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3\sdilenadata\ekonom\ZADÁVACÍ ŘÍZENÍ - VEŘEJNÉ ZAKÁZKY\2024 - 2025 Havlíčkova TS, OS a koupelny\B+C_etapa_ koupelny, pokoje a společenské prostory OS\"/>
    </mc:Choice>
  </mc:AlternateContent>
  <bookViews>
    <workbookView xWindow="0" yWindow="0" windowWidth="28800" windowHeight="12315"/>
  </bookViews>
  <sheets>
    <sheet name="Rekapitulace stavby" sheetId="1" r:id="rId1"/>
    <sheet name="2025-2-1 - VEDLEJŠÍ ROZPO..." sheetId="2" r:id="rId2"/>
    <sheet name="2025-2-5 - STAVEBNÍ OBJEK..." sheetId="3" r:id="rId3"/>
    <sheet name="2025-2-6 - STAVEBNÍ OBJEK..." sheetId="4" r:id="rId4"/>
    <sheet name="2025-2-7 - STAVEBNÍ OBJEK..." sheetId="5" r:id="rId5"/>
    <sheet name="2025-2-8 - STAVEBNÍ OBJEK..." sheetId="6" r:id="rId6"/>
    <sheet name="2025-2-9 - STAVEBNÍ OBJEK..." sheetId="7" r:id="rId7"/>
    <sheet name="2025-2-10 - STAVEBNÍ OBJE..." sheetId="8" r:id="rId8"/>
    <sheet name="Pokyny pro vyplnění" sheetId="9" r:id="rId9"/>
  </sheets>
  <definedNames>
    <definedName name="_xlnm._FilterDatabase" localSheetId="1" hidden="1">'2025-2-1 - VEDLEJŠÍ ROZPO...'!$C$84:$L$92</definedName>
    <definedName name="_xlnm._FilterDatabase" localSheetId="7" hidden="1">'2025-2-10 - STAVEBNÍ OBJE...'!$C$95:$L$157</definedName>
    <definedName name="_xlnm._FilterDatabase" localSheetId="2" hidden="1">'2025-2-5 - STAVEBNÍ OBJEK...'!$C$93:$L$585</definedName>
    <definedName name="_xlnm._FilterDatabase" localSheetId="3" hidden="1">'2025-2-6 - STAVEBNÍ OBJEK...'!$C$85:$L$133</definedName>
    <definedName name="_xlnm._FilterDatabase" localSheetId="4" hidden="1">'2025-2-7 - STAVEBNÍ OBJEK...'!$C$95:$L$225</definedName>
    <definedName name="_xlnm._FilterDatabase" localSheetId="5" hidden="1">'2025-2-8 - STAVEBNÍ OBJEK...'!$C$92:$L$586</definedName>
    <definedName name="_xlnm._FilterDatabase" localSheetId="6" hidden="1">'2025-2-9 - STAVEBNÍ OBJEK...'!$C$85:$L$245</definedName>
    <definedName name="_xlnm.Print_Titles" localSheetId="1">'2025-2-1 - VEDLEJŠÍ ROZPO...'!$84:$84</definedName>
    <definedName name="_xlnm.Print_Titles" localSheetId="7">'2025-2-10 - STAVEBNÍ OBJE...'!$95:$95</definedName>
    <definedName name="_xlnm.Print_Titles" localSheetId="2">'2025-2-5 - STAVEBNÍ OBJEK...'!$93:$93</definedName>
    <definedName name="_xlnm.Print_Titles" localSheetId="3">'2025-2-6 - STAVEBNÍ OBJEK...'!$85:$85</definedName>
    <definedName name="_xlnm.Print_Titles" localSheetId="4">'2025-2-7 - STAVEBNÍ OBJEK...'!$95:$95</definedName>
    <definedName name="_xlnm.Print_Titles" localSheetId="5">'2025-2-8 - STAVEBNÍ OBJEK...'!$92:$92</definedName>
    <definedName name="_xlnm.Print_Titles" localSheetId="6">'2025-2-9 - STAVEBNÍ OBJEK...'!$85:$85</definedName>
    <definedName name="_xlnm.Print_Titles" localSheetId="0">'Rekapitulace stavby'!$52:$52</definedName>
    <definedName name="_xlnm.Print_Area" localSheetId="1">'2025-2-1 - VEDLEJŠÍ ROZPO...'!$C$4:$K$41,'2025-2-1 - VEDLEJŠÍ ROZPO...'!$C$47:$K$66,'2025-2-1 - VEDLEJŠÍ ROZPO...'!$C$72:$L$92</definedName>
    <definedName name="_xlnm.Print_Area" localSheetId="7">'2025-2-10 - STAVEBNÍ OBJE...'!$C$4:$K$41,'2025-2-10 - STAVEBNÍ OBJE...'!$C$47:$K$77,'2025-2-10 - STAVEBNÍ OBJE...'!$C$83:$L$157</definedName>
    <definedName name="_xlnm.Print_Area" localSheetId="2">'2025-2-5 - STAVEBNÍ OBJEK...'!$C$4:$K$41,'2025-2-5 - STAVEBNÍ OBJEK...'!$C$47:$K$75,'2025-2-5 - STAVEBNÍ OBJEK...'!$C$81:$L$585</definedName>
    <definedName name="_xlnm.Print_Area" localSheetId="3">'2025-2-6 - STAVEBNÍ OBJEK...'!$C$4:$K$41,'2025-2-6 - STAVEBNÍ OBJEK...'!$C$47:$K$67,'2025-2-6 - STAVEBNÍ OBJEK...'!$C$73:$L$133</definedName>
    <definedName name="_xlnm.Print_Area" localSheetId="4">'2025-2-7 - STAVEBNÍ OBJEK...'!$C$4:$K$41,'2025-2-7 - STAVEBNÍ OBJEK...'!$C$47:$K$77,'2025-2-7 - STAVEBNÍ OBJEK...'!$C$83:$L$225</definedName>
    <definedName name="_xlnm.Print_Area" localSheetId="5">'2025-2-8 - STAVEBNÍ OBJEK...'!$C$4:$K$41,'2025-2-8 - STAVEBNÍ OBJEK...'!$C$47:$K$74,'2025-2-8 - STAVEBNÍ OBJEK...'!$C$80:$L$586</definedName>
    <definedName name="_xlnm.Print_Area" localSheetId="6">'2025-2-9 - STAVEBNÍ OBJEK...'!$C$4:$K$41,'2025-2-9 - STAVEBNÍ OBJEK...'!$C$47:$K$67,'2025-2-9 - STAVEBNÍ OBJEK...'!$C$73:$L$245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</definedNames>
  <calcPr calcId="152511"/>
</workbook>
</file>

<file path=xl/calcChain.xml><?xml version="1.0" encoding="utf-8"?>
<calcChain xmlns="http://schemas.openxmlformats.org/spreadsheetml/2006/main">
  <c r="K39" i="8" l="1"/>
  <c r="K38" i="8"/>
  <c r="BA61" i="1"/>
  <c r="K37" i="8"/>
  <c r="AZ61" i="1"/>
  <c r="BI156" i="8"/>
  <c r="BH156" i="8"/>
  <c r="BG156" i="8"/>
  <c r="BE156" i="8"/>
  <c r="X156" i="8"/>
  <c r="V156" i="8"/>
  <c r="T156" i="8"/>
  <c r="P156" i="8"/>
  <c r="BI151" i="8"/>
  <c r="BH151" i="8"/>
  <c r="BG151" i="8"/>
  <c r="BE151" i="8"/>
  <c r="X151" i="8"/>
  <c r="V151" i="8"/>
  <c r="T151" i="8"/>
  <c r="P151" i="8"/>
  <c r="BI148" i="8"/>
  <c r="BH148" i="8"/>
  <c r="BG148" i="8"/>
  <c r="BE148" i="8"/>
  <c r="X148" i="8"/>
  <c r="V148" i="8"/>
  <c r="T148" i="8"/>
  <c r="P148" i="8"/>
  <c r="BI147" i="8"/>
  <c r="BH147" i="8"/>
  <c r="BG147" i="8"/>
  <c r="BE147" i="8"/>
  <c r="X147" i="8"/>
  <c r="V147" i="8"/>
  <c r="T147" i="8"/>
  <c r="P147" i="8"/>
  <c r="BI146" i="8"/>
  <c r="BH146" i="8"/>
  <c r="BG146" i="8"/>
  <c r="BE146" i="8"/>
  <c r="X146" i="8"/>
  <c r="V146" i="8"/>
  <c r="T146" i="8"/>
  <c r="P146" i="8"/>
  <c r="BI145" i="8"/>
  <c r="BH145" i="8"/>
  <c r="BG145" i="8"/>
  <c r="BE145" i="8"/>
  <c r="X145" i="8"/>
  <c r="V145" i="8"/>
  <c r="T145" i="8"/>
  <c r="P145" i="8"/>
  <c r="BI144" i="8"/>
  <c r="BH144" i="8"/>
  <c r="BG144" i="8"/>
  <c r="BE144" i="8"/>
  <c r="X144" i="8"/>
  <c r="V144" i="8"/>
  <c r="T144" i="8"/>
  <c r="P144" i="8"/>
  <c r="BI142" i="8"/>
  <c r="BH142" i="8"/>
  <c r="BG142" i="8"/>
  <c r="BE142" i="8"/>
  <c r="X142" i="8"/>
  <c r="V142" i="8"/>
  <c r="T142" i="8"/>
  <c r="P142" i="8"/>
  <c r="BI141" i="8"/>
  <c r="BH141" i="8"/>
  <c r="BG141" i="8"/>
  <c r="BE141" i="8"/>
  <c r="X141" i="8"/>
  <c r="V141" i="8"/>
  <c r="T141" i="8"/>
  <c r="P141" i="8"/>
  <c r="BI140" i="8"/>
  <c r="BH140" i="8"/>
  <c r="BG140" i="8"/>
  <c r="BE140" i="8"/>
  <c r="X140" i="8"/>
  <c r="V140" i="8"/>
  <c r="T140" i="8"/>
  <c r="P140" i="8"/>
  <c r="BI139" i="8"/>
  <c r="BH139" i="8"/>
  <c r="BG139" i="8"/>
  <c r="BE139" i="8"/>
  <c r="X139" i="8"/>
  <c r="V139" i="8"/>
  <c r="T139" i="8"/>
  <c r="P139" i="8"/>
  <c r="BI136" i="8"/>
  <c r="BH136" i="8"/>
  <c r="BG136" i="8"/>
  <c r="BE136" i="8"/>
  <c r="X136" i="8"/>
  <c r="V136" i="8"/>
  <c r="T136" i="8"/>
  <c r="P136" i="8"/>
  <c r="BI135" i="8"/>
  <c r="BH135" i="8"/>
  <c r="BG135" i="8"/>
  <c r="BE135" i="8"/>
  <c r="X135" i="8"/>
  <c r="V135" i="8"/>
  <c r="T135" i="8"/>
  <c r="P135" i="8"/>
  <c r="BI133" i="8"/>
  <c r="BH133" i="8"/>
  <c r="BG133" i="8"/>
  <c r="BE133" i="8"/>
  <c r="X133" i="8"/>
  <c r="V133" i="8"/>
  <c r="T133" i="8"/>
  <c r="P133" i="8"/>
  <c r="BI132" i="8"/>
  <c r="BH132" i="8"/>
  <c r="BG132" i="8"/>
  <c r="BE132" i="8"/>
  <c r="X132" i="8"/>
  <c r="V132" i="8"/>
  <c r="T132" i="8"/>
  <c r="P132" i="8"/>
  <c r="BI130" i="8"/>
  <c r="BH130" i="8"/>
  <c r="BG130" i="8"/>
  <c r="BE130" i="8"/>
  <c r="X130" i="8"/>
  <c r="V130" i="8"/>
  <c r="T130" i="8"/>
  <c r="P130" i="8"/>
  <c r="BI129" i="8"/>
  <c r="BH129" i="8"/>
  <c r="BG129" i="8"/>
  <c r="BE129" i="8"/>
  <c r="X129" i="8"/>
  <c r="V129" i="8"/>
  <c r="T129" i="8"/>
  <c r="P129" i="8"/>
  <c r="BI128" i="8"/>
  <c r="BH128" i="8"/>
  <c r="BG128" i="8"/>
  <c r="BE128" i="8"/>
  <c r="X128" i="8"/>
  <c r="V128" i="8"/>
  <c r="T128" i="8"/>
  <c r="P128" i="8"/>
  <c r="BI127" i="8"/>
  <c r="BH127" i="8"/>
  <c r="BG127" i="8"/>
  <c r="BE127" i="8"/>
  <c r="X127" i="8"/>
  <c r="V127" i="8"/>
  <c r="T127" i="8"/>
  <c r="P127" i="8"/>
  <c r="BI125" i="8"/>
  <c r="BH125" i="8"/>
  <c r="BG125" i="8"/>
  <c r="BE125" i="8"/>
  <c r="X125" i="8"/>
  <c r="V125" i="8"/>
  <c r="T125" i="8"/>
  <c r="P125" i="8"/>
  <c r="BI124" i="8"/>
  <c r="BH124" i="8"/>
  <c r="BG124" i="8"/>
  <c r="BE124" i="8"/>
  <c r="X124" i="8"/>
  <c r="V124" i="8"/>
  <c r="T124" i="8"/>
  <c r="P124" i="8"/>
  <c r="BI123" i="8"/>
  <c r="BH123" i="8"/>
  <c r="BG123" i="8"/>
  <c r="BE123" i="8"/>
  <c r="X123" i="8"/>
  <c r="V123" i="8"/>
  <c r="T123" i="8"/>
  <c r="P123" i="8"/>
  <c r="BI122" i="8"/>
  <c r="BH122" i="8"/>
  <c r="BG122" i="8"/>
  <c r="BE122" i="8"/>
  <c r="X122" i="8"/>
  <c r="V122" i="8"/>
  <c r="T122" i="8"/>
  <c r="P122" i="8"/>
  <c r="BI119" i="8"/>
  <c r="BH119" i="8"/>
  <c r="BG119" i="8"/>
  <c r="BE119" i="8"/>
  <c r="X119" i="8"/>
  <c r="V119" i="8"/>
  <c r="T119" i="8"/>
  <c r="P119" i="8"/>
  <c r="BI118" i="8"/>
  <c r="BH118" i="8"/>
  <c r="BG118" i="8"/>
  <c r="BE118" i="8"/>
  <c r="X118" i="8"/>
  <c r="V118" i="8"/>
  <c r="T118" i="8"/>
  <c r="P118" i="8"/>
  <c r="BI116" i="8"/>
  <c r="BH116" i="8"/>
  <c r="BG116" i="8"/>
  <c r="BE116" i="8"/>
  <c r="X116" i="8"/>
  <c r="V116" i="8"/>
  <c r="T116" i="8"/>
  <c r="P116" i="8"/>
  <c r="BI115" i="8"/>
  <c r="BH115" i="8"/>
  <c r="BG115" i="8"/>
  <c r="BE115" i="8"/>
  <c r="X115" i="8"/>
  <c r="V115" i="8"/>
  <c r="T115" i="8"/>
  <c r="P115" i="8"/>
  <c r="BI114" i="8"/>
  <c r="BH114" i="8"/>
  <c r="BG114" i="8"/>
  <c r="BE114" i="8"/>
  <c r="X114" i="8"/>
  <c r="V114" i="8"/>
  <c r="T114" i="8"/>
  <c r="P114" i="8"/>
  <c r="BI113" i="8"/>
  <c r="BH113" i="8"/>
  <c r="BG113" i="8"/>
  <c r="BE113" i="8"/>
  <c r="X113" i="8"/>
  <c r="V113" i="8"/>
  <c r="T113" i="8"/>
  <c r="P113" i="8"/>
  <c r="BI112" i="8"/>
  <c r="BH112" i="8"/>
  <c r="BG112" i="8"/>
  <c r="BE112" i="8"/>
  <c r="X112" i="8"/>
  <c r="V112" i="8"/>
  <c r="T112" i="8"/>
  <c r="P112" i="8"/>
  <c r="BI111" i="8"/>
  <c r="BH111" i="8"/>
  <c r="BG111" i="8"/>
  <c r="BE111" i="8"/>
  <c r="X111" i="8"/>
  <c r="V111" i="8"/>
  <c r="T111" i="8"/>
  <c r="P111" i="8"/>
  <c r="BI109" i="8"/>
  <c r="BH109" i="8"/>
  <c r="BG109" i="8"/>
  <c r="BE109" i="8"/>
  <c r="X109" i="8"/>
  <c r="V109" i="8"/>
  <c r="T109" i="8"/>
  <c r="P109" i="8"/>
  <c r="BI108" i="8"/>
  <c r="BH108" i="8"/>
  <c r="BG108" i="8"/>
  <c r="BE108" i="8"/>
  <c r="X108" i="8"/>
  <c r="V108" i="8"/>
  <c r="T108" i="8"/>
  <c r="P108" i="8"/>
  <c r="BI107" i="8"/>
  <c r="BH107" i="8"/>
  <c r="BG107" i="8"/>
  <c r="BE107" i="8"/>
  <c r="X107" i="8"/>
  <c r="V107" i="8"/>
  <c r="T107" i="8"/>
  <c r="P107" i="8"/>
  <c r="BI106" i="8"/>
  <c r="BH106" i="8"/>
  <c r="BG106" i="8"/>
  <c r="BE106" i="8"/>
  <c r="X106" i="8"/>
  <c r="V106" i="8"/>
  <c r="T106" i="8"/>
  <c r="P106" i="8"/>
  <c r="BI105" i="8"/>
  <c r="BH105" i="8"/>
  <c r="BG105" i="8"/>
  <c r="BE105" i="8"/>
  <c r="X105" i="8"/>
  <c r="V105" i="8"/>
  <c r="T105" i="8"/>
  <c r="P105" i="8"/>
  <c r="BI104" i="8"/>
  <c r="BH104" i="8"/>
  <c r="BG104" i="8"/>
  <c r="BE104" i="8"/>
  <c r="X104" i="8"/>
  <c r="V104" i="8"/>
  <c r="T104" i="8"/>
  <c r="P104" i="8"/>
  <c r="BI102" i="8"/>
  <c r="BH102" i="8"/>
  <c r="BG102" i="8"/>
  <c r="BE102" i="8"/>
  <c r="X102" i="8"/>
  <c r="V102" i="8"/>
  <c r="T102" i="8"/>
  <c r="P102" i="8"/>
  <c r="BI101" i="8"/>
  <c r="BH101" i="8"/>
  <c r="BG101" i="8"/>
  <c r="BE101" i="8"/>
  <c r="X101" i="8"/>
  <c r="V101" i="8"/>
  <c r="T101" i="8"/>
  <c r="P101" i="8"/>
  <c r="BI100" i="8"/>
  <c r="BH100" i="8"/>
  <c r="BG100" i="8"/>
  <c r="BE100" i="8"/>
  <c r="X100" i="8"/>
  <c r="V100" i="8"/>
  <c r="T100" i="8"/>
  <c r="P100" i="8"/>
  <c r="BI99" i="8"/>
  <c r="BH99" i="8"/>
  <c r="BG99" i="8"/>
  <c r="BE99" i="8"/>
  <c r="X99" i="8"/>
  <c r="V99" i="8"/>
  <c r="T99" i="8"/>
  <c r="P99" i="8"/>
  <c r="J93" i="8"/>
  <c r="F92" i="8"/>
  <c r="F90" i="8"/>
  <c r="E88" i="8"/>
  <c r="J57" i="8"/>
  <c r="F56" i="8"/>
  <c r="F54" i="8"/>
  <c r="E52" i="8"/>
  <c r="J21" i="8"/>
  <c r="E21" i="8"/>
  <c r="J56" i="8"/>
  <c r="J20" i="8"/>
  <c r="J18" i="8"/>
  <c r="E18" i="8"/>
  <c r="F57" i="8" s="1"/>
  <c r="J17" i="8"/>
  <c r="J12" i="8"/>
  <c r="J90" i="8"/>
  <c r="E7" i="8"/>
  <c r="E86" i="8" s="1"/>
  <c r="K39" i="7"/>
  <c r="K38" i="7"/>
  <c r="BA60" i="1" s="1"/>
  <c r="K37" i="7"/>
  <c r="AZ60" i="1"/>
  <c r="BI244" i="7"/>
  <c r="BH244" i="7"/>
  <c r="BG244" i="7"/>
  <c r="BE244" i="7"/>
  <c r="X244" i="7"/>
  <c r="V244" i="7"/>
  <c r="T244" i="7"/>
  <c r="P244" i="7"/>
  <c r="BI242" i="7"/>
  <c r="BH242" i="7"/>
  <c r="BG242" i="7"/>
  <c r="BE242" i="7"/>
  <c r="X242" i="7"/>
  <c r="V242" i="7"/>
  <c r="T242" i="7"/>
  <c r="P242" i="7"/>
  <c r="BI240" i="7"/>
  <c r="BH240" i="7"/>
  <c r="BG240" i="7"/>
  <c r="BE240" i="7"/>
  <c r="X240" i="7"/>
  <c r="V240" i="7"/>
  <c r="T240" i="7"/>
  <c r="P240" i="7"/>
  <c r="BI237" i="7"/>
  <c r="BH237" i="7"/>
  <c r="BG237" i="7"/>
  <c r="BE237" i="7"/>
  <c r="X237" i="7"/>
  <c r="V237" i="7"/>
  <c r="T237" i="7"/>
  <c r="P237" i="7"/>
  <c r="BI235" i="7"/>
  <c r="BH235" i="7"/>
  <c r="BG235" i="7"/>
  <c r="BE235" i="7"/>
  <c r="X235" i="7"/>
  <c r="V235" i="7"/>
  <c r="T235" i="7"/>
  <c r="P235" i="7"/>
  <c r="BI234" i="7"/>
  <c r="BH234" i="7"/>
  <c r="BG234" i="7"/>
  <c r="BE234" i="7"/>
  <c r="X234" i="7"/>
  <c r="V234" i="7"/>
  <c r="T234" i="7"/>
  <c r="P234" i="7"/>
  <c r="BI232" i="7"/>
  <c r="BH232" i="7"/>
  <c r="BG232" i="7"/>
  <c r="BE232" i="7"/>
  <c r="X232" i="7"/>
  <c r="V232" i="7"/>
  <c r="T232" i="7"/>
  <c r="P232" i="7"/>
  <c r="BI231" i="7"/>
  <c r="BH231" i="7"/>
  <c r="BG231" i="7"/>
  <c r="BE231" i="7"/>
  <c r="X231" i="7"/>
  <c r="V231" i="7"/>
  <c r="T231" i="7"/>
  <c r="P231" i="7"/>
  <c r="BI229" i="7"/>
  <c r="BH229" i="7"/>
  <c r="BG229" i="7"/>
  <c r="BE229" i="7"/>
  <c r="X229" i="7"/>
  <c r="V229" i="7"/>
  <c r="T229" i="7"/>
  <c r="P229" i="7"/>
  <c r="BI227" i="7"/>
  <c r="BH227" i="7"/>
  <c r="BG227" i="7"/>
  <c r="BE227" i="7"/>
  <c r="X227" i="7"/>
  <c r="V227" i="7"/>
  <c r="T227" i="7"/>
  <c r="P227" i="7"/>
  <c r="BI225" i="7"/>
  <c r="BH225" i="7"/>
  <c r="BG225" i="7"/>
  <c r="BE225" i="7"/>
  <c r="X225" i="7"/>
  <c r="V225" i="7"/>
  <c r="T225" i="7"/>
  <c r="P225" i="7"/>
  <c r="BI224" i="7"/>
  <c r="BH224" i="7"/>
  <c r="BG224" i="7"/>
  <c r="BE224" i="7"/>
  <c r="X224" i="7"/>
  <c r="V224" i="7"/>
  <c r="T224" i="7"/>
  <c r="P224" i="7"/>
  <c r="BI222" i="7"/>
  <c r="BH222" i="7"/>
  <c r="BG222" i="7"/>
  <c r="BE222" i="7"/>
  <c r="X222" i="7"/>
  <c r="V222" i="7"/>
  <c r="T222" i="7"/>
  <c r="P222" i="7"/>
  <c r="BI221" i="7"/>
  <c r="BH221" i="7"/>
  <c r="BG221" i="7"/>
  <c r="BE221" i="7"/>
  <c r="X221" i="7"/>
  <c r="V221" i="7"/>
  <c r="T221" i="7"/>
  <c r="P221" i="7"/>
  <c r="BI220" i="7"/>
  <c r="BH220" i="7"/>
  <c r="BG220" i="7"/>
  <c r="BE220" i="7"/>
  <c r="X220" i="7"/>
  <c r="V220" i="7"/>
  <c r="T220" i="7"/>
  <c r="P220" i="7"/>
  <c r="BI219" i="7"/>
  <c r="BH219" i="7"/>
  <c r="BG219" i="7"/>
  <c r="BE219" i="7"/>
  <c r="X219" i="7"/>
  <c r="V219" i="7"/>
  <c r="T219" i="7"/>
  <c r="P219" i="7"/>
  <c r="BI217" i="7"/>
  <c r="BH217" i="7"/>
  <c r="BG217" i="7"/>
  <c r="BE217" i="7"/>
  <c r="X217" i="7"/>
  <c r="V217" i="7"/>
  <c r="T217" i="7"/>
  <c r="P217" i="7"/>
  <c r="BI216" i="7"/>
  <c r="BH216" i="7"/>
  <c r="BG216" i="7"/>
  <c r="BE216" i="7"/>
  <c r="X216" i="7"/>
  <c r="V216" i="7"/>
  <c r="T216" i="7"/>
  <c r="P216" i="7"/>
  <c r="BI214" i="7"/>
  <c r="BH214" i="7"/>
  <c r="BG214" i="7"/>
  <c r="BE214" i="7"/>
  <c r="X214" i="7"/>
  <c r="V214" i="7"/>
  <c r="T214" i="7"/>
  <c r="P214" i="7"/>
  <c r="BI212" i="7"/>
  <c r="BH212" i="7"/>
  <c r="BG212" i="7"/>
  <c r="BE212" i="7"/>
  <c r="X212" i="7"/>
  <c r="V212" i="7"/>
  <c r="T212" i="7"/>
  <c r="P212" i="7"/>
  <c r="BI210" i="7"/>
  <c r="BH210" i="7"/>
  <c r="BG210" i="7"/>
  <c r="BE210" i="7"/>
  <c r="X210" i="7"/>
  <c r="V210" i="7"/>
  <c r="T210" i="7"/>
  <c r="P210" i="7"/>
  <c r="BI208" i="7"/>
  <c r="BH208" i="7"/>
  <c r="BG208" i="7"/>
  <c r="BE208" i="7"/>
  <c r="X208" i="7"/>
  <c r="V208" i="7"/>
  <c r="T208" i="7"/>
  <c r="P208" i="7"/>
  <c r="BI206" i="7"/>
  <c r="BH206" i="7"/>
  <c r="BG206" i="7"/>
  <c r="BE206" i="7"/>
  <c r="X206" i="7"/>
  <c r="V206" i="7"/>
  <c r="T206" i="7"/>
  <c r="P206" i="7"/>
  <c r="BI203" i="7"/>
  <c r="BH203" i="7"/>
  <c r="BG203" i="7"/>
  <c r="BE203" i="7"/>
  <c r="X203" i="7"/>
  <c r="V203" i="7"/>
  <c r="T203" i="7"/>
  <c r="P203" i="7"/>
  <c r="BI202" i="7"/>
  <c r="BH202" i="7"/>
  <c r="BG202" i="7"/>
  <c r="BE202" i="7"/>
  <c r="X202" i="7"/>
  <c r="V202" i="7"/>
  <c r="T202" i="7"/>
  <c r="P202" i="7"/>
  <c r="BI200" i="7"/>
  <c r="BH200" i="7"/>
  <c r="BG200" i="7"/>
  <c r="BE200" i="7"/>
  <c r="X200" i="7"/>
  <c r="V200" i="7"/>
  <c r="T200" i="7"/>
  <c r="P200" i="7"/>
  <c r="BI199" i="7"/>
  <c r="BH199" i="7"/>
  <c r="BG199" i="7"/>
  <c r="BE199" i="7"/>
  <c r="X199" i="7"/>
  <c r="V199" i="7"/>
  <c r="T199" i="7"/>
  <c r="P199" i="7"/>
  <c r="BI197" i="7"/>
  <c r="BH197" i="7"/>
  <c r="BG197" i="7"/>
  <c r="BE197" i="7"/>
  <c r="X197" i="7"/>
  <c r="V197" i="7"/>
  <c r="T197" i="7"/>
  <c r="P197" i="7"/>
  <c r="BI195" i="7"/>
  <c r="BH195" i="7"/>
  <c r="BG195" i="7"/>
  <c r="BE195" i="7"/>
  <c r="X195" i="7"/>
  <c r="V195" i="7"/>
  <c r="T195" i="7"/>
  <c r="P195" i="7"/>
  <c r="BI193" i="7"/>
  <c r="BH193" i="7"/>
  <c r="BG193" i="7"/>
  <c r="BE193" i="7"/>
  <c r="X193" i="7"/>
  <c r="V193" i="7"/>
  <c r="T193" i="7"/>
  <c r="P193" i="7"/>
  <c r="BI191" i="7"/>
  <c r="BH191" i="7"/>
  <c r="BG191" i="7"/>
  <c r="BE191" i="7"/>
  <c r="X191" i="7"/>
  <c r="V191" i="7"/>
  <c r="T191" i="7"/>
  <c r="P191" i="7"/>
  <c r="BI189" i="7"/>
  <c r="BH189" i="7"/>
  <c r="BG189" i="7"/>
  <c r="BE189" i="7"/>
  <c r="X189" i="7"/>
  <c r="V189" i="7"/>
  <c r="T189" i="7"/>
  <c r="P189" i="7"/>
  <c r="BI187" i="7"/>
  <c r="BH187" i="7"/>
  <c r="BG187" i="7"/>
  <c r="BE187" i="7"/>
  <c r="X187" i="7"/>
  <c r="V187" i="7"/>
  <c r="T187" i="7"/>
  <c r="P187" i="7"/>
  <c r="BI186" i="7"/>
  <c r="BH186" i="7"/>
  <c r="BG186" i="7"/>
  <c r="BE186" i="7"/>
  <c r="X186" i="7"/>
  <c r="V186" i="7"/>
  <c r="T186" i="7"/>
  <c r="P186" i="7"/>
  <c r="BI184" i="7"/>
  <c r="BH184" i="7"/>
  <c r="BG184" i="7"/>
  <c r="BE184" i="7"/>
  <c r="X184" i="7"/>
  <c r="V184" i="7"/>
  <c r="T184" i="7"/>
  <c r="P184" i="7"/>
  <c r="BI182" i="7"/>
  <c r="BH182" i="7"/>
  <c r="BG182" i="7"/>
  <c r="BE182" i="7"/>
  <c r="X182" i="7"/>
  <c r="V182" i="7"/>
  <c r="T182" i="7"/>
  <c r="P182" i="7"/>
  <c r="BI181" i="7"/>
  <c r="BH181" i="7"/>
  <c r="BG181" i="7"/>
  <c r="BE181" i="7"/>
  <c r="X181" i="7"/>
  <c r="V181" i="7"/>
  <c r="T181" i="7"/>
  <c r="P181" i="7"/>
  <c r="BI179" i="7"/>
  <c r="BH179" i="7"/>
  <c r="BG179" i="7"/>
  <c r="BE179" i="7"/>
  <c r="X179" i="7"/>
  <c r="V179" i="7"/>
  <c r="T179" i="7"/>
  <c r="P179" i="7"/>
  <c r="BI178" i="7"/>
  <c r="BH178" i="7"/>
  <c r="BG178" i="7"/>
  <c r="BE178" i="7"/>
  <c r="X178" i="7"/>
  <c r="V178" i="7"/>
  <c r="T178" i="7"/>
  <c r="P178" i="7"/>
  <c r="BI176" i="7"/>
  <c r="BH176" i="7"/>
  <c r="BG176" i="7"/>
  <c r="BE176" i="7"/>
  <c r="X176" i="7"/>
  <c r="V176" i="7"/>
  <c r="T176" i="7"/>
  <c r="P176" i="7"/>
  <c r="BI175" i="7"/>
  <c r="BH175" i="7"/>
  <c r="BG175" i="7"/>
  <c r="BE175" i="7"/>
  <c r="X175" i="7"/>
  <c r="V175" i="7"/>
  <c r="T175" i="7"/>
  <c r="P175" i="7"/>
  <c r="BI173" i="7"/>
  <c r="BH173" i="7"/>
  <c r="BG173" i="7"/>
  <c r="BE173" i="7"/>
  <c r="X173" i="7"/>
  <c r="V173" i="7"/>
  <c r="T173" i="7"/>
  <c r="P173" i="7"/>
  <c r="BI171" i="7"/>
  <c r="BH171" i="7"/>
  <c r="BG171" i="7"/>
  <c r="BE171" i="7"/>
  <c r="X171" i="7"/>
  <c r="V171" i="7"/>
  <c r="T171" i="7"/>
  <c r="P171" i="7"/>
  <c r="BI169" i="7"/>
  <c r="BH169" i="7"/>
  <c r="BG169" i="7"/>
  <c r="BE169" i="7"/>
  <c r="X169" i="7"/>
  <c r="V169" i="7"/>
  <c r="T169" i="7"/>
  <c r="P169" i="7"/>
  <c r="BI168" i="7"/>
  <c r="BH168" i="7"/>
  <c r="BG168" i="7"/>
  <c r="BE168" i="7"/>
  <c r="X168" i="7"/>
  <c r="V168" i="7"/>
  <c r="T168" i="7"/>
  <c r="P168" i="7"/>
  <c r="BI166" i="7"/>
  <c r="BH166" i="7"/>
  <c r="BG166" i="7"/>
  <c r="BE166" i="7"/>
  <c r="X166" i="7"/>
  <c r="V166" i="7"/>
  <c r="T166" i="7"/>
  <c r="P166" i="7"/>
  <c r="BI165" i="7"/>
  <c r="BH165" i="7"/>
  <c r="BG165" i="7"/>
  <c r="BE165" i="7"/>
  <c r="X165" i="7"/>
  <c r="V165" i="7"/>
  <c r="T165" i="7"/>
  <c r="P165" i="7"/>
  <c r="BI163" i="7"/>
  <c r="BH163" i="7"/>
  <c r="BG163" i="7"/>
  <c r="BE163" i="7"/>
  <c r="X163" i="7"/>
  <c r="V163" i="7"/>
  <c r="T163" i="7"/>
  <c r="P163" i="7"/>
  <c r="BI162" i="7"/>
  <c r="BH162" i="7"/>
  <c r="BG162" i="7"/>
  <c r="BE162" i="7"/>
  <c r="X162" i="7"/>
  <c r="V162" i="7"/>
  <c r="T162" i="7"/>
  <c r="P162" i="7"/>
  <c r="BI160" i="7"/>
  <c r="BH160" i="7"/>
  <c r="BG160" i="7"/>
  <c r="BE160" i="7"/>
  <c r="X160" i="7"/>
  <c r="V160" i="7"/>
  <c r="T160" i="7"/>
  <c r="P160" i="7"/>
  <c r="BI159" i="7"/>
  <c r="BH159" i="7"/>
  <c r="BG159" i="7"/>
  <c r="BE159" i="7"/>
  <c r="X159" i="7"/>
  <c r="V159" i="7"/>
  <c r="T159" i="7"/>
  <c r="P159" i="7"/>
  <c r="BI157" i="7"/>
  <c r="BH157" i="7"/>
  <c r="BG157" i="7"/>
  <c r="BE157" i="7"/>
  <c r="X157" i="7"/>
  <c r="V157" i="7"/>
  <c r="T157" i="7"/>
  <c r="P157" i="7"/>
  <c r="BI156" i="7"/>
  <c r="BH156" i="7"/>
  <c r="BG156" i="7"/>
  <c r="BE156" i="7"/>
  <c r="X156" i="7"/>
  <c r="V156" i="7"/>
  <c r="T156" i="7"/>
  <c r="P156" i="7"/>
  <c r="BI154" i="7"/>
  <c r="BH154" i="7"/>
  <c r="BG154" i="7"/>
  <c r="BE154" i="7"/>
  <c r="X154" i="7"/>
  <c r="V154" i="7"/>
  <c r="T154" i="7"/>
  <c r="P154" i="7"/>
  <c r="BI152" i="7"/>
  <c r="BH152" i="7"/>
  <c r="BG152" i="7"/>
  <c r="BE152" i="7"/>
  <c r="X152" i="7"/>
  <c r="V152" i="7"/>
  <c r="T152" i="7"/>
  <c r="P152" i="7"/>
  <c r="BI150" i="7"/>
  <c r="BH150" i="7"/>
  <c r="BG150" i="7"/>
  <c r="BE150" i="7"/>
  <c r="X150" i="7"/>
  <c r="V150" i="7"/>
  <c r="T150" i="7"/>
  <c r="P150" i="7"/>
  <c r="BI148" i="7"/>
  <c r="BH148" i="7"/>
  <c r="BG148" i="7"/>
  <c r="BE148" i="7"/>
  <c r="X148" i="7"/>
  <c r="V148" i="7"/>
  <c r="T148" i="7"/>
  <c r="P148" i="7"/>
  <c r="BI146" i="7"/>
  <c r="BH146" i="7"/>
  <c r="BG146" i="7"/>
  <c r="BE146" i="7"/>
  <c r="X146" i="7"/>
  <c r="V146" i="7"/>
  <c r="T146" i="7"/>
  <c r="P146" i="7"/>
  <c r="BI144" i="7"/>
  <c r="BH144" i="7"/>
  <c r="BG144" i="7"/>
  <c r="BE144" i="7"/>
  <c r="X144" i="7"/>
  <c r="V144" i="7"/>
  <c r="T144" i="7"/>
  <c r="P144" i="7"/>
  <c r="BI142" i="7"/>
  <c r="BH142" i="7"/>
  <c r="BG142" i="7"/>
  <c r="BE142" i="7"/>
  <c r="X142" i="7"/>
  <c r="V142" i="7"/>
  <c r="T142" i="7"/>
  <c r="P142" i="7"/>
  <c r="BI140" i="7"/>
  <c r="BH140" i="7"/>
  <c r="BG140" i="7"/>
  <c r="BE140" i="7"/>
  <c r="X140" i="7"/>
  <c r="V140" i="7"/>
  <c r="T140" i="7"/>
  <c r="P140" i="7"/>
  <c r="BI138" i="7"/>
  <c r="BH138" i="7"/>
  <c r="BG138" i="7"/>
  <c r="BE138" i="7"/>
  <c r="X138" i="7"/>
  <c r="V138" i="7"/>
  <c r="T138" i="7"/>
  <c r="P138" i="7"/>
  <c r="BI136" i="7"/>
  <c r="BH136" i="7"/>
  <c r="BG136" i="7"/>
  <c r="BE136" i="7"/>
  <c r="X136" i="7"/>
  <c r="V136" i="7"/>
  <c r="T136" i="7"/>
  <c r="P136" i="7"/>
  <c r="BI134" i="7"/>
  <c r="BH134" i="7"/>
  <c r="BG134" i="7"/>
  <c r="BE134" i="7"/>
  <c r="X134" i="7"/>
  <c r="V134" i="7"/>
  <c r="T134" i="7"/>
  <c r="P134" i="7"/>
  <c r="BI132" i="7"/>
  <c r="BH132" i="7"/>
  <c r="BG132" i="7"/>
  <c r="BE132" i="7"/>
  <c r="X132" i="7"/>
  <c r="V132" i="7"/>
  <c r="T132" i="7"/>
  <c r="P132" i="7"/>
  <c r="BI130" i="7"/>
  <c r="BH130" i="7"/>
  <c r="BG130" i="7"/>
  <c r="BE130" i="7"/>
  <c r="X130" i="7"/>
  <c r="V130" i="7"/>
  <c r="T130" i="7"/>
  <c r="P130" i="7"/>
  <c r="BI128" i="7"/>
  <c r="BH128" i="7"/>
  <c r="BG128" i="7"/>
  <c r="BE128" i="7"/>
  <c r="X128" i="7"/>
  <c r="V128" i="7"/>
  <c r="T128" i="7"/>
  <c r="P128" i="7"/>
  <c r="BI126" i="7"/>
  <c r="BH126" i="7"/>
  <c r="BG126" i="7"/>
  <c r="BE126" i="7"/>
  <c r="X126" i="7"/>
  <c r="V126" i="7"/>
  <c r="T126" i="7"/>
  <c r="P126" i="7"/>
  <c r="BI124" i="7"/>
  <c r="BH124" i="7"/>
  <c r="BG124" i="7"/>
  <c r="BE124" i="7"/>
  <c r="X124" i="7"/>
  <c r="V124" i="7"/>
  <c r="T124" i="7"/>
  <c r="P124" i="7"/>
  <c r="BI122" i="7"/>
  <c r="BH122" i="7"/>
  <c r="BG122" i="7"/>
  <c r="BE122" i="7"/>
  <c r="X122" i="7"/>
  <c r="V122" i="7"/>
  <c r="T122" i="7"/>
  <c r="P122" i="7"/>
  <c r="BI120" i="7"/>
  <c r="BH120" i="7"/>
  <c r="BG120" i="7"/>
  <c r="BE120" i="7"/>
  <c r="X120" i="7"/>
  <c r="V120" i="7"/>
  <c r="T120" i="7"/>
  <c r="P120" i="7"/>
  <c r="BI118" i="7"/>
  <c r="BH118" i="7"/>
  <c r="BG118" i="7"/>
  <c r="BE118" i="7"/>
  <c r="X118" i="7"/>
  <c r="V118" i="7"/>
  <c r="T118" i="7"/>
  <c r="P118" i="7"/>
  <c r="BI116" i="7"/>
  <c r="BH116" i="7"/>
  <c r="BG116" i="7"/>
  <c r="BE116" i="7"/>
  <c r="X116" i="7"/>
  <c r="V116" i="7"/>
  <c r="T116" i="7"/>
  <c r="P116" i="7"/>
  <c r="BI114" i="7"/>
  <c r="BH114" i="7"/>
  <c r="BG114" i="7"/>
  <c r="BE114" i="7"/>
  <c r="X114" i="7"/>
  <c r="V114" i="7"/>
  <c r="T114" i="7"/>
  <c r="P114" i="7"/>
  <c r="BI112" i="7"/>
  <c r="BH112" i="7"/>
  <c r="BG112" i="7"/>
  <c r="BE112" i="7"/>
  <c r="X112" i="7"/>
  <c r="V112" i="7"/>
  <c r="T112" i="7"/>
  <c r="P112" i="7"/>
  <c r="BI110" i="7"/>
  <c r="BH110" i="7"/>
  <c r="BG110" i="7"/>
  <c r="BE110" i="7"/>
  <c r="X110" i="7"/>
  <c r="V110" i="7"/>
  <c r="T110" i="7"/>
  <c r="P110" i="7"/>
  <c r="BI109" i="7"/>
  <c r="BH109" i="7"/>
  <c r="BG109" i="7"/>
  <c r="BE109" i="7"/>
  <c r="X109" i="7"/>
  <c r="V109" i="7"/>
  <c r="T109" i="7"/>
  <c r="P109" i="7"/>
  <c r="BI107" i="7"/>
  <c r="BH107" i="7"/>
  <c r="BG107" i="7"/>
  <c r="BE107" i="7"/>
  <c r="X107" i="7"/>
  <c r="V107" i="7"/>
  <c r="T107" i="7"/>
  <c r="P107" i="7"/>
  <c r="BI105" i="7"/>
  <c r="BH105" i="7"/>
  <c r="BG105" i="7"/>
  <c r="BE105" i="7"/>
  <c r="X105" i="7"/>
  <c r="V105" i="7"/>
  <c r="T105" i="7"/>
  <c r="P105" i="7"/>
  <c r="BI103" i="7"/>
  <c r="BH103" i="7"/>
  <c r="BG103" i="7"/>
  <c r="BE103" i="7"/>
  <c r="X103" i="7"/>
  <c r="V103" i="7"/>
  <c r="T103" i="7"/>
  <c r="P103" i="7"/>
  <c r="BI102" i="7"/>
  <c r="BH102" i="7"/>
  <c r="BG102" i="7"/>
  <c r="BE102" i="7"/>
  <c r="X102" i="7"/>
  <c r="V102" i="7"/>
  <c r="T102" i="7"/>
  <c r="P102" i="7"/>
  <c r="BI100" i="7"/>
  <c r="BH100" i="7"/>
  <c r="BG100" i="7"/>
  <c r="BE100" i="7"/>
  <c r="X100" i="7"/>
  <c r="V100" i="7"/>
  <c r="T100" i="7"/>
  <c r="P100" i="7"/>
  <c r="BI99" i="7"/>
  <c r="BH99" i="7"/>
  <c r="BG99" i="7"/>
  <c r="BE99" i="7"/>
  <c r="X99" i="7"/>
  <c r="V99" i="7"/>
  <c r="T99" i="7"/>
  <c r="P99" i="7"/>
  <c r="BI97" i="7"/>
  <c r="BH97" i="7"/>
  <c r="BG97" i="7"/>
  <c r="BE97" i="7"/>
  <c r="X97" i="7"/>
  <c r="V97" i="7"/>
  <c r="T97" i="7"/>
  <c r="P97" i="7"/>
  <c r="BI95" i="7"/>
  <c r="BH95" i="7"/>
  <c r="BG95" i="7"/>
  <c r="BE95" i="7"/>
  <c r="X95" i="7"/>
  <c r="V95" i="7"/>
  <c r="T95" i="7"/>
  <c r="P95" i="7"/>
  <c r="BI93" i="7"/>
  <c r="BH93" i="7"/>
  <c r="BG93" i="7"/>
  <c r="BE93" i="7"/>
  <c r="X93" i="7"/>
  <c r="V93" i="7"/>
  <c r="T93" i="7"/>
  <c r="P93" i="7"/>
  <c r="BI91" i="7"/>
  <c r="BH91" i="7"/>
  <c r="BG91" i="7"/>
  <c r="BE91" i="7"/>
  <c r="X91" i="7"/>
  <c r="V91" i="7"/>
  <c r="T91" i="7"/>
  <c r="P91" i="7"/>
  <c r="BI89" i="7"/>
  <c r="BH89" i="7"/>
  <c r="BG89" i="7"/>
  <c r="BE89" i="7"/>
  <c r="X89" i="7"/>
  <c r="V89" i="7"/>
  <c r="T89" i="7"/>
  <c r="P89" i="7"/>
  <c r="J83" i="7"/>
  <c r="F82" i="7"/>
  <c r="F80" i="7"/>
  <c r="E78" i="7"/>
  <c r="J57" i="7"/>
  <c r="F56" i="7"/>
  <c r="F54" i="7"/>
  <c r="E52" i="7"/>
  <c r="J21" i="7"/>
  <c r="E21" i="7"/>
  <c r="J56" i="7" s="1"/>
  <c r="J20" i="7"/>
  <c r="J18" i="7"/>
  <c r="E18" i="7"/>
  <c r="F57" i="7" s="1"/>
  <c r="J17" i="7"/>
  <c r="J12" i="7"/>
  <c r="J80" i="7"/>
  <c r="E7" i="7"/>
  <c r="E50" i="7" s="1"/>
  <c r="K39" i="6"/>
  <c r="K38" i="6"/>
  <c r="BA59" i="1" s="1"/>
  <c r="K37" i="6"/>
  <c r="AZ59" i="1"/>
  <c r="BI582" i="6"/>
  <c r="BH582" i="6"/>
  <c r="BG582" i="6"/>
  <c r="BE582" i="6"/>
  <c r="X582" i="6"/>
  <c r="V582" i="6"/>
  <c r="T582" i="6"/>
  <c r="P582" i="6"/>
  <c r="BI577" i="6"/>
  <c r="BH577" i="6"/>
  <c r="BG577" i="6"/>
  <c r="BE577" i="6"/>
  <c r="X577" i="6"/>
  <c r="V577" i="6"/>
  <c r="T577" i="6"/>
  <c r="P577" i="6"/>
  <c r="BI528" i="6"/>
  <c r="BH528" i="6"/>
  <c r="BG528" i="6"/>
  <c r="BE528" i="6"/>
  <c r="X528" i="6"/>
  <c r="V528" i="6"/>
  <c r="T528" i="6"/>
  <c r="P528" i="6"/>
  <c r="BI521" i="6"/>
  <c r="BH521" i="6"/>
  <c r="BG521" i="6"/>
  <c r="BE521" i="6"/>
  <c r="X521" i="6"/>
  <c r="V521" i="6"/>
  <c r="T521" i="6"/>
  <c r="P521" i="6"/>
  <c r="BI517" i="6"/>
  <c r="BH517" i="6"/>
  <c r="BG517" i="6"/>
  <c r="BE517" i="6"/>
  <c r="X517" i="6"/>
  <c r="V517" i="6"/>
  <c r="T517" i="6"/>
  <c r="P517" i="6"/>
  <c r="BI512" i="6"/>
  <c r="BH512" i="6"/>
  <c r="BG512" i="6"/>
  <c r="BE512" i="6"/>
  <c r="X512" i="6"/>
  <c r="V512" i="6"/>
  <c r="T512" i="6"/>
  <c r="P512" i="6"/>
  <c r="BI508" i="6"/>
  <c r="BH508" i="6"/>
  <c r="BG508" i="6"/>
  <c r="BE508" i="6"/>
  <c r="X508" i="6"/>
  <c r="V508" i="6"/>
  <c r="T508" i="6"/>
  <c r="P508" i="6"/>
  <c r="BI499" i="6"/>
  <c r="BH499" i="6"/>
  <c r="BG499" i="6"/>
  <c r="BE499" i="6"/>
  <c r="X499" i="6"/>
  <c r="V499" i="6"/>
  <c r="T499" i="6"/>
  <c r="P499" i="6"/>
  <c r="BI493" i="6"/>
  <c r="BH493" i="6"/>
  <c r="BG493" i="6"/>
  <c r="BE493" i="6"/>
  <c r="X493" i="6"/>
  <c r="V493" i="6"/>
  <c r="T493" i="6"/>
  <c r="P493" i="6"/>
  <c r="BI490" i="6"/>
  <c r="BH490" i="6"/>
  <c r="BG490" i="6"/>
  <c r="BE490" i="6"/>
  <c r="X490" i="6"/>
  <c r="V490" i="6"/>
  <c r="T490" i="6"/>
  <c r="P490" i="6"/>
  <c r="BI486" i="6"/>
  <c r="BH486" i="6"/>
  <c r="BG486" i="6"/>
  <c r="BE486" i="6"/>
  <c r="X486" i="6"/>
  <c r="V486" i="6"/>
  <c r="T486" i="6"/>
  <c r="P486" i="6"/>
  <c r="BI475" i="6"/>
  <c r="BH475" i="6"/>
  <c r="BG475" i="6"/>
  <c r="BE475" i="6"/>
  <c r="X475" i="6"/>
  <c r="V475" i="6"/>
  <c r="T475" i="6"/>
  <c r="P475" i="6"/>
  <c r="BI471" i="6"/>
  <c r="BH471" i="6"/>
  <c r="BG471" i="6"/>
  <c r="BE471" i="6"/>
  <c r="X471" i="6"/>
  <c r="V471" i="6"/>
  <c r="T471" i="6"/>
  <c r="P471" i="6"/>
  <c r="BI460" i="6"/>
  <c r="BH460" i="6"/>
  <c r="BG460" i="6"/>
  <c r="BE460" i="6"/>
  <c r="X460" i="6"/>
  <c r="V460" i="6"/>
  <c r="T460" i="6"/>
  <c r="P460" i="6"/>
  <c r="BI451" i="6"/>
  <c r="BH451" i="6"/>
  <c r="BG451" i="6"/>
  <c r="BE451" i="6"/>
  <c r="X451" i="6"/>
  <c r="V451" i="6"/>
  <c r="T451" i="6"/>
  <c r="P451" i="6"/>
  <c r="BI447" i="6"/>
  <c r="BH447" i="6"/>
  <c r="BG447" i="6"/>
  <c r="BE447" i="6"/>
  <c r="X447" i="6"/>
  <c r="V447" i="6"/>
  <c r="T447" i="6"/>
  <c r="P447" i="6"/>
  <c r="BI444" i="6"/>
  <c r="BH444" i="6"/>
  <c r="BG444" i="6"/>
  <c r="BE444" i="6"/>
  <c r="X444" i="6"/>
  <c r="V444" i="6"/>
  <c r="T444" i="6"/>
  <c r="P444" i="6"/>
  <c r="BI439" i="6"/>
  <c r="BH439" i="6"/>
  <c r="BG439" i="6"/>
  <c r="BE439" i="6"/>
  <c r="X439" i="6"/>
  <c r="V439" i="6"/>
  <c r="T439" i="6"/>
  <c r="P439" i="6"/>
  <c r="BI435" i="6"/>
  <c r="BH435" i="6"/>
  <c r="BG435" i="6"/>
  <c r="BE435" i="6"/>
  <c r="X435" i="6"/>
  <c r="V435" i="6"/>
  <c r="T435" i="6"/>
  <c r="P435" i="6"/>
  <c r="BI430" i="6"/>
  <c r="BH430" i="6"/>
  <c r="BG430" i="6"/>
  <c r="BE430" i="6"/>
  <c r="X430" i="6"/>
  <c r="V430" i="6"/>
  <c r="T430" i="6"/>
  <c r="P430" i="6"/>
  <c r="BI426" i="6"/>
  <c r="BH426" i="6"/>
  <c r="BG426" i="6"/>
  <c r="BE426" i="6"/>
  <c r="X426" i="6"/>
  <c r="V426" i="6"/>
  <c r="T426" i="6"/>
  <c r="P426" i="6"/>
  <c r="BI405" i="6"/>
  <c r="BH405" i="6"/>
  <c r="BG405" i="6"/>
  <c r="BE405" i="6"/>
  <c r="X405" i="6"/>
  <c r="V405" i="6"/>
  <c r="T405" i="6"/>
  <c r="P405" i="6"/>
  <c r="BI381" i="6"/>
  <c r="BH381" i="6"/>
  <c r="BG381" i="6"/>
  <c r="BE381" i="6"/>
  <c r="X381" i="6"/>
  <c r="V381" i="6"/>
  <c r="T381" i="6"/>
  <c r="P381" i="6"/>
  <c r="BI377" i="6"/>
  <c r="BH377" i="6"/>
  <c r="BG377" i="6"/>
  <c r="BE377" i="6"/>
  <c r="X377" i="6"/>
  <c r="V377" i="6"/>
  <c r="T377" i="6"/>
  <c r="P377" i="6"/>
  <c r="BI374" i="6"/>
  <c r="BH374" i="6"/>
  <c r="BG374" i="6"/>
  <c r="BE374" i="6"/>
  <c r="X374" i="6"/>
  <c r="V374" i="6"/>
  <c r="T374" i="6"/>
  <c r="P374" i="6"/>
  <c r="BI363" i="6"/>
  <c r="BH363" i="6"/>
  <c r="BG363" i="6"/>
  <c r="BE363" i="6"/>
  <c r="X363" i="6"/>
  <c r="V363" i="6"/>
  <c r="T363" i="6"/>
  <c r="P363" i="6"/>
  <c r="BI359" i="6"/>
  <c r="BH359" i="6"/>
  <c r="BG359" i="6"/>
  <c r="BE359" i="6"/>
  <c r="X359" i="6"/>
  <c r="V359" i="6"/>
  <c r="T359" i="6"/>
  <c r="P359" i="6"/>
  <c r="BI354" i="6"/>
  <c r="BH354" i="6"/>
  <c r="BG354" i="6"/>
  <c r="BE354" i="6"/>
  <c r="X354" i="6"/>
  <c r="V354" i="6"/>
  <c r="T354" i="6"/>
  <c r="P354" i="6"/>
  <c r="BI351" i="6"/>
  <c r="BH351" i="6"/>
  <c r="BG351" i="6"/>
  <c r="BE351" i="6"/>
  <c r="X351" i="6"/>
  <c r="V351" i="6"/>
  <c r="T351" i="6"/>
  <c r="P351" i="6"/>
  <c r="BI350" i="6"/>
  <c r="BH350" i="6"/>
  <c r="BG350" i="6"/>
  <c r="BE350" i="6"/>
  <c r="X350" i="6"/>
  <c r="V350" i="6"/>
  <c r="T350" i="6"/>
  <c r="P350" i="6"/>
  <c r="BI349" i="6"/>
  <c r="BH349" i="6"/>
  <c r="BG349" i="6"/>
  <c r="BE349" i="6"/>
  <c r="X349" i="6"/>
  <c r="V349" i="6"/>
  <c r="T349" i="6"/>
  <c r="P349" i="6"/>
  <c r="BI343" i="6"/>
  <c r="BH343" i="6"/>
  <c r="BG343" i="6"/>
  <c r="BE343" i="6"/>
  <c r="X343" i="6"/>
  <c r="V343" i="6"/>
  <c r="T343" i="6"/>
  <c r="P343" i="6"/>
  <c r="BI332" i="6"/>
  <c r="BH332" i="6"/>
  <c r="BG332" i="6"/>
  <c r="BE332" i="6"/>
  <c r="X332" i="6"/>
  <c r="V332" i="6"/>
  <c r="T332" i="6"/>
  <c r="P332" i="6"/>
  <c r="BI330" i="6"/>
  <c r="BH330" i="6"/>
  <c r="BG330" i="6"/>
  <c r="BE330" i="6"/>
  <c r="X330" i="6"/>
  <c r="V330" i="6"/>
  <c r="T330" i="6"/>
  <c r="P330" i="6"/>
  <c r="BI326" i="6"/>
  <c r="BH326" i="6"/>
  <c r="BG326" i="6"/>
  <c r="BE326" i="6"/>
  <c r="X326" i="6"/>
  <c r="V326" i="6"/>
  <c r="T326" i="6"/>
  <c r="P326" i="6"/>
  <c r="BI323" i="6"/>
  <c r="BH323" i="6"/>
  <c r="BG323" i="6"/>
  <c r="BE323" i="6"/>
  <c r="X323" i="6"/>
  <c r="V323" i="6"/>
  <c r="T323" i="6"/>
  <c r="P323" i="6"/>
  <c r="BI317" i="6"/>
  <c r="BH317" i="6"/>
  <c r="BG317" i="6"/>
  <c r="BE317" i="6"/>
  <c r="X317" i="6"/>
  <c r="V317" i="6"/>
  <c r="T317" i="6"/>
  <c r="P317" i="6"/>
  <c r="BI314" i="6"/>
  <c r="BH314" i="6"/>
  <c r="BG314" i="6"/>
  <c r="BE314" i="6"/>
  <c r="X314" i="6"/>
  <c r="V314" i="6"/>
  <c r="T314" i="6"/>
  <c r="P314" i="6"/>
  <c r="BI310" i="6"/>
  <c r="BH310" i="6"/>
  <c r="BG310" i="6"/>
  <c r="BE310" i="6"/>
  <c r="X310" i="6"/>
  <c r="V310" i="6"/>
  <c r="T310" i="6"/>
  <c r="P310" i="6"/>
  <c r="BI305" i="6"/>
  <c r="BH305" i="6"/>
  <c r="BG305" i="6"/>
  <c r="BE305" i="6"/>
  <c r="X305" i="6"/>
  <c r="V305" i="6"/>
  <c r="T305" i="6"/>
  <c r="P305" i="6"/>
  <c r="BI300" i="6"/>
  <c r="BH300" i="6"/>
  <c r="BG300" i="6"/>
  <c r="BE300" i="6"/>
  <c r="X300" i="6"/>
  <c r="V300" i="6"/>
  <c r="T300" i="6"/>
  <c r="P300" i="6"/>
  <c r="BI295" i="6"/>
  <c r="BH295" i="6"/>
  <c r="BG295" i="6"/>
  <c r="BE295" i="6"/>
  <c r="X295" i="6"/>
  <c r="V295" i="6"/>
  <c r="T295" i="6"/>
  <c r="P295" i="6"/>
  <c r="BI290" i="6"/>
  <c r="BH290" i="6"/>
  <c r="BG290" i="6"/>
  <c r="BE290" i="6"/>
  <c r="X290" i="6"/>
  <c r="V290" i="6"/>
  <c r="T290" i="6"/>
  <c r="P290" i="6"/>
  <c r="BI285" i="6"/>
  <c r="BH285" i="6"/>
  <c r="BG285" i="6"/>
  <c r="BE285" i="6"/>
  <c r="X285" i="6"/>
  <c r="V285" i="6"/>
  <c r="T285" i="6"/>
  <c r="P285" i="6"/>
  <c r="BI281" i="6"/>
  <c r="BH281" i="6"/>
  <c r="BG281" i="6"/>
  <c r="BE281" i="6"/>
  <c r="X281" i="6"/>
  <c r="X280" i="6"/>
  <c r="V281" i="6"/>
  <c r="V280" i="6"/>
  <c r="T281" i="6"/>
  <c r="T280" i="6"/>
  <c r="P281" i="6"/>
  <c r="BI276" i="6"/>
  <c r="BH276" i="6"/>
  <c r="BG276" i="6"/>
  <c r="BE276" i="6"/>
  <c r="X276" i="6"/>
  <c r="V276" i="6"/>
  <c r="T276" i="6"/>
  <c r="P276" i="6"/>
  <c r="BI272" i="6"/>
  <c r="BH272" i="6"/>
  <c r="BG272" i="6"/>
  <c r="BE272" i="6"/>
  <c r="X272" i="6"/>
  <c r="V272" i="6"/>
  <c r="T272" i="6"/>
  <c r="P272" i="6"/>
  <c r="BI268" i="6"/>
  <c r="BH268" i="6"/>
  <c r="BG268" i="6"/>
  <c r="BE268" i="6"/>
  <c r="X268" i="6"/>
  <c r="V268" i="6"/>
  <c r="T268" i="6"/>
  <c r="P268" i="6"/>
  <c r="BI264" i="6"/>
  <c r="BH264" i="6"/>
  <c r="BG264" i="6"/>
  <c r="BE264" i="6"/>
  <c r="X264" i="6"/>
  <c r="V264" i="6"/>
  <c r="T264" i="6"/>
  <c r="P264" i="6"/>
  <c r="BI262" i="6"/>
  <c r="BH262" i="6"/>
  <c r="BG262" i="6"/>
  <c r="BE262" i="6"/>
  <c r="X262" i="6"/>
  <c r="V262" i="6"/>
  <c r="T262" i="6"/>
  <c r="P262" i="6"/>
  <c r="BI260" i="6"/>
  <c r="BH260" i="6"/>
  <c r="BG260" i="6"/>
  <c r="BE260" i="6"/>
  <c r="X260" i="6"/>
  <c r="V260" i="6"/>
  <c r="T260" i="6"/>
  <c r="P260" i="6"/>
  <c r="BI200" i="6"/>
  <c r="BH200" i="6"/>
  <c r="BG200" i="6"/>
  <c r="BE200" i="6"/>
  <c r="X200" i="6"/>
  <c r="V200" i="6"/>
  <c r="T200" i="6"/>
  <c r="P200" i="6"/>
  <c r="BI195" i="6"/>
  <c r="BH195" i="6"/>
  <c r="BG195" i="6"/>
  <c r="BE195" i="6"/>
  <c r="X195" i="6"/>
  <c r="V195" i="6"/>
  <c r="T195" i="6"/>
  <c r="P195" i="6"/>
  <c r="BI186" i="6"/>
  <c r="BH186" i="6"/>
  <c r="BG186" i="6"/>
  <c r="BE186" i="6"/>
  <c r="X186" i="6"/>
  <c r="V186" i="6"/>
  <c r="T186" i="6"/>
  <c r="P186" i="6"/>
  <c r="BI158" i="6"/>
  <c r="BH158" i="6"/>
  <c r="BG158" i="6"/>
  <c r="BE158" i="6"/>
  <c r="X158" i="6"/>
  <c r="V158" i="6"/>
  <c r="T158" i="6"/>
  <c r="P158" i="6"/>
  <c r="BI153" i="6"/>
  <c r="BH153" i="6"/>
  <c r="BG153" i="6"/>
  <c r="BE153" i="6"/>
  <c r="X153" i="6"/>
  <c r="V153" i="6"/>
  <c r="T153" i="6"/>
  <c r="P153" i="6"/>
  <c r="BI139" i="6"/>
  <c r="BH139" i="6"/>
  <c r="BG139" i="6"/>
  <c r="BE139" i="6"/>
  <c r="X139" i="6"/>
  <c r="V139" i="6"/>
  <c r="T139" i="6"/>
  <c r="P139" i="6"/>
  <c r="BI127" i="6"/>
  <c r="BH127" i="6"/>
  <c r="BG127" i="6"/>
  <c r="BE127" i="6"/>
  <c r="X127" i="6"/>
  <c r="V127" i="6"/>
  <c r="T127" i="6"/>
  <c r="P127" i="6"/>
  <c r="BI100" i="6"/>
  <c r="BH100" i="6"/>
  <c r="BG100" i="6"/>
  <c r="BE100" i="6"/>
  <c r="X100" i="6"/>
  <c r="V100" i="6"/>
  <c r="T100" i="6"/>
  <c r="P100" i="6"/>
  <c r="BI96" i="6"/>
  <c r="BH96" i="6"/>
  <c r="BG96" i="6"/>
  <c r="BE96" i="6"/>
  <c r="X96" i="6"/>
  <c r="V96" i="6"/>
  <c r="T96" i="6"/>
  <c r="P96" i="6"/>
  <c r="J90" i="6"/>
  <c r="F89" i="6"/>
  <c r="F87" i="6"/>
  <c r="E85" i="6"/>
  <c r="J57" i="6"/>
  <c r="F56" i="6"/>
  <c r="F54" i="6"/>
  <c r="E52" i="6"/>
  <c r="J21" i="6"/>
  <c r="E21" i="6"/>
  <c r="J56" i="6" s="1"/>
  <c r="J20" i="6"/>
  <c r="J18" i="6"/>
  <c r="E18" i="6"/>
  <c r="F90" i="6"/>
  <c r="J17" i="6"/>
  <c r="J12" i="6"/>
  <c r="J87" i="6" s="1"/>
  <c r="E7" i="6"/>
  <c r="E50" i="6"/>
  <c r="K39" i="5"/>
  <c r="K38" i="5"/>
  <c r="BA58" i="1"/>
  <c r="K37" i="5"/>
  <c r="AZ58" i="1" s="1"/>
  <c r="BI222" i="5"/>
  <c r="BH222" i="5"/>
  <c r="BG222" i="5"/>
  <c r="BE222" i="5"/>
  <c r="X222" i="5"/>
  <c r="V222" i="5"/>
  <c r="T222" i="5"/>
  <c r="P222" i="5"/>
  <c r="BI219" i="5"/>
  <c r="BH219" i="5"/>
  <c r="BG219" i="5"/>
  <c r="BE219" i="5"/>
  <c r="X219" i="5"/>
  <c r="V219" i="5"/>
  <c r="T219" i="5"/>
  <c r="P219" i="5"/>
  <c r="BI217" i="5"/>
  <c r="BH217" i="5"/>
  <c r="BG217" i="5"/>
  <c r="BE217" i="5"/>
  <c r="X217" i="5"/>
  <c r="V217" i="5"/>
  <c r="T217" i="5"/>
  <c r="P217" i="5"/>
  <c r="BI214" i="5"/>
  <c r="BH214" i="5"/>
  <c r="BG214" i="5"/>
  <c r="BE214" i="5"/>
  <c r="X214" i="5"/>
  <c r="V214" i="5"/>
  <c r="T214" i="5"/>
  <c r="P214" i="5"/>
  <c r="BI210" i="5"/>
  <c r="BH210" i="5"/>
  <c r="BG210" i="5"/>
  <c r="BE210" i="5"/>
  <c r="X210" i="5"/>
  <c r="V210" i="5"/>
  <c r="T210" i="5"/>
  <c r="P210" i="5"/>
  <c r="BI206" i="5"/>
  <c r="BH206" i="5"/>
  <c r="BG206" i="5"/>
  <c r="BE206" i="5"/>
  <c r="X206" i="5"/>
  <c r="V206" i="5"/>
  <c r="T206" i="5"/>
  <c r="P206" i="5"/>
  <c r="BI203" i="5"/>
  <c r="BH203" i="5"/>
  <c r="BG203" i="5"/>
  <c r="BE203" i="5"/>
  <c r="X203" i="5"/>
  <c r="V203" i="5"/>
  <c r="T203" i="5"/>
  <c r="P203" i="5"/>
  <c r="BI200" i="5"/>
  <c r="BH200" i="5"/>
  <c r="BG200" i="5"/>
  <c r="BE200" i="5"/>
  <c r="X200" i="5"/>
  <c r="V200" i="5"/>
  <c r="T200" i="5"/>
  <c r="P200" i="5"/>
  <c r="BI191" i="5"/>
  <c r="BH191" i="5"/>
  <c r="BG191" i="5"/>
  <c r="BE191" i="5"/>
  <c r="X191" i="5"/>
  <c r="V191" i="5"/>
  <c r="T191" i="5"/>
  <c r="P191" i="5"/>
  <c r="BI188" i="5"/>
  <c r="BH188" i="5"/>
  <c r="BG188" i="5"/>
  <c r="BE188" i="5"/>
  <c r="X188" i="5"/>
  <c r="V188" i="5"/>
  <c r="T188" i="5"/>
  <c r="P188" i="5"/>
  <c r="BI184" i="5"/>
  <c r="BH184" i="5"/>
  <c r="BG184" i="5"/>
  <c r="BE184" i="5"/>
  <c r="X184" i="5"/>
  <c r="V184" i="5"/>
  <c r="T184" i="5"/>
  <c r="P184" i="5"/>
  <c r="BI179" i="5"/>
  <c r="BH179" i="5"/>
  <c r="BG179" i="5"/>
  <c r="BE179" i="5"/>
  <c r="X179" i="5"/>
  <c r="V179" i="5"/>
  <c r="T179" i="5"/>
  <c r="P179" i="5"/>
  <c r="BI174" i="5"/>
  <c r="BH174" i="5"/>
  <c r="BG174" i="5"/>
  <c r="BE174" i="5"/>
  <c r="X174" i="5"/>
  <c r="V174" i="5"/>
  <c r="T174" i="5"/>
  <c r="P174" i="5"/>
  <c r="BI169" i="5"/>
  <c r="BH169" i="5"/>
  <c r="BG169" i="5"/>
  <c r="BE169" i="5"/>
  <c r="X169" i="5"/>
  <c r="V169" i="5"/>
  <c r="T169" i="5"/>
  <c r="P169" i="5"/>
  <c r="BI166" i="5"/>
  <c r="BH166" i="5"/>
  <c r="BG166" i="5"/>
  <c r="BE166" i="5"/>
  <c r="X166" i="5"/>
  <c r="V166" i="5"/>
  <c r="T166" i="5"/>
  <c r="P166" i="5"/>
  <c r="BI165" i="5"/>
  <c r="BH165" i="5"/>
  <c r="BG165" i="5"/>
  <c r="BE165" i="5"/>
  <c r="X165" i="5"/>
  <c r="V165" i="5"/>
  <c r="T165" i="5"/>
  <c r="P165" i="5"/>
  <c r="BI164" i="5"/>
  <c r="BH164" i="5"/>
  <c r="BG164" i="5"/>
  <c r="BE164" i="5"/>
  <c r="X164" i="5"/>
  <c r="V164" i="5"/>
  <c r="T164" i="5"/>
  <c r="P164" i="5"/>
  <c r="BI163" i="5"/>
  <c r="BH163" i="5"/>
  <c r="BG163" i="5"/>
  <c r="BE163" i="5"/>
  <c r="X163" i="5"/>
  <c r="V163" i="5"/>
  <c r="T163" i="5"/>
  <c r="P163" i="5"/>
  <c r="BI162" i="5"/>
  <c r="BH162" i="5"/>
  <c r="BG162" i="5"/>
  <c r="BE162" i="5"/>
  <c r="X162" i="5"/>
  <c r="V162" i="5"/>
  <c r="T162" i="5"/>
  <c r="P162" i="5"/>
  <c r="BI161" i="5"/>
  <c r="BH161" i="5"/>
  <c r="BG161" i="5"/>
  <c r="BE161" i="5"/>
  <c r="X161" i="5"/>
  <c r="V161" i="5"/>
  <c r="T161" i="5"/>
  <c r="P161" i="5"/>
  <c r="BI159" i="5"/>
  <c r="BH159" i="5"/>
  <c r="BG159" i="5"/>
  <c r="BE159" i="5"/>
  <c r="X159" i="5"/>
  <c r="V159" i="5"/>
  <c r="T159" i="5"/>
  <c r="P159" i="5"/>
  <c r="BI158" i="5"/>
  <c r="BH158" i="5"/>
  <c r="BG158" i="5"/>
  <c r="BE158" i="5"/>
  <c r="X158" i="5"/>
  <c r="V158" i="5"/>
  <c r="T158" i="5"/>
  <c r="P158" i="5"/>
  <c r="BI157" i="5"/>
  <c r="BH157" i="5"/>
  <c r="BG157" i="5"/>
  <c r="BE157" i="5"/>
  <c r="X157" i="5"/>
  <c r="V157" i="5"/>
  <c r="T157" i="5"/>
  <c r="P157" i="5"/>
  <c r="BI156" i="5"/>
  <c r="BH156" i="5"/>
  <c r="BG156" i="5"/>
  <c r="BE156" i="5"/>
  <c r="X156" i="5"/>
  <c r="V156" i="5"/>
  <c r="T156" i="5"/>
  <c r="P156" i="5"/>
  <c r="BI153" i="5"/>
  <c r="BH153" i="5"/>
  <c r="BG153" i="5"/>
  <c r="BE153" i="5"/>
  <c r="X153" i="5"/>
  <c r="V153" i="5"/>
  <c r="T153" i="5"/>
  <c r="P153" i="5"/>
  <c r="BI152" i="5"/>
  <c r="BH152" i="5"/>
  <c r="BG152" i="5"/>
  <c r="BE152" i="5"/>
  <c r="X152" i="5"/>
  <c r="V152" i="5"/>
  <c r="T152" i="5"/>
  <c r="P152" i="5"/>
  <c r="BI150" i="5"/>
  <c r="BH150" i="5"/>
  <c r="BG150" i="5"/>
  <c r="BE150" i="5"/>
  <c r="X150" i="5"/>
  <c r="V150" i="5"/>
  <c r="T150" i="5"/>
  <c r="P150" i="5"/>
  <c r="BI149" i="5"/>
  <c r="BH149" i="5"/>
  <c r="BG149" i="5"/>
  <c r="BE149" i="5"/>
  <c r="X149" i="5"/>
  <c r="V149" i="5"/>
  <c r="T149" i="5"/>
  <c r="P149" i="5"/>
  <c r="BI147" i="5"/>
  <c r="BH147" i="5"/>
  <c r="BG147" i="5"/>
  <c r="BE147" i="5"/>
  <c r="X147" i="5"/>
  <c r="V147" i="5"/>
  <c r="T147" i="5"/>
  <c r="P147" i="5"/>
  <c r="BI146" i="5"/>
  <c r="BH146" i="5"/>
  <c r="BG146" i="5"/>
  <c r="BE146" i="5"/>
  <c r="X146" i="5"/>
  <c r="V146" i="5"/>
  <c r="T146" i="5"/>
  <c r="P146" i="5"/>
  <c r="BI145" i="5"/>
  <c r="BH145" i="5"/>
  <c r="BG145" i="5"/>
  <c r="BE145" i="5"/>
  <c r="X145" i="5"/>
  <c r="V145" i="5"/>
  <c r="T145" i="5"/>
  <c r="P145" i="5"/>
  <c r="BI143" i="5"/>
  <c r="BH143" i="5"/>
  <c r="BG143" i="5"/>
  <c r="BE143" i="5"/>
  <c r="X143" i="5"/>
  <c r="V143" i="5"/>
  <c r="T143" i="5"/>
  <c r="P143" i="5"/>
  <c r="BI142" i="5"/>
  <c r="BH142" i="5"/>
  <c r="BG142" i="5"/>
  <c r="BE142" i="5"/>
  <c r="X142" i="5"/>
  <c r="V142" i="5"/>
  <c r="T142" i="5"/>
  <c r="P142" i="5"/>
  <c r="BI141" i="5"/>
  <c r="BH141" i="5"/>
  <c r="BG141" i="5"/>
  <c r="BE141" i="5"/>
  <c r="X141" i="5"/>
  <c r="V141" i="5"/>
  <c r="T141" i="5"/>
  <c r="P141" i="5"/>
  <c r="BI140" i="5"/>
  <c r="BH140" i="5"/>
  <c r="BG140" i="5"/>
  <c r="BE140" i="5"/>
  <c r="X140" i="5"/>
  <c r="V140" i="5"/>
  <c r="T140" i="5"/>
  <c r="P140" i="5"/>
  <c r="BI137" i="5"/>
  <c r="BH137" i="5"/>
  <c r="BG137" i="5"/>
  <c r="BE137" i="5"/>
  <c r="X137" i="5"/>
  <c r="V137" i="5"/>
  <c r="T137" i="5"/>
  <c r="P137" i="5"/>
  <c r="BI136" i="5"/>
  <c r="BH136" i="5"/>
  <c r="BG136" i="5"/>
  <c r="BE136" i="5"/>
  <c r="X136" i="5"/>
  <c r="V136" i="5"/>
  <c r="T136" i="5"/>
  <c r="P136" i="5"/>
  <c r="BI135" i="5"/>
  <c r="BH135" i="5"/>
  <c r="BG135" i="5"/>
  <c r="BE135" i="5"/>
  <c r="X135" i="5"/>
  <c r="V135" i="5"/>
  <c r="T135" i="5"/>
  <c r="P135" i="5"/>
  <c r="BI134" i="5"/>
  <c r="BH134" i="5"/>
  <c r="BG134" i="5"/>
  <c r="BE134" i="5"/>
  <c r="X134" i="5"/>
  <c r="V134" i="5"/>
  <c r="T134" i="5"/>
  <c r="P134" i="5"/>
  <c r="BI133" i="5"/>
  <c r="BH133" i="5"/>
  <c r="BG133" i="5"/>
  <c r="BE133" i="5"/>
  <c r="X133" i="5"/>
  <c r="V133" i="5"/>
  <c r="T133" i="5"/>
  <c r="P133" i="5"/>
  <c r="BI132" i="5"/>
  <c r="BH132" i="5"/>
  <c r="BG132" i="5"/>
  <c r="BE132" i="5"/>
  <c r="X132" i="5"/>
  <c r="V132" i="5"/>
  <c r="T132" i="5"/>
  <c r="P132" i="5"/>
  <c r="BI131" i="5"/>
  <c r="BH131" i="5"/>
  <c r="BG131" i="5"/>
  <c r="BE131" i="5"/>
  <c r="X131" i="5"/>
  <c r="V131" i="5"/>
  <c r="T131" i="5"/>
  <c r="P131" i="5"/>
  <c r="BI130" i="5"/>
  <c r="BH130" i="5"/>
  <c r="BG130" i="5"/>
  <c r="BE130" i="5"/>
  <c r="X130" i="5"/>
  <c r="V130" i="5"/>
  <c r="T130" i="5"/>
  <c r="P130" i="5"/>
  <c r="BI129" i="5"/>
  <c r="BH129" i="5"/>
  <c r="BG129" i="5"/>
  <c r="BE129" i="5"/>
  <c r="X129" i="5"/>
  <c r="V129" i="5"/>
  <c r="T129" i="5"/>
  <c r="P129" i="5"/>
  <c r="BI128" i="5"/>
  <c r="BH128" i="5"/>
  <c r="BG128" i="5"/>
  <c r="BE128" i="5"/>
  <c r="X128" i="5"/>
  <c r="V128" i="5"/>
  <c r="T128" i="5"/>
  <c r="P128" i="5"/>
  <c r="BI127" i="5"/>
  <c r="BH127" i="5"/>
  <c r="BG127" i="5"/>
  <c r="BE127" i="5"/>
  <c r="X127" i="5"/>
  <c r="V127" i="5"/>
  <c r="T127" i="5"/>
  <c r="P127" i="5"/>
  <c r="BI126" i="5"/>
  <c r="BH126" i="5"/>
  <c r="BG126" i="5"/>
  <c r="BE126" i="5"/>
  <c r="X126" i="5"/>
  <c r="V126" i="5"/>
  <c r="T126" i="5"/>
  <c r="P126" i="5"/>
  <c r="BI125" i="5"/>
  <c r="BH125" i="5"/>
  <c r="BG125" i="5"/>
  <c r="BE125" i="5"/>
  <c r="X125" i="5"/>
  <c r="V125" i="5"/>
  <c r="T125" i="5"/>
  <c r="P125" i="5"/>
  <c r="BI123" i="5"/>
  <c r="BH123" i="5"/>
  <c r="BG123" i="5"/>
  <c r="BE123" i="5"/>
  <c r="X123" i="5"/>
  <c r="V123" i="5"/>
  <c r="T123" i="5"/>
  <c r="P123" i="5"/>
  <c r="BI122" i="5"/>
  <c r="BH122" i="5"/>
  <c r="BG122" i="5"/>
  <c r="BE122" i="5"/>
  <c r="X122" i="5"/>
  <c r="V122" i="5"/>
  <c r="T122" i="5"/>
  <c r="P122" i="5"/>
  <c r="BI121" i="5"/>
  <c r="BH121" i="5"/>
  <c r="BG121" i="5"/>
  <c r="BE121" i="5"/>
  <c r="X121" i="5"/>
  <c r="V121" i="5"/>
  <c r="T121" i="5"/>
  <c r="P121" i="5"/>
  <c r="BI120" i="5"/>
  <c r="BH120" i="5"/>
  <c r="BG120" i="5"/>
  <c r="BE120" i="5"/>
  <c r="X120" i="5"/>
  <c r="V120" i="5"/>
  <c r="T120" i="5"/>
  <c r="P120" i="5"/>
  <c r="BI119" i="5"/>
  <c r="BH119" i="5"/>
  <c r="BG119" i="5"/>
  <c r="BE119" i="5"/>
  <c r="X119" i="5"/>
  <c r="V119" i="5"/>
  <c r="T119" i="5"/>
  <c r="P119" i="5"/>
  <c r="BI118" i="5"/>
  <c r="BH118" i="5"/>
  <c r="BG118" i="5"/>
  <c r="BE118" i="5"/>
  <c r="X118" i="5"/>
  <c r="V118" i="5"/>
  <c r="T118" i="5"/>
  <c r="P118" i="5"/>
  <c r="BI117" i="5"/>
  <c r="BH117" i="5"/>
  <c r="BG117" i="5"/>
  <c r="BE117" i="5"/>
  <c r="X117" i="5"/>
  <c r="V117" i="5"/>
  <c r="T117" i="5"/>
  <c r="P117" i="5"/>
  <c r="BI116" i="5"/>
  <c r="BH116" i="5"/>
  <c r="BG116" i="5"/>
  <c r="BE116" i="5"/>
  <c r="X116" i="5"/>
  <c r="V116" i="5"/>
  <c r="T116" i="5"/>
  <c r="P116" i="5"/>
  <c r="BI114" i="5"/>
  <c r="BH114" i="5"/>
  <c r="BG114" i="5"/>
  <c r="BE114" i="5"/>
  <c r="X114" i="5"/>
  <c r="V114" i="5"/>
  <c r="T114" i="5"/>
  <c r="P114" i="5"/>
  <c r="BI113" i="5"/>
  <c r="BH113" i="5"/>
  <c r="BG113" i="5"/>
  <c r="BE113" i="5"/>
  <c r="X113" i="5"/>
  <c r="V113" i="5"/>
  <c r="T113" i="5"/>
  <c r="P113" i="5"/>
  <c r="BI112" i="5"/>
  <c r="BH112" i="5"/>
  <c r="BG112" i="5"/>
  <c r="BE112" i="5"/>
  <c r="X112" i="5"/>
  <c r="V112" i="5"/>
  <c r="T112" i="5"/>
  <c r="P112" i="5"/>
  <c r="BI111" i="5"/>
  <c r="BH111" i="5"/>
  <c r="BG111" i="5"/>
  <c r="BE111" i="5"/>
  <c r="X111" i="5"/>
  <c r="V111" i="5"/>
  <c r="T111" i="5"/>
  <c r="P111" i="5"/>
  <c r="BI110" i="5"/>
  <c r="BH110" i="5"/>
  <c r="BG110" i="5"/>
  <c r="BE110" i="5"/>
  <c r="X110" i="5"/>
  <c r="V110" i="5"/>
  <c r="T110" i="5"/>
  <c r="P110" i="5"/>
  <c r="BI109" i="5"/>
  <c r="BH109" i="5"/>
  <c r="BG109" i="5"/>
  <c r="BE109" i="5"/>
  <c r="X109" i="5"/>
  <c r="V109" i="5"/>
  <c r="T109" i="5"/>
  <c r="P109" i="5"/>
  <c r="BI108" i="5"/>
  <c r="BH108" i="5"/>
  <c r="BG108" i="5"/>
  <c r="BE108" i="5"/>
  <c r="X108" i="5"/>
  <c r="V108" i="5"/>
  <c r="T108" i="5"/>
  <c r="P108" i="5"/>
  <c r="BI107" i="5"/>
  <c r="BH107" i="5"/>
  <c r="BG107" i="5"/>
  <c r="BE107" i="5"/>
  <c r="X107" i="5"/>
  <c r="V107" i="5"/>
  <c r="T107" i="5"/>
  <c r="P107" i="5"/>
  <c r="BI106" i="5"/>
  <c r="BH106" i="5"/>
  <c r="BG106" i="5"/>
  <c r="BE106" i="5"/>
  <c r="X106" i="5"/>
  <c r="V106" i="5"/>
  <c r="T106" i="5"/>
  <c r="P106" i="5"/>
  <c r="BI105" i="5"/>
  <c r="BH105" i="5"/>
  <c r="BG105" i="5"/>
  <c r="BE105" i="5"/>
  <c r="X105" i="5"/>
  <c r="V105" i="5"/>
  <c r="T105" i="5"/>
  <c r="P105" i="5"/>
  <c r="BI104" i="5"/>
  <c r="BH104" i="5"/>
  <c r="BG104" i="5"/>
  <c r="BE104" i="5"/>
  <c r="X104" i="5"/>
  <c r="V104" i="5"/>
  <c r="T104" i="5"/>
  <c r="P104" i="5"/>
  <c r="BI102" i="5"/>
  <c r="BH102" i="5"/>
  <c r="BG102" i="5"/>
  <c r="BE102" i="5"/>
  <c r="X102" i="5"/>
  <c r="V102" i="5"/>
  <c r="T102" i="5"/>
  <c r="P102" i="5"/>
  <c r="BI101" i="5"/>
  <c r="BH101" i="5"/>
  <c r="BG101" i="5"/>
  <c r="BE101" i="5"/>
  <c r="X101" i="5"/>
  <c r="V101" i="5"/>
  <c r="T101" i="5"/>
  <c r="P101" i="5"/>
  <c r="BI100" i="5"/>
  <c r="BH100" i="5"/>
  <c r="BG100" i="5"/>
  <c r="BE100" i="5"/>
  <c r="X100" i="5"/>
  <c r="V100" i="5"/>
  <c r="T100" i="5"/>
  <c r="P100" i="5"/>
  <c r="BI99" i="5"/>
  <c r="BH99" i="5"/>
  <c r="BG99" i="5"/>
  <c r="BE99" i="5"/>
  <c r="X99" i="5"/>
  <c r="V99" i="5"/>
  <c r="T99" i="5"/>
  <c r="P99" i="5"/>
  <c r="J93" i="5"/>
  <c r="F92" i="5"/>
  <c r="F90" i="5"/>
  <c r="E88" i="5"/>
  <c r="J57" i="5"/>
  <c r="F56" i="5"/>
  <c r="F54" i="5"/>
  <c r="E52" i="5"/>
  <c r="J21" i="5"/>
  <c r="E21" i="5"/>
  <c r="J92" i="5"/>
  <c r="J20" i="5"/>
  <c r="J18" i="5"/>
  <c r="E18" i="5"/>
  <c r="F57" i="5" s="1"/>
  <c r="J17" i="5"/>
  <c r="J12" i="5"/>
  <c r="J90" i="5"/>
  <c r="E7" i="5"/>
  <c r="E86" i="5"/>
  <c r="K39" i="4"/>
  <c r="K38" i="4"/>
  <c r="BA57" i="1" s="1"/>
  <c r="K37" i="4"/>
  <c r="AZ57" i="1"/>
  <c r="BI132" i="4"/>
  <c r="BH132" i="4"/>
  <c r="BG132" i="4"/>
  <c r="BE132" i="4"/>
  <c r="X132" i="4"/>
  <c r="V132" i="4"/>
  <c r="T132" i="4"/>
  <c r="P132" i="4"/>
  <c r="BI130" i="4"/>
  <c r="BH130" i="4"/>
  <c r="BG130" i="4"/>
  <c r="BE130" i="4"/>
  <c r="X130" i="4"/>
  <c r="V130" i="4"/>
  <c r="T130" i="4"/>
  <c r="P130" i="4"/>
  <c r="BI128" i="4"/>
  <c r="BH128" i="4"/>
  <c r="BG128" i="4"/>
  <c r="BE128" i="4"/>
  <c r="X128" i="4"/>
  <c r="V128" i="4"/>
  <c r="T128" i="4"/>
  <c r="P128" i="4"/>
  <c r="BI125" i="4"/>
  <c r="BH125" i="4"/>
  <c r="BG125" i="4"/>
  <c r="BE125" i="4"/>
  <c r="X125" i="4"/>
  <c r="V125" i="4"/>
  <c r="T125" i="4"/>
  <c r="P125" i="4"/>
  <c r="BI123" i="4"/>
  <c r="BH123" i="4"/>
  <c r="BG123" i="4"/>
  <c r="BE123" i="4"/>
  <c r="X123" i="4"/>
  <c r="V123" i="4"/>
  <c r="T123" i="4"/>
  <c r="P123" i="4"/>
  <c r="BI120" i="4"/>
  <c r="BH120" i="4"/>
  <c r="BG120" i="4"/>
  <c r="BE120" i="4"/>
  <c r="X120" i="4"/>
  <c r="V120" i="4"/>
  <c r="T120" i="4"/>
  <c r="P120" i="4"/>
  <c r="BI119" i="4"/>
  <c r="BH119" i="4"/>
  <c r="BG119" i="4"/>
  <c r="BE119" i="4"/>
  <c r="X119" i="4"/>
  <c r="V119" i="4"/>
  <c r="T119" i="4"/>
  <c r="P119" i="4"/>
  <c r="BI117" i="4"/>
  <c r="BH117" i="4"/>
  <c r="BG117" i="4"/>
  <c r="BE117" i="4"/>
  <c r="X117" i="4"/>
  <c r="V117" i="4"/>
  <c r="T117" i="4"/>
  <c r="P117" i="4"/>
  <c r="BI116" i="4"/>
  <c r="BH116" i="4"/>
  <c r="BG116" i="4"/>
  <c r="BE116" i="4"/>
  <c r="X116" i="4"/>
  <c r="V116" i="4"/>
  <c r="T116" i="4"/>
  <c r="P116" i="4"/>
  <c r="BI114" i="4"/>
  <c r="BH114" i="4"/>
  <c r="BG114" i="4"/>
  <c r="BE114" i="4"/>
  <c r="X114" i="4"/>
  <c r="V114" i="4"/>
  <c r="T114" i="4"/>
  <c r="P114" i="4"/>
  <c r="BI112" i="4"/>
  <c r="BH112" i="4"/>
  <c r="BG112" i="4"/>
  <c r="BE112" i="4"/>
  <c r="X112" i="4"/>
  <c r="V112" i="4"/>
  <c r="T112" i="4"/>
  <c r="P112" i="4"/>
  <c r="BI111" i="4"/>
  <c r="BH111" i="4"/>
  <c r="BG111" i="4"/>
  <c r="BE111" i="4"/>
  <c r="X111" i="4"/>
  <c r="V111" i="4"/>
  <c r="T111" i="4"/>
  <c r="P111" i="4"/>
  <c r="BI109" i="4"/>
  <c r="BH109" i="4"/>
  <c r="BG109" i="4"/>
  <c r="BE109" i="4"/>
  <c r="X109" i="4"/>
  <c r="V109" i="4"/>
  <c r="T109" i="4"/>
  <c r="P109" i="4"/>
  <c r="BI107" i="4"/>
  <c r="BH107" i="4"/>
  <c r="BG107" i="4"/>
  <c r="BE107" i="4"/>
  <c r="X107" i="4"/>
  <c r="V107" i="4"/>
  <c r="T107" i="4"/>
  <c r="P107" i="4"/>
  <c r="BI106" i="4"/>
  <c r="BH106" i="4"/>
  <c r="BG106" i="4"/>
  <c r="BE106" i="4"/>
  <c r="X106" i="4"/>
  <c r="V106" i="4"/>
  <c r="T106" i="4"/>
  <c r="P106" i="4"/>
  <c r="BI105" i="4"/>
  <c r="BH105" i="4"/>
  <c r="BG105" i="4"/>
  <c r="BE105" i="4"/>
  <c r="X105" i="4"/>
  <c r="V105" i="4"/>
  <c r="T105" i="4"/>
  <c r="P105" i="4"/>
  <c r="BI104" i="4"/>
  <c r="BH104" i="4"/>
  <c r="BG104" i="4"/>
  <c r="BE104" i="4"/>
  <c r="X104" i="4"/>
  <c r="V104" i="4"/>
  <c r="T104" i="4"/>
  <c r="P104" i="4"/>
  <c r="BI102" i="4"/>
  <c r="BH102" i="4"/>
  <c r="BG102" i="4"/>
  <c r="BE102" i="4"/>
  <c r="X102" i="4"/>
  <c r="V102" i="4"/>
  <c r="T102" i="4"/>
  <c r="P102" i="4"/>
  <c r="BI100" i="4"/>
  <c r="BH100" i="4"/>
  <c r="BG100" i="4"/>
  <c r="BE100" i="4"/>
  <c r="X100" i="4"/>
  <c r="V100" i="4"/>
  <c r="T100" i="4"/>
  <c r="P100" i="4"/>
  <c r="BI98" i="4"/>
  <c r="BH98" i="4"/>
  <c r="BG98" i="4"/>
  <c r="BE98" i="4"/>
  <c r="X98" i="4"/>
  <c r="V98" i="4"/>
  <c r="T98" i="4"/>
  <c r="P98" i="4"/>
  <c r="BI96" i="4"/>
  <c r="BH96" i="4"/>
  <c r="BG96" i="4"/>
  <c r="BE96" i="4"/>
  <c r="X96" i="4"/>
  <c r="V96" i="4"/>
  <c r="T96" i="4"/>
  <c r="P96" i="4"/>
  <c r="BI94" i="4"/>
  <c r="BH94" i="4"/>
  <c r="BG94" i="4"/>
  <c r="BE94" i="4"/>
  <c r="X94" i="4"/>
  <c r="V94" i="4"/>
  <c r="T94" i="4"/>
  <c r="P94" i="4"/>
  <c r="BI92" i="4"/>
  <c r="BH92" i="4"/>
  <c r="BG92" i="4"/>
  <c r="BE92" i="4"/>
  <c r="X92" i="4"/>
  <c r="V92" i="4"/>
  <c r="T92" i="4"/>
  <c r="P92" i="4"/>
  <c r="BI91" i="4"/>
  <c r="BH91" i="4"/>
  <c r="BG91" i="4"/>
  <c r="BE91" i="4"/>
  <c r="X91" i="4"/>
  <c r="V91" i="4"/>
  <c r="T91" i="4"/>
  <c r="P91" i="4"/>
  <c r="BI89" i="4"/>
  <c r="BH89" i="4"/>
  <c r="BG89" i="4"/>
  <c r="BE89" i="4"/>
  <c r="X89" i="4"/>
  <c r="V89" i="4"/>
  <c r="T89" i="4"/>
  <c r="P89" i="4"/>
  <c r="J83" i="4"/>
  <c r="F82" i="4"/>
  <c r="F80" i="4"/>
  <c r="E78" i="4"/>
  <c r="J57" i="4"/>
  <c r="F56" i="4"/>
  <c r="F54" i="4"/>
  <c r="E52" i="4"/>
  <c r="J21" i="4"/>
  <c r="E21" i="4"/>
  <c r="J82" i="4"/>
  <c r="J20" i="4"/>
  <c r="J18" i="4"/>
  <c r="E18" i="4"/>
  <c r="F57" i="4" s="1"/>
  <c r="J17" i="4"/>
  <c r="J12" i="4"/>
  <c r="J80" i="4"/>
  <c r="E7" i="4"/>
  <c r="E50" i="4"/>
  <c r="K39" i="3"/>
  <c r="K38" i="3"/>
  <c r="BA56" i="1" s="1"/>
  <c r="K37" i="3"/>
  <c r="AZ56" i="1"/>
  <c r="BI581" i="3"/>
  <c r="BH581" i="3"/>
  <c r="BG581" i="3"/>
  <c r="BE581" i="3"/>
  <c r="X581" i="3"/>
  <c r="V581" i="3"/>
  <c r="T581" i="3"/>
  <c r="P581" i="3"/>
  <c r="BI576" i="3"/>
  <c r="BH576" i="3"/>
  <c r="BG576" i="3"/>
  <c r="BE576" i="3"/>
  <c r="X576" i="3"/>
  <c r="V576" i="3"/>
  <c r="T576" i="3"/>
  <c r="P576" i="3"/>
  <c r="BI556" i="3"/>
  <c r="BH556" i="3"/>
  <c r="BG556" i="3"/>
  <c r="BE556" i="3"/>
  <c r="X556" i="3"/>
  <c r="V556" i="3"/>
  <c r="T556" i="3"/>
  <c r="P556" i="3"/>
  <c r="BI549" i="3"/>
  <c r="BH549" i="3"/>
  <c r="BG549" i="3"/>
  <c r="BE549" i="3"/>
  <c r="X549" i="3"/>
  <c r="V549" i="3"/>
  <c r="T549" i="3"/>
  <c r="P549" i="3"/>
  <c r="BI545" i="3"/>
  <c r="BH545" i="3"/>
  <c r="BG545" i="3"/>
  <c r="BE545" i="3"/>
  <c r="X545" i="3"/>
  <c r="V545" i="3"/>
  <c r="T545" i="3"/>
  <c r="P545" i="3"/>
  <c r="BI543" i="3"/>
  <c r="BH543" i="3"/>
  <c r="BG543" i="3"/>
  <c r="BE543" i="3"/>
  <c r="X543" i="3"/>
  <c r="V543" i="3"/>
  <c r="T543" i="3"/>
  <c r="P543" i="3"/>
  <c r="BI538" i="3"/>
  <c r="BH538" i="3"/>
  <c r="BG538" i="3"/>
  <c r="BE538" i="3"/>
  <c r="X538" i="3"/>
  <c r="V538" i="3"/>
  <c r="T538" i="3"/>
  <c r="P538" i="3"/>
  <c r="BI534" i="3"/>
  <c r="BH534" i="3"/>
  <c r="BG534" i="3"/>
  <c r="BE534" i="3"/>
  <c r="X534" i="3"/>
  <c r="V534" i="3"/>
  <c r="T534" i="3"/>
  <c r="P534" i="3"/>
  <c r="BI524" i="3"/>
  <c r="BH524" i="3"/>
  <c r="BG524" i="3"/>
  <c r="BE524" i="3"/>
  <c r="X524" i="3"/>
  <c r="V524" i="3"/>
  <c r="T524" i="3"/>
  <c r="P524" i="3"/>
  <c r="BI519" i="3"/>
  <c r="BH519" i="3"/>
  <c r="BG519" i="3"/>
  <c r="BE519" i="3"/>
  <c r="X519" i="3"/>
  <c r="V519" i="3"/>
  <c r="T519" i="3"/>
  <c r="P519" i="3"/>
  <c r="BI516" i="3"/>
  <c r="BH516" i="3"/>
  <c r="BG516" i="3"/>
  <c r="BE516" i="3"/>
  <c r="X516" i="3"/>
  <c r="V516" i="3"/>
  <c r="T516" i="3"/>
  <c r="P516" i="3"/>
  <c r="BI512" i="3"/>
  <c r="BH512" i="3"/>
  <c r="BG512" i="3"/>
  <c r="BE512" i="3"/>
  <c r="X512" i="3"/>
  <c r="V512" i="3"/>
  <c r="T512" i="3"/>
  <c r="P512" i="3"/>
  <c r="BI501" i="3"/>
  <c r="BH501" i="3"/>
  <c r="BG501" i="3"/>
  <c r="BE501" i="3"/>
  <c r="X501" i="3"/>
  <c r="V501" i="3"/>
  <c r="T501" i="3"/>
  <c r="P501" i="3"/>
  <c r="BI497" i="3"/>
  <c r="BH497" i="3"/>
  <c r="BG497" i="3"/>
  <c r="BE497" i="3"/>
  <c r="X497" i="3"/>
  <c r="V497" i="3"/>
  <c r="T497" i="3"/>
  <c r="P497" i="3"/>
  <c r="BI486" i="3"/>
  <c r="BH486" i="3"/>
  <c r="BG486" i="3"/>
  <c r="BE486" i="3"/>
  <c r="X486" i="3"/>
  <c r="V486" i="3"/>
  <c r="T486" i="3"/>
  <c r="P486" i="3"/>
  <c r="BI482" i="3"/>
  <c r="BH482" i="3"/>
  <c r="BG482" i="3"/>
  <c r="BE482" i="3"/>
  <c r="X482" i="3"/>
  <c r="V482" i="3"/>
  <c r="T482" i="3"/>
  <c r="P482" i="3"/>
  <c r="BI471" i="3"/>
  <c r="BH471" i="3"/>
  <c r="BG471" i="3"/>
  <c r="BE471" i="3"/>
  <c r="X471" i="3"/>
  <c r="V471" i="3"/>
  <c r="T471" i="3"/>
  <c r="P471" i="3"/>
  <c r="BI462" i="3"/>
  <c r="BH462" i="3"/>
  <c r="BG462" i="3"/>
  <c r="BE462" i="3"/>
  <c r="X462" i="3"/>
  <c r="V462" i="3"/>
  <c r="T462" i="3"/>
  <c r="P462" i="3"/>
  <c r="BI451" i="3"/>
  <c r="BH451" i="3"/>
  <c r="BG451" i="3"/>
  <c r="BE451" i="3"/>
  <c r="X451" i="3"/>
  <c r="V451" i="3"/>
  <c r="T451" i="3"/>
  <c r="P451" i="3"/>
  <c r="BI442" i="3"/>
  <c r="BH442" i="3"/>
  <c r="BG442" i="3"/>
  <c r="BE442" i="3"/>
  <c r="X442" i="3"/>
  <c r="V442" i="3"/>
  <c r="T442" i="3"/>
  <c r="P442" i="3"/>
  <c r="BI431" i="3"/>
  <c r="BH431" i="3"/>
  <c r="BG431" i="3"/>
  <c r="BE431" i="3"/>
  <c r="X431" i="3"/>
  <c r="V431" i="3"/>
  <c r="T431" i="3"/>
  <c r="P431" i="3"/>
  <c r="BI420" i="3"/>
  <c r="BH420" i="3"/>
  <c r="BG420" i="3"/>
  <c r="BE420" i="3"/>
  <c r="X420" i="3"/>
  <c r="V420" i="3"/>
  <c r="T420" i="3"/>
  <c r="P420" i="3"/>
  <c r="BI408" i="3"/>
  <c r="BH408" i="3"/>
  <c r="BG408" i="3"/>
  <c r="BE408" i="3"/>
  <c r="X408" i="3"/>
  <c r="V408" i="3"/>
  <c r="T408" i="3"/>
  <c r="P408" i="3"/>
  <c r="BI404" i="3"/>
  <c r="BH404" i="3"/>
  <c r="BG404" i="3"/>
  <c r="BE404" i="3"/>
  <c r="X404" i="3"/>
  <c r="V404" i="3"/>
  <c r="T404" i="3"/>
  <c r="P404" i="3"/>
  <c r="BI401" i="3"/>
  <c r="BH401" i="3"/>
  <c r="BG401" i="3"/>
  <c r="BE401" i="3"/>
  <c r="X401" i="3"/>
  <c r="V401" i="3"/>
  <c r="T401" i="3"/>
  <c r="P401" i="3"/>
  <c r="BI397" i="3"/>
  <c r="BH397" i="3"/>
  <c r="BG397" i="3"/>
  <c r="BE397" i="3"/>
  <c r="X397" i="3"/>
  <c r="V397" i="3"/>
  <c r="T397" i="3"/>
  <c r="P397" i="3"/>
  <c r="BI395" i="3"/>
  <c r="BH395" i="3"/>
  <c r="BG395" i="3"/>
  <c r="BE395" i="3"/>
  <c r="X395" i="3"/>
  <c r="V395" i="3"/>
  <c r="T395" i="3"/>
  <c r="P395" i="3"/>
  <c r="BI391" i="3"/>
  <c r="BH391" i="3"/>
  <c r="BG391" i="3"/>
  <c r="BE391" i="3"/>
  <c r="X391" i="3"/>
  <c r="V391" i="3"/>
  <c r="T391" i="3"/>
  <c r="P391" i="3"/>
  <c r="BI386" i="3"/>
  <c r="BH386" i="3"/>
  <c r="BG386" i="3"/>
  <c r="BE386" i="3"/>
  <c r="X386" i="3"/>
  <c r="V386" i="3"/>
  <c r="T386" i="3"/>
  <c r="P386" i="3"/>
  <c r="BI381" i="3"/>
  <c r="BH381" i="3"/>
  <c r="BG381" i="3"/>
  <c r="BE381" i="3"/>
  <c r="X381" i="3"/>
  <c r="V381" i="3"/>
  <c r="T381" i="3"/>
  <c r="P381" i="3"/>
  <c r="BI378" i="3"/>
  <c r="BH378" i="3"/>
  <c r="BG378" i="3"/>
  <c r="BE378" i="3"/>
  <c r="X378" i="3"/>
  <c r="V378" i="3"/>
  <c r="T378" i="3"/>
  <c r="P378" i="3"/>
  <c r="BI377" i="3"/>
  <c r="BH377" i="3"/>
  <c r="BG377" i="3"/>
  <c r="BE377" i="3"/>
  <c r="X377" i="3"/>
  <c r="V377" i="3"/>
  <c r="T377" i="3"/>
  <c r="P377" i="3"/>
  <c r="BI372" i="3"/>
  <c r="BH372" i="3"/>
  <c r="BG372" i="3"/>
  <c r="BE372" i="3"/>
  <c r="X372" i="3"/>
  <c r="V372" i="3"/>
  <c r="T372" i="3"/>
  <c r="P372" i="3"/>
  <c r="BI366" i="3"/>
  <c r="BH366" i="3"/>
  <c r="BG366" i="3"/>
  <c r="BE366" i="3"/>
  <c r="X366" i="3"/>
  <c r="V366" i="3"/>
  <c r="T366" i="3"/>
  <c r="P366" i="3"/>
  <c r="BI363" i="3"/>
  <c r="BH363" i="3"/>
  <c r="BG363" i="3"/>
  <c r="BE363" i="3"/>
  <c r="X363" i="3"/>
  <c r="V363" i="3"/>
  <c r="T363" i="3"/>
  <c r="P363" i="3"/>
  <c r="BI359" i="3"/>
  <c r="BH359" i="3"/>
  <c r="BG359" i="3"/>
  <c r="BE359" i="3"/>
  <c r="X359" i="3"/>
  <c r="V359" i="3"/>
  <c r="T359" i="3"/>
  <c r="P359" i="3"/>
  <c r="BI356" i="3"/>
  <c r="BH356" i="3"/>
  <c r="BG356" i="3"/>
  <c r="BE356" i="3"/>
  <c r="X356" i="3"/>
  <c r="V356" i="3"/>
  <c r="T356" i="3"/>
  <c r="P356" i="3"/>
  <c r="BI352" i="3"/>
  <c r="BH352" i="3"/>
  <c r="BG352" i="3"/>
  <c r="BE352" i="3"/>
  <c r="X352" i="3"/>
  <c r="V352" i="3"/>
  <c r="T352" i="3"/>
  <c r="P352" i="3"/>
  <c r="BI349" i="3"/>
  <c r="BH349" i="3"/>
  <c r="BG349" i="3"/>
  <c r="BE349" i="3"/>
  <c r="X349" i="3"/>
  <c r="V349" i="3"/>
  <c r="T349" i="3"/>
  <c r="P349" i="3"/>
  <c r="BI345" i="3"/>
  <c r="BH345" i="3"/>
  <c r="BG345" i="3"/>
  <c r="BE345" i="3"/>
  <c r="X345" i="3"/>
  <c r="V345" i="3"/>
  <c r="T345" i="3"/>
  <c r="P345" i="3"/>
  <c r="BI342" i="3"/>
  <c r="BH342" i="3"/>
  <c r="BG342" i="3"/>
  <c r="BE342" i="3"/>
  <c r="X342" i="3"/>
  <c r="V342" i="3"/>
  <c r="T342" i="3"/>
  <c r="P342" i="3"/>
  <c r="BI339" i="3"/>
  <c r="BH339" i="3"/>
  <c r="BG339" i="3"/>
  <c r="BE339" i="3"/>
  <c r="X339" i="3"/>
  <c r="V339" i="3"/>
  <c r="T339" i="3"/>
  <c r="P339" i="3"/>
  <c r="BI335" i="3"/>
  <c r="BH335" i="3"/>
  <c r="BG335" i="3"/>
  <c r="BE335" i="3"/>
  <c r="X335" i="3"/>
  <c r="V335" i="3"/>
  <c r="T335" i="3"/>
  <c r="P335" i="3"/>
  <c r="BI332" i="3"/>
  <c r="BH332" i="3"/>
  <c r="BG332" i="3"/>
  <c r="BE332" i="3"/>
  <c r="X332" i="3"/>
  <c r="V332" i="3"/>
  <c r="T332" i="3"/>
  <c r="P332" i="3"/>
  <c r="BI328" i="3"/>
  <c r="BH328" i="3"/>
  <c r="BG328" i="3"/>
  <c r="BE328" i="3"/>
  <c r="X328" i="3"/>
  <c r="V328" i="3"/>
  <c r="T328" i="3"/>
  <c r="P328" i="3"/>
  <c r="BI325" i="3"/>
  <c r="BH325" i="3"/>
  <c r="BG325" i="3"/>
  <c r="BE325" i="3"/>
  <c r="X325" i="3"/>
  <c r="V325" i="3"/>
  <c r="T325" i="3"/>
  <c r="P325" i="3"/>
  <c r="BI321" i="3"/>
  <c r="BH321" i="3"/>
  <c r="BG321" i="3"/>
  <c r="BE321" i="3"/>
  <c r="X321" i="3"/>
  <c r="V321" i="3"/>
  <c r="T321" i="3"/>
  <c r="P321" i="3"/>
  <c r="BI315" i="3"/>
  <c r="BH315" i="3"/>
  <c r="BG315" i="3"/>
  <c r="BE315" i="3"/>
  <c r="X315" i="3"/>
  <c r="V315" i="3"/>
  <c r="T315" i="3"/>
  <c r="P315" i="3"/>
  <c r="BI309" i="3"/>
  <c r="BH309" i="3"/>
  <c r="BG309" i="3"/>
  <c r="BE309" i="3"/>
  <c r="X309" i="3"/>
  <c r="V309" i="3"/>
  <c r="T309" i="3"/>
  <c r="P309" i="3"/>
  <c r="BI305" i="3"/>
  <c r="BH305" i="3"/>
  <c r="BG305" i="3"/>
  <c r="BE305" i="3"/>
  <c r="X305" i="3"/>
  <c r="V305" i="3"/>
  <c r="T305" i="3"/>
  <c r="P305" i="3"/>
  <c r="BI301" i="3"/>
  <c r="BH301" i="3"/>
  <c r="BG301" i="3"/>
  <c r="BE301" i="3"/>
  <c r="X301" i="3"/>
  <c r="V301" i="3"/>
  <c r="T301" i="3"/>
  <c r="P301" i="3"/>
  <c r="BI296" i="3"/>
  <c r="BH296" i="3"/>
  <c r="BG296" i="3"/>
  <c r="BE296" i="3"/>
  <c r="X296" i="3"/>
  <c r="V296" i="3"/>
  <c r="T296" i="3"/>
  <c r="P296" i="3"/>
  <c r="BI291" i="3"/>
  <c r="BH291" i="3"/>
  <c r="BG291" i="3"/>
  <c r="BE291" i="3"/>
  <c r="X291" i="3"/>
  <c r="V291" i="3"/>
  <c r="T291" i="3"/>
  <c r="P291" i="3"/>
  <c r="BI287" i="3"/>
  <c r="BH287" i="3"/>
  <c r="BG287" i="3"/>
  <c r="BE287" i="3"/>
  <c r="X287" i="3"/>
  <c r="X286" i="3" s="1"/>
  <c r="V287" i="3"/>
  <c r="V286" i="3"/>
  <c r="T287" i="3"/>
  <c r="T286" i="3"/>
  <c r="P287" i="3"/>
  <c r="BI282" i="3"/>
  <c r="BH282" i="3"/>
  <c r="BG282" i="3"/>
  <c r="BE282" i="3"/>
  <c r="X282" i="3"/>
  <c r="V282" i="3"/>
  <c r="T282" i="3"/>
  <c r="P282" i="3"/>
  <c r="BI278" i="3"/>
  <c r="BH278" i="3"/>
  <c r="BG278" i="3"/>
  <c r="BE278" i="3"/>
  <c r="X278" i="3"/>
  <c r="V278" i="3"/>
  <c r="T278" i="3"/>
  <c r="P278" i="3"/>
  <c r="BI274" i="3"/>
  <c r="BH274" i="3"/>
  <c r="BG274" i="3"/>
  <c r="BE274" i="3"/>
  <c r="X274" i="3"/>
  <c r="V274" i="3"/>
  <c r="T274" i="3"/>
  <c r="P274" i="3"/>
  <c r="BI272" i="3"/>
  <c r="BH272" i="3"/>
  <c r="BG272" i="3"/>
  <c r="BE272" i="3"/>
  <c r="X272" i="3"/>
  <c r="V272" i="3"/>
  <c r="T272" i="3"/>
  <c r="P272" i="3"/>
  <c r="BI270" i="3"/>
  <c r="BH270" i="3"/>
  <c r="BG270" i="3"/>
  <c r="BE270" i="3"/>
  <c r="X270" i="3"/>
  <c r="V270" i="3"/>
  <c r="T270" i="3"/>
  <c r="P270" i="3"/>
  <c r="BI248" i="3"/>
  <c r="BH248" i="3"/>
  <c r="BG248" i="3"/>
  <c r="BE248" i="3"/>
  <c r="X248" i="3"/>
  <c r="V248" i="3"/>
  <c r="T248" i="3"/>
  <c r="P248" i="3"/>
  <c r="BI240" i="3"/>
  <c r="BH240" i="3"/>
  <c r="BG240" i="3"/>
  <c r="BE240" i="3"/>
  <c r="X240" i="3"/>
  <c r="V240" i="3"/>
  <c r="T240" i="3"/>
  <c r="P240" i="3"/>
  <c r="BI235" i="3"/>
  <c r="BH235" i="3"/>
  <c r="BG235" i="3"/>
  <c r="BE235" i="3"/>
  <c r="X235" i="3"/>
  <c r="V235" i="3"/>
  <c r="T235" i="3"/>
  <c r="P235" i="3"/>
  <c r="BI226" i="3"/>
  <c r="BH226" i="3"/>
  <c r="BG226" i="3"/>
  <c r="BE226" i="3"/>
  <c r="X226" i="3"/>
  <c r="V226" i="3"/>
  <c r="T226" i="3"/>
  <c r="P226" i="3"/>
  <c r="BI213" i="3"/>
  <c r="BH213" i="3"/>
  <c r="BG213" i="3"/>
  <c r="BE213" i="3"/>
  <c r="X213" i="3"/>
  <c r="V213" i="3"/>
  <c r="T213" i="3"/>
  <c r="P213" i="3"/>
  <c r="BI208" i="3"/>
  <c r="BH208" i="3"/>
  <c r="BG208" i="3"/>
  <c r="BE208" i="3"/>
  <c r="X208" i="3"/>
  <c r="V208" i="3"/>
  <c r="T208" i="3"/>
  <c r="P208" i="3"/>
  <c r="BI199" i="3"/>
  <c r="BH199" i="3"/>
  <c r="BG199" i="3"/>
  <c r="BE199" i="3"/>
  <c r="X199" i="3"/>
  <c r="V199" i="3"/>
  <c r="T199" i="3"/>
  <c r="P199" i="3"/>
  <c r="BI196" i="3"/>
  <c r="BH196" i="3"/>
  <c r="BG196" i="3"/>
  <c r="BE196" i="3"/>
  <c r="X196" i="3"/>
  <c r="V196" i="3"/>
  <c r="T196" i="3"/>
  <c r="P196" i="3"/>
  <c r="BI194" i="3"/>
  <c r="BH194" i="3"/>
  <c r="BG194" i="3"/>
  <c r="BE194" i="3"/>
  <c r="X194" i="3"/>
  <c r="V194" i="3"/>
  <c r="T194" i="3"/>
  <c r="P194" i="3"/>
  <c r="BI190" i="3"/>
  <c r="BH190" i="3"/>
  <c r="BG190" i="3"/>
  <c r="BE190" i="3"/>
  <c r="X190" i="3"/>
  <c r="V190" i="3"/>
  <c r="T190" i="3"/>
  <c r="P190" i="3"/>
  <c r="BI185" i="3"/>
  <c r="BH185" i="3"/>
  <c r="BG185" i="3"/>
  <c r="BE185" i="3"/>
  <c r="X185" i="3"/>
  <c r="V185" i="3"/>
  <c r="T185" i="3"/>
  <c r="P185" i="3"/>
  <c r="BI180" i="3"/>
  <c r="BH180" i="3"/>
  <c r="BG180" i="3"/>
  <c r="BE180" i="3"/>
  <c r="X180" i="3"/>
  <c r="V180" i="3"/>
  <c r="T180" i="3"/>
  <c r="P180" i="3"/>
  <c r="BI174" i="3"/>
  <c r="BH174" i="3"/>
  <c r="BG174" i="3"/>
  <c r="BE174" i="3"/>
  <c r="X174" i="3"/>
  <c r="V174" i="3"/>
  <c r="T174" i="3"/>
  <c r="P174" i="3"/>
  <c r="BI169" i="3"/>
  <c r="BH169" i="3"/>
  <c r="BG169" i="3"/>
  <c r="BE169" i="3"/>
  <c r="X169" i="3"/>
  <c r="V169" i="3"/>
  <c r="T169" i="3"/>
  <c r="P169" i="3"/>
  <c r="BI162" i="3"/>
  <c r="BH162" i="3"/>
  <c r="BG162" i="3"/>
  <c r="BE162" i="3"/>
  <c r="X162" i="3"/>
  <c r="V162" i="3"/>
  <c r="T162" i="3"/>
  <c r="P162" i="3"/>
  <c r="BI146" i="3"/>
  <c r="BH146" i="3"/>
  <c r="BG146" i="3"/>
  <c r="BE146" i="3"/>
  <c r="X146" i="3"/>
  <c r="V146" i="3"/>
  <c r="T146" i="3"/>
  <c r="P146" i="3"/>
  <c r="BI137" i="3"/>
  <c r="BH137" i="3"/>
  <c r="BG137" i="3"/>
  <c r="BE137" i="3"/>
  <c r="X137" i="3"/>
  <c r="V137" i="3"/>
  <c r="T137" i="3"/>
  <c r="P137" i="3"/>
  <c r="BI130" i="3"/>
  <c r="BH130" i="3"/>
  <c r="BG130" i="3"/>
  <c r="BE130" i="3"/>
  <c r="X130" i="3"/>
  <c r="V130" i="3"/>
  <c r="T130" i="3"/>
  <c r="P130" i="3"/>
  <c r="BI120" i="3"/>
  <c r="BH120" i="3"/>
  <c r="BG120" i="3"/>
  <c r="BE120" i="3"/>
  <c r="X120" i="3"/>
  <c r="V120" i="3"/>
  <c r="T120" i="3"/>
  <c r="P120" i="3"/>
  <c r="BI116" i="3"/>
  <c r="BH116" i="3"/>
  <c r="BG116" i="3"/>
  <c r="BE116" i="3"/>
  <c r="X116" i="3"/>
  <c r="V116" i="3"/>
  <c r="T116" i="3"/>
  <c r="P116" i="3"/>
  <c r="BI109" i="3"/>
  <c r="BH109" i="3"/>
  <c r="BG109" i="3"/>
  <c r="BE109" i="3"/>
  <c r="X109" i="3"/>
  <c r="V109" i="3"/>
  <c r="T109" i="3"/>
  <c r="P109" i="3"/>
  <c r="BI104" i="3"/>
  <c r="BH104" i="3"/>
  <c r="BG104" i="3"/>
  <c r="BE104" i="3"/>
  <c r="X104" i="3"/>
  <c r="V104" i="3"/>
  <c r="T104" i="3"/>
  <c r="P104" i="3"/>
  <c r="BI97" i="3"/>
  <c r="BH97" i="3"/>
  <c r="BG97" i="3"/>
  <c r="BE97" i="3"/>
  <c r="X97" i="3"/>
  <c r="V97" i="3"/>
  <c r="T97" i="3"/>
  <c r="P97" i="3"/>
  <c r="J91" i="3"/>
  <c r="F90" i="3"/>
  <c r="F88" i="3"/>
  <c r="E86" i="3"/>
  <c r="J57" i="3"/>
  <c r="F56" i="3"/>
  <c r="F54" i="3"/>
  <c r="E52" i="3"/>
  <c r="J21" i="3"/>
  <c r="E21" i="3"/>
  <c r="J56" i="3" s="1"/>
  <c r="J20" i="3"/>
  <c r="J18" i="3"/>
  <c r="E18" i="3"/>
  <c r="F91" i="3"/>
  <c r="J17" i="3"/>
  <c r="J12" i="3"/>
  <c r="J88" i="3" s="1"/>
  <c r="E7" i="3"/>
  <c r="E84" i="3"/>
  <c r="K39" i="2"/>
  <c r="K38" i="2"/>
  <c r="BA55" i="1"/>
  <c r="K37" i="2"/>
  <c r="AZ55" i="1"/>
  <c r="BI92" i="2"/>
  <c r="BH92" i="2"/>
  <c r="BG92" i="2"/>
  <c r="BE92" i="2"/>
  <c r="X92" i="2"/>
  <c r="X91" i="2"/>
  <c r="V92" i="2"/>
  <c r="V91" i="2"/>
  <c r="T92" i="2"/>
  <c r="T91" i="2" s="1"/>
  <c r="P92" i="2"/>
  <c r="BI90" i="2"/>
  <c r="BH90" i="2"/>
  <c r="BG90" i="2"/>
  <c r="BE90" i="2"/>
  <c r="X90" i="2"/>
  <c r="X89" i="2" s="1"/>
  <c r="V90" i="2"/>
  <c r="V89" i="2"/>
  <c r="T90" i="2"/>
  <c r="T89" i="2"/>
  <c r="P90" i="2"/>
  <c r="BI88" i="2"/>
  <c r="BH88" i="2"/>
  <c r="BG88" i="2"/>
  <c r="BE88" i="2"/>
  <c r="X88" i="2"/>
  <c r="X87" i="2" s="1"/>
  <c r="V88" i="2"/>
  <c r="V87" i="2"/>
  <c r="V86" i="2" s="1"/>
  <c r="V85" i="2" s="1"/>
  <c r="T88" i="2"/>
  <c r="T87" i="2" s="1"/>
  <c r="P88" i="2"/>
  <c r="J82" i="2"/>
  <c r="F81" i="2"/>
  <c r="F79" i="2"/>
  <c r="E77" i="2"/>
  <c r="J57" i="2"/>
  <c r="F56" i="2"/>
  <c r="F54" i="2"/>
  <c r="E52" i="2"/>
  <c r="J21" i="2"/>
  <c r="E21" i="2"/>
  <c r="J81" i="2"/>
  <c r="J20" i="2"/>
  <c r="J18" i="2"/>
  <c r="E18" i="2"/>
  <c r="F82" i="2" s="1"/>
  <c r="J17" i="2"/>
  <c r="J12" i="2"/>
  <c r="J79" i="2" s="1"/>
  <c r="E7" i="2"/>
  <c r="E50" i="2" s="1"/>
  <c r="L50" i="1"/>
  <c r="AM50" i="1"/>
  <c r="AM49" i="1"/>
  <c r="L49" i="1"/>
  <c r="AM47" i="1"/>
  <c r="L47" i="1"/>
  <c r="L45" i="1"/>
  <c r="L44" i="1"/>
  <c r="Q404" i="3"/>
  <c r="R408" i="3"/>
  <c r="Q169" i="3"/>
  <c r="K190" i="3"/>
  <c r="BF190" i="3" s="1"/>
  <c r="R96" i="4"/>
  <c r="R129" i="5"/>
  <c r="BK158" i="5"/>
  <c r="R323" i="6"/>
  <c r="Q96" i="6"/>
  <c r="BK377" i="6"/>
  <c r="Q219" i="7"/>
  <c r="Q189" i="7"/>
  <c r="K179" i="7"/>
  <c r="BF179" i="7"/>
  <c r="K144" i="7"/>
  <c r="BF144" i="7"/>
  <c r="R144" i="8"/>
  <c r="Q332" i="3"/>
  <c r="R282" i="3"/>
  <c r="Q321" i="3"/>
  <c r="BK524" i="3"/>
  <c r="Q102" i="4"/>
  <c r="R126" i="5"/>
  <c r="Q165" i="5"/>
  <c r="K107" i="5"/>
  <c r="BF107" i="5"/>
  <c r="R359" i="6"/>
  <c r="Q330" i="6"/>
  <c r="BK363" i="6"/>
  <c r="Q152" i="7"/>
  <c r="R191" i="7"/>
  <c r="Q231" i="7"/>
  <c r="K168" i="7"/>
  <c r="BF168" i="7"/>
  <c r="BK150" i="7"/>
  <c r="R118" i="8"/>
  <c r="R501" i="3"/>
  <c r="Q516" i="3"/>
  <c r="R130" i="3"/>
  <c r="K372" i="3"/>
  <c r="BF372" i="3" s="1"/>
  <c r="K356" i="3"/>
  <c r="BF356" i="3"/>
  <c r="Q111" i="4"/>
  <c r="R120" i="5"/>
  <c r="Q134" i="5"/>
  <c r="R125" i="5"/>
  <c r="R210" i="5"/>
  <c r="Q125" i="5"/>
  <c r="Q100" i="5"/>
  <c r="Q145" i="5"/>
  <c r="Q130" i="5"/>
  <c r="R219" i="5"/>
  <c r="K136" i="5"/>
  <c r="BF136" i="5"/>
  <c r="R127" i="6"/>
  <c r="Q200" i="6"/>
  <c r="BK508" i="6"/>
  <c r="R122" i="7"/>
  <c r="Q140" i="7"/>
  <c r="R152" i="7"/>
  <c r="K202" i="7"/>
  <c r="BF202" i="7"/>
  <c r="Q148" i="8"/>
  <c r="Q119" i="8"/>
  <c r="Q194" i="3"/>
  <c r="R196" i="3"/>
  <c r="R97" i="3"/>
  <c r="BK342" i="3"/>
  <c r="R92" i="4"/>
  <c r="R137" i="5"/>
  <c r="R128" i="5"/>
  <c r="K116" i="5"/>
  <c r="BF116" i="5" s="1"/>
  <c r="R343" i="6"/>
  <c r="Q363" i="6"/>
  <c r="K317" i="6"/>
  <c r="BF317" i="6"/>
  <c r="R189" i="7"/>
  <c r="R110" i="7"/>
  <c r="BK122" i="7"/>
  <c r="Q135" i="8"/>
  <c r="BK146" i="8"/>
  <c r="R391" i="3"/>
  <c r="R516" i="3"/>
  <c r="K462" i="3"/>
  <c r="BF462" i="3"/>
  <c r="Q109" i="4"/>
  <c r="Q118" i="5"/>
  <c r="BK214" i="5"/>
  <c r="BK111" i="5"/>
  <c r="R430" i="6"/>
  <c r="R285" i="6"/>
  <c r="K381" i="6"/>
  <c r="BF381" i="6"/>
  <c r="K264" i="6"/>
  <c r="BF264" i="6" s="1"/>
  <c r="Q146" i="7"/>
  <c r="Q160" i="7"/>
  <c r="BK110" i="7"/>
  <c r="BK154" i="7"/>
  <c r="R108" i="8"/>
  <c r="K100" i="8"/>
  <c r="BF100" i="8"/>
  <c r="R451" i="3"/>
  <c r="R366" i="3"/>
  <c r="BK549" i="3"/>
  <c r="K213" i="3"/>
  <c r="BF213" i="3"/>
  <c r="K98" i="4"/>
  <c r="BF98" i="4"/>
  <c r="Q166" i="5"/>
  <c r="BK99" i="5"/>
  <c r="R493" i="6"/>
  <c r="Q349" i="6"/>
  <c r="K314" i="6"/>
  <c r="BF314" i="6"/>
  <c r="R232" i="7"/>
  <c r="Q112" i="7"/>
  <c r="R163" i="7"/>
  <c r="K232" i="7"/>
  <c r="BF232" i="7" s="1"/>
  <c r="K93" i="7"/>
  <c r="BF93" i="7" s="1"/>
  <c r="Q113" i="8"/>
  <c r="BK135" i="8"/>
  <c r="R556" i="3"/>
  <c r="Q137" i="3"/>
  <c r="Q309" i="3"/>
  <c r="K442" i="3"/>
  <c r="BF442" i="3"/>
  <c r="K305" i="3"/>
  <c r="BF305" i="3"/>
  <c r="K112" i="4"/>
  <c r="BF112" i="4"/>
  <c r="Q109" i="5"/>
  <c r="Q451" i="6"/>
  <c r="Q305" i="6"/>
  <c r="K186" i="6"/>
  <c r="BF186" i="6" s="1"/>
  <c r="Q237" i="7"/>
  <c r="R203" i="7"/>
  <c r="BK244" i="7"/>
  <c r="BK138" i="7"/>
  <c r="R133" i="8"/>
  <c r="BK124" i="8"/>
  <c r="Q545" i="3"/>
  <c r="Q109" i="3"/>
  <c r="Q315" i="3"/>
  <c r="BK497" i="3"/>
  <c r="Q96" i="4"/>
  <c r="BK119" i="4"/>
  <c r="Q143" i="5"/>
  <c r="R122" i="5"/>
  <c r="BK166" i="5"/>
  <c r="R517" i="6"/>
  <c r="R330" i="6"/>
  <c r="Q110" i="7"/>
  <c r="R231" i="7"/>
  <c r="R91" i="7"/>
  <c r="BK171" i="7"/>
  <c r="R116" i="8"/>
  <c r="K102" i="8"/>
  <c r="BF102" i="8" s="1"/>
  <c r="Q208" i="3"/>
  <c r="Q335" i="3"/>
  <c r="Q339" i="3"/>
  <c r="K208" i="3"/>
  <c r="BF208" i="3" s="1"/>
  <c r="R120" i="4"/>
  <c r="R156" i="5"/>
  <c r="Q184" i="5"/>
  <c r="K179" i="5"/>
  <c r="BF179" i="5"/>
  <c r="R300" i="6"/>
  <c r="Q351" i="6"/>
  <c r="K276" i="6"/>
  <c r="BF276" i="6" s="1"/>
  <c r="R199" i="7"/>
  <c r="R150" i="7"/>
  <c r="K165" i="7"/>
  <c r="BF165" i="7"/>
  <c r="R132" i="8"/>
  <c r="R349" i="3"/>
  <c r="R169" i="3"/>
  <c r="Q174" i="3"/>
  <c r="Q240" i="3"/>
  <c r="K321" i="3"/>
  <c r="BF321" i="3"/>
  <c r="Q89" i="4"/>
  <c r="Q163" i="5"/>
  <c r="BK143" i="5"/>
  <c r="R374" i="6"/>
  <c r="Q486" i="6"/>
  <c r="K439" i="6"/>
  <c r="BF439" i="6" s="1"/>
  <c r="Q242" i="7"/>
  <c r="R208" i="7"/>
  <c r="R159" i="7"/>
  <c r="BK222" i="7"/>
  <c r="Q144" i="8"/>
  <c r="BK139" i="8"/>
  <c r="Q120" i="3"/>
  <c r="R512" i="3"/>
  <c r="Q576" i="3"/>
  <c r="K104" i="3"/>
  <c r="BF104" i="3"/>
  <c r="BK377" i="3"/>
  <c r="Q117" i="4"/>
  <c r="Q141" i="5"/>
  <c r="Q156" i="5"/>
  <c r="R191" i="5"/>
  <c r="R123" i="5"/>
  <c r="R184" i="5"/>
  <c r="R119" i="5"/>
  <c r="Q164" i="5"/>
  <c r="R150" i="5"/>
  <c r="R142" i="5"/>
  <c r="Q140" i="5"/>
  <c r="BK122" i="5"/>
  <c r="Q439" i="6"/>
  <c r="R577" i="6"/>
  <c r="Q182" i="7"/>
  <c r="R107" i="7"/>
  <c r="R220" i="7"/>
  <c r="R173" i="7"/>
  <c r="BK136" i="7"/>
  <c r="Q116" i="8"/>
  <c r="K90" i="2"/>
  <c r="BF90" i="2"/>
  <c r="Q325" i="3"/>
  <c r="Q497" i="3"/>
  <c r="BK345" i="3"/>
  <c r="Q132" i="4"/>
  <c r="K130" i="4"/>
  <c r="BF130" i="4"/>
  <c r="Q132" i="5"/>
  <c r="K123" i="5"/>
  <c r="BF123" i="5"/>
  <c r="Q343" i="6"/>
  <c r="Q582" i="6"/>
  <c r="BK512" i="6"/>
  <c r="Q206" i="7"/>
  <c r="R216" i="7"/>
  <c r="Q150" i="7"/>
  <c r="BK227" i="7"/>
  <c r="R112" i="8"/>
  <c r="BK141" i="8"/>
  <c r="R543" i="3"/>
  <c r="Q352" i="3"/>
  <c r="K556" i="3"/>
  <c r="BF556" i="3"/>
  <c r="BK395" i="3"/>
  <c r="K35" i="4"/>
  <c r="R101" i="8"/>
  <c r="BK113" i="8"/>
  <c r="R226" i="3"/>
  <c r="R291" i="3"/>
  <c r="Q471" i="3"/>
  <c r="K471" i="3"/>
  <c r="BF471" i="3"/>
  <c r="R134" i="5"/>
  <c r="BK222" i="5"/>
  <c r="R435" i="6"/>
  <c r="Q127" i="6"/>
  <c r="Q447" i="6"/>
  <c r="K281" i="6"/>
  <c r="BF281" i="6"/>
  <c r="Q124" i="7"/>
  <c r="R169" i="7"/>
  <c r="R193" i="7"/>
  <c r="K105" i="7"/>
  <c r="BF105" i="7" s="1"/>
  <c r="Q122" i="8"/>
  <c r="Q111" i="8"/>
  <c r="R213" i="3"/>
  <c r="Q556" i="3"/>
  <c r="Q116" i="3"/>
  <c r="BK581" i="3"/>
  <c r="K240" i="3"/>
  <c r="BF240" i="3" s="1"/>
  <c r="Q91" i="4"/>
  <c r="K100" i="4"/>
  <c r="BF100" i="4"/>
  <c r="R164" i="5"/>
  <c r="BK128" i="5"/>
  <c r="Q493" i="6"/>
  <c r="R100" i="6"/>
  <c r="K460" i="6"/>
  <c r="BF460" i="6" s="1"/>
  <c r="Q105" i="7"/>
  <c r="Q134" i="7"/>
  <c r="Q97" i="7"/>
  <c r="BK216" i="7"/>
  <c r="K152" i="7"/>
  <c r="BF152" i="7"/>
  <c r="R151" i="8"/>
  <c r="BK114" i="8"/>
  <c r="Q190" i="3"/>
  <c r="Q278" i="3"/>
  <c r="R404" i="3"/>
  <c r="K194" i="3"/>
  <c r="BF194" i="3"/>
  <c r="Q130" i="4"/>
  <c r="R165" i="5"/>
  <c r="R158" i="5"/>
  <c r="BK147" i="5"/>
  <c r="R317" i="6"/>
  <c r="Q381" i="6"/>
  <c r="BK471" i="6"/>
  <c r="Q179" i="7"/>
  <c r="Q132" i="7"/>
  <c r="K203" i="7"/>
  <c r="BF203" i="7" s="1"/>
  <c r="BK120" i="7"/>
  <c r="Q112" i="8"/>
  <c r="BK106" i="8"/>
  <c r="R90" i="2"/>
  <c r="R549" i="3"/>
  <c r="Q274" i="3"/>
  <c r="K519" i="3"/>
  <c r="BF519" i="3" s="1"/>
  <c r="R112" i="4"/>
  <c r="K114" i="4"/>
  <c r="BF114" i="4"/>
  <c r="Q123" i="5"/>
  <c r="K165" i="5"/>
  <c r="BF165" i="5"/>
  <c r="BK135" i="5"/>
  <c r="Q490" i="6"/>
  <c r="BK290" i="6"/>
  <c r="Q126" i="7"/>
  <c r="R225" i="7"/>
  <c r="R186" i="7"/>
  <c r="R146" i="7"/>
  <c r="K199" i="7"/>
  <c r="BF199" i="7" s="1"/>
  <c r="Q118" i="8"/>
  <c r="BK130" i="8"/>
  <c r="R519" i="3"/>
  <c r="K359" i="3"/>
  <c r="BF359" i="3" s="1"/>
  <c r="R119" i="4"/>
  <c r="BK102" i="4"/>
  <c r="Q152" i="5"/>
  <c r="K120" i="5"/>
  <c r="BF120" i="5" s="1"/>
  <c r="BK132" i="5"/>
  <c r="R350" i="6"/>
  <c r="K430" i="6"/>
  <c r="BF430" i="6"/>
  <c r="R195" i="7"/>
  <c r="R140" i="7"/>
  <c r="K176" i="7"/>
  <c r="BF176" i="7" s="1"/>
  <c r="BK134" i="7"/>
  <c r="R123" i="8"/>
  <c r="R100" i="8"/>
  <c r="Q92" i="2"/>
  <c r="Q213" i="3"/>
  <c r="R486" i="3"/>
  <c r="BK545" i="3"/>
  <c r="BK431" i="3"/>
  <c r="R128" i="4"/>
  <c r="R163" i="5"/>
  <c r="Q179" i="5"/>
  <c r="Q203" i="5"/>
  <c r="Q120" i="5"/>
  <c r="R107" i="5"/>
  <c r="R146" i="5"/>
  <c r="Q128" i="5"/>
  <c r="K110" i="5"/>
  <c r="BF110" i="5"/>
  <c r="R405" i="6"/>
  <c r="R490" i="6"/>
  <c r="BK332" i="6"/>
  <c r="R148" i="7"/>
  <c r="R171" i="7"/>
  <c r="R168" i="7"/>
  <c r="K148" i="7"/>
  <c r="BF148" i="7"/>
  <c r="Q142" i="8"/>
  <c r="R92" i="2"/>
  <c r="Q408" i="3"/>
  <c r="R581" i="3"/>
  <c r="K226" i="3"/>
  <c r="BF226" i="3" s="1"/>
  <c r="Q94" i="4"/>
  <c r="BK106" i="4"/>
  <c r="BK152" i="5"/>
  <c r="R260" i="6"/>
  <c r="Q281" i="6"/>
  <c r="BK351" i="6"/>
  <c r="R217" i="7"/>
  <c r="R99" i="7"/>
  <c r="K91" i="7"/>
  <c r="BF91" i="7"/>
  <c r="R109" i="8"/>
  <c r="R315" i="3"/>
  <c r="R359" i="3"/>
  <c r="R199" i="3"/>
  <c r="BK335" i="3"/>
  <c r="Q128" i="4"/>
  <c r="Q153" i="5"/>
  <c r="BK119" i="5"/>
  <c r="BK108" i="5"/>
  <c r="R272" i="6"/>
  <c r="BK493" i="6"/>
  <c r="R118" i="7"/>
  <c r="R222" i="7"/>
  <c r="Q138" i="7"/>
  <c r="K160" i="7"/>
  <c r="BF160" i="7"/>
  <c r="BK146" i="7"/>
  <c r="R102" i="8"/>
  <c r="Q114" i="8"/>
  <c r="Q401" i="3"/>
  <c r="R538" i="3"/>
  <c r="Q356" i="3"/>
  <c r="BK301" i="3"/>
  <c r="Q112" i="4"/>
  <c r="Q219" i="5"/>
  <c r="R99" i="5"/>
  <c r="BK118" i="5"/>
  <c r="Q276" i="6"/>
  <c r="Q100" i="6"/>
  <c r="BK139" i="6"/>
  <c r="R181" i="7"/>
  <c r="R235" i="7"/>
  <c r="Q122" i="7"/>
  <c r="BK184" i="7"/>
  <c r="R148" i="8"/>
  <c r="K147" i="8"/>
  <c r="BF147" i="8" s="1"/>
  <c r="Q366" i="3"/>
  <c r="R208" i="3"/>
  <c r="Q342" i="3"/>
  <c r="K352" i="3"/>
  <c r="BF352" i="3"/>
  <c r="Q125" i="4"/>
  <c r="Q174" i="5"/>
  <c r="R102" i="5"/>
  <c r="BK112" i="5"/>
  <c r="R475" i="6"/>
  <c r="Q426" i="6"/>
  <c r="K285" i="6"/>
  <c r="BF285" i="6"/>
  <c r="R175" i="7"/>
  <c r="Q187" i="7"/>
  <c r="Q212" i="7"/>
  <c r="BK210" i="7"/>
  <c r="K156" i="8"/>
  <c r="BF156" i="8"/>
  <c r="R190" i="3"/>
  <c r="Q349" i="3"/>
  <c r="BK349" i="3"/>
  <c r="K315" i="3"/>
  <c r="BF315" i="3" s="1"/>
  <c r="R94" i="4"/>
  <c r="Q149" i="5"/>
  <c r="R157" i="5"/>
  <c r="K149" i="5"/>
  <c r="BF149" i="5"/>
  <c r="R377" i="6"/>
  <c r="R451" i="6"/>
  <c r="K158" i="6"/>
  <c r="BF158" i="6" s="1"/>
  <c r="Q120" i="7"/>
  <c r="Q148" i="7"/>
  <c r="K116" i="7"/>
  <c r="BF116" i="7"/>
  <c r="R129" i="8"/>
  <c r="R136" i="8"/>
  <c r="R185" i="3"/>
  <c r="R381" i="3"/>
  <c r="R397" i="3"/>
  <c r="BK116" i="3"/>
  <c r="R114" i="4"/>
  <c r="K105" i="4"/>
  <c r="BF105" i="4"/>
  <c r="R127" i="5"/>
  <c r="BK113" i="5"/>
  <c r="R460" i="6"/>
  <c r="R276" i="6"/>
  <c r="Q264" i="6"/>
  <c r="R166" i="7"/>
  <c r="R212" i="7"/>
  <c r="R234" i="7"/>
  <c r="K225" i="7"/>
  <c r="BF225" i="7" s="1"/>
  <c r="R139" i="8"/>
  <c r="Q145" i="8"/>
  <c r="R107" i="8"/>
  <c r="K127" i="8"/>
  <c r="BF127" i="8"/>
  <c r="K129" i="8"/>
  <c r="BF129" i="8" s="1"/>
  <c r="R332" i="3"/>
  <c r="R352" i="3"/>
  <c r="BK543" i="3"/>
  <c r="K339" i="3"/>
  <c r="BF339" i="3" s="1"/>
  <c r="Q116" i="4"/>
  <c r="Q116" i="5"/>
  <c r="K206" i="5"/>
  <c r="BF206" i="5" s="1"/>
  <c r="Q153" i="6"/>
  <c r="Q260" i="6"/>
  <c r="Q290" i="6"/>
  <c r="Q200" i="7"/>
  <c r="R178" i="7"/>
  <c r="Q210" i="7"/>
  <c r="BK182" i="7"/>
  <c r="Q100" i="8"/>
  <c r="BK136" i="8"/>
  <c r="Q328" i="3"/>
  <c r="R339" i="3"/>
  <c r="R386" i="3"/>
  <c r="K199" i="3"/>
  <c r="BF199" i="3"/>
  <c r="K109" i="4"/>
  <c r="BF109" i="4"/>
  <c r="Q210" i="5"/>
  <c r="R132" i="5"/>
  <c r="Q158" i="5"/>
  <c r="R106" i="5"/>
  <c r="Q150" i="5"/>
  <c r="Q108" i="5"/>
  <c r="Q169" i="5"/>
  <c r="R153" i="5"/>
  <c r="R114" i="5"/>
  <c r="K121" i="5"/>
  <c r="BF121" i="5"/>
  <c r="Q435" i="6"/>
  <c r="R426" i="6"/>
  <c r="Q295" i="6"/>
  <c r="K330" i="6"/>
  <c r="BF330" i="6"/>
  <c r="R242" i="7"/>
  <c r="Q227" i="7"/>
  <c r="BK242" i="7"/>
  <c r="BK124" i="7"/>
  <c r="Q102" i="8"/>
  <c r="BK122" i="8"/>
  <c r="R296" i="3"/>
  <c r="R321" i="3"/>
  <c r="R377" i="3"/>
  <c r="K248" i="3"/>
  <c r="BF248" i="3"/>
  <c r="K92" i="4"/>
  <c r="BF92" i="4"/>
  <c r="Q200" i="5"/>
  <c r="BK169" i="5"/>
  <c r="R499" i="6"/>
  <c r="Q499" i="6"/>
  <c r="BK350" i="6"/>
  <c r="Q224" i="7"/>
  <c r="R116" i="7"/>
  <c r="Q163" i="7"/>
  <c r="BK212" i="7"/>
  <c r="BK130" i="7"/>
  <c r="Q109" i="8"/>
  <c r="BK99" i="8"/>
  <c r="Q180" i="3"/>
  <c r="Q359" i="3"/>
  <c r="R194" i="3"/>
  <c r="K366" i="3"/>
  <c r="BF366" i="3"/>
  <c r="R101" i="5"/>
  <c r="Q111" i="5"/>
  <c r="BK157" i="5"/>
  <c r="R447" i="6"/>
  <c r="R508" i="6"/>
  <c r="BK260" i="6"/>
  <c r="R89" i="7"/>
  <c r="R165" i="7"/>
  <c r="K208" i="7"/>
  <c r="BF208" i="7"/>
  <c r="BK142" i="7"/>
  <c r="Q156" i="8"/>
  <c r="BK118" i="8"/>
  <c r="R305" i="3"/>
  <c r="R524" i="3"/>
  <c r="R576" i="3"/>
  <c r="K516" i="3"/>
  <c r="BF516" i="3"/>
  <c r="K274" i="3"/>
  <c r="BF274" i="3"/>
  <c r="BK132" i="4"/>
  <c r="Q99" i="5"/>
  <c r="K141" i="5"/>
  <c r="BF141" i="5"/>
  <c r="Q310" i="6"/>
  <c r="BK521" i="6"/>
  <c r="Q232" i="7"/>
  <c r="Q217" i="7"/>
  <c r="R114" i="7"/>
  <c r="BK162" i="7"/>
  <c r="R119" i="8"/>
  <c r="Q139" i="8"/>
  <c r="K111" i="8"/>
  <c r="BF111" i="8"/>
  <c r="R335" i="3"/>
  <c r="Q377" i="3"/>
  <c r="Q543" i="3"/>
  <c r="K196" i="3"/>
  <c r="BF196" i="3"/>
  <c r="BK235" i="3"/>
  <c r="Q92" i="4"/>
  <c r="Q104" i="5"/>
  <c r="K164" i="5"/>
  <c r="BF164" i="5"/>
  <c r="Q300" i="6"/>
  <c r="BK354" i="6"/>
  <c r="Q144" i="7"/>
  <c r="Q142" i="7"/>
  <c r="K156" i="7"/>
  <c r="BF156" i="7"/>
  <c r="R142" i="8"/>
  <c r="R128" i="8"/>
  <c r="BK115" i="8"/>
  <c r="Q282" i="3"/>
  <c r="Q391" i="3"/>
  <c r="K501" i="3"/>
  <c r="BF501" i="3" s="1"/>
  <c r="R125" i="4"/>
  <c r="BK91" i="4"/>
  <c r="K140" i="5"/>
  <c r="BF140" i="5"/>
  <c r="R326" i="6"/>
  <c r="BK582" i="6"/>
  <c r="Q176" i="7"/>
  <c r="R138" i="7"/>
  <c r="Q171" i="7"/>
  <c r="K189" i="7"/>
  <c r="BF189" i="7"/>
  <c r="R156" i="8"/>
  <c r="K119" i="8"/>
  <c r="BF119" i="8"/>
  <c r="Q420" i="3"/>
  <c r="Q270" i="3"/>
  <c r="Q581" i="3"/>
  <c r="K97" i="3"/>
  <c r="BF97" i="3"/>
  <c r="K287" i="3"/>
  <c r="BF287" i="3" s="1"/>
  <c r="R123" i="4"/>
  <c r="R135" i="5"/>
  <c r="K134" i="5"/>
  <c r="BF134" i="5"/>
  <c r="Q430" i="6"/>
  <c r="R139" i="6"/>
  <c r="R439" i="6"/>
  <c r="K305" i="6"/>
  <c r="BF305" i="6"/>
  <c r="Q244" i="7"/>
  <c r="R128" i="7"/>
  <c r="R109" i="7"/>
  <c r="K237" i="7"/>
  <c r="BF237" i="7"/>
  <c r="R146" i="8"/>
  <c r="Q136" i="8"/>
  <c r="K144" i="8"/>
  <c r="BF144" i="8"/>
  <c r="Q442" i="3"/>
  <c r="R395" i="3"/>
  <c r="BK325" i="3"/>
  <c r="R130" i="4"/>
  <c r="BK120" i="4"/>
  <c r="R104" i="5"/>
  <c r="K163" i="5"/>
  <c r="BF163" i="5"/>
  <c r="K137" i="5"/>
  <c r="BF137" i="5"/>
  <c r="R195" i="6"/>
  <c r="R381" i="6"/>
  <c r="BK200" i="6"/>
  <c r="Q89" i="7"/>
  <c r="R162" i="7"/>
  <c r="BK206" i="7"/>
  <c r="Q99" i="8"/>
  <c r="R147" i="8"/>
  <c r="BK125" i="8"/>
  <c r="R345" i="3"/>
  <c r="Q248" i="3"/>
  <c r="R442" i="3"/>
  <c r="K538" i="3"/>
  <c r="BF538" i="3"/>
  <c r="BK123" i="4"/>
  <c r="K130" i="5"/>
  <c r="Q121" i="5"/>
  <c r="R131" i="5"/>
  <c r="R108" i="5"/>
  <c r="R162" i="5"/>
  <c r="R111" i="5"/>
  <c r="R200" i="5"/>
  <c r="R147" i="5"/>
  <c r="R141" i="5"/>
  <c r="Q102" i="5"/>
  <c r="K191" i="5"/>
  <c r="BF191" i="5"/>
  <c r="R521" i="6"/>
  <c r="R512" i="6"/>
  <c r="BK326" i="6"/>
  <c r="K323" i="6"/>
  <c r="BF323" i="6"/>
  <c r="Q220" i="7"/>
  <c r="Q109" i="7"/>
  <c r="Q225" i="7"/>
  <c r="K103" i="7"/>
  <c r="BF103" i="7"/>
  <c r="Q104" i="8"/>
  <c r="K123" i="8"/>
  <c r="BF123" i="8"/>
  <c r="R545" i="3"/>
  <c r="Q486" i="3"/>
  <c r="BK120" i="3"/>
  <c r="R106" i="4"/>
  <c r="R159" i="5"/>
  <c r="K153" i="5"/>
  <c r="BF153" i="5" s="1"/>
  <c r="Q158" i="6"/>
  <c r="Q517" i="6"/>
  <c r="R112" i="7"/>
  <c r="R144" i="7"/>
  <c r="R227" i="7"/>
  <c r="K89" i="7"/>
  <c r="BF89" i="7"/>
  <c r="K107" i="7"/>
  <c r="BF107" i="7"/>
  <c r="R115" i="8"/>
  <c r="R109" i="3"/>
  <c r="Q185" i="3"/>
  <c r="Q538" i="3"/>
  <c r="BK169" i="3"/>
  <c r="R117" i="5"/>
  <c r="Q222" i="5"/>
  <c r="BK200" i="5"/>
  <c r="R314" i="6"/>
  <c r="R332" i="6"/>
  <c r="BK195" i="6"/>
  <c r="R202" i="7"/>
  <c r="R179" i="7"/>
  <c r="Q118" i="7"/>
  <c r="K235" i="7"/>
  <c r="BF235" i="7"/>
  <c r="BK195" i="7"/>
  <c r="R125" i="8"/>
  <c r="Q147" i="8"/>
  <c r="K104" i="8"/>
  <c r="BF104" i="8"/>
  <c r="R162" i="3"/>
  <c r="R378" i="3"/>
  <c r="BK404" i="3"/>
  <c r="R107" i="4"/>
  <c r="Q129" i="5"/>
  <c r="Q131" i="5"/>
  <c r="BK146" i="5"/>
  <c r="R305" i="6"/>
  <c r="Q528" i="6"/>
  <c r="K405" i="6"/>
  <c r="BF405" i="6"/>
  <c r="R156" i="7"/>
  <c r="Q103" i="7"/>
  <c r="R219" i="7"/>
  <c r="BK217" i="7"/>
  <c r="R122" i="8"/>
  <c r="K116" i="8"/>
  <c r="BF116" i="8" s="1"/>
  <c r="Q462" i="3"/>
  <c r="Q451" i="3"/>
  <c r="BK130" i="3"/>
  <c r="Q123" i="4"/>
  <c r="R136" i="5"/>
  <c r="K156" i="5"/>
  <c r="BF156" i="5"/>
  <c r="Q332" i="6"/>
  <c r="Q508" i="6"/>
  <c r="Q195" i="6"/>
  <c r="K343" i="6"/>
  <c r="BF343" i="6"/>
  <c r="R182" i="7"/>
  <c r="R237" i="7"/>
  <c r="R126" i="7"/>
  <c r="R113" i="8"/>
  <c r="Q133" i="8"/>
  <c r="Q88" i="2"/>
  <c r="R325" i="3"/>
  <c r="Q291" i="3"/>
  <c r="K270" i="3"/>
  <c r="BF270" i="3"/>
  <c r="Q106" i="4"/>
  <c r="K94" i="4"/>
  <c r="BF94" i="4"/>
  <c r="Q214" i="5"/>
  <c r="BK162" i="5"/>
  <c r="Q521" i="6"/>
  <c r="R153" i="6"/>
  <c r="BK359" i="6"/>
  <c r="Q165" i="7"/>
  <c r="R214" i="7"/>
  <c r="R197" i="7"/>
  <c r="R132" i="7"/>
  <c r="K221" i="7"/>
  <c r="BF221" i="7"/>
  <c r="R141" i="8"/>
  <c r="BK151" i="8"/>
  <c r="R301" i="3"/>
  <c r="Q395" i="3"/>
  <c r="K378" i="3"/>
  <c r="BF378" i="3" s="1"/>
  <c r="R136" i="7"/>
  <c r="R221" i="7"/>
  <c r="Q208" i="7"/>
  <c r="BK181" i="7"/>
  <c r="K163" i="7"/>
  <c r="BF163" i="7" s="1"/>
  <c r="Q90" i="2"/>
  <c r="R328" i="3"/>
  <c r="Q381" i="3"/>
  <c r="BK278" i="3"/>
  <c r="K107" i="4"/>
  <c r="BF107" i="4"/>
  <c r="R203" i="5"/>
  <c r="BK101" i="5"/>
  <c r="R471" i="6"/>
  <c r="Q512" i="6"/>
  <c r="BK96" i="6"/>
  <c r="Q157" i="7"/>
  <c r="R229" i="7"/>
  <c r="BK219" i="7"/>
  <c r="BK175" i="7"/>
  <c r="Q115" i="8"/>
  <c r="K101" i="8"/>
  <c r="BF101" i="8" s="1"/>
  <c r="R248" i="3"/>
  <c r="Q301" i="3"/>
  <c r="Q305" i="3"/>
  <c r="BK146" i="3"/>
  <c r="R104" i="4"/>
  <c r="K125" i="4"/>
  <c r="BF125" i="4"/>
  <c r="R140" i="5"/>
  <c r="Q133" i="5"/>
  <c r="Q122" i="5"/>
  <c r="Q146" i="5"/>
  <c r="Q114" i="5"/>
  <c r="Q217" i="5"/>
  <c r="Q162" i="5"/>
  <c r="Q136" i="5"/>
  <c r="R133" i="5"/>
  <c r="BK127" i="5"/>
  <c r="Q317" i="6"/>
  <c r="Q262" i="6"/>
  <c r="BK310" i="6"/>
  <c r="Q159" i="7"/>
  <c r="R100" i="7"/>
  <c r="BK102" i="7"/>
  <c r="Q108" i="8"/>
  <c r="Q125" i="8"/>
  <c r="K107" i="8"/>
  <c r="BF107" i="8" s="1"/>
  <c r="Q363" i="3"/>
  <c r="Q501" i="3"/>
  <c r="BK486" i="3"/>
  <c r="BK185" i="3"/>
  <c r="BK104" i="4"/>
  <c r="R174" i="5"/>
  <c r="K106" i="5"/>
  <c r="BF106" i="5" s="1"/>
  <c r="Q350" i="6"/>
  <c r="K577" i="6"/>
  <c r="BF577" i="6" s="1"/>
  <c r="Q136" i="7"/>
  <c r="Q181" i="7"/>
  <c r="Q186" i="7"/>
  <c r="BK114" i="7"/>
  <c r="R135" i="8"/>
  <c r="Q124" i="8"/>
  <c r="K92" i="2"/>
  <c r="BF92" i="2" s="1"/>
  <c r="Q378" i="3"/>
  <c r="R462" i="3"/>
  <c r="K328" i="3"/>
  <c r="BF328" i="3"/>
  <c r="BK401" i="3"/>
  <c r="R100" i="4"/>
  <c r="R179" i="5"/>
  <c r="BK203" i="5"/>
  <c r="R351" i="6"/>
  <c r="R528" i="6"/>
  <c r="Q577" i="6"/>
  <c r="K490" i="6"/>
  <c r="BF490" i="6" s="1"/>
  <c r="R130" i="7"/>
  <c r="Q128" i="7"/>
  <c r="Q175" i="7"/>
  <c r="Q116" i="7"/>
  <c r="K200" i="7"/>
  <c r="BF200" i="7" s="1"/>
  <c r="R104" i="8"/>
  <c r="K148" i="8"/>
  <c r="BF148" i="8"/>
  <c r="R88" i="2"/>
  <c r="R274" i="3"/>
  <c r="Q287" i="3"/>
  <c r="BK332" i="3"/>
  <c r="Q114" i="4"/>
  <c r="K128" i="4"/>
  <c r="BF128" i="4" s="1"/>
  <c r="Q110" i="5"/>
  <c r="K188" i="5"/>
  <c r="BF188" i="5" s="1"/>
  <c r="R444" i="6"/>
  <c r="R349" i="6"/>
  <c r="K349" i="6"/>
  <c r="BF349" i="6"/>
  <c r="Q221" i="7"/>
  <c r="Q197" i="7"/>
  <c r="Q114" i="7"/>
  <c r="BK240" i="7"/>
  <c r="R145" i="8"/>
  <c r="R105" i="8"/>
  <c r="AU54" i="1"/>
  <c r="BK482" i="3"/>
  <c r="R116" i="4"/>
  <c r="R149" i="5"/>
  <c r="K184" i="5"/>
  <c r="BF184" i="5" s="1"/>
  <c r="R158" i="6"/>
  <c r="Q268" i="6"/>
  <c r="Q354" i="6"/>
  <c r="R210" i="7"/>
  <c r="R200" i="7"/>
  <c r="R97" i="7"/>
  <c r="BK126" i="7"/>
  <c r="BK159" i="7"/>
  <c r="R114" i="8"/>
  <c r="K133" i="8"/>
  <c r="BF133" i="8"/>
  <c r="R471" i="3"/>
  <c r="R137" i="3"/>
  <c r="R534" i="3"/>
  <c r="K386" i="3"/>
  <c r="BF386" i="3" s="1"/>
  <c r="BK116" i="4"/>
  <c r="R105" i="5"/>
  <c r="BK217" i="5"/>
  <c r="K131" i="5"/>
  <c r="BF131" i="5" s="1"/>
  <c r="R354" i="6"/>
  <c r="Q139" i="6"/>
  <c r="BK262" i="6"/>
  <c r="Q234" i="7"/>
  <c r="R224" i="7"/>
  <c r="K234" i="7"/>
  <c r="BF234" i="7"/>
  <c r="BK100" i="7"/>
  <c r="Q151" i="8"/>
  <c r="BK112" i="8"/>
  <c r="R431" i="3"/>
  <c r="R497" i="3"/>
  <c r="Q519" i="3"/>
  <c r="K272" i="3"/>
  <c r="BF272" i="3"/>
  <c r="R105" i="4"/>
  <c r="BK89" i="4"/>
  <c r="Q188" i="5"/>
  <c r="BK109" i="5"/>
  <c r="K150" i="5"/>
  <c r="BF150" i="5" s="1"/>
  <c r="Q460" i="6"/>
  <c r="K272" i="6"/>
  <c r="BF272" i="6" s="1"/>
  <c r="R102" i="7"/>
  <c r="R157" i="7"/>
  <c r="Q199" i="7"/>
  <c r="BK224" i="7"/>
  <c r="K157" i="7"/>
  <c r="BF157" i="7"/>
  <c r="R124" i="8"/>
  <c r="R99" i="8"/>
  <c r="BK145" i="8"/>
  <c r="BK88" i="2"/>
  <c r="Q196" i="3"/>
  <c r="Q97" i="3"/>
  <c r="Q524" i="3"/>
  <c r="K309" i="3"/>
  <c r="BF309" i="3"/>
  <c r="R111" i="4"/>
  <c r="R161" i="5"/>
  <c r="Q107" i="5"/>
  <c r="K129" i="5"/>
  <c r="BF129" i="5"/>
  <c r="R96" i="6"/>
  <c r="K447" i="6"/>
  <c r="BF447" i="6"/>
  <c r="Q102" i="7"/>
  <c r="R93" i="7"/>
  <c r="Q240" i="7"/>
  <c r="BK97" i="7"/>
  <c r="Q132" i="8"/>
  <c r="Q129" i="8"/>
  <c r="R120" i="3"/>
  <c r="R363" i="3"/>
  <c r="R309" i="3"/>
  <c r="BK381" i="3"/>
  <c r="R109" i="4"/>
  <c r="BK96" i="4"/>
  <c r="Q161" i="5"/>
  <c r="Q112" i="5"/>
  <c r="R118" i="5"/>
  <c r="Q126" i="5"/>
  <c r="R113" i="5"/>
  <c r="R206" i="5"/>
  <c r="Q159" i="5"/>
  <c r="R143" i="5"/>
  <c r="R188" i="5"/>
  <c r="K174" i="5"/>
  <c r="BF174" i="5"/>
  <c r="R295" i="6"/>
  <c r="Q359" i="6"/>
  <c r="BK435" i="6"/>
  <c r="Q191" i="7"/>
  <c r="Q100" i="7"/>
  <c r="Q107" i="7"/>
  <c r="BK220" i="7"/>
  <c r="Q127" i="8"/>
  <c r="R106" i="8"/>
  <c r="Q199" i="3"/>
  <c r="Q296" i="3"/>
  <c r="K282" i="3"/>
  <c r="BF282" i="3" s="1"/>
  <c r="Q100" i="4"/>
  <c r="Q135" i="5"/>
  <c r="BK219" i="5"/>
  <c r="BK100" i="5"/>
  <c r="Q285" i="6"/>
  <c r="BK475" i="6"/>
  <c r="Q193" i="7"/>
  <c r="R142" i="7"/>
  <c r="R124" i="7"/>
  <c r="K229" i="7"/>
  <c r="BF229" i="7"/>
  <c r="BK109" i="7"/>
  <c r="Q141" i="8"/>
  <c r="Q431" i="3"/>
  <c r="Q345" i="3"/>
  <c r="R482" i="3"/>
  <c r="K291" i="3"/>
  <c r="BF291" i="3" s="1"/>
  <c r="R91" i="4"/>
  <c r="R152" i="5"/>
  <c r="BK126" i="5"/>
  <c r="Q186" i="6"/>
  <c r="Q374" i="6"/>
  <c r="K268" i="6"/>
  <c r="BF268" i="6"/>
  <c r="R240" i="7"/>
  <c r="R105" i="7"/>
  <c r="Q222" i="7"/>
  <c r="BK166" i="7"/>
  <c r="BK112" i="7"/>
  <c r="BK128" i="8"/>
  <c r="R104" i="3"/>
  <c r="Q534" i="3"/>
  <c r="BK534" i="3"/>
  <c r="K363" i="3"/>
  <c r="BF363" i="3"/>
  <c r="R102" i="4"/>
  <c r="Q206" i="5"/>
  <c r="K142" i="5"/>
  <c r="BF142" i="5" s="1"/>
  <c r="Q323" i="6"/>
  <c r="R290" i="6"/>
  <c r="K499" i="6"/>
  <c r="BF499" i="6"/>
  <c r="R120" i="7"/>
  <c r="R244" i="7"/>
  <c r="Q195" i="7"/>
  <c r="BK173" i="7"/>
  <c r="K186" i="7"/>
  <c r="BF186" i="7" s="1"/>
  <c r="Q130" i="8"/>
  <c r="Q482" i="3"/>
  <c r="Q372" i="3"/>
  <c r="R372" i="3"/>
  <c r="BK391" i="3"/>
  <c r="Q120" i="4"/>
  <c r="BK111" i="4"/>
  <c r="R100" i="5"/>
  <c r="BK102" i="5"/>
  <c r="R363" i="6"/>
  <c r="R582" i="6"/>
  <c r="BK100" i="6"/>
  <c r="R95" i="7"/>
  <c r="Q235" i="7"/>
  <c r="Q184" i="7"/>
  <c r="BK193" i="7"/>
  <c r="BK118" i="7"/>
  <c r="Q101" i="8"/>
  <c r="R356" i="3"/>
  <c r="R287" i="3"/>
  <c r="Q104" i="3"/>
  <c r="BK451" i="3"/>
  <c r="BK137" i="3"/>
  <c r="R89" i="4"/>
  <c r="Q113" i="5"/>
  <c r="K105" i="5"/>
  <c r="BF105" i="5" s="1"/>
  <c r="Q405" i="6"/>
  <c r="R186" i="6"/>
  <c r="K517" i="6"/>
  <c r="BF517" i="6"/>
  <c r="BK127" i="6"/>
  <c r="R184" i="7"/>
  <c r="Q216" i="7"/>
  <c r="BK132" i="7"/>
  <c r="Q105" i="8"/>
  <c r="Q146" i="8"/>
  <c r="R240" i="3"/>
  <c r="R272" i="3"/>
  <c r="K512" i="3"/>
  <c r="BF512" i="3"/>
  <c r="K174" i="3"/>
  <c r="BF174" i="3" s="1"/>
  <c r="BK117" i="4"/>
  <c r="R169" i="5"/>
  <c r="R109" i="5"/>
  <c r="R214" i="5"/>
  <c r="BK114" i="5"/>
  <c r="R310" i="6"/>
  <c r="R268" i="6"/>
  <c r="BK451" i="6"/>
  <c r="K374" i="6"/>
  <c r="BF374" i="6"/>
  <c r="R154" i="7"/>
  <c r="Q99" i="7"/>
  <c r="K140" i="7"/>
  <c r="BF140" i="7"/>
  <c r="Q106" i="8"/>
  <c r="R174" i="3"/>
  <c r="Q386" i="3"/>
  <c r="Q146" i="3"/>
  <c r="BK576" i="3"/>
  <c r="K162" i="3"/>
  <c r="BF162" i="3" s="1"/>
  <c r="Q104" i="4"/>
  <c r="Q142" i="5"/>
  <c r="R112" i="5"/>
  <c r="BK130" i="5"/>
  <c r="Q272" i="6"/>
  <c r="R262" i="6"/>
  <c r="K153" i="6"/>
  <c r="BF153" i="6" s="1"/>
  <c r="Q173" i="7"/>
  <c r="R134" i="7"/>
  <c r="Q91" i="7"/>
  <c r="K187" i="7"/>
  <c r="BF187" i="7"/>
  <c r="Q107" i="8"/>
  <c r="K142" i="8"/>
  <c r="BF142" i="8" s="1"/>
  <c r="R420" i="3"/>
  <c r="R146" i="3"/>
  <c r="R180" i="3"/>
  <c r="BK397" i="3"/>
  <c r="R132" i="4"/>
  <c r="R117" i="4"/>
  <c r="R166" i="5"/>
  <c r="Q105" i="5"/>
  <c r="Q127" i="5"/>
  <c r="R217" i="5"/>
  <c r="R145" i="5"/>
  <c r="R116" i="5"/>
  <c r="Q191" i="5"/>
  <c r="Q157" i="5"/>
  <c r="Q137" i="5"/>
  <c r="Q106" i="5"/>
  <c r="K159" i="5"/>
  <c r="BF159" i="5"/>
  <c r="R281" i="6"/>
  <c r="BK528" i="6"/>
  <c r="Q229" i="7"/>
  <c r="R206" i="7"/>
  <c r="R187" i="7"/>
  <c r="BK214" i="7"/>
  <c r="K99" i="7"/>
  <c r="BF99" i="7"/>
  <c r="Q123" i="8"/>
  <c r="BK132" i="8"/>
  <c r="Q272" i="3"/>
  <c r="Q397" i="3"/>
  <c r="BK420" i="3"/>
  <c r="K296" i="3"/>
  <c r="BF296" i="3" s="1"/>
  <c r="Q119" i="4"/>
  <c r="Q117" i="5"/>
  <c r="K117" i="5"/>
  <c r="BF117" i="5"/>
  <c r="BK161" i="5"/>
  <c r="R264" i="6"/>
  <c r="K295" i="6"/>
  <c r="BF295" i="6"/>
  <c r="Q166" i="7"/>
  <c r="R103" i="7"/>
  <c r="Q203" i="7"/>
  <c r="BK169" i="7"/>
  <c r="Q128" i="8"/>
  <c r="BK140" i="8"/>
  <c r="R278" i="3"/>
  <c r="R116" i="3"/>
  <c r="Q162" i="3"/>
  <c r="K408" i="3"/>
  <c r="BF408" i="3"/>
  <c r="R98" i="4"/>
  <c r="R121" i="5"/>
  <c r="K145" i="5"/>
  <c r="BF145" i="5" s="1"/>
  <c r="R486" i="6"/>
  <c r="R200" i="6"/>
  <c r="BK300" i="6"/>
  <c r="Q162" i="7"/>
  <c r="Q202" i="7"/>
  <c r="Q214" i="7"/>
  <c r="Q169" i="7"/>
  <c r="K231" i="7"/>
  <c r="BF231" i="7"/>
  <c r="R140" i="8"/>
  <c r="R127" i="8"/>
  <c r="K109" i="8"/>
  <c r="BF109" i="8"/>
  <c r="Q235" i="3"/>
  <c r="R342" i="3"/>
  <c r="Q512" i="3"/>
  <c r="Q107" i="4"/>
  <c r="R110" i="5"/>
  <c r="R130" i="5"/>
  <c r="K133" i="5"/>
  <c r="BF133" i="5"/>
  <c r="Q444" i="6"/>
  <c r="Q377" i="6"/>
  <c r="BK426" i="6"/>
  <c r="Q168" i="7"/>
  <c r="R176" i="7"/>
  <c r="Q154" i="7"/>
  <c r="BK191" i="7"/>
  <c r="BK95" i="7"/>
  <c r="R111" i="8"/>
  <c r="K108" i="8"/>
  <c r="BF108" i="8" s="1"/>
  <c r="R235" i="3"/>
  <c r="Q226" i="3"/>
  <c r="R270" i="3"/>
  <c r="K180" i="3"/>
  <c r="BF180" i="3"/>
  <c r="Q105" i="4"/>
  <c r="Q101" i="5"/>
  <c r="Q147" i="5"/>
  <c r="K104" i="5"/>
  <c r="BF104" i="5"/>
  <c r="Q326" i="6"/>
  <c r="Q314" i="6"/>
  <c r="BK444" i="6"/>
  <c r="Q130" i="7"/>
  <c r="Q156" i="7"/>
  <c r="R160" i="7"/>
  <c r="BK197" i="7"/>
  <c r="BK128" i="7"/>
  <c r="R130" i="8"/>
  <c r="Q549" i="3"/>
  <c r="R401" i="3"/>
  <c r="Q130" i="3"/>
  <c r="BK109" i="3"/>
  <c r="Q98" i="4"/>
  <c r="Q119" i="5"/>
  <c r="R222" i="5"/>
  <c r="K210" i="5"/>
  <c r="BF210" i="5"/>
  <c r="K125" i="5"/>
  <c r="BF125" i="5" s="1"/>
  <c r="Q471" i="6"/>
  <c r="Q475" i="6"/>
  <c r="BK486" i="6"/>
  <c r="Q95" i="7"/>
  <c r="Q178" i="7"/>
  <c r="Q93" i="7"/>
  <c r="K178" i="7"/>
  <c r="BF178" i="7" s="1"/>
  <c r="Q140" i="8"/>
  <c r="K105" i="8"/>
  <c r="BF105" i="8" s="1"/>
  <c r="T86" i="2" l="1"/>
  <c r="T85" i="2" s="1"/>
  <c r="AW55" i="1" s="1"/>
  <c r="X86" i="2"/>
  <c r="X85" i="2" s="1"/>
  <c r="X115" i="5"/>
  <c r="X198" i="3"/>
  <c r="Q269" i="3"/>
  <c r="I66" i="3"/>
  <c r="X351" i="3"/>
  <c r="X290" i="3"/>
  <c r="Q403" i="3"/>
  <c r="I72" i="3"/>
  <c r="R542" i="3"/>
  <c r="J74" i="3"/>
  <c r="Q124" i="5"/>
  <c r="I66" i="5"/>
  <c r="T144" i="5"/>
  <c r="X148" i="5"/>
  <c r="R151" i="5"/>
  <c r="J71" i="5"/>
  <c r="X155" i="5"/>
  <c r="R155" i="5"/>
  <c r="J73" i="5" s="1"/>
  <c r="T160" i="5"/>
  <c r="X160" i="5"/>
  <c r="R160" i="5"/>
  <c r="J74" i="5" s="1"/>
  <c r="X185" i="6"/>
  <c r="Q259" i="6"/>
  <c r="I65" i="6"/>
  <c r="V353" i="6"/>
  <c r="R516" i="6"/>
  <c r="J73" i="6"/>
  <c r="R88" i="7"/>
  <c r="Q239" i="7"/>
  <c r="Q238" i="7"/>
  <c r="I65" i="7" s="1"/>
  <c r="X115" i="3"/>
  <c r="V198" i="3"/>
  <c r="V269" i="3"/>
  <c r="R351" i="3"/>
  <c r="J70" i="3"/>
  <c r="T380" i="3"/>
  <c r="X380" i="3"/>
  <c r="Q380" i="3"/>
  <c r="I71" i="3"/>
  <c r="T542" i="3"/>
  <c r="R88" i="4"/>
  <c r="T127" i="4"/>
  <c r="T126" i="4"/>
  <c r="T86" i="4" s="1"/>
  <c r="AW57" i="1" s="1"/>
  <c r="V98" i="5"/>
  <c r="T103" i="5"/>
  <c r="V115" i="5"/>
  <c r="T124" i="5"/>
  <c r="V144" i="5"/>
  <c r="Q148" i="5"/>
  <c r="I70" i="5" s="1"/>
  <c r="T155" i="5"/>
  <c r="T154" i="5" s="1"/>
  <c r="T168" i="5"/>
  <c r="T167" i="5" s="1"/>
  <c r="X95" i="6"/>
  <c r="Q185" i="6"/>
  <c r="I64" i="6"/>
  <c r="X325" i="6"/>
  <c r="X284" i="6"/>
  <c r="R325" i="6"/>
  <c r="J69" i="6"/>
  <c r="V446" i="6"/>
  <c r="X205" i="7"/>
  <c r="R239" i="7"/>
  <c r="R238" i="7"/>
  <c r="J65" i="7" s="1"/>
  <c r="X110" i="8"/>
  <c r="T115" i="3"/>
  <c r="T198" i="3"/>
  <c r="R269" i="3"/>
  <c r="J66" i="3"/>
  <c r="Q351" i="3"/>
  <c r="I70" i="3"/>
  <c r="V380" i="3"/>
  <c r="R380" i="3"/>
  <c r="J71" i="3" s="1"/>
  <c r="T518" i="3"/>
  <c r="Q542" i="3"/>
  <c r="I74" i="3"/>
  <c r="V88" i="4"/>
  <c r="T122" i="4"/>
  <c r="V127" i="4"/>
  <c r="V126" i="4"/>
  <c r="R98" i="5"/>
  <c r="J63" i="5"/>
  <c r="V103" i="5"/>
  <c r="Q115" i="5"/>
  <c r="I65" i="5"/>
  <c r="R124" i="5"/>
  <c r="J66" i="5" s="1"/>
  <c r="X139" i="5"/>
  <c r="Q144" i="5"/>
  <c r="I69" i="5"/>
  <c r="X151" i="5"/>
  <c r="Q168" i="5"/>
  <c r="Q167" i="5"/>
  <c r="V185" i="6"/>
  <c r="R259" i="6"/>
  <c r="J65" i="6"/>
  <c r="V325" i="6"/>
  <c r="V284" i="6"/>
  <c r="Q325" i="6"/>
  <c r="I69" i="6"/>
  <c r="Q446" i="6"/>
  <c r="I71" i="6"/>
  <c r="X516" i="6"/>
  <c r="T205" i="7"/>
  <c r="T87" i="7" s="1"/>
  <c r="T86" i="7" s="1"/>
  <c r="AW60" i="1" s="1"/>
  <c r="V239" i="7"/>
  <c r="V238" i="7"/>
  <c r="V103" i="8"/>
  <c r="V110" i="8"/>
  <c r="X117" i="8"/>
  <c r="T134" i="8"/>
  <c r="R96" i="3"/>
  <c r="R198" i="3"/>
  <c r="J65" i="3" s="1"/>
  <c r="X518" i="3"/>
  <c r="Q518" i="3"/>
  <c r="I73" i="3"/>
  <c r="R122" i="4"/>
  <c r="J64" i="4"/>
  <c r="R127" i="4"/>
  <c r="R126" i="4"/>
  <c r="J65" i="4" s="1"/>
  <c r="Q98" i="5"/>
  <c r="X103" i="5"/>
  <c r="T115" i="5"/>
  <c r="Q139" i="5"/>
  <c r="R144" i="5"/>
  <c r="J69" i="5"/>
  <c r="R148" i="5"/>
  <c r="J70" i="5" s="1"/>
  <c r="Q155" i="5"/>
  <c r="V160" i="5"/>
  <c r="Q160" i="5"/>
  <c r="I74" i="5"/>
  <c r="V259" i="6"/>
  <c r="T325" i="6"/>
  <c r="T284" i="6"/>
  <c r="Q353" i="6"/>
  <c r="I70" i="6"/>
  <c r="V492" i="6"/>
  <c r="Q492" i="6"/>
  <c r="I72" i="6" s="1"/>
  <c r="Q205" i="7"/>
  <c r="I64" i="7"/>
  <c r="T98" i="8"/>
  <c r="T103" i="8"/>
  <c r="T110" i="8"/>
  <c r="T117" i="8"/>
  <c r="R121" i="8"/>
  <c r="V126" i="8"/>
  <c r="Q131" i="8"/>
  <c r="I70" i="8"/>
  <c r="X96" i="3"/>
  <c r="Q115" i="3"/>
  <c r="I64" i="3"/>
  <c r="T351" i="3"/>
  <c r="T290" i="3"/>
  <c r="R403" i="3"/>
  <c r="J72" i="3"/>
  <c r="X542" i="3"/>
  <c r="Q88" i="4"/>
  <c r="X122" i="4"/>
  <c r="Q127" i="4"/>
  <c r="Q126" i="4" s="1"/>
  <c r="I65" i="4" s="1"/>
  <c r="T98" i="5"/>
  <c r="T97" i="5"/>
  <c r="X124" i="5"/>
  <c r="Q151" i="5"/>
  <c r="I71" i="5" s="1"/>
  <c r="X168" i="5"/>
  <c r="X167" i="5" s="1"/>
  <c r="T95" i="6"/>
  <c r="T94" i="6" s="1"/>
  <c r="T185" i="6"/>
  <c r="T259" i="6"/>
  <c r="R353" i="6"/>
  <c r="J70" i="6" s="1"/>
  <c r="T492" i="6"/>
  <c r="X492" i="6"/>
  <c r="R492" i="6"/>
  <c r="J72" i="6" s="1"/>
  <c r="X88" i="7"/>
  <c r="X87" i="7" s="1"/>
  <c r="R205" i="7"/>
  <c r="J64" i="7" s="1"/>
  <c r="Q98" i="8"/>
  <c r="I63" i="8" s="1"/>
  <c r="R103" i="8"/>
  <c r="J64" i="8" s="1"/>
  <c r="R110" i="8"/>
  <c r="J65" i="8" s="1"/>
  <c r="Q117" i="8"/>
  <c r="I66" i="8" s="1"/>
  <c r="Q121" i="8"/>
  <c r="I68" i="8" s="1"/>
  <c r="T126" i="8"/>
  <c r="T131" i="8"/>
  <c r="BK134" i="8"/>
  <c r="K134" i="8" s="1"/>
  <c r="K71" i="8" s="1"/>
  <c r="R134" i="8"/>
  <c r="J71" i="8"/>
  <c r="V143" i="8"/>
  <c r="V96" i="3"/>
  <c r="R115" i="3"/>
  <c r="J64" i="3"/>
  <c r="X269" i="3"/>
  <c r="X403" i="3"/>
  <c r="V542" i="3"/>
  <c r="X88" i="4"/>
  <c r="X87" i="4" s="1"/>
  <c r="V122" i="4"/>
  <c r="X98" i="5"/>
  <c r="X97" i="5"/>
  <c r="Q103" i="5"/>
  <c r="I64" i="5"/>
  <c r="R115" i="5"/>
  <c r="J65" i="5"/>
  <c r="T139" i="5"/>
  <c r="V148" i="5"/>
  <c r="T151" i="5"/>
  <c r="V155" i="5"/>
  <c r="V154" i="5" s="1"/>
  <c r="V168" i="5"/>
  <c r="V167" i="5" s="1"/>
  <c r="Q95" i="6"/>
  <c r="X353" i="6"/>
  <c r="R446" i="6"/>
  <c r="J71" i="6" s="1"/>
  <c r="T516" i="6"/>
  <c r="V88" i="7"/>
  <c r="V87" i="7"/>
  <c r="V86" i="7" s="1"/>
  <c r="V205" i="7"/>
  <c r="T239" i="7"/>
  <c r="T238" i="7"/>
  <c r="V98" i="8"/>
  <c r="X103" i="8"/>
  <c r="Q110" i="8"/>
  <c r="I65" i="8"/>
  <c r="R117" i="8"/>
  <c r="J66" i="8"/>
  <c r="V121" i="8"/>
  <c r="Q126" i="8"/>
  <c r="I69" i="8"/>
  <c r="V131" i="8"/>
  <c r="V120" i="8" s="1"/>
  <c r="V134" i="8"/>
  <c r="V138" i="8"/>
  <c r="V137" i="8"/>
  <c r="Q138" i="8"/>
  <c r="X143" i="8"/>
  <c r="V150" i="8"/>
  <c r="V149" i="8"/>
  <c r="V115" i="3"/>
  <c r="Q198" i="3"/>
  <c r="I65" i="3" s="1"/>
  <c r="V351" i="3"/>
  <c r="V290" i="3" s="1"/>
  <c r="V403" i="3"/>
  <c r="T88" i="4"/>
  <c r="T87" i="4"/>
  <c r="Q122" i="4"/>
  <c r="I64" i="4"/>
  <c r="X127" i="4"/>
  <c r="X126" i="4"/>
  <c r="V124" i="5"/>
  <c r="V139" i="5"/>
  <c r="X144" i="5"/>
  <c r="R95" i="6"/>
  <c r="X259" i="6"/>
  <c r="T353" i="6"/>
  <c r="X446" i="6"/>
  <c r="Q516" i="6"/>
  <c r="I73" i="6" s="1"/>
  <c r="Q88" i="7"/>
  <c r="Q87" i="7" s="1"/>
  <c r="X239" i="7"/>
  <c r="X238" i="7" s="1"/>
  <c r="X98" i="8"/>
  <c r="X97" i="8" s="1"/>
  <c r="V117" i="8"/>
  <c r="X121" i="8"/>
  <c r="X126" i="8"/>
  <c r="X131" i="8"/>
  <c r="X134" i="8"/>
  <c r="T138" i="8"/>
  <c r="X138" i="8"/>
  <c r="X137" i="8" s="1"/>
  <c r="T143" i="8"/>
  <c r="R143" i="8"/>
  <c r="J74" i="8"/>
  <c r="T150" i="8"/>
  <c r="T149" i="8"/>
  <c r="Q150" i="8"/>
  <c r="I76" i="8"/>
  <c r="T96" i="3"/>
  <c r="Q96" i="3"/>
  <c r="I63" i="3" s="1"/>
  <c r="T269" i="3"/>
  <c r="T403" i="3"/>
  <c r="V518" i="3"/>
  <c r="R518" i="3"/>
  <c r="J73" i="3"/>
  <c r="BK98" i="5"/>
  <c r="K98" i="5"/>
  <c r="K63" i="5" s="1"/>
  <c r="R103" i="5"/>
  <c r="J64" i="5" s="1"/>
  <c r="R139" i="5"/>
  <c r="J68" i="5" s="1"/>
  <c r="T148" i="5"/>
  <c r="V151" i="5"/>
  <c r="R168" i="5"/>
  <c r="R167" i="5" s="1"/>
  <c r="J75" i="5" s="1"/>
  <c r="V95" i="6"/>
  <c r="V94" i="6"/>
  <c r="R185" i="6"/>
  <c r="J64" i="6"/>
  <c r="T446" i="6"/>
  <c r="V516" i="6"/>
  <c r="T88" i="7"/>
  <c r="BK239" i="7"/>
  <c r="K239" i="7"/>
  <c r="K66" i="7" s="1"/>
  <c r="R98" i="8"/>
  <c r="R97" i="8" s="1"/>
  <c r="Q103" i="8"/>
  <c r="I64" i="8" s="1"/>
  <c r="T121" i="8"/>
  <c r="T120" i="8" s="1"/>
  <c r="R126" i="8"/>
  <c r="J69" i="8" s="1"/>
  <c r="R131" i="8"/>
  <c r="J70" i="8" s="1"/>
  <c r="Q134" i="8"/>
  <c r="I71" i="8" s="1"/>
  <c r="R138" i="8"/>
  <c r="J73" i="8" s="1"/>
  <c r="Q143" i="8"/>
  <c r="I74" i="8" s="1"/>
  <c r="X150" i="8"/>
  <c r="X149" i="8" s="1"/>
  <c r="R150" i="8"/>
  <c r="R149" i="8" s="1"/>
  <c r="J75" i="8" s="1"/>
  <c r="R280" i="6"/>
  <c r="J66" i="6"/>
  <c r="Q284" i="6"/>
  <c r="Q283" i="6"/>
  <c r="I67" i="6" s="1"/>
  <c r="BK87" i="2"/>
  <c r="K87" i="2" s="1"/>
  <c r="K63" i="2" s="1"/>
  <c r="R87" i="2"/>
  <c r="J63" i="2"/>
  <c r="R89" i="2"/>
  <c r="J64" i="2"/>
  <c r="R286" i="3"/>
  <c r="J67" i="3"/>
  <c r="Q290" i="3"/>
  <c r="Q289" i="3"/>
  <c r="I68" i="3" s="1"/>
  <c r="Q87" i="2"/>
  <c r="I63" i="2" s="1"/>
  <c r="R91" i="2"/>
  <c r="J65" i="2" s="1"/>
  <c r="Q89" i="2"/>
  <c r="I64" i="2" s="1"/>
  <c r="Q91" i="2"/>
  <c r="I65" i="2" s="1"/>
  <c r="Q280" i="6"/>
  <c r="I66" i="6" s="1"/>
  <c r="R284" i="6"/>
  <c r="R283" i="6" s="1"/>
  <c r="J67" i="6" s="1"/>
  <c r="Q286" i="3"/>
  <c r="I67" i="3"/>
  <c r="R290" i="3"/>
  <c r="J54" i="8"/>
  <c r="E50" i="8"/>
  <c r="J92" i="8"/>
  <c r="F93" i="8"/>
  <c r="J54" i="7"/>
  <c r="J82" i="7"/>
  <c r="E76" i="7"/>
  <c r="F83" i="7"/>
  <c r="I75" i="5"/>
  <c r="J89" i="6"/>
  <c r="J54" i="6"/>
  <c r="E83" i="6"/>
  <c r="F57" i="6"/>
  <c r="J56" i="5"/>
  <c r="F93" i="5"/>
  <c r="E50" i="5"/>
  <c r="J54" i="5"/>
  <c r="BF130" i="5"/>
  <c r="J54" i="4"/>
  <c r="F83" i="4"/>
  <c r="E76" i="4"/>
  <c r="J56" i="4"/>
  <c r="AX57" i="1"/>
  <c r="J54" i="3"/>
  <c r="J90" i="3"/>
  <c r="F57" i="3"/>
  <c r="E50" i="3"/>
  <c r="J54" i="2"/>
  <c r="E75" i="2"/>
  <c r="F57" i="2"/>
  <c r="J56" i="2"/>
  <c r="K113" i="5"/>
  <c r="BF113" i="5" s="1"/>
  <c r="K146" i="5"/>
  <c r="BF146" i="5" s="1"/>
  <c r="K120" i="7"/>
  <c r="BF120" i="7"/>
  <c r="K118" i="7"/>
  <c r="BF118" i="7" s="1"/>
  <c r="F38" i="8"/>
  <c r="BE61" i="1" s="1"/>
  <c r="BK178" i="7"/>
  <c r="K97" i="7"/>
  <c r="BF97" i="7" s="1"/>
  <c r="K99" i="8"/>
  <c r="BF99" i="8"/>
  <c r="K125" i="8"/>
  <c r="BF125" i="8"/>
  <c r="BK516" i="3"/>
  <c r="K431" i="3"/>
  <c r="BF431" i="3"/>
  <c r="K109" i="3"/>
  <c r="BF109" i="3" s="1"/>
  <c r="BK512" i="3"/>
  <c r="BK162" i="3"/>
  <c r="BK386" i="3"/>
  <c r="BK380" i="3" s="1"/>
  <c r="K380" i="3" s="1"/>
  <c r="K71" i="3" s="1"/>
  <c r="BK190" i="3"/>
  <c r="K397" i="3"/>
  <c r="BF397" i="3"/>
  <c r="K325" i="3"/>
  <c r="BF325" i="3"/>
  <c r="K117" i="4"/>
  <c r="BF117" i="4"/>
  <c r="K102" i="4"/>
  <c r="BF102" i="4" s="1"/>
  <c r="BK112" i="4"/>
  <c r="K102" i="5"/>
  <c r="BF102" i="5" s="1"/>
  <c r="K119" i="5"/>
  <c r="BF119" i="5" s="1"/>
  <c r="BK141" i="5"/>
  <c r="BK142" i="5"/>
  <c r="K214" i="5"/>
  <c r="BF214" i="5" s="1"/>
  <c r="K146" i="8"/>
  <c r="BF146" i="8"/>
  <c r="BK144" i="8"/>
  <c r="K112" i="8"/>
  <c r="BF112" i="8"/>
  <c r="BK107" i="8"/>
  <c r="K88" i="2"/>
  <c r="BF88" i="2"/>
  <c r="K36" i="2"/>
  <c r="AY55" i="1" s="1"/>
  <c r="F37" i="3"/>
  <c r="BD56" i="1" s="1"/>
  <c r="F37" i="6"/>
  <c r="BD59" i="1" s="1"/>
  <c r="BK123" i="5"/>
  <c r="K471" i="6"/>
  <c r="BF471" i="6"/>
  <c r="BK107" i="7"/>
  <c r="BK200" i="7"/>
  <c r="K115" i="8"/>
  <c r="BF115" i="8"/>
  <c r="F37" i="5"/>
  <c r="BD58" i="1" s="1"/>
  <c r="BK226" i="3"/>
  <c r="BK359" i="3"/>
  <c r="K146" i="3"/>
  <c r="BF146" i="3"/>
  <c r="K132" i="4"/>
  <c r="BF132" i="4"/>
  <c r="BK114" i="4"/>
  <c r="F37" i="4"/>
  <c r="BD57" i="1" s="1"/>
  <c r="BK129" i="8"/>
  <c r="BK105" i="8"/>
  <c r="K332" i="3"/>
  <c r="BF332" i="3" s="1"/>
  <c r="K128" i="5"/>
  <c r="BF128" i="5" s="1"/>
  <c r="K99" i="5"/>
  <c r="BF99" i="5"/>
  <c r="BK188" i="5"/>
  <c r="BK153" i="6"/>
  <c r="K200" i="6"/>
  <c r="BF200" i="6" s="1"/>
  <c r="K444" i="6"/>
  <c r="BF444" i="6" s="1"/>
  <c r="K359" i="6"/>
  <c r="BF359" i="6"/>
  <c r="BK374" i="6"/>
  <c r="BK93" i="7"/>
  <c r="BK187" i="7"/>
  <c r="K126" i="7"/>
  <c r="BF126" i="7"/>
  <c r="K35" i="7"/>
  <c r="AX60" i="1" s="1"/>
  <c r="BK295" i="6"/>
  <c r="BK229" i="7"/>
  <c r="BK99" i="7"/>
  <c r="K139" i="8"/>
  <c r="BF139" i="8" s="1"/>
  <c r="F35" i="2"/>
  <c r="BB55" i="1" s="1"/>
  <c r="BK121" i="5"/>
  <c r="BK179" i="5"/>
  <c r="BK268" i="6"/>
  <c r="K582" i="6"/>
  <c r="BF582" i="6"/>
  <c r="BK176" i="7"/>
  <c r="K109" i="7"/>
  <c r="BF109" i="7"/>
  <c r="F35" i="8"/>
  <c r="BB61" i="1" s="1"/>
  <c r="K158" i="5"/>
  <c r="BF158" i="5" s="1"/>
  <c r="BK120" i="5"/>
  <c r="K146" i="7"/>
  <c r="BF146" i="7"/>
  <c r="K195" i="7"/>
  <c r="BF195" i="7" s="1"/>
  <c r="BK156" i="7"/>
  <c r="BK147" i="8"/>
  <c r="BK184" i="5"/>
  <c r="BK156" i="5"/>
  <c r="K35" i="6"/>
  <c r="AX59" i="1"/>
  <c r="BK131" i="5"/>
  <c r="F38" i="6"/>
  <c r="BE59" i="1" s="1"/>
  <c r="K128" i="8"/>
  <c r="BF128" i="8" s="1"/>
  <c r="K451" i="3"/>
  <c r="BF451" i="3" s="1"/>
  <c r="K157" i="5"/>
  <c r="BF157" i="5"/>
  <c r="K169" i="5"/>
  <c r="BF169" i="5" s="1"/>
  <c r="BK439" i="6"/>
  <c r="BK323" i="6"/>
  <c r="BK343" i="6"/>
  <c r="K326" i="6"/>
  <c r="BF326" i="6"/>
  <c r="K475" i="6"/>
  <c r="BF475" i="6" s="1"/>
  <c r="K493" i="6"/>
  <c r="BF493" i="6"/>
  <c r="BK235" i="7"/>
  <c r="K217" i="7"/>
  <c r="BF217" i="7" s="1"/>
  <c r="BK189" i="7"/>
  <c r="BK116" i="7"/>
  <c r="BK165" i="7"/>
  <c r="BK102" i="8"/>
  <c r="BK133" i="8"/>
  <c r="BK131" i="8" s="1"/>
  <c r="K131" i="8" s="1"/>
  <c r="K70" i="8" s="1"/>
  <c r="BK119" i="8"/>
  <c r="BK117" i="8"/>
  <c r="K117" i="8" s="1"/>
  <c r="K66" i="8" s="1"/>
  <c r="K301" i="3"/>
  <c r="BF301" i="3" s="1"/>
  <c r="BK196" i="3"/>
  <c r="BK305" i="3"/>
  <c r="BK356" i="3"/>
  <c r="K349" i="3"/>
  <c r="BF349" i="3" s="1"/>
  <c r="F38" i="4"/>
  <c r="BE57" i="1"/>
  <c r="K262" i="6"/>
  <c r="BF262" i="6"/>
  <c r="K128" i="7"/>
  <c r="BF128" i="7"/>
  <c r="BK237" i="7"/>
  <c r="K132" i="7"/>
  <c r="BF132" i="7" s="1"/>
  <c r="BK111" i="8"/>
  <c r="F38" i="3"/>
  <c r="BE56" i="1"/>
  <c r="K166" i="5"/>
  <c r="BF166" i="5"/>
  <c r="K200" i="5"/>
  <c r="BF200" i="5" s="1"/>
  <c r="BK148" i="8"/>
  <c r="K114" i="5"/>
  <c r="BF114" i="5"/>
  <c r="BK133" i="5"/>
  <c r="K169" i="7"/>
  <c r="BF169" i="7"/>
  <c r="BK91" i="7"/>
  <c r="K145" i="8"/>
  <c r="BF145" i="8" s="1"/>
  <c r="BK330" i="6"/>
  <c r="K354" i="6"/>
  <c r="BF354" i="6"/>
  <c r="K426" i="6"/>
  <c r="BF426" i="6"/>
  <c r="BK317" i="6"/>
  <c r="BK264" i="6"/>
  <c r="BK447" i="6"/>
  <c r="BK199" i="7"/>
  <c r="F37" i="7"/>
  <c r="BD60" i="1"/>
  <c r="BK165" i="5"/>
  <c r="BK305" i="6"/>
  <c r="F38" i="7"/>
  <c r="BE60" i="1" s="1"/>
  <c r="BK157" i="7"/>
  <c r="BK156" i="8"/>
  <c r="BK150" i="8"/>
  <c r="K150" i="8"/>
  <c r="K76" i="8" s="1"/>
  <c r="K106" i="8"/>
  <c r="BF106" i="8"/>
  <c r="BK366" i="3"/>
  <c r="K391" i="3"/>
  <c r="BF391" i="3"/>
  <c r="K120" i="3"/>
  <c r="BF120" i="3"/>
  <c r="BK174" i="3"/>
  <c r="K395" i="3"/>
  <c r="BF395" i="3"/>
  <c r="BK125" i="4"/>
  <c r="BK122" i="4" s="1"/>
  <c r="K122" i="4" s="1"/>
  <c r="K64" i="4" s="1"/>
  <c r="BK98" i="4"/>
  <c r="BK159" i="5"/>
  <c r="K222" i="5"/>
  <c r="BF222" i="5"/>
  <c r="K363" i="6"/>
  <c r="BF363" i="6" s="1"/>
  <c r="BK272" i="6"/>
  <c r="BK460" i="6"/>
  <c r="F35" i="7"/>
  <c r="BB60" i="1" s="1"/>
  <c r="K114" i="8"/>
  <c r="BF114" i="8"/>
  <c r="BK296" i="3"/>
  <c r="BK163" i="5"/>
  <c r="K127" i="5"/>
  <c r="BF127" i="5"/>
  <c r="K112" i="5"/>
  <c r="BF112" i="5" s="1"/>
  <c r="K203" i="5"/>
  <c r="BF203" i="5"/>
  <c r="K260" i="6"/>
  <c r="BF260" i="6" s="1"/>
  <c r="BK499" i="6"/>
  <c r="BK492" i="6"/>
  <c r="K492" i="6"/>
  <c r="K72" i="6" s="1"/>
  <c r="K193" i="7"/>
  <c r="BF193" i="7"/>
  <c r="K162" i="7"/>
  <c r="BF162" i="7" s="1"/>
  <c r="K173" i="7"/>
  <c r="BF173" i="7"/>
  <c r="BK315" i="3"/>
  <c r="K543" i="3"/>
  <c r="BF543" i="3"/>
  <c r="BK194" i="3"/>
  <c r="BK309" i="3"/>
  <c r="K497" i="3"/>
  <c r="BF497" i="3"/>
  <c r="BK94" i="4"/>
  <c r="BK100" i="4"/>
  <c r="K120" i="4"/>
  <c r="BF120" i="4"/>
  <c r="BK150" i="5"/>
  <c r="K109" i="5"/>
  <c r="BF109" i="5" s="1"/>
  <c r="K152" i="5"/>
  <c r="BF152" i="5"/>
  <c r="K112" i="7"/>
  <c r="BF112" i="7" s="1"/>
  <c r="K227" i="7"/>
  <c r="BF227" i="7"/>
  <c r="K35" i="8"/>
  <c r="AX61" i="1" s="1"/>
  <c r="K102" i="7"/>
  <c r="BF102" i="7"/>
  <c r="BK109" i="8"/>
  <c r="F37" i="8"/>
  <c r="BD61" i="1"/>
  <c r="K161" i="5"/>
  <c r="BF161" i="5" s="1"/>
  <c r="BK281" i="6"/>
  <c r="BK280" i="6"/>
  <c r="K280" i="6"/>
  <c r="K66" i="6"/>
  <c r="BK160" i="7"/>
  <c r="K212" i="7"/>
  <c r="BF212" i="7"/>
  <c r="K35" i="2"/>
  <c r="AX55" i="1" s="1"/>
  <c r="K512" i="6"/>
  <c r="BF512" i="6"/>
  <c r="K290" i="6"/>
  <c r="BF290" i="6" s="1"/>
  <c r="K332" i="6"/>
  <c r="BF332" i="6"/>
  <c r="K150" i="7"/>
  <c r="BF150" i="7" s="1"/>
  <c r="BK163" i="7"/>
  <c r="K191" i="7"/>
  <c r="BF191" i="7"/>
  <c r="BK148" i="7"/>
  <c r="BK234" i="7"/>
  <c r="BK140" i="7"/>
  <c r="BK116" i="8"/>
  <c r="K151" i="8"/>
  <c r="BF151" i="8"/>
  <c r="F39" i="2"/>
  <c r="BF55" i="1"/>
  <c r="K185" i="3"/>
  <c r="BF185" i="3"/>
  <c r="BK208" i="3"/>
  <c r="K335" i="3"/>
  <c r="BF335" i="3" s="1"/>
  <c r="K381" i="3"/>
  <c r="BF381" i="3"/>
  <c r="BK372" i="3"/>
  <c r="BK97" i="3"/>
  <c r="K104" i="4"/>
  <c r="BF104" i="4"/>
  <c r="K111" i="4"/>
  <c r="BF111" i="4" s="1"/>
  <c r="BK92" i="4"/>
  <c r="BK129" i="5"/>
  <c r="BK206" i="5"/>
  <c r="BK125" i="5"/>
  <c r="K217" i="5"/>
  <c r="BF217" i="5"/>
  <c r="BK174" i="5"/>
  <c r="F39" i="6"/>
  <c r="BF59" i="1"/>
  <c r="BK104" i="3"/>
  <c r="BK501" i="3"/>
  <c r="BK105" i="4"/>
  <c r="BK130" i="4"/>
  <c r="K147" i="5"/>
  <c r="BF147" i="5" s="1"/>
  <c r="F39" i="5"/>
  <c r="BF58" i="1" s="1"/>
  <c r="K122" i="7"/>
  <c r="BF122" i="7"/>
  <c r="BK90" i="2"/>
  <c r="BK89" i="2"/>
  <c r="K89" i="2"/>
  <c r="K64" i="2" s="1"/>
  <c r="BK240" i="3"/>
  <c r="K545" i="3"/>
  <c r="BF545" i="3"/>
  <c r="K581" i="3"/>
  <c r="BF581" i="3" s="1"/>
  <c r="BK321" i="3"/>
  <c r="BK378" i="3"/>
  <c r="K123" i="4"/>
  <c r="BF123" i="4"/>
  <c r="K119" i="4"/>
  <c r="BF119" i="4"/>
  <c r="F35" i="5"/>
  <c r="BB58" i="1" s="1"/>
  <c r="BK225" i="7"/>
  <c r="K110" i="7"/>
  <c r="BF110" i="7" s="1"/>
  <c r="K171" i="7"/>
  <c r="BF171" i="7"/>
  <c r="K118" i="8"/>
  <c r="BF118" i="8"/>
  <c r="BK92" i="2"/>
  <c r="BK91" i="2"/>
  <c r="K91" i="2"/>
  <c r="K65" i="2" s="1"/>
  <c r="K126" i="5"/>
  <c r="BF126" i="5"/>
  <c r="BK210" i="5"/>
  <c r="BK202" i="7"/>
  <c r="K135" i="8"/>
  <c r="BF135" i="8"/>
  <c r="F37" i="2"/>
  <c r="BD55" i="1" s="1"/>
  <c r="BK152" i="7"/>
  <c r="BK231" i="7"/>
  <c r="F39" i="3"/>
  <c r="BF56" i="1"/>
  <c r="BK149" i="5"/>
  <c r="BK153" i="5"/>
  <c r="BK151" i="5"/>
  <c r="K151" i="5" s="1"/>
  <c r="K71" i="5" s="1"/>
  <c r="K101" i="5"/>
  <c r="BF101" i="5"/>
  <c r="BK490" i="6"/>
  <c r="BK381" i="6"/>
  <c r="BK430" i="6"/>
  <c r="K96" i="6"/>
  <c r="BF96" i="6" s="1"/>
  <c r="K195" i="6"/>
  <c r="BF195" i="6"/>
  <c r="K175" i="7"/>
  <c r="BF175" i="7"/>
  <c r="BK144" i="7"/>
  <c r="BK89" i="7"/>
  <c r="K142" i="7"/>
  <c r="BF142" i="7" s="1"/>
  <c r="K124" i="7"/>
  <c r="BF124" i="7"/>
  <c r="K219" i="7"/>
  <c r="BF219" i="7"/>
  <c r="K124" i="8"/>
  <c r="BF124" i="8"/>
  <c r="BK100" i="8"/>
  <c r="K136" i="8"/>
  <c r="BF136" i="8"/>
  <c r="K137" i="3"/>
  <c r="BF137" i="3"/>
  <c r="K116" i="3"/>
  <c r="BF116" i="3" s="1"/>
  <c r="BK352" i="3"/>
  <c r="BK363" i="3"/>
  <c r="K278" i="3"/>
  <c r="BF278" i="3"/>
  <c r="K96" i="4"/>
  <c r="BF96" i="4"/>
  <c r="BK107" i="4"/>
  <c r="K219" i="5"/>
  <c r="BF219" i="5"/>
  <c r="BK145" i="5"/>
  <c r="BK144" i="5" s="1"/>
  <c r="K144" i="5" s="1"/>
  <c r="K69" i="5" s="1"/>
  <c r="K350" i="6"/>
  <c r="BF350" i="6"/>
  <c r="K351" i="6"/>
  <c r="BF351" i="6"/>
  <c r="K508" i="6"/>
  <c r="BF508" i="6" s="1"/>
  <c r="BK517" i="6"/>
  <c r="K182" i="7"/>
  <c r="BF182" i="7"/>
  <c r="K220" i="7"/>
  <c r="BF220" i="7" s="1"/>
  <c r="BK127" i="8"/>
  <c r="K377" i="3"/>
  <c r="BF377" i="3" s="1"/>
  <c r="BK140" i="5"/>
  <c r="BK117" i="5"/>
  <c r="K118" i="5"/>
  <c r="BF118" i="5"/>
  <c r="K300" i="6"/>
  <c r="BF300" i="6"/>
  <c r="K486" i="6"/>
  <c r="BF486" i="6" s="1"/>
  <c r="BK314" i="6"/>
  <c r="BK179" i="7"/>
  <c r="BK105" i="7"/>
  <c r="BK108" i="8"/>
  <c r="K235" i="3"/>
  <c r="BF235" i="3"/>
  <c r="K169" i="3"/>
  <c r="BF169" i="3" s="1"/>
  <c r="K345" i="3"/>
  <c r="BF345" i="3"/>
  <c r="BK538" i="3"/>
  <c r="BK556" i="3"/>
  <c r="BK542" i="3" s="1"/>
  <c r="K542" i="3" s="1"/>
  <c r="K74" i="3" s="1"/>
  <c r="BK248" i="3"/>
  <c r="BK128" i="4"/>
  <c r="K122" i="5"/>
  <c r="BF122" i="5"/>
  <c r="BK191" i="5"/>
  <c r="K135" i="5"/>
  <c r="BF135" i="5"/>
  <c r="K138" i="7"/>
  <c r="BF138" i="7" s="1"/>
  <c r="K166" i="7"/>
  <c r="BF166" i="7"/>
  <c r="K140" i="8"/>
  <c r="BF140" i="8"/>
  <c r="F35" i="3"/>
  <c r="BB56" i="1"/>
  <c r="BK136" i="5"/>
  <c r="BK137" i="5"/>
  <c r="K242" i="7"/>
  <c r="BF242" i="7"/>
  <c r="K134" i="7"/>
  <c r="BF134" i="7"/>
  <c r="K141" i="8"/>
  <c r="BF141" i="8"/>
  <c r="BK519" i="3"/>
  <c r="K435" i="6"/>
  <c r="BF435" i="6"/>
  <c r="K100" i="6"/>
  <c r="BF100" i="6"/>
  <c r="K310" i="6"/>
  <c r="BF310" i="6" s="1"/>
  <c r="K528" i="6"/>
  <c r="BF528" i="6"/>
  <c r="BK276" i="6"/>
  <c r="K206" i="7"/>
  <c r="BF206" i="7"/>
  <c r="K114" i="7"/>
  <c r="BF114" i="7"/>
  <c r="K95" i="7"/>
  <c r="BF95" i="7"/>
  <c r="K100" i="7"/>
  <c r="BF100" i="7" s="1"/>
  <c r="K197" i="7"/>
  <c r="BF197" i="7"/>
  <c r="BK208" i="7"/>
  <c r="BK101" i="8"/>
  <c r="K130" i="8"/>
  <c r="BF130" i="8"/>
  <c r="K549" i="3"/>
  <c r="BF549" i="3" s="1"/>
  <c r="K534" i="3"/>
  <c r="BF534" i="3"/>
  <c r="K342" i="3"/>
  <c r="BF342" i="3"/>
  <c r="BK213" i="3"/>
  <c r="BK272" i="3"/>
  <c r="K482" i="3"/>
  <c r="BF482" i="3" s="1"/>
  <c r="K524" i="3"/>
  <c r="BF524" i="3"/>
  <c r="K420" i="3"/>
  <c r="BF420" i="3"/>
  <c r="K486" i="3"/>
  <c r="BF486" i="3"/>
  <c r="K91" i="4"/>
  <c r="BF91" i="4" s="1"/>
  <c r="K116" i="4"/>
  <c r="BF116" i="4"/>
  <c r="K132" i="5"/>
  <c r="BF132" i="5"/>
  <c r="BK106" i="5"/>
  <c r="K162" i="5"/>
  <c r="BF162" i="5"/>
  <c r="K143" i="5"/>
  <c r="BF143" i="5" s="1"/>
  <c r="F38" i="5"/>
  <c r="BE58" i="1"/>
  <c r="BK168" i="7"/>
  <c r="K222" i="7"/>
  <c r="BF222" i="7"/>
  <c r="K214" i="7"/>
  <c r="BF214" i="7" s="1"/>
  <c r="K184" i="7"/>
  <c r="BF184" i="7"/>
  <c r="K240" i="7"/>
  <c r="BF240" i="7"/>
  <c r="K159" i="7"/>
  <c r="BF159" i="7"/>
  <c r="BK142" i="8"/>
  <c r="BK138" i="8" s="1"/>
  <c r="K138" i="8" s="1"/>
  <c r="K73" i="8" s="1"/>
  <c r="K113" i="8"/>
  <c r="BF113" i="8"/>
  <c r="BK328" i="3"/>
  <c r="BK339" i="3"/>
  <c r="BK462" i="3"/>
  <c r="BK199" i="3"/>
  <c r="BK287" i="3"/>
  <c r="BK286" i="3"/>
  <c r="K286" i="3"/>
  <c r="K67" i="3"/>
  <c r="BK109" i="4"/>
  <c r="K100" i="5"/>
  <c r="BF100" i="5"/>
  <c r="BK116" i="5"/>
  <c r="K108" i="5"/>
  <c r="BF108" i="5"/>
  <c r="K521" i="6"/>
  <c r="BF521" i="6"/>
  <c r="BK405" i="6"/>
  <c r="K377" i="6"/>
  <c r="BF377" i="6"/>
  <c r="BK285" i="6"/>
  <c r="K244" i="7"/>
  <c r="BF244" i="7"/>
  <c r="BK103" i="7"/>
  <c r="K132" i="8"/>
  <c r="BF132" i="8" s="1"/>
  <c r="F39" i="8"/>
  <c r="BF61" i="1"/>
  <c r="K224" i="7"/>
  <c r="BF224" i="7" s="1"/>
  <c r="K122" i="8"/>
  <c r="BF122" i="8"/>
  <c r="K576" i="3"/>
  <c r="BF576" i="3" s="1"/>
  <c r="BK442" i="3"/>
  <c r="BK408" i="3"/>
  <c r="K130" i="3"/>
  <c r="BF130" i="3" s="1"/>
  <c r="BK180" i="3"/>
  <c r="F39" i="4"/>
  <c r="BF57" i="1"/>
  <c r="BK203" i="7"/>
  <c r="BK221" i="7"/>
  <c r="BK123" i="8"/>
  <c r="BK121" i="8" s="1"/>
  <c r="K111" i="5"/>
  <c r="BF111" i="5"/>
  <c r="BK110" i="5"/>
  <c r="BK105" i="5"/>
  <c r="F39" i="7"/>
  <c r="BF60" i="1"/>
  <c r="K35" i="3"/>
  <c r="AX56" i="1" s="1"/>
  <c r="BK134" i="5"/>
  <c r="BK577" i="6"/>
  <c r="BK349" i="6"/>
  <c r="BK186" i="6"/>
  <c r="K451" i="6"/>
  <c r="BF451" i="6"/>
  <c r="BK158" i="6"/>
  <c r="K127" i="6"/>
  <c r="BF127" i="6" s="1"/>
  <c r="K139" i="6"/>
  <c r="BF139" i="6"/>
  <c r="K210" i="7"/>
  <c r="BF210" i="7" s="1"/>
  <c r="K136" i="7"/>
  <c r="BF136" i="7"/>
  <c r="K130" i="7"/>
  <c r="BF130" i="7"/>
  <c r="K154" i="7"/>
  <c r="BF154" i="7"/>
  <c r="K216" i="7"/>
  <c r="BF216" i="7" s="1"/>
  <c r="BK232" i="7"/>
  <c r="BK104" i="8"/>
  <c r="F38" i="2"/>
  <c r="BE55" i="1"/>
  <c r="BK270" i="3"/>
  <c r="BK471" i="3"/>
  <c r="K89" i="4"/>
  <c r="BF89" i="4" s="1"/>
  <c r="K106" i="4"/>
  <c r="BF106" i="4"/>
  <c r="BK107" i="5"/>
  <c r="K35" i="5"/>
  <c r="AX58" i="1"/>
  <c r="K181" i="7"/>
  <c r="BF181" i="7"/>
  <c r="BK186" i="7"/>
  <c r="K401" i="3"/>
  <c r="BF401" i="3"/>
  <c r="BK291" i="3"/>
  <c r="BK282" i="3"/>
  <c r="BK274" i="3"/>
  <c r="K404" i="3"/>
  <c r="BF404" i="3"/>
  <c r="F35" i="4"/>
  <c r="BB57" i="1"/>
  <c r="BK164" i="5"/>
  <c r="BK104" i="5"/>
  <c r="F35" i="6"/>
  <c r="BB59" i="1"/>
  <c r="Q86" i="7" l="1"/>
  <c r="I61" i="7" s="1"/>
  <c r="K30" i="7" s="1"/>
  <c r="AS60" i="1" s="1"/>
  <c r="I62" i="7"/>
  <c r="R289" i="3"/>
  <c r="J68" i="3" s="1"/>
  <c r="X283" i="6"/>
  <c r="V283" i="6"/>
  <c r="T137" i="8"/>
  <c r="V289" i="3"/>
  <c r="T289" i="3"/>
  <c r="T94" i="3" s="1"/>
  <c r="AW56" i="1" s="1"/>
  <c r="X289" i="3"/>
  <c r="T283" i="6"/>
  <c r="V97" i="8"/>
  <c r="V96" i="8"/>
  <c r="X86" i="7"/>
  <c r="R120" i="8"/>
  <c r="J67" i="8"/>
  <c r="Q138" i="5"/>
  <c r="I67" i="5" s="1"/>
  <c r="X138" i="5"/>
  <c r="R87" i="4"/>
  <c r="R86" i="4"/>
  <c r="J61" i="4" s="1"/>
  <c r="K31" i="4" s="1"/>
  <c r="AT57" i="1" s="1"/>
  <c r="Q94" i="6"/>
  <c r="I62" i="6" s="1"/>
  <c r="V95" i="3"/>
  <c r="V94" i="3" s="1"/>
  <c r="Q87" i="4"/>
  <c r="Q86" i="4" s="1"/>
  <c r="I61" i="4" s="1"/>
  <c r="K30" i="4" s="1"/>
  <c r="AS57" i="1" s="1"/>
  <c r="R87" i="7"/>
  <c r="J62" i="7"/>
  <c r="X95" i="3"/>
  <c r="X94" i="3"/>
  <c r="X154" i="5"/>
  <c r="Q137" i="8"/>
  <c r="I72" i="8" s="1"/>
  <c r="Q154" i="5"/>
  <c r="I72" i="5" s="1"/>
  <c r="X120" i="8"/>
  <c r="X96" i="8" s="1"/>
  <c r="V87" i="4"/>
  <c r="V86" i="4" s="1"/>
  <c r="V97" i="5"/>
  <c r="V96" i="5" s="1"/>
  <c r="X96" i="5"/>
  <c r="Q97" i="5"/>
  <c r="I62" i="5" s="1"/>
  <c r="X94" i="6"/>
  <c r="X93" i="6" s="1"/>
  <c r="X86" i="4"/>
  <c r="T93" i="6"/>
  <c r="AW59" i="1"/>
  <c r="T97" i="8"/>
  <c r="T96" i="8"/>
  <c r="AW61" i="1" s="1"/>
  <c r="V93" i="6"/>
  <c r="T95" i="3"/>
  <c r="R94" i="6"/>
  <c r="R93" i="6" s="1"/>
  <c r="J61" i="6" s="1"/>
  <c r="K31" i="6" s="1"/>
  <c r="AT59" i="1" s="1"/>
  <c r="V138" i="5"/>
  <c r="T138" i="5"/>
  <c r="T96" i="5"/>
  <c r="AW58" i="1" s="1"/>
  <c r="R95" i="3"/>
  <c r="J62" i="3" s="1"/>
  <c r="BK185" i="6"/>
  <c r="K185" i="6" s="1"/>
  <c r="K64" i="6" s="1"/>
  <c r="I69" i="3"/>
  <c r="R138" i="5"/>
  <c r="J67" i="5" s="1"/>
  <c r="I68" i="6"/>
  <c r="I63" i="7"/>
  <c r="BK86" i="2"/>
  <c r="K86" i="2" s="1"/>
  <c r="K62" i="2" s="1"/>
  <c r="J69" i="3"/>
  <c r="I63" i="4"/>
  <c r="I66" i="4"/>
  <c r="I68" i="5"/>
  <c r="J63" i="7"/>
  <c r="I66" i="7"/>
  <c r="J63" i="8"/>
  <c r="Q97" i="8"/>
  <c r="I62" i="8"/>
  <c r="Q86" i="2"/>
  <c r="I62" i="2" s="1"/>
  <c r="I63" i="5"/>
  <c r="R97" i="5"/>
  <c r="J62" i="5"/>
  <c r="R154" i="5"/>
  <c r="J72" i="5"/>
  <c r="J63" i="6"/>
  <c r="K121" i="8"/>
  <c r="K68" i="8" s="1"/>
  <c r="I76" i="5"/>
  <c r="J66" i="7"/>
  <c r="BK238" i="7"/>
  <c r="K238" i="7" s="1"/>
  <c r="K65" i="7" s="1"/>
  <c r="J68" i="8"/>
  <c r="I73" i="8"/>
  <c r="Q120" i="8"/>
  <c r="I67" i="8"/>
  <c r="J63" i="3"/>
  <c r="Q95" i="3"/>
  <c r="I62" i="3" s="1"/>
  <c r="J63" i="4"/>
  <c r="I73" i="5"/>
  <c r="I63" i="6"/>
  <c r="J62" i="8"/>
  <c r="R137" i="8"/>
  <c r="J72" i="8" s="1"/>
  <c r="R86" i="2"/>
  <c r="R85" i="2" s="1"/>
  <c r="J61" i="2" s="1"/>
  <c r="K31" i="2" s="1"/>
  <c r="AT55" i="1" s="1"/>
  <c r="J68" i="6"/>
  <c r="J76" i="8"/>
  <c r="BK149" i="8"/>
  <c r="K149" i="8"/>
  <c r="K75" i="8" s="1"/>
  <c r="Q149" i="8"/>
  <c r="I75" i="8"/>
  <c r="J66" i="4"/>
  <c r="J76" i="5"/>
  <c r="BK115" i="3"/>
  <c r="K115" i="3" s="1"/>
  <c r="K64" i="3" s="1"/>
  <c r="BK446" i="6"/>
  <c r="K446" i="6"/>
  <c r="K71" i="6"/>
  <c r="BK139" i="5"/>
  <c r="K139" i="5" s="1"/>
  <c r="K68" i="5" s="1"/>
  <c r="BK103" i="8"/>
  <c r="K103" i="8"/>
  <c r="K64" i="8" s="1"/>
  <c r="BK115" i="5"/>
  <c r="K115" i="5" s="1"/>
  <c r="K65" i="5" s="1"/>
  <c r="BK95" i="6"/>
  <c r="K95" i="6"/>
  <c r="K63" i="6" s="1"/>
  <c r="BK88" i="7"/>
  <c r="K88" i="7" s="1"/>
  <c r="K63" i="7" s="1"/>
  <c r="BK98" i="8"/>
  <c r="BK126" i="8"/>
  <c r="K126" i="8" s="1"/>
  <c r="K69" i="8" s="1"/>
  <c r="BK96" i="3"/>
  <c r="BK403" i="3"/>
  <c r="K403" i="3" s="1"/>
  <c r="K72" i="3" s="1"/>
  <c r="BK88" i="4"/>
  <c r="BK87" i="4"/>
  <c r="K87" i="4" s="1"/>
  <c r="K62" i="4" s="1"/>
  <c r="BK155" i="5"/>
  <c r="K155" i="5"/>
  <c r="K73" i="5" s="1"/>
  <c r="BK160" i="5"/>
  <c r="K160" i="5"/>
  <c r="K74" i="5"/>
  <c r="BK269" i="3"/>
  <c r="K269" i="3"/>
  <c r="K66" i="3" s="1"/>
  <c r="BK148" i="5"/>
  <c r="K148" i="5" s="1"/>
  <c r="K70" i="5" s="1"/>
  <c r="BK325" i="6"/>
  <c r="K325" i="6"/>
  <c r="K69" i="6" s="1"/>
  <c r="BK351" i="3"/>
  <c r="K351" i="3" s="1"/>
  <c r="K70" i="3" s="1"/>
  <c r="BK127" i="4"/>
  <c r="K127" i="4"/>
  <c r="K66" i="4"/>
  <c r="BK124" i="5"/>
  <c r="K124" i="5" s="1"/>
  <c r="K66" i="5" s="1"/>
  <c r="BK259" i="6"/>
  <c r="K259" i="6"/>
  <c r="K65" i="6" s="1"/>
  <c r="BK103" i="5"/>
  <c r="K103" i="5"/>
  <c r="K64" i="5"/>
  <c r="BK168" i="5"/>
  <c r="K168" i="5"/>
  <c r="K76" i="5" s="1"/>
  <c r="BK110" i="8"/>
  <c r="K110" i="8" s="1"/>
  <c r="K65" i="8" s="1"/>
  <c r="BK143" i="8"/>
  <c r="K143" i="8"/>
  <c r="K74" i="8" s="1"/>
  <c r="BK198" i="3"/>
  <c r="K198" i="3" s="1"/>
  <c r="K65" i="3" s="1"/>
  <c r="BK353" i="6"/>
  <c r="K353" i="6"/>
  <c r="K70" i="6"/>
  <c r="BK205" i="7"/>
  <c r="K205" i="7" s="1"/>
  <c r="K64" i="7" s="1"/>
  <c r="BK516" i="6"/>
  <c r="K516" i="6"/>
  <c r="K73" i="6" s="1"/>
  <c r="BK284" i="6"/>
  <c r="K284" i="6"/>
  <c r="K68" i="6"/>
  <c r="BK120" i="8"/>
  <c r="K120" i="8" s="1"/>
  <c r="K67" i="8" s="1"/>
  <c r="BK518" i="3"/>
  <c r="K518" i="3"/>
  <c r="K73" i="3"/>
  <c r="K36" i="3"/>
  <c r="AY56" i="1" s="1"/>
  <c r="AV56" i="1" s="1"/>
  <c r="F36" i="6"/>
  <c r="BC59" i="1"/>
  <c r="F36" i="2"/>
  <c r="BC55" i="1"/>
  <c r="K36" i="5"/>
  <c r="AY58" i="1"/>
  <c r="AV58" i="1"/>
  <c r="BE54" i="1"/>
  <c r="W32" i="1" s="1"/>
  <c r="F36" i="4"/>
  <c r="BC57" i="1" s="1"/>
  <c r="BB54" i="1"/>
  <c r="AX54" i="1"/>
  <c r="AK29" i="1"/>
  <c r="F36" i="7"/>
  <c r="BC60" i="1"/>
  <c r="F36" i="5"/>
  <c r="BC58" i="1"/>
  <c r="K36" i="8"/>
  <c r="AY61" i="1"/>
  <c r="AV61" i="1"/>
  <c r="K36" i="4"/>
  <c r="AY57" i="1"/>
  <c r="AV57" i="1"/>
  <c r="K36" i="7"/>
  <c r="AY60" i="1"/>
  <c r="AV60" i="1"/>
  <c r="AV55" i="1"/>
  <c r="K36" i="6"/>
  <c r="AY59" i="1"/>
  <c r="AV59" i="1"/>
  <c r="F36" i="8"/>
  <c r="BC61" i="1" s="1"/>
  <c r="BF54" i="1"/>
  <c r="W33" i="1"/>
  <c r="BD54" i="1"/>
  <c r="AZ54" i="1"/>
  <c r="F36" i="3"/>
  <c r="BC56" i="1" s="1"/>
  <c r="BK290" i="3" l="1"/>
  <c r="BK289" i="3" s="1"/>
  <c r="K289" i="3" s="1"/>
  <c r="K68" i="3" s="1"/>
  <c r="BK95" i="3"/>
  <c r="BK97" i="8"/>
  <c r="K97" i="8" s="1"/>
  <c r="K62" i="8" s="1"/>
  <c r="R96" i="8"/>
  <c r="J61" i="8"/>
  <c r="K31" i="8" s="1"/>
  <c r="AT61" i="1" s="1"/>
  <c r="BK137" i="8"/>
  <c r="K137" i="8" s="1"/>
  <c r="K72" i="8" s="1"/>
  <c r="BK97" i="5"/>
  <c r="K97" i="5"/>
  <c r="K62" i="5"/>
  <c r="Q85" i="2"/>
  <c r="I61" i="2"/>
  <c r="K30" i="2"/>
  <c r="AS55" i="1" s="1"/>
  <c r="BK167" i="5"/>
  <c r="K167" i="5"/>
  <c r="K75" i="5"/>
  <c r="J62" i="2"/>
  <c r="Q96" i="8"/>
  <c r="I61" i="8"/>
  <c r="K30" i="8"/>
  <c r="AS61" i="1" s="1"/>
  <c r="R86" i="7"/>
  <c r="J61" i="7"/>
  <c r="K31" i="7"/>
  <c r="AT60" i="1"/>
  <c r="BK283" i="6"/>
  <c r="K283" i="6"/>
  <c r="K67" i="6"/>
  <c r="K98" i="8"/>
  <c r="K63" i="8" s="1"/>
  <c r="K88" i="4"/>
  <c r="K63" i="4"/>
  <c r="Q94" i="3"/>
  <c r="I61" i="3" s="1"/>
  <c r="K30" i="3" s="1"/>
  <c r="AS56" i="1" s="1"/>
  <c r="BK154" i="5"/>
  <c r="K154" i="5" s="1"/>
  <c r="K72" i="5" s="1"/>
  <c r="BK87" i="7"/>
  <c r="K87" i="7"/>
  <c r="K62" i="7" s="1"/>
  <c r="K96" i="3"/>
  <c r="K63" i="3"/>
  <c r="R94" i="3"/>
  <c r="J61" i="3" s="1"/>
  <c r="K31" i="3" s="1"/>
  <c r="AT56" i="1" s="1"/>
  <c r="Q93" i="6"/>
  <c r="I61" i="6" s="1"/>
  <c r="K30" i="6" s="1"/>
  <c r="AS59" i="1" s="1"/>
  <c r="I62" i="4"/>
  <c r="BK138" i="5"/>
  <c r="K138" i="5"/>
  <c r="K67" i="5"/>
  <c r="R96" i="5"/>
  <c r="J61" i="5" s="1"/>
  <c r="K31" i="5" s="1"/>
  <c r="AT58" i="1" s="1"/>
  <c r="BK126" i="4"/>
  <c r="K126" i="4" s="1"/>
  <c r="K65" i="4" s="1"/>
  <c r="Q96" i="5"/>
  <c r="I61" i="5"/>
  <c r="K30" i="5" s="1"/>
  <c r="AS58" i="1" s="1"/>
  <c r="BK94" i="6"/>
  <c r="BK93" i="6" s="1"/>
  <c r="K93" i="6" s="1"/>
  <c r="K61" i="6" s="1"/>
  <c r="BK85" i="2"/>
  <c r="K85" i="2"/>
  <c r="K61" i="2" s="1"/>
  <c r="J62" i="4"/>
  <c r="K290" i="3"/>
  <c r="K69" i="3" s="1"/>
  <c r="J62" i="6"/>
  <c r="W31" i="1"/>
  <c r="BA54" i="1"/>
  <c r="AW54" i="1"/>
  <c r="W29" i="1"/>
  <c r="BC54" i="1"/>
  <c r="W30" i="1"/>
  <c r="BK94" i="3" l="1"/>
  <c r="K94" i="3" s="1"/>
  <c r="K61" i="3" s="1"/>
  <c r="K95" i="3"/>
  <c r="K62" i="3"/>
  <c r="BK96" i="8"/>
  <c r="K96" i="8"/>
  <c r="K61" i="8"/>
  <c r="K94" i="6"/>
  <c r="K62" i="6"/>
  <c r="BK86" i="7"/>
  <c r="K86" i="7"/>
  <c r="K61" i="7"/>
  <c r="BK86" i="4"/>
  <c r="K86" i="4"/>
  <c r="K61" i="4"/>
  <c r="BK96" i="5"/>
  <c r="K96" i="5"/>
  <c r="K32" i="5" s="1"/>
  <c r="AG58" i="1" s="1"/>
  <c r="AN58" i="1" s="1"/>
  <c r="AT54" i="1"/>
  <c r="K32" i="6"/>
  <c r="AG59" i="1"/>
  <c r="AN59" i="1"/>
  <c r="AS54" i="1"/>
  <c r="K32" i="2"/>
  <c r="AG55" i="1"/>
  <c r="AN55" i="1"/>
  <c r="AY54" i="1"/>
  <c r="AK30" i="1"/>
  <c r="K32" i="3"/>
  <c r="AG56" i="1"/>
  <c r="K41" i="5" l="1"/>
  <c r="K41" i="3"/>
  <c r="K61" i="5"/>
  <c r="K41" i="2"/>
  <c r="K41" i="6"/>
  <c r="AN56" i="1"/>
  <c r="K32" i="7"/>
  <c r="AG60" i="1"/>
  <c r="AN60" i="1" s="1"/>
  <c r="K32" i="4"/>
  <c r="AG57" i="1"/>
  <c r="AN57" i="1"/>
  <c r="K32" i="8"/>
  <c r="AG61" i="1" s="1"/>
  <c r="AV54" i="1"/>
  <c r="K41" i="8" l="1"/>
  <c r="K41" i="4"/>
  <c r="K41" i="7"/>
  <c r="AN61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<sst xmlns="http://schemas.openxmlformats.org/spreadsheetml/2006/main" count="15207" uniqueCount="1944">
  <si>
    <t>Export Komplet</t>
  </si>
  <si>
    <t>VZ</t>
  </si>
  <si>
    <t>2.0</t>
  </si>
  <si>
    <t>ZAMOK</t>
  </si>
  <si>
    <t>False</t>
  </si>
  <si>
    <t>True</t>
  </si>
  <si>
    <t>{4dab58a9-8dea-4687-bbc1-02d9b0f498e7}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</si>
  <si>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</si>
  <si>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</si>
  <si>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</si>
  <si>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</si>
  <si>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</si>
  <si>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</si>
  <si>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</si>
  <si>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</si>
  <si>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</si>
  <si>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</si>
  <si>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</si>
  <si>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OBJEKT HAVLÍČKOVA 447/13 MLADÁ BOLESLAV</t>
  </si>
  <si>
    <t>KSO:</t>
  </si>
  <si>
    <t>801 9</t>
  </si>
  <si>
    <t>CC-CZ:</t>
  </si>
  <si>
    <t/>
  </si>
  <si>
    <t>Místo:</t>
  </si>
  <si>
    <t>Mladá Boleslav</t>
  </si>
  <si>
    <t>Datum:</t>
  </si>
  <si>
    <t>30. 1. 2025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</si>
  <si>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</si>
  <si>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</si>
  <si>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</si>
  <si>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</si>
  <si>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</si>
  <si>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</si>
  <si>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</si>
  <si>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Zpracovatel:</t>
  </si>
  <si>
    <t>67422942</t>
  </si>
  <si>
    <t>Petr Navrátil</t>
  </si>
  <si>
    <t>CZ7801150951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</si>
  <si>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</si>
  <si>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</si>
  <si>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</si>
  <si>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</si>
  <si>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</si>
  <si>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</si>
  <si>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</si>
  <si>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</si>
  <si>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</si>
  <si>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</si>
  <si>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</si>
  <si>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</si>
  <si>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</si>
  <si>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</si>
  <si>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</si>
  <si>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</si>
  <si>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</si>
  <si>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</si>
  <si>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</si>
  <si>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</si>
  <si>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</si>
  <si>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</si>
  <si>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</si>
  <si>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</si>
  <si>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</si>
  <si>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</si>
  <si>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</si>
  <si>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</si>
  <si>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</si>
  <si>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</si>
  <si>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</si>
  <si>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</si>
  <si>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</si>
  <si>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</si>
  <si>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</si>
  <si>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</si>
  <si>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</si>
  <si>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</si>
  <si>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</si>
  <si>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</si>
  <si>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</si>
  <si>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</si>
  <si>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</si>
  <si>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2025-2-1</t>
  </si>
  <si>
    <t>VEDLEJŠÍ ROZPOČTOVÉ NÁKLADY -  SO.02, SO.03</t>
  </si>
  <si>
    <t>STA</t>
  </si>
  <si>
    <t>1</t>
  </si>
  <si>
    <t>{45997527-1222-46ad-8b49-f6287939380a}</t>
  </si>
  <si>
    <t>2025-2-5</t>
  </si>
  <si>
    <t xml:space="preserve">STAVEBNÍ OBJEKT SO.02 - STAVEBNÍ A BOURACÍ PRÁCE - KOUPELNY ODLEHČOVACÍ SLUŽBA 1.PATRO </t>
  </si>
  <si>
    <t>{4f4eaac5-b229-413d-b92c-b112e0726b08}</t>
  </si>
  <si>
    <t>2025-2-6</t>
  </si>
  <si>
    <t xml:space="preserve">STAVEBNÍ OBJEKT SO.02 - ELEKTROTECHNIKA - KOUPELNY ODLEHČOVACÍ SLUŽBA 1.PATRO </t>
  </si>
  <si>
    <t>{483101b2-7989-41fe-ba91-1dda74542e43}</t>
  </si>
  <si>
    <t>2025-2-7</t>
  </si>
  <si>
    <t xml:space="preserve">STAVEBNÍ OBJEKT SO.02 - ZTI, UT, VZT - KOUPELNY ODLEHČOVACÍ SLUŽBA 1.PATRO </t>
  </si>
  <si>
    <t>{1d191786-29a7-41e1-af3b-b82df08aebd6}</t>
  </si>
  <si>
    <t>2025-2-8</t>
  </si>
  <si>
    <t>STAVEBNÍ OBJEKT SO.03 - STAVEBNÍ A BOURACE - POKOJE A SPOLEČ.PROSTOR ODLEHČOVACÍ SLUŽBA 1.PATRO</t>
  </si>
  <si>
    <t>{8b9a70d0-855d-43a9-b4a1-0b8598d7fff7}</t>
  </si>
  <si>
    <t>2025-2-9</t>
  </si>
  <si>
    <t>STAVEBNÍ OBJEKT SO.03 - ELEKTROTECHNIKA - POKOJE A SPOLEČ.PROSTOR ODLEHČOVACÍ SLUŽBA 1.PATRO</t>
  </si>
  <si>
    <t>{5db2d1d6-61f2-4e1f-8b05-919609b9db1a}</t>
  </si>
  <si>
    <t>2025-2-10</t>
  </si>
  <si>
    <t>STAVEBNÍ OBJEKT SO.03 - ZTI, UT, VZT - POKOJE A SPOLEČ.PROSTOR ODLEHČOVACÍ SLUŽBA 1.PATRO</t>
  </si>
  <si>
    <t>{a82176ea-92a7-4632-9666-dd12a7fbd44c}</t>
  </si>
  <si>
    <t>KRYCÍ LIST SOUPISU PRACÍ</t>
  </si>
  <si>
    <t>Objekt:</t>
  </si>
  <si>
    <t>2025-2-1 - VEDLEJŠÍ ROZPOČTOVÉ NÁKLADY -  SO.02, SO.03</t>
  </si>
  <si>
    <t>00874680</t>
  </si>
  <si>
    <t>CENTRUM 83, poskytovatel sociálních služeb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</si>
  <si>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</si>
  <si>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</si>
  <si>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</si>
  <si>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</si>
  <si>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</si>
  <si>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</si>
  <si>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</si>
  <si>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</si>
  <si>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</si>
  <si>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</si>
  <si>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</si>
  <si>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</si>
  <si>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</si>
  <si>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</si>
  <si>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</si>
  <si>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</si>
  <si>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</si>
  <si>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</si>
  <si>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</si>
  <si>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</si>
  <si>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</si>
  <si>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</si>
  <si>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</si>
  <si>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</si>
  <si>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</si>
  <si>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</si>
  <si>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</si>
  <si>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</si>
  <si>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</si>
  <si>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</si>
  <si>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</si>
  <si>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</si>
  <si>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</si>
  <si>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</si>
  <si>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</si>
  <si>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</si>
  <si>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</si>
  <si>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Průzkumné práce</t>
  </si>
  <si>
    <t>hod</t>
  </si>
  <si>
    <t>Vlastní</t>
  </si>
  <si>
    <t>1024</t>
  </si>
  <si>
    <t>2</t>
  </si>
  <si>
    <t>754273600</t>
  </si>
  <si>
    <t>VRN3</t>
  </si>
  <si>
    <t>Zařízení staveniště</t>
  </si>
  <si>
    <t>030001000</t>
  </si>
  <si>
    <t>kus</t>
  </si>
  <si>
    <t>-922042491</t>
  </si>
  <si>
    <t>VRN9</t>
  </si>
  <si>
    <t>Ostatní náklady</t>
  </si>
  <si>
    <t>3</t>
  </si>
  <si>
    <t>091504000</t>
  </si>
  <si>
    <t>Náklady související s publikační činností</t>
  </si>
  <si>
    <t>566296251</t>
  </si>
  <si>
    <t xml:space="preserve">2025-2-5 - STAVEBNÍ OBJEKT SO.02 - STAVEBNÍ A BOURACÍ PRÁCE - KOUPELNY ODLEHČOVACÍ SLUŽBA 1.PATRO 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</si>
  <si>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</si>
  <si>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</si>
  <si>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</si>
  <si>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</si>
  <si>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</si>
  <si>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</si>
  <si>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</si>
  <si>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763 - Konstrukce suché výstavby</t>
  </si>
  <si>
    <t xml:space="preserve">  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</si>
  <si>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</si>
  <si>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</si>
  <si>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</si>
  <si>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</si>
  <si>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</si>
  <si>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</si>
  <si>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</si>
  <si>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</t>
  </si>
  <si>
    <t>317944323</t>
  </si>
  <si>
    <t>Válcované nosníky dodatečně osazované do připravených otvorů bez zazdění hlav č. 14 až 22</t>
  </si>
  <si>
    <t>t</t>
  </si>
  <si>
    <t>CS ÚRS 2025 01</t>
  </si>
  <si>
    <t>4</t>
  </si>
  <si>
    <t>-225213488</t>
  </si>
  <si>
    <t>Online PSC</t>
  </si>
  <si>
    <t>https://podminky.urs.cz/item/CS_URS_2025_01/317944323</t>
  </si>
  <si>
    <t>P</t>
  </si>
  <si>
    <t>Poznámka k položce:_x000D_
POLOŽKA BUDE POTVRZENA NA ZÁKLADĚ PROVEDENÍ SOND A POTVRZENÍ NUTNOSTI OSAZENÍ PŘEKLADU S VAZBOU NA MINIMÁLNÍ POŽADOVANOU VÝŠKU PRŮCHODU POPŘ.,OSAZENÍ ZÁRUBNĚ</t>
  </si>
  <si>
    <t>VV</t>
  </si>
  <si>
    <t>IPE 140 (12,9KG/M)</t>
  </si>
  <si>
    <t>1,46*4*12,9*0,001</t>
  </si>
  <si>
    <t>1,32*4*12,9*0,001</t>
  </si>
  <si>
    <t>Součet</t>
  </si>
  <si>
    <t>35</t>
  </si>
  <si>
    <t>340271035</t>
  </si>
  <si>
    <t>Zazdívka otvorů v příčkách nebo stěnách pórobetonovými tvárnicemi plochy přes 1 m2 do 4 m2, objemová hmotnost 500 kg/m3, tloušťka příčky 125 mm</t>
  </si>
  <si>
    <t>m2</t>
  </si>
  <si>
    <t>-1074983499</t>
  </si>
  <si>
    <t>https://podminky.urs.cz/item/CS_URS_2025_01/340271035</t>
  </si>
  <si>
    <t>DVEŘE CHODBA</t>
  </si>
  <si>
    <t>0,97*(2,09+0,08)</t>
  </si>
  <si>
    <t>36</t>
  </si>
  <si>
    <t>346244381</t>
  </si>
  <si>
    <t>Plentování ocelových válcovaných nosníků jednostranné cihlami na maltu, výška stojiny do 200 mm</t>
  </si>
  <si>
    <t>-54785412</t>
  </si>
  <si>
    <t>https://podminky.urs.cz/item/CS_URS_2025_01/346244381</t>
  </si>
  <si>
    <t>1,46*0,14*2</t>
  </si>
  <si>
    <t>1,32*0,14*2</t>
  </si>
  <si>
    <t>6</t>
  </si>
  <si>
    <t>Úpravy povrchů, podlahy a osazování výplní</t>
  </si>
  <si>
    <t>37</t>
  </si>
  <si>
    <t>612131121</t>
  </si>
  <si>
    <t>Podkladní a spojovací vrstva vnitřních omítaných ploch penetrace disperzní nanášená ručně stěn</t>
  </si>
  <si>
    <t>-1806977268</t>
  </si>
  <si>
    <t>https://podminky.urs.cz/item/CS_URS_2025_01/612131121</t>
  </si>
  <si>
    <t>82,266</t>
  </si>
  <si>
    <t>38</t>
  </si>
  <si>
    <t>612142001</t>
  </si>
  <si>
    <t>Pletivo vnitřních ploch v ploše nebo pruzích, na plném podkladu sklovláknité vtlačené do tmelu včetně tmelu stěn</t>
  </si>
  <si>
    <t>-572173337</t>
  </si>
  <si>
    <t>https://podminky.urs.cz/item/CS_URS_2025_01/612142001</t>
  </si>
  <si>
    <t>WC PERSONÁL</t>
  </si>
  <si>
    <t>3,21*(1,175*2+1,91)+0,38*(0,92+2,02*2)+0,375*(0,97+2,09*2)-1,5*1,175</t>
  </si>
  <si>
    <t>WC</t>
  </si>
  <si>
    <t>3,21*1</t>
  </si>
  <si>
    <t>KOUPELNA+WC</t>
  </si>
  <si>
    <t>3,21*(2,685*2+1,91)-1,24*1+0,25*(1,24+1*2)-0,425*2,42+0,53*(1,06+2,1*2)-1,06*2,1-1,5*2,685</t>
  </si>
  <si>
    <t>3,21*(2,465*2+5,37*2-0,125)-1,245*0,99-1,06*2,1-1,9*2,42+0,405*(1,9+2,42*2)-0,9*1,97+0,24*(1,14+2,09*2)+0,25*(1,245+0,99*2)</t>
  </si>
  <si>
    <t>39</t>
  </si>
  <si>
    <t>612315101</t>
  </si>
  <si>
    <t>Vápenná omítka rýh hrubá ve stěnách, šířky rýhy do 150 mm</t>
  </si>
  <si>
    <t>-1796728180</t>
  </si>
  <si>
    <t>https://podminky.urs.cz/item/CS_URS_2025_01/612315101</t>
  </si>
  <si>
    <t>PO VYBOURÁNÍ PŘÍČEK</t>
  </si>
  <si>
    <t>0,1*2,3*(2+1+1)</t>
  </si>
  <si>
    <t>0,15*(1,07*2+2,42*2)</t>
  </si>
  <si>
    <t>40</t>
  </si>
  <si>
    <t>612321111</t>
  </si>
  <si>
    <t>Omítka vápenocementová vnitřních ploch nanášená ručně jednovrstvá, tloušťky do 10 mm hrubá zatřená svislých konstrukcí stěn</t>
  </si>
  <si>
    <t>736707861</t>
  </si>
  <si>
    <t>https://podminky.urs.cz/item/CS_URS_2025_01/612321111</t>
  </si>
  <si>
    <t>1,3*(1,47+1,14-0,8+0,24+1,225+2,1+1,87+0,47+0,71)</t>
  </si>
  <si>
    <t>2,28*(2,465+1,2)-1,245*(2,28-1,87)+0,25*0,41*2</t>
  </si>
  <si>
    <t>1,3*1,1+2,28*1,2+1,3*(3,05-1,2+0,38*2+0,07)</t>
  </si>
  <si>
    <t>ZAZDÍVKY OTVORŮ</t>
  </si>
  <si>
    <t>0,97*2,09</t>
  </si>
  <si>
    <t>41</t>
  </si>
  <si>
    <t>612321131</t>
  </si>
  <si>
    <t>Vápenocementový štuk vnitřních ploch tloušťky do 3 mm svislých konstrukcí stěn</t>
  </si>
  <si>
    <t>-345128508</t>
  </si>
  <si>
    <t>https://podminky.urs.cz/item/CS_URS_2025_01/612321131</t>
  </si>
  <si>
    <t>POTAŽENÍ STĚN</t>
  </si>
  <si>
    <t>Mezisoučet</t>
  </si>
  <si>
    <t>ODPOČET NOVÝCH OBKLADŮ NA ZDIVU</t>
  </si>
  <si>
    <t>-2*(1,175*2+0,375*2+0,38*2+1,91-0,7)+1,5*1,175</t>
  </si>
  <si>
    <t>-0,5*1</t>
  </si>
  <si>
    <t>-2*((2,685*2+1,91)-1,24*0,19+0,25*0,19*2-1,06*2+0,53*2*2)+1,5*2,685</t>
  </si>
  <si>
    <t>-(2*(0,71+2,465+2,56+0,47+0,43)-1,245*0,13+0,13*0,25*2)</t>
  </si>
  <si>
    <t>ZÁDVEŘÍ WC</t>
  </si>
  <si>
    <t>-2*(2,685+2,465+0,24+1,47+0,405-0,9)</t>
  </si>
  <si>
    <t>42</t>
  </si>
  <si>
    <t>612325301</t>
  </si>
  <si>
    <t>Vápenocementová omítka ostění nebo nadpraží hladká</t>
  </si>
  <si>
    <t>1367921241</t>
  </si>
  <si>
    <t>https://podminky.urs.cz/item/CS_URS_2025_01/612325301</t>
  </si>
  <si>
    <t>DOPLNĚNÉ NOSNÍKY</t>
  </si>
  <si>
    <t>0,53*1,06+0,14*1,46*2+0,48*0,92+0,14*1,32*2</t>
  </si>
  <si>
    <t>OSTĚNÍ</t>
  </si>
  <si>
    <t>0,53*(0,74+0,29)*2</t>
  </si>
  <si>
    <t>43</t>
  </si>
  <si>
    <t>612325402</t>
  </si>
  <si>
    <t>Oprava vápenocementové omítky vnitřních ploch hrubé, tl. do 20 mm stěn, v rozsahu opravované plochy přes 10 do 30%</t>
  </si>
  <si>
    <t>-1093595952</t>
  </si>
  <si>
    <t>https://podminky.urs.cz/item/CS_URS_2025_01/612325402</t>
  </si>
  <si>
    <t>VIZ. OTLUČENÍ OMÍTKY</t>
  </si>
  <si>
    <t>55,761</t>
  </si>
  <si>
    <t>44</t>
  </si>
  <si>
    <t>615142012</t>
  </si>
  <si>
    <t>Pletivo vnitřních ploch v ploše nebo pruzích, na plném podkladu rabicové provizorně přichycené nosníků</t>
  </si>
  <si>
    <t>-2010405707</t>
  </si>
  <si>
    <t>https://podminky.urs.cz/item/CS_URS_2025_01/615142012</t>
  </si>
  <si>
    <t>0,53*1,06+1,46*0,14*2</t>
  </si>
  <si>
    <t>0,48*0,92+0,14*1,32*2</t>
  </si>
  <si>
    <t>619991011</t>
  </si>
  <si>
    <t>Zakrytí vnitřních ploch před znečištěním PE fólií včetně pozdějšího odkrytí samostatných konstrukcí a prvků</t>
  </si>
  <si>
    <t>-1105069636</t>
  </si>
  <si>
    <t>https://podminky.urs.cz/item/CS_URS_2025_01/619991011</t>
  </si>
  <si>
    <t>1,245*0,99+1,24*1</t>
  </si>
  <si>
    <t>45</t>
  </si>
  <si>
    <t>631312141</t>
  </si>
  <si>
    <t>Doplnění dosavadních mazanin prostým betonem s dodáním hmot, bez potěru, plochy jednotlivě rýh v dosavadních mazaninách</t>
  </si>
  <si>
    <t>m3</t>
  </si>
  <si>
    <t>-1865279028</t>
  </si>
  <si>
    <t>https://podminky.urs.cz/item/CS_URS_2025_01/631312141</t>
  </si>
  <si>
    <t>PO VYBOURÁNÍ ZDIVA</t>
  </si>
  <si>
    <t>0,08*(0,1*(1,19+0,725+1,325+2,1+0,92+1,9)+0,53*1,06+0,17*2,31)</t>
  </si>
  <si>
    <t>46</t>
  </si>
  <si>
    <t>642942111</t>
  </si>
  <si>
    <t>Osazování zárubní nebo rámů kovových dveřních lisovaných nebo z úhelníků bez dveřních křídel na cementovou maltu, plochy otvoru do 2,5 m2</t>
  </si>
  <si>
    <t>96826092</t>
  </si>
  <si>
    <t>https://podminky.urs.cz/item/CS_URS_2025_01/642942111</t>
  </si>
  <si>
    <t>47</t>
  </si>
  <si>
    <t>M</t>
  </si>
  <si>
    <t>55331481</t>
  </si>
  <si>
    <t>zárubeň jednokřídlá ocelová pro zdění tl stěny 75-100mm rozměru 700/1970, 2100mm</t>
  </si>
  <si>
    <t>8</t>
  </si>
  <si>
    <t>-269688175</t>
  </si>
  <si>
    <t>48</t>
  </si>
  <si>
    <t>55331483</t>
  </si>
  <si>
    <t>zárubeň jednokřídlá ocelová pro zdění tl stěny 75-100mm rozměru 900/1970, 2100mm</t>
  </si>
  <si>
    <t>-1549059930</t>
  </si>
  <si>
    <t>9</t>
  </si>
  <si>
    <t>Ostatní konstrukce a práce, bourání</t>
  </si>
  <si>
    <t>49</t>
  </si>
  <si>
    <t>952901111</t>
  </si>
  <si>
    <t>Vyčištění budov nebo objektů před předáním do užívání budov bytové nebo občanské výstavby, světlé výšky podlaží do 4 m</t>
  </si>
  <si>
    <t>1390785477</t>
  </si>
  <si>
    <t>https://podminky.urs.cz/item/CS_URS_2025_01/952901111</t>
  </si>
  <si>
    <t>ODLEHČOVACÍ SLUŽBA</t>
  </si>
  <si>
    <t>52,01</t>
  </si>
  <si>
    <t>CHODBA+SCHODIŠTĚ</t>
  </si>
  <si>
    <t>35,22</t>
  </si>
  <si>
    <t>PŘÍZEMÍ</t>
  </si>
  <si>
    <t>40,58</t>
  </si>
  <si>
    <t>962032230</t>
  </si>
  <si>
    <t>Bourání zdiva nadzákladového z cihel pálených plných nebo lícových nebo vápenopískových na maltu vápennou nebo vápenocementovou, objemu do 1 m3</t>
  </si>
  <si>
    <t>-105524154</t>
  </si>
  <si>
    <t>https://podminky.urs.cz/item/CS_URS_2025_01/962032230</t>
  </si>
  <si>
    <t>ODBOURÁNÍ PARAPETU_PŮVODNÍ OKNO_PROSTUP KOUPELNA</t>
  </si>
  <si>
    <t>0,53*1,06*(0,74+0,06+0,29)</t>
  </si>
  <si>
    <t>962031132</t>
  </si>
  <si>
    <t>Bourání příček nebo přizdívek z cihel pálených plných nebo dutých, tl. do 100 mm</t>
  </si>
  <si>
    <t>-2024237640</t>
  </si>
  <si>
    <t>https://podminky.urs.cz/item/CS_URS_2025_01/962031132</t>
  </si>
  <si>
    <t>2,36*(1,325+2,1)-0,6*2,05</t>
  </si>
  <si>
    <t>ZÁSTĚNA SPRCHA</t>
  </si>
  <si>
    <t>0,725*2,36</t>
  </si>
  <si>
    <t>NOVÉ PRŮCHODY KOUPELNA</t>
  </si>
  <si>
    <t>1,9*2,47</t>
  </si>
  <si>
    <t>1,06*1,07</t>
  </si>
  <si>
    <t>1,09*2,35</t>
  </si>
  <si>
    <t>968072245</t>
  </si>
  <si>
    <t>Vybourání kovových rámů oken s křídly, dveřních zárubní, vrat, stěn, ostění nebo obkladů okenních rámů s křídly jednoduchých, plochy do 2 m2</t>
  </si>
  <si>
    <t>-1081561588</t>
  </si>
  <si>
    <t>https://podminky.urs.cz/item/CS_URS_2025_01/968072245</t>
  </si>
  <si>
    <t>DVEŘE CHODBA_WC</t>
  </si>
  <si>
    <t>0,8*1,97</t>
  </si>
  <si>
    <t>WC KOUPELNA</t>
  </si>
  <si>
    <t>0,6*1,97</t>
  </si>
  <si>
    <t>DVEŘE Z KOUPELNY NA CHODBU</t>
  </si>
  <si>
    <t>971033621</t>
  </si>
  <si>
    <t>Vybourání otvorů ve zdivu základovém nebo nadzákladovém z cihel, tvárnic, příčkovek z cihel pálených na maltu vápennou nebo vápenocementovou plochy do 4 m2, tl. do 100 mm</t>
  </si>
  <si>
    <t>1096190410</t>
  </si>
  <si>
    <t>https://podminky.urs.cz/item/CS_URS_2025_01/971033621</t>
  </si>
  <si>
    <t>VYBOURÁNÍ OTVORU_WC-SCHODIŠTĚ</t>
  </si>
  <si>
    <t>0,7*2,02</t>
  </si>
  <si>
    <t>7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</si>
  <si>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</si>
  <si>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</si>
  <si>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</si>
  <si>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-44367786</t>
  </si>
  <si>
    <t>https://podminky.urs.cz/item/CS_URS_2025_01/974031664</t>
  </si>
  <si>
    <t>NOVÝ PROSTUP KOUPELNA</t>
  </si>
  <si>
    <t>(1,06+0,2*2)*4</t>
  </si>
  <si>
    <t>NOVÝ PROSTUP WC-SCHODIŠTĚ</t>
  </si>
  <si>
    <t>(0,92+0,2*2)*3</t>
  </si>
  <si>
    <t>978013141</t>
  </si>
  <si>
    <t>Otlučení vápenných nebo vápenocementových omítek vnitřních ploch stěn s vyškrabáním spar, s očištěním zdiva, v rozsahu přes 10 do 30 %</t>
  </si>
  <si>
    <t>16</t>
  </si>
  <si>
    <t>-829663037</t>
  </si>
  <si>
    <t>https://podminky.urs.cz/item/CS_URS_2025_01/978013141</t>
  </si>
  <si>
    <t>STÁVAJÍCÍ KOUPELNA S ODĚLENÝM WC</t>
  </si>
  <si>
    <t>3,21*(5,37*2+2,465*2)</t>
  </si>
  <si>
    <t>OTVORY</t>
  </si>
  <si>
    <t>-0,8*1,97-1,245*0,99</t>
  </si>
  <si>
    <t>0,25*(1,245+0,99*2)+0,24*(1,14+2,09*2)</t>
  </si>
  <si>
    <t>ODPOČET OBKLADU</t>
  </si>
  <si>
    <t>-1,3*(5,37+0,24*2+2,465-0,1+5,37-0,1-1,3)-(2,28*(2,465+1,2)-1,245*0,41+0,25*0,25*2)</t>
  </si>
  <si>
    <t>OD NOVÝCH OTVORŮ NAD ÚROVEŇ OBKLADU</t>
  </si>
  <si>
    <t>-(2,42-1,3)*1,9-1,06*(2,1-1,3)</t>
  </si>
  <si>
    <t>STÁVAJÍCÍ KOUPELNA + WC</t>
  </si>
  <si>
    <t>3,21*(5,24*2+1,91*2)+0,42*(2,42*2+1,9)</t>
  </si>
  <si>
    <t>ODPOČET OBKLADŮ</t>
  </si>
  <si>
    <t>-2,28*1,2-1,3*(5,24-1,2+0,38*2)</t>
  </si>
  <si>
    <t>ODPOČET  OTVORŮ</t>
  </si>
  <si>
    <t>0,7*(1,97-1,3)-1,06*2,1-1,9*2,42-1,24*1</t>
  </si>
  <si>
    <t>0,25*(1,24+1*2)</t>
  </si>
  <si>
    <t>997</t>
  </si>
  <si>
    <t>Doprava suti a vybouraných hmot</t>
  </si>
  <si>
    <t>997013212</t>
  </si>
  <si>
    <t>Vnitrostaveništní doprava suti a vybouraných hmot vodorovně do 50 m s naložením ručně pro budovy a haly výšky přes 6 do 9 m</t>
  </si>
  <si>
    <t>1540365903</t>
  </si>
  <si>
    <t>https://podminky.urs.cz/item/CS_URS_2025_01/997013212</t>
  </si>
  <si>
    <t>10</t>
  </si>
  <si>
    <t>997013501</t>
  </si>
  <si>
    <t>Odvoz suti a vybouraných hmot na skládku nebo meziskládku se složením, na vzdálenost do 1 km</t>
  </si>
  <si>
    <t>-1969045252</t>
  </si>
  <si>
    <t>https://podminky.urs.cz/item/CS_URS_2025_01/997013501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</si>
  <si>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</si>
  <si>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</si>
  <si>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</si>
  <si>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-710931864</t>
  </si>
  <si>
    <t>https://podminky.urs.cz/item/CS_URS_2025_01/997013509</t>
  </si>
  <si>
    <t>8,303*23</t>
  </si>
  <si>
    <t>997013631</t>
  </si>
  <si>
    <t>Poplatek za uložení stavebního odpadu na skládce (skládkovné) směsného stavebního a demoličního zatříděného do Katalogu odpadů pod kódem 17 09 04</t>
  </si>
  <si>
    <t>-1565436369</t>
  </si>
  <si>
    <t>https://podminky.urs.cz/item/CS_URS_2025_01/997013631</t>
  </si>
  <si>
    <t>8,303-0,134</t>
  </si>
  <si>
    <t>13</t>
  </si>
  <si>
    <t>997013811</t>
  </si>
  <si>
    <t>Poplatek za uložení stavebního odpadu na skládce (skládkovné) dřevěného zatříděného do Katalogu odpadů pod kódem 17 02 01</t>
  </si>
  <si>
    <t>-1596549579</t>
  </si>
  <si>
    <t>https://podminky.urs.cz/item/CS_URS_2025_01/997013811</t>
  </si>
  <si>
    <t>0,134</t>
  </si>
  <si>
    <t>998</t>
  </si>
  <si>
    <t>Přesun hmot</t>
  </si>
  <si>
    <t>15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</si>
  <si>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</si>
  <si>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</si>
  <si>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-1437132990</t>
  </si>
  <si>
    <t>https://podminky.urs.cz/item/CS_URS_2025_01/998011002</t>
  </si>
  <si>
    <t>PSV</t>
  </si>
  <si>
    <t>Práce a dodávky PSV</t>
  </si>
  <si>
    <t>763</t>
  </si>
  <si>
    <t>Konstrukce suché výstavby</t>
  </si>
  <si>
    <t>69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</si>
  <si>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</si>
  <si>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</si>
  <si>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-1206716084</t>
  </si>
  <si>
    <t>https://podminky.urs.cz/item/CS_URS_2025_01/763111433</t>
  </si>
  <si>
    <t>3,21*(1,91+2,465)+2,42*(0,405+1,9)</t>
  </si>
  <si>
    <t>70</t>
  </si>
  <si>
    <t>763111712</t>
  </si>
  <si>
    <t>Příčka ze sádrokartonových desek ostatní konstrukce a práce na příčkách ze sádrokartonových desek kluzné napojení příčky ke stropu</t>
  </si>
  <si>
    <t>84399058</t>
  </si>
  <si>
    <t>https://podminky.urs.cz/item/CS_URS_2025_01/763111712</t>
  </si>
  <si>
    <t>1,91*2+2,465</t>
  </si>
  <si>
    <t>72</t>
  </si>
  <si>
    <t>763113349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</si>
  <si>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255 - 750 mm, profil 100</t>
  </si>
  <si>
    <t>-1761487732</t>
  </si>
  <si>
    <t>https://podminky.urs.cz/item/CS_URS_2025_01/763113349</t>
  </si>
  <si>
    <t>MEZI WC A WC PERSONÁL</t>
  </si>
  <si>
    <t>1,91*3,21</t>
  </si>
  <si>
    <t>763121822</t>
  </si>
  <si>
    <t>Demontáž předsazených nebo šachtových stěn ze sádrokartonových desek s nosnou konstrukcí z ocelových profilů se zdvojeným CW profilem, opláštění dvojité</t>
  </si>
  <si>
    <t>-1438832033</t>
  </si>
  <si>
    <t>https://podminky.urs.cz/item/CS_URS_2025_01/763121822</t>
  </si>
  <si>
    <t>1,25*(1,1+0,8*2)</t>
  </si>
  <si>
    <t>74</t>
  </si>
  <si>
    <t>763131451</t>
  </si>
  <si>
    <t>Podhled ze sádrokartonových desek dvouvrstvá zavěšená spodní konstrukce z ocelových profilů CD, UD jednoduše opláštěná deskou impregnovanou H2, tl. 12,5 mm, bez izolace</t>
  </si>
  <si>
    <t>1866650</t>
  </si>
  <si>
    <t>https://podminky.urs.cz/item/CS_URS_2025_01/763131451</t>
  </si>
  <si>
    <t>Poznámka k položce:_x000D_
MONTÁŽ PODHLEDU BUDE POTVRZENA NA ZÁKLADĚ SONDY S VAZBOU NA NAPOJENÍ ZTI. FAKTUROVÁNO DLE SKUTEČNOSTI</t>
  </si>
  <si>
    <t>PRO PŘÍPAD NAPOJENÍ ZTI V PŘÍZEMÍ</t>
  </si>
  <si>
    <t>22</t>
  </si>
  <si>
    <t>763131821</t>
  </si>
  <si>
    <t>Demontáž podhledu nebo samostatného požárního předělu ze sádrokartonových desek s nosnou konstrukcí dvouvrstvou z ocelových profilů, opláštění jednoduché</t>
  </si>
  <si>
    <t>-1753015920</t>
  </si>
  <si>
    <t>https://podminky.urs.cz/item/CS_URS_2025_01/763131821</t>
  </si>
  <si>
    <t>Poznámka k položce:_x000D_
DEMONTÁŽ PODHLEDU BUDE POTVRZENA NA ZÁKLADĚ SONDY S VAZBOU NA NAPOJENÍ ZTI. FAKTUROVÁNO DLE SKUTEČNOSTI</t>
  </si>
  <si>
    <t>V ROZSAHU 1.NP PRO PŘÍPADNÉ NAPOJENÍ ZTI</t>
  </si>
  <si>
    <t>75</t>
  </si>
  <si>
    <t>763173111</t>
  </si>
  <si>
    <t>Montáž nosičů zařizovacích předmětů pro konstrukce ze sádrokartonových desek úchytu pro umyvadlo</t>
  </si>
  <si>
    <t>794194880</t>
  </si>
  <si>
    <t>https://podminky.urs.cz/item/CS_URS_2025_01/763173111</t>
  </si>
  <si>
    <t>76</t>
  </si>
  <si>
    <t>59030729</t>
  </si>
  <si>
    <t>konstrukce pro uchycení umyvadla s nástěnnými bateriemi osová rozteč CW profilů 450-625mm</t>
  </si>
  <si>
    <t>32</t>
  </si>
  <si>
    <t>234208472</t>
  </si>
  <si>
    <t>77</t>
  </si>
  <si>
    <t>763173113</t>
  </si>
  <si>
    <t>Montáž nosičů zařizovacích předmětů pro konstrukce ze sádrokartonových desek úchytu pro WC</t>
  </si>
  <si>
    <t>-115857034</t>
  </si>
  <si>
    <t>https://podminky.urs.cz/item/CS_URS_2025_01/763173113</t>
  </si>
  <si>
    <t>78</t>
  </si>
  <si>
    <t>59030731</t>
  </si>
  <si>
    <t>konstrukce pro uchycení WC osová rozteč CW profilů 450-625mm</t>
  </si>
  <si>
    <t>-800638502</t>
  </si>
  <si>
    <t>79</t>
  </si>
  <si>
    <t>763181311</t>
  </si>
  <si>
    <t>Výplně otvorů konstrukcí ze sádrokartonových desek montáž zárubně kovové s konstrukcí jednokřídlové</t>
  </si>
  <si>
    <t>-1937005076</t>
  </si>
  <si>
    <t>https://podminky.urs.cz/item/CS_URS_2025_01/763181311</t>
  </si>
  <si>
    <t>80</t>
  </si>
  <si>
    <t>55331594</t>
  </si>
  <si>
    <t>zárubeň jednokřídlá ocelová pro sádrokartonové příčky tl stěny 110-150mm rozměru 700/1970, 2100mm</t>
  </si>
  <si>
    <t>-1422872525</t>
  </si>
  <si>
    <t>81</t>
  </si>
  <si>
    <t>55331596</t>
  </si>
  <si>
    <t>zárubeň jednokřídlá ocelová pro sádrokartonové příčky tl stěny 110-150mm rozměru 900/1970, 2100mm</t>
  </si>
  <si>
    <t>1922379600</t>
  </si>
  <si>
    <t>84</t>
  </si>
  <si>
    <t>R763121466</t>
  </si>
  <si>
    <t>Stěna předsazená ze sádrokartonových desek s nosnou konstrukcí z ocelových profilů CW, UW dvojitě opláštěná deskami impregnovanými H2 tl. 2 x 12,5 mm s izolací, stěna tl. 100 mm, profil 75</t>
  </si>
  <si>
    <t>1073273923</t>
  </si>
  <si>
    <t>wc</t>
  </si>
  <si>
    <t>1,5*(2,685+1+1,175)</t>
  </si>
  <si>
    <t>82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</si>
  <si>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</si>
  <si>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</si>
  <si>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2022609492</t>
  </si>
  <si>
    <t>https://podminky.urs.cz/item/CS_URS_2025_01/998763322</t>
  </si>
  <si>
    <t>766</t>
  </si>
  <si>
    <t>Konstrukce truhlářské</t>
  </si>
  <si>
    <t>85</t>
  </si>
  <si>
    <t>766660001</t>
  </si>
  <si>
    <t>Montáž dveřních křídel dřevěných nebo plastových otevíravých do ocelové zárubně povrchově upravených jednokřídlových, šířky do 800 mm</t>
  </si>
  <si>
    <t>-1415944513</t>
  </si>
  <si>
    <t>https://podminky.urs.cz/item/CS_URS_2025_01/766660001</t>
  </si>
  <si>
    <t>700_</t>
  </si>
  <si>
    <t>86</t>
  </si>
  <si>
    <t>R611000002</t>
  </si>
  <si>
    <t>dveře jednokřídlé plné 700x1970mm vč. kování + větrací mřížka</t>
  </si>
  <si>
    <t>-1480894134</t>
  </si>
  <si>
    <t>87</t>
  </si>
  <si>
    <t>766660002</t>
  </si>
  <si>
    <t>Montáž dveřních křídel dřevěných nebo plastových otevíravých do ocelové zárubně povrchově upravených jednokřídlových, šířky přes 800 mm</t>
  </si>
  <si>
    <t>982647385</t>
  </si>
  <si>
    <t>https://podminky.urs.cz/item/CS_URS_2025_01/766660002</t>
  </si>
  <si>
    <t>88</t>
  </si>
  <si>
    <t>R611000005</t>
  </si>
  <si>
    <t>dveře jednokřídlé plné 900x1970mm vč. kování + větrací mřížka</t>
  </si>
  <si>
    <t>-74409347</t>
  </si>
  <si>
    <t>90</t>
  </si>
  <si>
    <t>766691914</t>
  </si>
  <si>
    <t>Ostatní práce vyvěšení nebo zavěšení křídel dřevěných dveřních, plochy do 2 m2</t>
  </si>
  <si>
    <t>-334893554</t>
  </si>
  <si>
    <t>https://podminky.urs.cz/item/CS_URS_2025_01/766691914</t>
  </si>
  <si>
    <t>ZAVĚŠENÍ PŮVODNÍCH DVEŘÍ</t>
  </si>
  <si>
    <t>CHODBA</t>
  </si>
  <si>
    <t>24</t>
  </si>
  <si>
    <t>766825821</t>
  </si>
  <si>
    <t>Demontáž nábytku vestavěného skříní dvoukřídlových</t>
  </si>
  <si>
    <t>1498174142</t>
  </si>
  <si>
    <t>https://podminky.urs.cz/item/CS_URS_2025_01/766825821</t>
  </si>
  <si>
    <t>STÁVAJÍCÍ KOPUPELNA+WC</t>
  </si>
  <si>
    <t>93</t>
  </si>
  <si>
    <t>R766000003</t>
  </si>
  <si>
    <t>Montáž a dodávka posuvných dveří na stěnu 900x2023mm</t>
  </si>
  <si>
    <t>-1726029535</t>
  </si>
  <si>
    <t>94</t>
  </si>
  <si>
    <t>998766202</t>
  </si>
  <si>
    <t>Přesun hmot pro konstrukce truhlářské stanovený procentní sazbou (%) z ceny vodorovná dopravní vzdálenost do 50 m základní v objektech výšky přes 6 do 12 m</t>
  </si>
  <si>
    <t>%</t>
  </si>
  <si>
    <t>-1297556976</t>
  </si>
  <si>
    <t>https://podminky.urs.cz/item/CS_URS_2025_01/998766202</t>
  </si>
  <si>
    <t>771</t>
  </si>
  <si>
    <t>Podlahy z dlaždic</t>
  </si>
  <si>
    <t>25</t>
  </si>
  <si>
    <t>771473810</t>
  </si>
  <si>
    <t>Demontáž soklíků z dlaždic keramických lepených rovných</t>
  </si>
  <si>
    <t>-744548926</t>
  </si>
  <si>
    <t>https://podminky.urs.cz/item/CS_URS_2025_01/771473810</t>
  </si>
  <si>
    <t>STÁVAJÍCÍ KOUPELNA+WC</t>
  </si>
  <si>
    <t>1,91+5,24+0,42*2+1,91-0,7</t>
  </si>
  <si>
    <t>26</t>
  </si>
  <si>
    <t>771573810</t>
  </si>
  <si>
    <t>Demontáž podlah z dlaždic keramických lepených</t>
  </si>
  <si>
    <t>1937822343</t>
  </si>
  <si>
    <t>https://podminky.urs.cz/item/CS_URS_2025_01/771573810</t>
  </si>
  <si>
    <t>24,38</t>
  </si>
  <si>
    <t>95</t>
  </si>
  <si>
    <t>771574476</t>
  </si>
  <si>
    <t>Montáž podlah z dlaždic keramických lepených cementovým flexibilním lepidlem pro vysoké mechanické zatížení, tloušťky přes 10 mm přes 9 do 12 ks/m2</t>
  </si>
  <si>
    <t>-122605336</t>
  </si>
  <si>
    <t>https://podminky.urs.cz/item/CS_URS_2025_01/771574476</t>
  </si>
  <si>
    <t>24,75</t>
  </si>
  <si>
    <t>96</t>
  </si>
  <si>
    <t>R597000001</t>
  </si>
  <si>
    <t xml:space="preserve">dlažba keramická slinutá protiskluzná R11_A do interiéru i exteriéru pro vysoké mechanické namáhání přes 9 do 12ks/m2 </t>
  </si>
  <si>
    <t>1082333330</t>
  </si>
  <si>
    <t>24,75*1,1 'Přepočtené koeficientem množství</t>
  </si>
  <si>
    <t>97</t>
  </si>
  <si>
    <t>771591112</t>
  </si>
  <si>
    <t>Izolace podlahy pod dlažbu nátěrem nebo stěrkou ve dvou vrstvách</t>
  </si>
  <si>
    <t>-1965570188</t>
  </si>
  <si>
    <t>https://podminky.urs.cz/item/CS_URS_2025_01/771591112</t>
  </si>
  <si>
    <t>98</t>
  </si>
  <si>
    <t>998771102</t>
  </si>
  <si>
    <t>Přesun hmot pro podlahy z dlaždic stanovený z hmotnosti přesunovaného materiálu vodorovná dopravní vzdálenost do 50 m základní v objektech výšky přes 6 do 12 m</t>
  </si>
  <si>
    <t>-1137336463</t>
  </si>
  <si>
    <t>https://podminky.urs.cz/item/CS_URS_2025_01/998771102</t>
  </si>
  <si>
    <t>781</t>
  </si>
  <si>
    <t>Dokončovací práce - obklady</t>
  </si>
  <si>
    <t>108</t>
  </si>
  <si>
    <t>781121011</t>
  </si>
  <si>
    <t>Příprava podkladu před provedením obkladu nátěr penetrační na stěnu</t>
  </si>
  <si>
    <t>-731915246</t>
  </si>
  <si>
    <t>https://podminky.urs.cz/item/CS_URS_2025_01/781121011</t>
  </si>
  <si>
    <t>76,715</t>
  </si>
  <si>
    <t>109</t>
  </si>
  <si>
    <t>781131112</t>
  </si>
  <si>
    <t>Izolace stěny pod obklad izolace nátěrem nebo stěrkou ve dvou vrstvách</t>
  </si>
  <si>
    <t>-771553862</t>
  </si>
  <si>
    <t>https://podminky.urs.cz/item/CS_URS_2025_01/781131112</t>
  </si>
  <si>
    <t>0,15*(2,29*2+1,175*2+0,375*2-0,7)</t>
  </si>
  <si>
    <t>0,15*(1,91*2+1*2-0,7)</t>
  </si>
  <si>
    <t>KOUPELNA</t>
  </si>
  <si>
    <t>0,15*(2,685*2-1,06+1,91*2+0,53*2+2,56*2-1,06+2,465*2+0,405*2-0,9)</t>
  </si>
  <si>
    <t>1,85*(1,07+1,3)</t>
  </si>
  <si>
    <t>PŘEDSÍŇ</t>
  </si>
  <si>
    <t>0,15*(2,465*2+0,24*2+2,685*2+0,405*2-0,7-0,9-0,9)</t>
  </si>
  <si>
    <t>110</t>
  </si>
  <si>
    <t>781131232</t>
  </si>
  <si>
    <t>Izolace stěny pod obklad izolace těsnícími izolačními pásy pro styčné nebo dilatační spáry</t>
  </si>
  <si>
    <t>-54982486</t>
  </si>
  <si>
    <t>https://podminky.urs.cz/item/CS_URS_2025_01/781131232</t>
  </si>
  <si>
    <t>0,15*12</t>
  </si>
  <si>
    <t>0,15*4</t>
  </si>
  <si>
    <t>0,15*14+1,85</t>
  </si>
  <si>
    <t>0,15*8</t>
  </si>
  <si>
    <t>111</t>
  </si>
  <si>
    <t>781131241</t>
  </si>
  <si>
    <t>Izolace stěny pod obklad izolace těsnícími izolačními pásy vnitřní kout</t>
  </si>
  <si>
    <t>-933955581</t>
  </si>
  <si>
    <t>https://podminky.urs.cz/item/CS_URS_2025_01/781131241</t>
  </si>
  <si>
    <t>112</t>
  </si>
  <si>
    <t>781131242</t>
  </si>
  <si>
    <t>Izolace stěny pod obklad izolace těsnícími izolačními pásy vnější roh</t>
  </si>
  <si>
    <t>-1077292469</t>
  </si>
  <si>
    <t>https://podminky.urs.cz/item/CS_URS_2025_01/781131242</t>
  </si>
  <si>
    <t>113</t>
  </si>
  <si>
    <t>781131264</t>
  </si>
  <si>
    <t>Izolace stěny pod obklad izolace těsnícími izolačními pásy mezi podlahou a stěnu</t>
  </si>
  <si>
    <t>-583848533</t>
  </si>
  <si>
    <t>https://podminky.urs.cz/item/CS_URS_2025_01/781131264</t>
  </si>
  <si>
    <t>2,29*2+1,175*2+0,375*2-0,7</t>
  </si>
  <si>
    <t>1,91*2+1*2-0,7</t>
  </si>
  <si>
    <t>2,685*2+1,91*2-1,06+0,53*2+2,56*2-1,06+2,465*2+0,405*2-0,9</t>
  </si>
  <si>
    <t>2,465*2+0,405*2+2,685*2+0,24*2-0,9-0,7-0,9</t>
  </si>
  <si>
    <t>30</t>
  </si>
  <si>
    <t>781473810</t>
  </si>
  <si>
    <t>Demontáž obkladů z dlaždic keramických lepených</t>
  </si>
  <si>
    <t>-147265538</t>
  </si>
  <si>
    <t>https://podminky.urs.cz/item/CS_URS_2025_01/781473810</t>
  </si>
  <si>
    <t>STÁVAJÍCÍ KOUPELNA S ODDĚLENÝM WC</t>
  </si>
  <si>
    <t>2,28*(2,465+1,2+0,725)+1,3*(0,1+0,725+1,87+1,325+2,2+1,14-0,8+5,37+0,24*2-0,6)</t>
  </si>
  <si>
    <t>1,3*(1,225*2+2,1*2-0,6)</t>
  </si>
  <si>
    <t>2,28*(1,19+0,1+1,2)</t>
  </si>
  <si>
    <t>1,3*(0,07+0,92+0,38*2+3,05-1,2+1,19+1,1)</t>
  </si>
  <si>
    <t>128</t>
  </si>
  <si>
    <t>781474112</t>
  </si>
  <si>
    <t>Montáž keramických obkladů stěn lepených cementovým flexibilním lepidlem hladkých přes 9 do 12 ks/m2</t>
  </si>
  <si>
    <t>-1523693247</t>
  </si>
  <si>
    <t>https://podminky.urs.cz/item/CS_URS_2025_01/781474112</t>
  </si>
  <si>
    <t>2*(2,29*2+1,175*2+0,375*2-0,7)-0,2*1,52*2</t>
  </si>
  <si>
    <t>2*(1*2-0,7+1,91*2)-0,2*1,5*2</t>
  </si>
  <si>
    <t>0,2*1</t>
  </si>
  <si>
    <t>2*(2,685*2-1,06+1,91*2+0,53*2+2,56*2-1,06+2,465*2-0,9+0,405*2)-1,245*0,13-1,24*0,19+0,19*0,25*2+0,13*0,25*2-0,2*1,5*2</t>
  </si>
  <si>
    <t>2*(0,24*2+2,685*2+2,465*2+0,405*2-0,9-0,7-0,9)</t>
  </si>
  <si>
    <t>115</t>
  </si>
  <si>
    <t>R597000002</t>
  </si>
  <si>
    <t>obklad keramický hladký do 12ks/m2</t>
  </si>
  <si>
    <t>-376663774</t>
  </si>
  <si>
    <t>76,715*1,02 'Přepočtené koeficientem množství</t>
  </si>
  <si>
    <t>116</t>
  </si>
  <si>
    <t>781492211</t>
  </si>
  <si>
    <t>Obklad - dokončující práce montáž profilu lepeného flexibilním cementovým lepidlem rohového</t>
  </si>
  <si>
    <t>44437620</t>
  </si>
  <si>
    <t>https://podminky.urs.cz/item/CS_URS_2025_01/781492211</t>
  </si>
  <si>
    <t>2*4+1,175</t>
  </si>
  <si>
    <t>2,685+2*5+1,245+1,24+0,13*2+0,19*2</t>
  </si>
  <si>
    <t>2*2</t>
  </si>
  <si>
    <t>117</t>
  </si>
  <si>
    <t>28342001</t>
  </si>
  <si>
    <t>lišta ukončovací z PVC 8mm</t>
  </si>
  <si>
    <t>333493804</t>
  </si>
  <si>
    <t>29,985</t>
  </si>
  <si>
    <t>29,985*1,05 'Přepočtené koeficientem množství</t>
  </si>
  <si>
    <t>118</t>
  </si>
  <si>
    <t>781492251</t>
  </si>
  <si>
    <t>Obklad - dokončující práce montáž profilu lepeného flexibilním cementovým lepidlem ukončovacího</t>
  </si>
  <si>
    <t>937496853</t>
  </si>
  <si>
    <t>https://podminky.urs.cz/item/CS_URS_2025_01/781492251</t>
  </si>
  <si>
    <t>2,685*2+1,91*2-1,24-1,06+0,25*2+0,53*2+2,56*2+0,405*2+2,465*2-1,245+0,25*2-0,9</t>
  </si>
  <si>
    <t>2,685*2+0,24*2+2,465*2+0,405*2-0,9-0,9-0,7</t>
  </si>
  <si>
    <t>119</t>
  </si>
  <si>
    <t>-2036405216</t>
  </si>
  <si>
    <t>38,855</t>
  </si>
  <si>
    <t>38,855*1,05 'Přepočtené koeficientem množství</t>
  </si>
  <si>
    <t>120</t>
  </si>
  <si>
    <t>998781102</t>
  </si>
  <si>
    <t>Přesun hmot pro obklady keramické stanovený z hmotnosti přesunovaného materiálu vodorovná dopravní vzdálenost do 50 m základní v objektech výšky přes 6 do 12 m</t>
  </si>
  <si>
    <t>787847778</t>
  </si>
  <si>
    <t>https://podminky.urs.cz/item/CS_URS_2025_01/998781102</t>
  </si>
  <si>
    <t>783</t>
  </si>
  <si>
    <t>Dokončovací práce - nátěry</t>
  </si>
  <si>
    <t>121</t>
  </si>
  <si>
    <t>783301401</t>
  </si>
  <si>
    <t>Příprava podkladu zámečnických konstrukcí před provedením nátěru ometení</t>
  </si>
  <si>
    <t>-671130692</t>
  </si>
  <si>
    <t>https://podminky.urs.cz/item/CS_URS_2025_01/783301401</t>
  </si>
  <si>
    <t>NOSNÍKY</t>
  </si>
  <si>
    <t>9,456</t>
  </si>
  <si>
    <t>122</t>
  </si>
  <si>
    <t>783314201</t>
  </si>
  <si>
    <t>Základní antikorozní nátěr zámečnických konstrukcí jednonásobný syntetický standardní</t>
  </si>
  <si>
    <t>908384468</t>
  </si>
  <si>
    <t>https://podminky.urs.cz/item/CS_URS_2025_01/783314201</t>
  </si>
  <si>
    <t>NOSNÍKY PŘEKLADY</t>
  </si>
  <si>
    <t>(0,14*2+0,073*4)*1,46*5+1,32*4</t>
  </si>
  <si>
    <t>ZÁRUBNĚ NOVÉ</t>
  </si>
  <si>
    <t>900_1970 A 700_1970</t>
  </si>
  <si>
    <t>0,24*((0,9+1,97*2)*2+(0,7+1,97*2)*2)</t>
  </si>
  <si>
    <t>123</t>
  </si>
  <si>
    <t>783315101</t>
  </si>
  <si>
    <t>Mezinátěr zámečnických konstrukcí jednonásobný syntetický standardní</t>
  </si>
  <si>
    <t>799147134</t>
  </si>
  <si>
    <t>https://podminky.urs.cz/item/CS_URS_2025_01/783315101</t>
  </si>
  <si>
    <t>4,55</t>
  </si>
  <si>
    <t>124</t>
  </si>
  <si>
    <t>783317101</t>
  </si>
  <si>
    <t>Krycí nátěr (email) zámečnických konstrukcí jednonásobný syntetický standardní</t>
  </si>
  <si>
    <t>1498971023</t>
  </si>
  <si>
    <t>https://podminky.urs.cz/item/CS_URS_2025_01/783317101</t>
  </si>
  <si>
    <t>784</t>
  </si>
  <si>
    <t>Dokončovací práce - malby a tapety</t>
  </si>
  <si>
    <t>50</t>
  </si>
  <si>
    <t>2017430394</t>
  </si>
  <si>
    <t>784121001</t>
  </si>
  <si>
    <t>Oškrabání malby v místnostech výšky do 3,80 m</t>
  </si>
  <si>
    <t>-1336276568</t>
  </si>
  <si>
    <t>https://podminky.urs.cz/item/CS_URS_2025_01/784121001</t>
  </si>
  <si>
    <t>78,691</t>
  </si>
  <si>
    <t>33</t>
  </si>
  <si>
    <t>784121011</t>
  </si>
  <si>
    <t>Rozmývání podkladu po oškrabání malby v místnostech výšky do 3,80 m</t>
  </si>
  <si>
    <t>-582081281</t>
  </si>
  <si>
    <t>https://podminky.urs.cz/item/CS_URS_2025_01/784121011</t>
  </si>
  <si>
    <t>STROPY</t>
  </si>
  <si>
    <t>22,93</t>
  </si>
  <si>
    <t>STĚNY VIZ OPRAVA OMÍTEK</t>
  </si>
  <si>
    <t>125</t>
  </si>
  <si>
    <t>784181101</t>
  </si>
  <si>
    <t>Penetrace podkladu jednonásobná základní akrylátová bezbarvá v místnostech výšky do 3,80 m</t>
  </si>
  <si>
    <t>843008086</t>
  </si>
  <si>
    <t>https://podminky.urs.cz/item/CS_URS_2025_01/784181101</t>
  </si>
  <si>
    <t>Poznámka k položce:_x000D_
MALBA PODHLEDU V 1.NP S VAZBOU NA MOŽNÉ NAPOJENÍ ZTI ROZVODŮ BUDE FAKTUROVÁNA DLE SKUTEČNOSTI</t>
  </si>
  <si>
    <t>1,21*(1,91*2+1,175*2)+0,38*(0,92+0,02*2)+0,375*(0,97+0,09*2)</t>
  </si>
  <si>
    <t>1,21*(1*2+1,91*2)</t>
  </si>
  <si>
    <t>1,21*(2,685*2+1,91*2)+0,25*(1,24+0,81*2)</t>
  </si>
  <si>
    <t>0,53*(0,1*2+1,06)</t>
  </si>
  <si>
    <t>1,21*(2,56*2+2,465*2+0,405*2)+0,25*(1,245+0,86*2)</t>
  </si>
  <si>
    <t>předsíň wc</t>
  </si>
  <si>
    <t>1,21*(2,685*2+2,465*2+0,405*2)+0,24*(0,09*2+1,14)</t>
  </si>
  <si>
    <t>STROP</t>
  </si>
  <si>
    <t>MALBA CHODBA VÝTAH</t>
  </si>
  <si>
    <t>2,5*3,52</t>
  </si>
  <si>
    <t>1.NP PO NAPOJENÍ ZTI</t>
  </si>
  <si>
    <t>126</t>
  </si>
  <si>
    <t>784211101</t>
  </si>
  <si>
    <t>Malby z malířských směsí oděruvzdorných za mokra dvojnásobné, bílé za mokra oděruvzdorné výborně v místnostech výšky do 3,80 m</t>
  </si>
  <si>
    <t>-1469957862</t>
  </si>
  <si>
    <t>https://podminky.urs.cz/item/CS_URS_2025_01/784211101</t>
  </si>
  <si>
    <t>93,179</t>
  </si>
  <si>
    <t>127</t>
  </si>
  <si>
    <t>784211151</t>
  </si>
  <si>
    <t>Malby z malířských směsí oděruvzdorných za mokra Příplatek k cenám dvojnásobných maleb za provádění barevné malby tónované tónovacími přípravky</t>
  </si>
  <si>
    <t>-1581923254</t>
  </si>
  <si>
    <t>https://podminky.urs.cz/item/CS_URS_2025_01/784211151</t>
  </si>
  <si>
    <t xml:space="preserve">2025-2-6 - STAVEBNÍ OBJEKT SO.02 - ELEKTROTECHNIKA - KOUPELNY ODLEHČOVACÍ SLUŽBA 1.PATRO </t>
  </si>
  <si>
    <t>62010093</t>
  </si>
  <si>
    <t>Petr Odnoha</t>
  </si>
  <si>
    <t xml:space="preserve">    741 - Elektroinstalace - silnoproud</t>
  </si>
  <si>
    <t xml:space="preserve">    751 - Vzduchotechnika</t>
  </si>
  <si>
    <t>M - Práce a dodávky M</t>
  </si>
  <si>
    <t xml:space="preserve">    46-M - Zemní práce při extr.mont.pracích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</si>
  <si>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</si>
  <si>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</si>
  <si>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</si>
  <si>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 do zdiva</t>
  </si>
  <si>
    <t>247809583</t>
  </si>
  <si>
    <t>https://podminky.urs.cz/item/CS_URS_2025_01/741112061</t>
  </si>
  <si>
    <t>34571451</t>
  </si>
  <si>
    <t>krabice pod omítku PVC přístrojová kruhová D 70mm hluboká</t>
  </si>
  <si>
    <t>111378745</t>
  </si>
  <si>
    <t>741120001</t>
  </si>
  <si>
    <t>Montáž vodičů izolovaných měděných bez ukončení uložených pod omítku plných a laněných (např. CY), průřezu žíly 0,35 až 6 mm2</t>
  </si>
  <si>
    <t>1272967177</t>
  </si>
  <si>
    <t>https://podminky.urs.cz/item/CS_URS_2025_01/741120001</t>
  </si>
  <si>
    <t>34141026</t>
  </si>
  <si>
    <t>vodič propojovací flexibilní jádro Cu lanované izolace PVC 450/750V (H07V-K) 1x4mm2</t>
  </si>
  <si>
    <t>896837488</t>
  </si>
  <si>
    <t>40*1,15 'Přepočtené koeficientem množství</t>
  </si>
  <si>
    <t>741122015</t>
  </si>
  <si>
    <t>Montáž kabelů měděných bez ukončení uložených pod omítku plných kulatých (např. CYKY), počtu a průřezu žil 3x1,5 mm2</t>
  </si>
  <si>
    <t>1131985620</t>
  </si>
  <si>
    <t>https://podminky.urs.cz/item/CS_URS_2025_01/741122015</t>
  </si>
  <si>
    <t>34111030</t>
  </si>
  <si>
    <t>kabel instalační jádro Cu plné izolace PVC plášť PVC 450/750V (CYKY) 3x1,5mm2</t>
  </si>
  <si>
    <t>-2098221110</t>
  </si>
  <si>
    <t>70*1,15 'Přepočtené koeficientem množství</t>
  </si>
  <si>
    <t>741130001</t>
  </si>
  <si>
    <t>Ukončení vodičů izolovaných s označením a zapojením v rozváděči nebo na přístroji, průřezu žíly do 2,5 mm2</t>
  </si>
  <si>
    <t>-996032308</t>
  </si>
  <si>
    <t>https://podminky.urs.cz/item/CS_URS_2025_01/741130001</t>
  </si>
  <si>
    <t>741310101</t>
  </si>
  <si>
    <t>Montáž spínačů jedno nebo dvoupólových polozapuštěných nebo zapuštěných se zapojením vodičů bezšroubové připojení spínačů, řazení 1-jednopólových</t>
  </si>
  <si>
    <t>1321937833</t>
  </si>
  <si>
    <t>https://podminky.urs.cz/item/CS_URS_2025_01/741310101</t>
  </si>
  <si>
    <t>34539015</t>
  </si>
  <si>
    <t>přístroj spínače jednopólového, řazení 1, 1So, 1S bezšroubové svorky</t>
  </si>
  <si>
    <t>-137468669</t>
  </si>
  <si>
    <t>34539049</t>
  </si>
  <si>
    <t>kryt spínače jednoduchý</t>
  </si>
  <si>
    <t>1096131561</t>
  </si>
  <si>
    <t>34539059</t>
  </si>
  <si>
    <t>rámeček jednonásobný</t>
  </si>
  <si>
    <t>-1663115706</t>
  </si>
  <si>
    <t>741313863</t>
  </si>
  <si>
    <t>Demontáž spínačů se zachováním funkčnosti polozapuštěných nebo zapuštěných, pro prostředí normální do 10 A, připojení bezšroubové do 2 svorek</t>
  </si>
  <si>
    <t>-1436614727</t>
  </si>
  <si>
    <t>https://podminky.urs.cz/item/CS_URS_2025_01/741313863</t>
  </si>
  <si>
    <t>19</t>
  </si>
  <si>
    <t>741330731</t>
  </si>
  <si>
    <t>Montáž relé pomocných se zapojením vodičů ostatních ventilátorových</t>
  </si>
  <si>
    <t>236941603</t>
  </si>
  <si>
    <t>https://podminky.urs.cz/item/CS_URS_2025_01/741330731</t>
  </si>
  <si>
    <t>20</t>
  </si>
  <si>
    <t>R8500021120</t>
  </si>
  <si>
    <t>Relé časové ventilátorové pod vypínač 230V</t>
  </si>
  <si>
    <t>vlastní</t>
  </si>
  <si>
    <t>-1546352147</t>
  </si>
  <si>
    <t>741371841</t>
  </si>
  <si>
    <t>Demontáž svítidel bez zachování funkčnosti (do suti) interiérových se standardní paticí (E27, T5, GU10) nebo integrovaným zdrojem LED přisazených, ploše stropních do 0,09 m2</t>
  </si>
  <si>
    <t>275150068</t>
  </si>
  <si>
    <t>https://podminky.urs.cz/item/CS_URS_2025_01/741371841</t>
  </si>
  <si>
    <t>14</t>
  </si>
  <si>
    <t>741372061</t>
  </si>
  <si>
    <t>Montáž svítidel s integrovaným zdrojem LED se zapojením vodičů interiérových přisazených stropních hranatých nebo kruhových plochy do 0,09 m2</t>
  </si>
  <si>
    <t>-1317566975</t>
  </si>
  <si>
    <t>https://podminky.urs.cz/item/CS_URS_2025_01/741372061</t>
  </si>
  <si>
    <t>34825002</t>
  </si>
  <si>
    <t>svítidlo interiérové stropní přisazené kruhové D 300-450mm 1200-1900lm</t>
  </si>
  <si>
    <t>1476522324</t>
  </si>
  <si>
    <t>741450006</t>
  </si>
  <si>
    <t>Montáž prvků pro vyrovnání potenciálu svorky pro vodivé upevnění</t>
  </si>
  <si>
    <t>1166996153</t>
  </si>
  <si>
    <t>https://podminky.urs.cz/item/CS_URS_2025_01/741450006</t>
  </si>
  <si>
    <t>17</t>
  </si>
  <si>
    <t>34565006</t>
  </si>
  <si>
    <t>svorka pro vyrovnání potenciálů pro vodivé upevnění šroubem M6</t>
  </si>
  <si>
    <t>-787279360</t>
  </si>
  <si>
    <t>18</t>
  </si>
  <si>
    <t>741810001</t>
  </si>
  <si>
    <t>Zkoušky a prohlídky elektrických rozvodů a zařízení celková prohlídka a vyhotovení revizní zprávy pro objem montážních prací do 100 tis. Kč</t>
  </si>
  <si>
    <t>106615302</t>
  </si>
  <si>
    <t>https://podminky.urs.cz/item/CS_URS_2025_01/741810001</t>
  </si>
  <si>
    <t>751</t>
  </si>
  <si>
    <t>Vzduchotechnika</t>
  </si>
  <si>
    <t>751111012</t>
  </si>
  <si>
    <t>Montáž ventilátoru axiálního nízkotlakého nástěnného základního, průměru přes 100 do 200 mm</t>
  </si>
  <si>
    <t>-1858246528</t>
  </si>
  <si>
    <t>https://podminky.urs.cz/item/CS_URS_2025_01/751111012</t>
  </si>
  <si>
    <t>42914115</t>
  </si>
  <si>
    <t>ventilátor axiální stěnový skříň z plastu IP44 25W D 125mm</t>
  </si>
  <si>
    <t>827103992</t>
  </si>
  <si>
    <t>Práce a dodávky M</t>
  </si>
  <si>
    <t>46-M</t>
  </si>
  <si>
    <t>Zemní práce při extr.mont.pracích</t>
  </si>
  <si>
    <t>23</t>
  </si>
  <si>
    <t>468094112</t>
  </si>
  <si>
    <t>Vyvrtání otvorů pro elektroinstalační krabice ve stěnách z cihel, hloubky přes 6 do 9 cm</t>
  </si>
  <si>
    <t>64</t>
  </si>
  <si>
    <t>-1287651945</t>
  </si>
  <si>
    <t>https://podminky.urs.cz/item/CS_URS_2025_01/468094112</t>
  </si>
  <si>
    <t>468111121</t>
  </si>
  <si>
    <t>Frézování drážek pro vodiče ve stěnách z cihel včetně omítky, rozměru do 3x3 cm</t>
  </si>
  <si>
    <t>-690667174</t>
  </si>
  <si>
    <t>https://podminky.urs.cz/item/CS_URS_2025_01/468111121</t>
  </si>
  <si>
    <t>468111122</t>
  </si>
  <si>
    <t>Frézování drážek pro vodiče ve stěnách z cihel včetně omítky, rozměru do 5x5 cm</t>
  </si>
  <si>
    <t>-1618553778</t>
  </si>
  <si>
    <t>https://podminky.urs.cz/item/CS_URS_2025_01/468111122</t>
  </si>
  <si>
    <t xml:space="preserve">2025-2-7 - STAVEBNÍ OBJEKT SO.02 - ZTI, UT, VZT - KOUPELNY ODLEHČOVACÍ SLUŽBA 1.PATRO </t>
  </si>
  <si>
    <t>Ondřej Hyhlík</t>
  </si>
  <si>
    <t>D1 - D1.4 - Zdravotechnika</t>
  </si>
  <si>
    <t xml:space="preserve">    D2 - 721: Ostatní</t>
  </si>
  <si>
    <t xml:space="preserve">    D3 - 721: Vnitřní kanalizace</t>
  </si>
  <si>
    <t xml:space="preserve">    D4 - 722: Vnitřní vodovod</t>
  </si>
  <si>
    <t xml:space="preserve">    D5 - 725: Zařizovací předměty</t>
  </si>
  <si>
    <t>D6 - D1.4 - Ústřední vytápění</t>
  </si>
  <si>
    <t xml:space="preserve">    D7 - 731: Ostatní</t>
  </si>
  <si>
    <t xml:space="preserve">    D8 - 731: Ústřední vytápění_Potrubí</t>
  </si>
  <si>
    <t xml:space="preserve">    D9 - 731: Ústřední vytápění_Armatury</t>
  </si>
  <si>
    <t xml:space="preserve">    D10 - 731: Ústřední vytápění_Optopná tělesa</t>
  </si>
  <si>
    <t>D11 - D1.4 - Vzduchotechnika</t>
  </si>
  <si>
    <t xml:space="preserve">    D12 - 751: Ostatní</t>
  </si>
  <si>
    <t xml:space="preserve">    D13 - 751: Vzduchotechnika</t>
  </si>
  <si>
    <t xml:space="preserve">    725 - Zdravotechnika - zařizovací předměty</t>
  </si>
  <si>
    <t>D1</t>
  </si>
  <si>
    <t>D1.4 - Zdravotechnika</t>
  </si>
  <si>
    <t>D2</t>
  </si>
  <si>
    <t>721: Ostatní</t>
  </si>
  <si>
    <t>721000000</t>
  </si>
  <si>
    <t>Stavební přípomoce, prostupy konstrukcemi, drážky ve stěně, ucpávky, jádrové prostupy apod. (nezahrnuto ve stavařské části)</t>
  </si>
  <si>
    <t>721000000.1</t>
  </si>
  <si>
    <t>Dokumentace skutečného provedení ZTI</t>
  </si>
  <si>
    <t>soubor</t>
  </si>
  <si>
    <t>721000000.2</t>
  </si>
  <si>
    <t>Likvidace odpadů (cena obvyklá)</t>
  </si>
  <si>
    <t>721000000.3</t>
  </si>
  <si>
    <t>Revize (cena obvyklá)</t>
  </si>
  <si>
    <t>D3</t>
  </si>
  <si>
    <t>721: Vnitřní kanalizace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</si>
  <si>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</si>
  <si>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</si>
  <si>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</si>
  <si>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</si>
  <si>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</si>
  <si>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</si>
  <si>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</si>
  <si>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</si>
  <si>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721290111</t>
  </si>
  <si>
    <t>Zkouška těsnosti potrubí kanalizace vodou DN do 125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</si>
  <si>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</si>
  <si>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</si>
  <si>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</si>
  <si>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</si>
  <si>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</si>
  <si>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</si>
  <si>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721211421.HLE</t>
  </si>
  <si>
    <t>Vpusť podlahová HL 310-3000 se svislým odtokem DN 50/75/110 mřížka nerez 115x115, suchá zápachová uzávěra</t>
  </si>
  <si>
    <t>722181116</t>
  </si>
  <si>
    <t>Ochrana vodovodního/kanalizačního potrubí plstěnými pásy DN 50 a DN 65 mm</t>
  </si>
  <si>
    <t>28</t>
  </si>
  <si>
    <t>998721201</t>
  </si>
  <si>
    <t>Přesun hmot procentní pro vnitřní kanalizace v objektech v do 6 m</t>
  </si>
  <si>
    <t>D4</t>
  </si>
  <si>
    <t>722: Vnitřní vodovod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</si>
  <si>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</si>
  <si>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</si>
  <si>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</si>
  <si>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</si>
  <si>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</si>
  <si>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</si>
  <si>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</si>
  <si>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</si>
  <si>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722290226</t>
  </si>
  <si>
    <t>Zkouška těsnosti vodovodního potrubí závitového do DN 50</t>
  </si>
  <si>
    <t>722290234</t>
  </si>
  <si>
    <t>Proplach a dezinfekce vodovodního potrubí do DN 80</t>
  </si>
  <si>
    <t>722232044</t>
  </si>
  <si>
    <t>Kohout kulový přímý G 1" PN 42 do 185°C vnitřní závit</t>
  </si>
  <si>
    <t>998722201</t>
  </si>
  <si>
    <t>Přesun hmot procentní pro vnitřní vodovod v objektech v do 6 m</t>
  </si>
  <si>
    <t>D5</t>
  </si>
  <si>
    <t>725: Zařizovací předměty</t>
  </si>
  <si>
    <t>725211703</t>
  </si>
  <si>
    <t>Umývátko keramické bílé stěnové šířky 450 mm připevněné na stěnu šrouby</t>
  </si>
  <si>
    <t>725822632</t>
  </si>
  <si>
    <t>Baterie umyvadlová stojánková klasická bez výpusti</t>
  </si>
  <si>
    <t>725000000</t>
  </si>
  <si>
    <t>Umyvadlo, 1 otvor pro armaturu propíchnutý, 60 x 55 cm, bílé 23136000002, Umyvadlo Imobil</t>
  </si>
  <si>
    <t>52</t>
  </si>
  <si>
    <t>725112022</t>
  </si>
  <si>
    <t>Klozet keramický závěsný na nosné stěny s hlubokým splachováním odpad vodorovný</t>
  </si>
  <si>
    <t>54</t>
  </si>
  <si>
    <t>725000000.1</t>
  </si>
  <si>
    <t>Ovládací tlačítko plast alpská bílá</t>
  </si>
  <si>
    <t>56</t>
  </si>
  <si>
    <t>725000000.2</t>
  </si>
  <si>
    <t>ZÁVĚSNÝ KLOZET, PRODLOUŽENÁ DÉLKA, HORIZONTÁLNÍ ODPAD + oddálené splachovací tlačítko</t>
  </si>
  <si>
    <t>58</t>
  </si>
  <si>
    <t>725841332</t>
  </si>
  <si>
    <t>Baterie sprchová podomítková s přepínačem a pohyblivým držákem</t>
  </si>
  <si>
    <t>60</t>
  </si>
  <si>
    <t>725813111</t>
  </si>
  <si>
    <t>rohový ventil bez filtru 1/2"X 3/8"</t>
  </si>
  <si>
    <t>62</t>
  </si>
  <si>
    <t>725861102.HLE</t>
  </si>
  <si>
    <t>Zápachová uzávěrka HL132/40 pro umyvadla DN 40</t>
  </si>
  <si>
    <t>726131041</t>
  </si>
  <si>
    <t>Instalační předstěna pro klozet závěsný v 1120 mm s ovládáním zepředu do lehkých stěn s kovovou kcí</t>
  </si>
  <si>
    <t>66</t>
  </si>
  <si>
    <t>726131043</t>
  </si>
  <si>
    <t>Instalační předstěna pro klozet závěsný v 1120 mm s ovládáním zepředu pro postižené do stěn s kov kcí</t>
  </si>
  <si>
    <t>68</t>
  </si>
  <si>
    <t>725000000.3</t>
  </si>
  <si>
    <t>Podpěrné madlo U 900 mm hladké</t>
  </si>
  <si>
    <t>998725201</t>
  </si>
  <si>
    <t>Přesun hmot procentní pro zařizovací předměty v objektech v do 6 m</t>
  </si>
  <si>
    <t>D6</t>
  </si>
  <si>
    <t>D1.4 - Ústřední vytápění</t>
  </si>
  <si>
    <t>D7</t>
  </si>
  <si>
    <t>731: Ostatní</t>
  </si>
  <si>
    <t>721000000.4</t>
  </si>
  <si>
    <t>Dokumentace skutečného provedení UT</t>
  </si>
  <si>
    <t>D8</t>
  </si>
  <si>
    <t>731: Ústřední vytápění_Potrubí</t>
  </si>
  <si>
    <t>733122222</t>
  </si>
  <si>
    <t>Potrubí z uhlíkové oceli tenkostěnné vně pozink spojované lisováním D 15x1,2 mm</t>
  </si>
  <si>
    <t>733190107</t>
  </si>
  <si>
    <t>Zkouška těsnosti potrubí ocelové závitové DN do 40</t>
  </si>
  <si>
    <t>998733201</t>
  </si>
  <si>
    <t>Přesun hmot procentní pro rozvody potrubí v objektech v do 6 m</t>
  </si>
  <si>
    <t>D9</t>
  </si>
  <si>
    <t>731: Ústřední vytápění_Armatury</t>
  </si>
  <si>
    <t>734261402</t>
  </si>
  <si>
    <t>Armatura připojovací rohová G 1/2x18 PN 10 do 110°C radiátorů typu VK</t>
  </si>
  <si>
    <t>998734201</t>
  </si>
  <si>
    <t>Přesun hmot procentní pro armatury v objektech v do 6 m</t>
  </si>
  <si>
    <t>D10</t>
  </si>
  <si>
    <t>731: Ústřední vytápění_Optopná tělesa</t>
  </si>
  <si>
    <t>735152579</t>
  </si>
  <si>
    <t>Otopné těleso panelové VK dvoudeskové 2 přídavné přestupní plochy výška/délka 600/1200 mm výkon 2015 W</t>
  </si>
  <si>
    <t>92</t>
  </si>
  <si>
    <t>998735201</t>
  </si>
  <si>
    <t>Přesun hmot procentní pro OT v objektech v do 6 m</t>
  </si>
  <si>
    <t>D11</t>
  </si>
  <si>
    <t>D1.4 - Vzduchotechnika</t>
  </si>
  <si>
    <t>D12</t>
  </si>
  <si>
    <t>751: Ostatní</t>
  </si>
  <si>
    <t>721000000.5</t>
  </si>
  <si>
    <t>Dokumentace skutečného provedení VZT</t>
  </si>
  <si>
    <t>100</t>
  </si>
  <si>
    <t>102</t>
  </si>
  <si>
    <t>D13</t>
  </si>
  <si>
    <t>751: Vzduchotechnika</t>
  </si>
  <si>
    <t>751510042</t>
  </si>
  <si>
    <t>Vzduchotechnické potrubí z pozinkovaného plechu kruhové spirálně vinutá trouba bez příruby D přes 100 do 200 mm</t>
  </si>
  <si>
    <t>104</t>
  </si>
  <si>
    <t>42973009</t>
  </si>
  <si>
    <t>výusť jednořadá do kruhového potrubí SPIRO Pz 200x75mm</t>
  </si>
  <si>
    <t>106</t>
  </si>
  <si>
    <t>751000000</t>
  </si>
  <si>
    <t>malý, odtahový ventilátor -plastový, se zpětnou klapkou - doběh 1-30min - 230V, 15W, průtok max. 95m3/h</t>
  </si>
  <si>
    <t>751000000.1</t>
  </si>
  <si>
    <t>malý, odtahový ventilátor -plastový, se zpětnou klapkou - doběh 1-30min - 230V, 20W, průtok max. 185m3/</t>
  </si>
  <si>
    <t>751000000.2</t>
  </si>
  <si>
    <t>Protidešťová stříška, d200, pozinkovaná ocel</t>
  </si>
  <si>
    <t>998751000</t>
  </si>
  <si>
    <t>Přesun hmot procentní pro VZT v objektech v do 6 m</t>
  </si>
  <si>
    <t>114</t>
  </si>
  <si>
    <t>725</t>
  </si>
  <si>
    <t>Zdravotechnika - zařizovací předměty</t>
  </si>
  <si>
    <t>725110811</t>
  </si>
  <si>
    <t>Demontáž klozetů splachovacíchch s nádrží nebo tlakovým splachovačem</t>
  </si>
  <si>
    <t>-1051592713</t>
  </si>
  <si>
    <t>https://podminky.urs.cz/item/CS_URS_2025_01/725110811</t>
  </si>
  <si>
    <t>STÁVAJÍCÍ KOUPELNY</t>
  </si>
  <si>
    <t>725210821</t>
  </si>
  <si>
    <t>Demontáž umyvadel bez výtokových armatur umyvadel</t>
  </si>
  <si>
    <t>-130354687</t>
  </si>
  <si>
    <t>https://podminky.urs.cz/item/CS_URS_2025_01/725210821</t>
  </si>
  <si>
    <t>STÁVAJÍCÍ KOUPELNA ODDĚLENÉ WC</t>
  </si>
  <si>
    <t>2+1</t>
  </si>
  <si>
    <t>725240811</t>
  </si>
  <si>
    <t>Demontáž sprchových kabin a vaniček bez výtokových armatur kabin</t>
  </si>
  <si>
    <t>1170953536</t>
  </si>
  <si>
    <t>https://podminky.urs.cz/item/CS_URS_2025_01/725240811</t>
  </si>
  <si>
    <t>STÁVAJÍCÍ KOUPELA+WC</t>
  </si>
  <si>
    <t>725291662</t>
  </si>
  <si>
    <t>Montáž doplňků zařízení koupelen a záchodů sedačky do sprchy</t>
  </si>
  <si>
    <t>-219700339</t>
  </si>
  <si>
    <t>https://podminky.urs.cz/item/CS_URS_2025_01/725291662</t>
  </si>
  <si>
    <t>55147081</t>
  </si>
  <si>
    <t>sedátko sklopné do sprchy s opěrnou nohou nerez lesk 440x450x460mm</t>
  </si>
  <si>
    <t>949491485</t>
  </si>
  <si>
    <t>725291668</t>
  </si>
  <si>
    <t>Montáž doplňků zařízení koupelen a záchodů madla invalidního rovného</t>
  </si>
  <si>
    <t>1038277289</t>
  </si>
  <si>
    <t>https://podminky.urs.cz/item/CS_URS_2025_01/725291668</t>
  </si>
  <si>
    <t>WC DL.1000MM</t>
  </si>
  <si>
    <t>ROVNÉ SPRCHA</t>
  </si>
  <si>
    <t>UMYVADLO</t>
  </si>
  <si>
    <t>27</t>
  </si>
  <si>
    <t>55147123</t>
  </si>
  <si>
    <t>madlo invalidní rovné nerez lesk 1000mm</t>
  </si>
  <si>
    <t>289636312</t>
  </si>
  <si>
    <t>55147126</t>
  </si>
  <si>
    <t>madlo invalidní rovné nerez lesk 500mm</t>
  </si>
  <si>
    <t>-1405340178</t>
  </si>
  <si>
    <t>SPRCHA</t>
  </si>
  <si>
    <t>29</t>
  </si>
  <si>
    <t>55147129</t>
  </si>
  <si>
    <t>madlo invalidní rovné nerez lesk 800mm</t>
  </si>
  <si>
    <t>1252698977</t>
  </si>
  <si>
    <t>UMYVADLA+SPRCHA</t>
  </si>
  <si>
    <t>725291670</t>
  </si>
  <si>
    <t>Montáž doplňků zařízení koupelen a záchodů madla invalidního krakorcového sklopného</t>
  </si>
  <si>
    <t>99930640</t>
  </si>
  <si>
    <t>https://podminky.urs.cz/item/CS_URS_2025_01/725291670</t>
  </si>
  <si>
    <t>31</t>
  </si>
  <si>
    <t>55147117</t>
  </si>
  <si>
    <t>madlo invalidní krakorcové sklopné nerez mat 813mm</t>
  </si>
  <si>
    <t>278817333</t>
  </si>
  <si>
    <t>998725202</t>
  </si>
  <si>
    <t>Přesun hmot pro zařizovací předměty stanovený procentní sazbou (%) z ceny vodorovná dopravní vzdálenost do 50 m základní v objektech výšky přes 6 do 12 m</t>
  </si>
  <si>
    <t>-1341504219</t>
  </si>
  <si>
    <t>https://podminky.urs.cz/item/CS_URS_2025_01/998725202</t>
  </si>
  <si>
    <t>R725000001</t>
  </si>
  <si>
    <t>Demontáž madel rovných a sklopných</t>
  </si>
  <si>
    <t>1384219022</t>
  </si>
  <si>
    <t>4+3</t>
  </si>
  <si>
    <t>R725000002</t>
  </si>
  <si>
    <t>Mtž+dod výklopné zrcadlo 600x600mm</t>
  </si>
  <si>
    <t>190310130</t>
  </si>
  <si>
    <t>2025-2-8 - STAVEBNÍ OBJEKT SO.03 - STAVEBNÍ A BOURACE - POKOJE A SPOLEČ.PROSTOR ODLEHČOVACÍ SLUŽBA 1.PATRO</t>
  </si>
  <si>
    <t xml:space="preserve">    776 - Podlahy povlakové</t>
  </si>
  <si>
    <t>1955677841</t>
  </si>
  <si>
    <t>349,677</t>
  </si>
  <si>
    <t>-318437145</t>
  </si>
  <si>
    <t>POTAŽENÍ V CELÉ PLOŠE STĚN</t>
  </si>
  <si>
    <t>3,27*(9,485+1,541*2+1,31+3,89+1,52+5,595)-0,8*1,97-0,9*1,97*5-1,345*2,02-1,305*2,02-0,95*2,8</t>
  </si>
  <si>
    <t>0,25*(3,65+2,8*2)+0,39*(1,05+1,04+1,03+2,02*6)</t>
  </si>
  <si>
    <t>KANCELÁŘ PERSONÁL</t>
  </si>
  <si>
    <t>3,08*(2,668+2,395+3,46+1,08+0,43+1,49)-0,9*1,97-1,18*0,62-1,18*1,08*2+0,25*(1,18*3+0,62*2+1,08*4)</t>
  </si>
  <si>
    <t>OBKLAD</t>
  </si>
  <si>
    <t>-0,6*(0,6*2+2,395)</t>
  </si>
  <si>
    <t>SPÍŽ</t>
  </si>
  <si>
    <t>3,05*(2,395*2+2,11*2)-1,19*0,62-1,19*1,08+0,25*(1,19*2+0,62*2+1,08*2)-0,8*1,97-1,5*2,395</t>
  </si>
  <si>
    <t>KUCHYŇ</t>
  </si>
  <si>
    <t>3,05*(1,55+4,03)-1,7*1,88-1,69*1,88-0,8*1,97+0,25*(1,7+1,69+1,88*4)</t>
  </si>
  <si>
    <t>OBÝVACÍ POKOJ</t>
  </si>
  <si>
    <t>3,05*(5,68+4,49+7,243+0,407+1,37+1,319)-0,9*1,97-0,8*1,97-2,16*2,07-2,15*2,07+0,25*(2,15+2,16+2,07*4)</t>
  </si>
  <si>
    <t>POKOJ Č.4</t>
  </si>
  <si>
    <t>3,06*(2,31*2+7,01*2)-0,8*1,97-2,2*2,08+0,25*(2,2+2,08*2)+0,4*(1,2+2*2)</t>
  </si>
  <si>
    <t>ODPOČET POLSTROVÁNÍ</t>
  </si>
  <si>
    <t>-1,97*(3,075+2,31*2)</t>
  </si>
  <si>
    <t>POKOJ Č.3</t>
  </si>
  <si>
    <t>3,06*(5,77*2+2,63*2)-1,98*2,07-0,9*1,97+0,25*(1,98+2,07*2)</t>
  </si>
  <si>
    <t>POKOJ Č.2</t>
  </si>
  <si>
    <t>3,04*(2,245*2+5,77*2)-1,955*2,08-0,9*1,97+0,25*(1,955+2,08*2)</t>
  </si>
  <si>
    <t>POKOJ Č.1</t>
  </si>
  <si>
    <t>3,07*(2,495*2+6,16)-1,95*2,09-0,8*1,97+0,25*(1,95+2,09*2)</t>
  </si>
  <si>
    <t>-1707719809</t>
  </si>
  <si>
    <t>OMÍTKA PLOCH PO DEMONTÁŽI OBKLADŮ</t>
  </si>
  <si>
    <t>1,42*(0,365+0,695)</t>
  </si>
  <si>
    <t>1,42*(0,65+0,61)</t>
  </si>
  <si>
    <t>1,43*(0,62+0,92)</t>
  </si>
  <si>
    <t>-167113892</t>
  </si>
  <si>
    <t>-1,5*(0,695+0,365)</t>
  </si>
  <si>
    <t>-1,5*(0,7+0,875)</t>
  </si>
  <si>
    <t>-1,5*(1,5+0,875)</t>
  </si>
  <si>
    <t>ZBÝVAJÍCÍ ČÁST ZDIVA BEZ OBKLADU</t>
  </si>
  <si>
    <t>-1080626144</t>
  </si>
  <si>
    <t>352,026</t>
  </si>
  <si>
    <t>-242269041</t>
  </si>
  <si>
    <t>1,345*2,02+1,305*2,02+0,95*2,8</t>
  </si>
  <si>
    <t>KANCL.PERSONÁL</t>
  </si>
  <si>
    <t>1,18*0,62+1,18*1,08*2</t>
  </si>
  <si>
    <t>1,19*0,62+1,19*1,08</t>
  </si>
  <si>
    <t>1,69*1,88+1,7*1,88</t>
  </si>
  <si>
    <t>2,15*2,07+2,16*2,07</t>
  </si>
  <si>
    <t>2,2*2,08</t>
  </si>
  <si>
    <t>1,98*2,07</t>
  </si>
  <si>
    <t>1,955*2,08</t>
  </si>
  <si>
    <t>1,95*2,09</t>
  </si>
  <si>
    <t>CHODBA KATR</t>
  </si>
  <si>
    <t>1,97*3,26</t>
  </si>
  <si>
    <t>POLSTROVÁNÍ</t>
  </si>
  <si>
    <t>1,97*(3,245*2+2,31)</t>
  </si>
  <si>
    <t>PODLAHA</t>
  </si>
  <si>
    <t>2,31*3,075</t>
  </si>
  <si>
    <t>-868343838</t>
  </si>
  <si>
    <t>146,3</t>
  </si>
  <si>
    <t>968062455</t>
  </si>
  <si>
    <t>Vybourání dřevěných rámů oken s křídly, dveřních zárubní, vrat, stěn, ostění nebo obkladů dveřních zárubní, plochy do 2 m2</t>
  </si>
  <si>
    <t>1746684021</t>
  </si>
  <si>
    <t>https://podminky.urs.cz/item/CS_URS_2025_01/968062455</t>
  </si>
  <si>
    <t>POKOJ Č.4 _POSUVNÉ DVEŘE</t>
  </si>
  <si>
    <t>-257691591</t>
  </si>
  <si>
    <t>3,27*(9,485+1,541+1,541+1,31+3,89+1,52+5,595)</t>
  </si>
  <si>
    <t>-(0,9*1,97*4+0,8*1,97*2+0,97*2,09+0,95*2,8+1,345*2,02+1,305*2,02)</t>
  </si>
  <si>
    <t>0,39*(1,05+2,02*2+1,04+2,02*2+1,03+2,02*2)+0,25*(3,65+2,98*2)</t>
  </si>
  <si>
    <t>POKOJ Č.1_NENÍ ZAPOČÍTÁNA STĚNA S BUDOUCÍ SDK PŘEDSTĚNOU</t>
  </si>
  <si>
    <t>3,07*(6,16+2,065*2)</t>
  </si>
  <si>
    <t>-1,43*(0,39+0,72)</t>
  </si>
  <si>
    <t>-0,8*1,97-1,95*2,09</t>
  </si>
  <si>
    <t>0,25*(1,95+2,09*2)</t>
  </si>
  <si>
    <t>3,04*(5,77*2+2,245*2)</t>
  </si>
  <si>
    <t>-1,42*(0,61+0,65)</t>
  </si>
  <si>
    <t>-0,9*1,97-1,955*2,08</t>
  </si>
  <si>
    <t>0,25*(1,955+2,08*2)</t>
  </si>
  <si>
    <t>3,06*(2,63*2+5,77*2)</t>
  </si>
  <si>
    <t>-1,43*(0,62+0,92)</t>
  </si>
  <si>
    <t>-0,9*1,97-1,98*2,07</t>
  </si>
  <si>
    <t>0,25*(1,98+2,07*2)</t>
  </si>
  <si>
    <t>3,06*(2,31+3,765*2)</t>
  </si>
  <si>
    <t>-0,8*1,97-2,2*2,08</t>
  </si>
  <si>
    <t>0,265*(2,2+2,18*2)+0,4*(1,2+2*2)</t>
  </si>
  <si>
    <t>NAD POLSTROVÁNÍM</t>
  </si>
  <si>
    <t>(3,06-1,97)*(2,31+3,245*2)</t>
  </si>
  <si>
    <t>3,05*(5,68+8,5+4,999+1,371+0,467+7,243)</t>
  </si>
  <si>
    <t>-(0,9*1,97+0,8*1,97+2,16*2,07+2,15*2,07+1,7*1,88+1,69*1,88+0,8*1,97)</t>
  </si>
  <si>
    <t>0,27*(2,16+2,07*2+2,15+2,07*2)+0,25*(1,7*1,88*2+1,69+1,88*2)</t>
  </si>
  <si>
    <t>3,05*(2,11*2+2,395*2)</t>
  </si>
  <si>
    <t>-(0,8*1,97-1,19*0,62+1,19*1,08)</t>
  </si>
  <si>
    <t>0,25*(1,19*2+0,62*2+1,08*2)</t>
  </si>
  <si>
    <t>3,08*(3,46+2,395+2,668+1,491+0,43+1,08)</t>
  </si>
  <si>
    <t>-(0,9*1,97+1,18*0,62+1,18*1,08*2)</t>
  </si>
  <si>
    <t>0,25*(1,18*3+0,62*2+1,08*4)</t>
  </si>
  <si>
    <t>1918279791</t>
  </si>
  <si>
    <t>-2023075899</t>
  </si>
  <si>
    <t>-1076802881</t>
  </si>
  <si>
    <t>5,108*23</t>
  </si>
  <si>
    <t>2004473015</t>
  </si>
  <si>
    <t>5,108-0,312-0,459</t>
  </si>
  <si>
    <t>-1701115198</t>
  </si>
  <si>
    <t>0,312</t>
  </si>
  <si>
    <t>997013813</t>
  </si>
  <si>
    <t>Poplatek za uložení stavebního odpadu na skládce (skládkovné) z plastických hmot zatříděného do Katalogu odpadů pod kódem 17 02 03</t>
  </si>
  <si>
    <t>1547780811</t>
  </si>
  <si>
    <t>https://podminky.urs.cz/item/CS_URS_2025_01/997013813</t>
  </si>
  <si>
    <t>0,459</t>
  </si>
  <si>
    <t>696671484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</si>
  <si>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</si>
  <si>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</si>
  <si>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-1212237830</t>
  </si>
  <si>
    <t>https://podminky.urs.cz/item/CS_URS_2025_01/763111414</t>
  </si>
  <si>
    <t>kuchyň</t>
  </si>
  <si>
    <t>3,05*(1,414+2,68)</t>
  </si>
  <si>
    <t>1678845832</t>
  </si>
  <si>
    <t>3,155+1,875+1,414+2,68</t>
  </si>
  <si>
    <t>763111812</t>
  </si>
  <si>
    <t>Demontáž příček ze sádrokartonových desek s nosnou konstrukcí z ocelových profilů jednoduchých, opláštění dvojité</t>
  </si>
  <si>
    <t>489487189</t>
  </si>
  <si>
    <t>https://podminky.urs.cz/item/CS_URS_2025_01/763111812</t>
  </si>
  <si>
    <t>2,31*3,06-0,8*1,97</t>
  </si>
  <si>
    <t>71</t>
  </si>
  <si>
    <t>763113319</t>
  </si>
  <si>
    <t>Příčka instalační ze sádrokartonových desek s nosnou konstrukcí ze zdvojených ocelových profilů UW, CW s mezerou, CW profily navzájem spojeny páskem sádry dvojitě opláštěná deskami standardními A tl. 2 x 12,5 mm s izolací, EI 60, Rw do 54 dB, příčka tl. 255 - 750 mm, profil 100</t>
  </si>
  <si>
    <t>-1123129027</t>
  </si>
  <si>
    <t>https://podminky.urs.cz/item/CS_URS_2025_01/763113319</t>
  </si>
  <si>
    <t>3,155*3,05</t>
  </si>
  <si>
    <t>73</t>
  </si>
  <si>
    <t>763121482</t>
  </si>
  <si>
    <t>Stěna předsazená ze sádrokartonových desek s nosnou konstrukcí z ocelových profilů CW, UW dvojitě opláštěná deskami akustickými tl. 2 x 12,5 mm s izolací, EI 30, Rw do 28 dB, stěna tl. 102,5 mm, profil 75</t>
  </si>
  <si>
    <t>-621776714</t>
  </si>
  <si>
    <t>https://podminky.urs.cz/item/CS_URS_2025_01/763121482</t>
  </si>
  <si>
    <t>3,07*5,790</t>
  </si>
  <si>
    <t>1193622578</t>
  </si>
  <si>
    <t>-1683275789</t>
  </si>
  <si>
    <t>83</t>
  </si>
  <si>
    <t>R763121466.1</t>
  </si>
  <si>
    <t>Stěna předsazená ze sádrokartonových desek s nosnou konstrukcí z ocelových profilů CW, UW dvojitě opláštěná deskami A tl. 2 x 12,5 mm s izolací,, stěna tl. 100 mm, profil 75</t>
  </si>
  <si>
    <t>69505490</t>
  </si>
  <si>
    <t>1,875*3,05</t>
  </si>
  <si>
    <t>1,5*2,395</t>
  </si>
  <si>
    <t>1568363086</t>
  </si>
  <si>
    <t>1290600444</t>
  </si>
  <si>
    <t>89</t>
  </si>
  <si>
    <t>R611000006</t>
  </si>
  <si>
    <t xml:space="preserve">dveře jednokřídlé plné 900x1970mm vč. kování </t>
  </si>
  <si>
    <t>1561113206</t>
  </si>
  <si>
    <t>-952464850</t>
  </si>
  <si>
    <t>900_1970</t>
  </si>
  <si>
    <t>800_1970</t>
  </si>
  <si>
    <t>SPÍŽ+KLIDOVÁ MÍSTNOST</t>
  </si>
  <si>
    <t>-654949560</t>
  </si>
  <si>
    <t>91</t>
  </si>
  <si>
    <t>R766000001</t>
  </si>
  <si>
    <t>Montáž kuchyňské linky (bez zařizovacích předmětů)</t>
  </si>
  <si>
    <t>-327668556</t>
  </si>
  <si>
    <t>R766000002</t>
  </si>
  <si>
    <t>Dodávka kuchyňské linky (bez spotřebičů)</t>
  </si>
  <si>
    <t>-1523243265</t>
  </si>
  <si>
    <t>-1081470794</t>
  </si>
  <si>
    <t>776</t>
  </si>
  <si>
    <t>Podlahy povlakové</t>
  </si>
  <si>
    <t>99</t>
  </si>
  <si>
    <t>776121112</t>
  </si>
  <si>
    <t>Příprava podkladu povlakových podlah a stěn penetrace vodou ředitelná podlah</t>
  </si>
  <si>
    <t>-126381535</t>
  </si>
  <si>
    <t>https://podminky.urs.cz/item/CS_URS_2025_01/776121112</t>
  </si>
  <si>
    <t>POD POD KLAD POVLAKOVÉ KRYTINY</t>
  </si>
  <si>
    <t>138,41</t>
  </si>
  <si>
    <t>776141112</t>
  </si>
  <si>
    <t>Příprava podkladu povlakových podlah a stěn vyrovnání samonivelační stěrkou podlah min.pevnosti 20 MPa, tloušťky přes 3 do 5 mm</t>
  </si>
  <si>
    <t>-844367994</t>
  </si>
  <si>
    <t>https://podminky.urs.cz/item/CS_URS_2025_01/776141112</t>
  </si>
  <si>
    <t>776201812</t>
  </si>
  <si>
    <t>Demontáž povlakových podlahovin lepených ručně s podložkou</t>
  </si>
  <si>
    <t>-1537417830</t>
  </si>
  <si>
    <t>https://podminky.urs.cz/item/CS_URS_2025_01/776201812</t>
  </si>
  <si>
    <t>Poznámka k položce:_x000D_
SKUTEČNOST POUŽITÍ PODLOŽKY BUDE POTVRZENA NA ZÁKLADĚ SONDY PŘED ZAPOČETÍM PRACÍ. _x000D_
VE VÝKAZU VÝMĚR NENÍ ZAPOČÍTÁNA ČÁST PODLAHY V PROSTORU KLIDOVÉ MÍSTNOSTI S PONECHANÝM OBKLADEM STĚN</t>
  </si>
  <si>
    <t>MARMOLEUM</t>
  </si>
  <si>
    <t>CHODBA+KANCELÁŘ PERSONÁL+ČÁST STÁVAJÍCÍHO OBÝVACÍHO POKOJE+SPÍŽ</t>
  </si>
  <si>
    <t>61,83</t>
  </si>
  <si>
    <t>KOBEREC_ČÁST OBÝVACÍHO POKOJE A POKOJE Č.4</t>
  </si>
  <si>
    <t>34,67</t>
  </si>
  <si>
    <t>PVC_POKOJ Č.1-3</t>
  </si>
  <si>
    <t>44,09</t>
  </si>
  <si>
    <t>101</t>
  </si>
  <si>
    <t>776241121</t>
  </si>
  <si>
    <t>Montáž podlahovin ze sametového vinylu lepením pásů vzorovaných</t>
  </si>
  <si>
    <t>6132710</t>
  </si>
  <si>
    <t>https://podminky.urs.cz/item/CS_URS_2025_01/776241121</t>
  </si>
  <si>
    <t>28411103</t>
  </si>
  <si>
    <t>podlahovina vinylová heterogenní akustická třída zátěže 34/43, hořlavost Cfl-s1, nášlapná vrstva &gt;1mm tl 2mm</t>
  </si>
  <si>
    <t>-610790334</t>
  </si>
  <si>
    <t>138,41*1,1 'Přepočtené koeficientem množství</t>
  </si>
  <si>
    <t>776410811</t>
  </si>
  <si>
    <t>Demontáž soklíků nebo lišt pryžových nebo plastových</t>
  </si>
  <si>
    <t>1368045498</t>
  </si>
  <si>
    <t>https://podminky.urs.cz/item/CS_URS_2025_01/776410811</t>
  </si>
  <si>
    <t>9,485+1,541+1,541+1,31+3,89+1,52+5,595+0,39*2+0,39*6-0,9*4-0,8*2-0,7</t>
  </si>
  <si>
    <t>STÁVAJÍCÍ OBÝVACÍ POKOJ</t>
  </si>
  <si>
    <t>2,773+4,03+4,999+1,371+0,467-0,8-0,9</t>
  </si>
  <si>
    <t>2,395*2+2,11*2-0,8</t>
  </si>
  <si>
    <t>2,395+2,068+2,86+1,491+1,08-0,9+0,43</t>
  </si>
  <si>
    <t>PVC</t>
  </si>
  <si>
    <t>6,16*2+2,605*2-0,8</t>
  </si>
  <si>
    <t>5,77*2+2,245*2-0,9</t>
  </si>
  <si>
    <t>5,77*2+2,63*2-0,9</t>
  </si>
  <si>
    <t>KOBEREC</t>
  </si>
  <si>
    <t>2,31*2+3,765*2-0,8*2+0,4*2</t>
  </si>
  <si>
    <t>ČÁST STÁVAJÍCÍHO OBÝVACÍHO POKOJE</t>
  </si>
  <si>
    <t>4,47*2+5,68-0,8</t>
  </si>
  <si>
    <t>103</t>
  </si>
  <si>
    <t>776421111</t>
  </si>
  <si>
    <t>Montáž lišt obvodových lepených</t>
  </si>
  <si>
    <t>-1629318759</t>
  </si>
  <si>
    <t>https://podminky.urs.cz/item/CS_URS_2025_01/776421111</t>
  </si>
  <si>
    <t>9,485+1,541*2+1,31+3,89+1,52+5,595+0,39*6-0,8-0,9*5</t>
  </si>
  <si>
    <t>KACNCELÁŘ PERSONÁL</t>
  </si>
  <si>
    <t>1,491+2,068+2,86+1,08+0,43-0,9</t>
  </si>
  <si>
    <t>2,395*2+1,89*2-0,8</t>
  </si>
  <si>
    <t>3,425+4,03+3,058+1,127+2,628-0,8-0,9</t>
  </si>
  <si>
    <t>5,68+4,345+2,68+1,414+3,145+1,319+1,371+0,467+7,243-0,8-0,9*2</t>
  </si>
  <si>
    <t>3,965*2+2,31+0,4*2-0,8</t>
  </si>
  <si>
    <t>2,63*2+5,77*2-0,9</t>
  </si>
  <si>
    <t>2,245*2+5,77*2-0,9</t>
  </si>
  <si>
    <t>6,16*2+2,495*2-0,8</t>
  </si>
  <si>
    <t>28342005</t>
  </si>
  <si>
    <t>lišta ukončovací z PVC 12,5mm</t>
  </si>
  <si>
    <t>-687930307</t>
  </si>
  <si>
    <t>132,133</t>
  </si>
  <si>
    <t>132,133*1,02 'Přepočtené koeficientem množství</t>
  </si>
  <si>
    <t>105</t>
  </si>
  <si>
    <t>776421312</t>
  </si>
  <si>
    <t>Montáž lišt přechodových šroubovaných</t>
  </si>
  <si>
    <t>-475217692</t>
  </si>
  <si>
    <t>https://podminky.urs.cz/item/CS_URS_2025_01/776421312</t>
  </si>
  <si>
    <t>KOUPELNA_CHODBA</t>
  </si>
  <si>
    <t>0,9</t>
  </si>
  <si>
    <t>55343114</t>
  </si>
  <si>
    <t>profil přechodový Al narážecí 30mm bronz</t>
  </si>
  <si>
    <t>-874558574</t>
  </si>
  <si>
    <t>0,9*1,02 'Přepočtené koeficientem množství</t>
  </si>
  <si>
    <t>776501811</t>
  </si>
  <si>
    <t>Demontáž povlakových podlahovin ze stěn výšky do 2 m</t>
  </si>
  <si>
    <t>986811646</t>
  </si>
  <si>
    <t>https://podminky.urs.cz/item/CS_URS_2025_01/776501811</t>
  </si>
  <si>
    <t>KOBEREC STĚNA POKOJ Č.4</t>
  </si>
  <si>
    <t>1,15*(3,765*2+2,31)</t>
  </si>
  <si>
    <t>107</t>
  </si>
  <si>
    <t>998776102</t>
  </si>
  <si>
    <t>Přesun hmot pro podlahy povlakové stanovený z hmotnosti přesunovaného materiálu vodorovná dopravní vzdálenost do 50 m základní v objektech výšky přes 6 do 12 m</t>
  </si>
  <si>
    <t>38724342</t>
  </si>
  <si>
    <t>https://podminky.urs.cz/item/CS_URS_2025_01/998776102</t>
  </si>
  <si>
    <t>-143034106</t>
  </si>
  <si>
    <t>11,331</t>
  </si>
  <si>
    <t>770486911</t>
  </si>
  <si>
    <t>1,42*(0,39+0,72)</t>
  </si>
  <si>
    <t>243954769</t>
  </si>
  <si>
    <t>0,6*(1,875+3,058+1,127+0,249)</t>
  </si>
  <si>
    <t>1,5*(0,695+0,365)</t>
  </si>
  <si>
    <t>1,5*(0,7+0,875)</t>
  </si>
  <si>
    <t>1,5*(1,52+0,875)</t>
  </si>
  <si>
    <t>-1612694854</t>
  </si>
  <si>
    <t>11,331*1,02 'Přepočtené koeficientem množství</t>
  </si>
  <si>
    <t>-1932268535</t>
  </si>
  <si>
    <t>1,5*2+0,365+0,695</t>
  </si>
  <si>
    <t>1,5*2+0,7+0,875</t>
  </si>
  <si>
    <t>1,5*2+1,52+0,875</t>
  </si>
  <si>
    <t>0,6*2+1,875+3,058+1,127+0,249</t>
  </si>
  <si>
    <t>-1113719186</t>
  </si>
  <si>
    <t>21,539</t>
  </si>
  <si>
    <t>21,539*1,05 'Přepočtené koeficientem množství</t>
  </si>
  <si>
    <t>1208264926</t>
  </si>
  <si>
    <t>783306807</t>
  </si>
  <si>
    <t>Odstranění nátěrů ze zámečnických konstrukcí odstraňovačem nátěrů s obroušením</t>
  </si>
  <si>
    <t>1903089434</t>
  </si>
  <si>
    <t>https://podminky.urs.cz/item/CS_URS_2025_01/783306807</t>
  </si>
  <si>
    <t>PONECHANÉ ZÁRUBNĚ</t>
  </si>
  <si>
    <t>0,22*(0,9+1,97*2)*4</t>
  </si>
  <si>
    <t>0,22*(0,8+1,97*2)*3</t>
  </si>
  <si>
    <t>204977919</t>
  </si>
  <si>
    <t>0,24*(0,9+1,97*2)</t>
  </si>
  <si>
    <t>ZÁRUBNĚ STÁVAJÍCÍ VIZ. OBROUŠENÍ</t>
  </si>
  <si>
    <t>7,383</t>
  </si>
  <si>
    <t>1726220336</t>
  </si>
  <si>
    <t>8,545</t>
  </si>
  <si>
    <t>-1815741049</t>
  </si>
  <si>
    <t>768587306</t>
  </si>
  <si>
    <t>496,886</t>
  </si>
  <si>
    <t>-1708561774</t>
  </si>
  <si>
    <t>144,86</t>
  </si>
  <si>
    <t>514642277</t>
  </si>
  <si>
    <t>3,27*(9,485+1,541*2+1,31+3,89+1,52+5,595)+0,39*(2,02*6+1,05+1,04+1,03)+0,25*(2,8*2+3,65)</t>
  </si>
  <si>
    <t>-((1,345*2,02+0,95*2,8+1,305*2,02)-4)</t>
  </si>
  <si>
    <t>3,08*(3,46+2,395+2,668+1,49+0,43+1,08)</t>
  </si>
  <si>
    <t>3,05*(2,11*2+2,395*2)+0,25*(1,19*2+0,62*2+1,08*2)-0,2*1,5*2</t>
  </si>
  <si>
    <t>3,05*(4,03+2,63+1,127+3,058+1,875+0,2+1,55)</t>
  </si>
  <si>
    <t>0,25*(1,69+1,7+1,88*4)</t>
  </si>
  <si>
    <t>-0,6*(0,249+1,127+3,058+1,875)</t>
  </si>
  <si>
    <t>3,05*(5,68+4,345+2,68+1,414+3,155+1,32+1,37+0,41+7,243)</t>
  </si>
  <si>
    <t>0,25*(2,16+2,15+2,07*4)</t>
  </si>
  <si>
    <t>-((2,16*2,07)-4+(2,15*2,07)-4)</t>
  </si>
  <si>
    <t>3,06*(7,01*2+2,31*2)+0,25*(2,2+2,08*2)</t>
  </si>
  <si>
    <t>-1,97*(3,075*2+2,31)</t>
  </si>
  <si>
    <t>OKNO</t>
  </si>
  <si>
    <t>-(2,2*2,08-4)</t>
  </si>
  <si>
    <t>3,06*(2,63*2+5,77*2)+0,25*(1,98+2,07*2)</t>
  </si>
  <si>
    <t>-1,5*(1,52+0,875)</t>
  </si>
  <si>
    <t>-(1,98*2,07-4)</t>
  </si>
  <si>
    <t>3,04*(2,245*2+5,77*2)+0,25*(1,955+2,08*2)</t>
  </si>
  <si>
    <t>-(1,955*2,08-4)</t>
  </si>
  <si>
    <t>3,07*(6,16*2+2,495*2)+0,25*(1,95+2,09*2)</t>
  </si>
  <si>
    <t>-1,5*(0,365+0,695)</t>
  </si>
  <si>
    <t>-(1,95*2,09-4)</t>
  </si>
  <si>
    <t>-478322806</t>
  </si>
  <si>
    <t>615,408</t>
  </si>
  <si>
    <t>-791054832</t>
  </si>
  <si>
    <t>2025-2-9 - STAVEBNÍ OBJEKT SO.03 - ELEKTROTECHNIKA - POKOJE A SPOLEČ.PROSTOR ODLEHČOVACÍ SLUŽBA 1.PATRO</t>
  </si>
  <si>
    <t xml:space="preserve">    742 - Elektroinstalace - slaboproud</t>
  </si>
  <si>
    <t>741110061</t>
  </si>
  <si>
    <t>Montáž trubek elektroinstalačních s nasunutím nebo našroubováním do krabic plastových ohebných, uložených pod omítku, vnější Ø přes 11 do 23 mm</t>
  </si>
  <si>
    <t>-975520127</t>
  </si>
  <si>
    <t>https://podminky.urs.cz/item/CS_URS_2025_01/741110061</t>
  </si>
  <si>
    <t>34571062</t>
  </si>
  <si>
    <t>trubka elektroinstalační ohebná z PVC bílá d 16mm</t>
  </si>
  <si>
    <t>648354887</t>
  </si>
  <si>
    <t>50*1,05 'Přepočtené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</si>
  <si>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</si>
  <si>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</si>
  <si>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1615990450</t>
  </si>
  <si>
    <t>https://podminky.urs.cz/item/CS_URS_2025_01/741110062</t>
  </si>
  <si>
    <t>34571154</t>
  </si>
  <si>
    <t>trubka elektroinstalační ohebná z PH, D 22,9/28,5mm</t>
  </si>
  <si>
    <t>935237730</t>
  </si>
  <si>
    <t>80*1,05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</si>
  <si>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</si>
  <si>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</si>
  <si>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531477925</t>
  </si>
  <si>
    <t>https://podminky.urs.cz/item/CS_URS_2025_01/741112001</t>
  </si>
  <si>
    <t>34571457</t>
  </si>
  <si>
    <t>krabice pod omítku PVC odbočná kruhová D 70mm s víčkem</t>
  </si>
  <si>
    <t>475605852</t>
  </si>
  <si>
    <t>923848677</t>
  </si>
  <si>
    <t>394072924</t>
  </si>
  <si>
    <t>-1998705191</t>
  </si>
  <si>
    <t>1569257379</t>
  </si>
  <si>
    <t>65*1,15 'Přepočtené koeficientem množství</t>
  </si>
  <si>
    <t>741120003</t>
  </si>
  <si>
    <t>Montáž vodičů izolovaných měděných bez ukončení uložených pod omítku plných a laněných (např. CY), průřezu žíly 10 až 16 mm2</t>
  </si>
  <si>
    <t>-2035535808</t>
  </si>
  <si>
    <t>https://podminky.urs.cz/item/CS_URS_2025_01/741120003</t>
  </si>
  <si>
    <t>34141029</t>
  </si>
  <si>
    <t>vodič propojovací flexibilní jádro Cu lanované izolace PVC 450/750V (H07V-K) 1x16mm2</t>
  </si>
  <si>
    <t>2113030987</t>
  </si>
  <si>
    <t>741120501</t>
  </si>
  <si>
    <t>Montáž kabelů flexibilních měděných bez ukončení uložených volně lehkých a středních (např. CGSG), počtu žil do 7</t>
  </si>
  <si>
    <t>835411119</t>
  </si>
  <si>
    <t>https://podminky.urs.cz/item/CS_URS_2025_01/741120501</t>
  </si>
  <si>
    <t>34143276</t>
  </si>
  <si>
    <t>kabel ovládací flexibilní jádro Cu lanované izolace PVC plášť PVC 300/500V (CMSM) 3x2,50mm2</t>
  </si>
  <si>
    <t>480095950</t>
  </si>
  <si>
    <t>10*1,15 'Přepočtené koeficientem množství</t>
  </si>
  <si>
    <t>34143308</t>
  </si>
  <si>
    <t>kabel ovládací flexibilní jádro Cu lanované izolace PVC plášť PVC 300/500V (CMSM) 5x2,50mm2</t>
  </si>
  <si>
    <t>-1801245618</t>
  </si>
  <si>
    <t>741122011</t>
  </si>
  <si>
    <t>Montáž kabelů měděných bez ukončení uložených pod omítku plných kulatých (např. CYKY), počtu a průřezu žil 2x1,5 až 2,5 mm2</t>
  </si>
  <si>
    <t>-583360298</t>
  </si>
  <si>
    <t>https://podminky.urs.cz/item/CS_URS_2025_01/741122011</t>
  </si>
  <si>
    <t>34111005</t>
  </si>
  <si>
    <t>kabel instalační jádro Cu plné izolace PVC plášť PVC 450/750V (CYKY) 2x1,5mm2</t>
  </si>
  <si>
    <t>469106758</t>
  </si>
  <si>
    <t>100*1,15 'Přepočtené koeficientem množství</t>
  </si>
  <si>
    <t>1017826212</t>
  </si>
  <si>
    <t>465010678</t>
  </si>
  <si>
    <t>250*1,15 'Přepočtené koeficientem množství</t>
  </si>
  <si>
    <t>741122016</t>
  </si>
  <si>
    <t>Montáž kabelů měděných bez ukončení uložených pod omítku plných kulatých (např. CYKY), počtu a průřezu žil 3x2,5 až 6 mm2</t>
  </si>
  <si>
    <t>-1746308184</t>
  </si>
  <si>
    <t>https://podminky.urs.cz/item/CS_URS_2025_01/741122016</t>
  </si>
  <si>
    <t>34111036</t>
  </si>
  <si>
    <t>kabel instalační jádro Cu plné izolace PVC plášť PVC 450/750V (CYKY) 3x2,5mm2</t>
  </si>
  <si>
    <t>-798950343</t>
  </si>
  <si>
    <t>400*1,15 'Přepočtené koeficientem množství</t>
  </si>
  <si>
    <t>741122024</t>
  </si>
  <si>
    <t>Montáž kabelů měděných bez ukončení uložených pod omítku plných kulatých (např. CYKY), počtu a průřezu žil 4x10 mm2</t>
  </si>
  <si>
    <t>516564482</t>
  </si>
  <si>
    <t>https://podminky.urs.cz/item/CS_URS_2025_01/741122024</t>
  </si>
  <si>
    <t>34111076</t>
  </si>
  <si>
    <t>kabel instalační jádro Cu plné izolace PVC plášť PVC 450/750V (CYKY) 4x10mm2</t>
  </si>
  <si>
    <t>866322802</t>
  </si>
  <si>
    <t>15*1,15 'Přepočtené koeficientem množství</t>
  </si>
  <si>
    <t>741122031</t>
  </si>
  <si>
    <t>Montáž kabelů měděných bez ukončení uložených pod omítku plných kulatých (např. CYKY), počtu a průřezu žil 5x1,5 až 2,5 mm2</t>
  </si>
  <si>
    <t>-1131439265</t>
  </si>
  <si>
    <t>https://podminky.urs.cz/item/CS_URS_2025_01/741122031</t>
  </si>
  <si>
    <t>34111090</t>
  </si>
  <si>
    <t>kabel instalační jádro Cu plné izolace PVC plášť PVC 450/750V (CYKY) 5x1,5mm2</t>
  </si>
  <si>
    <t>-1529839255</t>
  </si>
  <si>
    <t>41,1764705882353*1,15 'Přepočtené koeficientem množství</t>
  </si>
  <si>
    <t>34111094</t>
  </si>
  <si>
    <t>kabel instalační jádro Cu plné izolace PVC plášť PVC 450/750V (CYKY) 5x2,5mm2</t>
  </si>
  <si>
    <t>-1782440383</t>
  </si>
  <si>
    <t>18,8235294117647*1,15 'Přepočtené koeficientem množství</t>
  </si>
  <si>
    <t>741124703</t>
  </si>
  <si>
    <t>Montáž kabelů měděných ovládacích bez ukončení uložených volně stíněných ovládacích s plným jádrem (např. JYTY) počtu a průměru žil 2 až 19x1 mm2</t>
  </si>
  <si>
    <t>533300080</t>
  </si>
  <si>
    <t>https://podminky.urs.cz/item/CS_URS_2025_01/741124703</t>
  </si>
  <si>
    <t>34113151</t>
  </si>
  <si>
    <t>kabel ovládací průmyslový stíněný laminovanou Al fólií s příložným Cu drátem jádro Cu plné izolace PVC plášť PVC 250V (JYTY) 7x1,00mm2</t>
  </si>
  <si>
    <t>-64314061</t>
  </si>
  <si>
    <t>30*1,15 'Přepočtené koeficientem množství</t>
  </si>
  <si>
    <t>-255005564</t>
  </si>
  <si>
    <t>741130004</t>
  </si>
  <si>
    <t>Ukončení vodičů izolovaných s označením a zapojením v rozváděči nebo na přístroji, průřezu žíly do 6 mm2</t>
  </si>
  <si>
    <t>1637485378</t>
  </si>
  <si>
    <t>https://podminky.urs.cz/item/CS_URS_2025_01/741130004</t>
  </si>
  <si>
    <t>741130005</t>
  </si>
  <si>
    <t>Ukončení vodičů izolovaných s označením a zapojením v rozváděči nebo na přístroji, průřezu žíly do 10 mm2</t>
  </si>
  <si>
    <t>1440575159</t>
  </si>
  <si>
    <t>https://podminky.urs.cz/item/CS_URS_2025_01/741130005</t>
  </si>
  <si>
    <t>741130021</t>
  </si>
  <si>
    <t>Ukončení vodičů izolovaných s označením a zapojením na svorkovnici s otevřením a uzavřením krytu, průřezu žíly do 2,5 mm2</t>
  </si>
  <si>
    <t>-1398226872</t>
  </si>
  <si>
    <t>https://podminky.urs.cz/item/CS_URS_2025_01/741130021</t>
  </si>
  <si>
    <t>741130023</t>
  </si>
  <si>
    <t>Ukončení vodičů izolovaných s označením a zapojením na svorkovnici s otevřením a uzavřením krytu, průřezu žíly do 6 mm2</t>
  </si>
  <si>
    <t>-2061134251</t>
  </si>
  <si>
    <t>https://podminky.urs.cz/item/CS_URS_2025_01/741130023</t>
  </si>
  <si>
    <t>741130024</t>
  </si>
  <si>
    <t>Ukončení vodičů izolovaných s označením a zapojením na svorkovnici s otevřením a uzavřením krytu, průřezu žíly do 10 mm2</t>
  </si>
  <si>
    <t>-971962774</t>
  </si>
  <si>
    <t>https://podminky.urs.cz/item/CS_URS_2025_01/741130024</t>
  </si>
  <si>
    <t>741210001</t>
  </si>
  <si>
    <t>Montáž rozvodnic oceloplechových nebo plastových bez zapojení vodičů běžných, hmotnosti do 20 kg</t>
  </si>
  <si>
    <t>-794071483</t>
  </si>
  <si>
    <t>https://podminky.urs.cz/item/CS_URS_2025_01/741210001</t>
  </si>
  <si>
    <t>R11044</t>
  </si>
  <si>
    <t>R1 - rozvodnice zapuštěná, plné dveře plechové, IPmin20/40, min 96 modulárních jednotek vč. N/pE schema zapojení dle vl. návrhu prováděcí firmy</t>
  </si>
  <si>
    <t>-1465015951</t>
  </si>
  <si>
    <t>697533915</t>
  </si>
  <si>
    <t>-1439399136</t>
  </si>
  <si>
    <t>741310112</t>
  </si>
  <si>
    <t>Montáž spínačů jedno nebo dvoupólových polozapuštěných nebo zapuštěných se zapojením vodičů bezšroubové připojení ovladačů, řazení 0/1-tlačítkových zapínacích/vypínacích</t>
  </si>
  <si>
    <t>-1305625123</t>
  </si>
  <si>
    <t>https://podminky.urs.cz/item/CS_URS_2025_01/741310112</t>
  </si>
  <si>
    <t>34539021</t>
  </si>
  <si>
    <t>přístroj ovládače zapínacího, řazení 1/0, 1/0S, 1/0So bezšroubové svorky</t>
  </si>
  <si>
    <t>125420472</t>
  </si>
  <si>
    <t>51</t>
  </si>
  <si>
    <t>741310121</t>
  </si>
  <si>
    <t>Montáž spínačů jedno nebo dvoupólových polozapuštěných nebo zapuštěných se zapojením vodičů bezšroubové připojení přepínačů, řazení 5-sériových</t>
  </si>
  <si>
    <t>-959308359</t>
  </si>
  <si>
    <t>https://podminky.urs.cz/item/CS_URS_2025_01/741310121</t>
  </si>
  <si>
    <t>34539012</t>
  </si>
  <si>
    <t>přístroj přepínače sériového, řazení 5 bezšroubové svorky</t>
  </si>
  <si>
    <t>1464156712</t>
  </si>
  <si>
    <t>53</t>
  </si>
  <si>
    <t>741310401</t>
  </si>
  <si>
    <t>Montáž spínačů tří nebo čtyřpólových nástěnných se zapojením vodičů, pro prostředí normální do 16 A</t>
  </si>
  <si>
    <t>-649391350</t>
  </si>
  <si>
    <t>https://podminky.urs.cz/item/CS_URS_2025_01/741310401</t>
  </si>
  <si>
    <t>R3956323</t>
  </si>
  <si>
    <t>Přípojka sporáková se signalizační doutnavkou, zapuštěná</t>
  </si>
  <si>
    <t>22633682</t>
  </si>
  <si>
    <t>165</t>
  </si>
  <si>
    <t>741311863</t>
  </si>
  <si>
    <t>Demontáž spínačů bez zachování funkčnosti (do suti) polozapuštěných nebo zapuštěných, pro prostředí normální do 10 A, připojení bezšroubové do 2 svorek</t>
  </si>
  <si>
    <t>1452835506</t>
  </si>
  <si>
    <t>https://podminky.urs.cz/item/CS_URS_2025_01/741311863</t>
  </si>
  <si>
    <t>166</t>
  </si>
  <si>
    <t>741311867</t>
  </si>
  <si>
    <t>Demontáž spínačů bez zachování funkčnosti (do suti) polozapuštěných nebo zapuštěných, pro prostředí normální do 10 A, připojení bezšroubové přes 4 svorky</t>
  </si>
  <si>
    <t>-1026114369</t>
  </si>
  <si>
    <t>https://podminky.urs.cz/item/CS_URS_2025_01/741311867</t>
  </si>
  <si>
    <t>57</t>
  </si>
  <si>
    <t>741313001</t>
  </si>
  <si>
    <t>Montáž zásuvek domovních se zapojením vodičů bezšroubové připojení polozapuštěných nebo zapuštěných 10/16 A, provedení 2P + PE</t>
  </si>
  <si>
    <t>-1509973360</t>
  </si>
  <si>
    <t>https://podminky.urs.cz/item/CS_URS_2025_01/741313001</t>
  </si>
  <si>
    <t>34555241</t>
  </si>
  <si>
    <t>přístroj zásuvky zapuštěné jednonásobné, krytka s clonkami, bezšroubové svorky</t>
  </si>
  <si>
    <t>2046908737</t>
  </si>
  <si>
    <t>59</t>
  </si>
  <si>
    <t>741313003</t>
  </si>
  <si>
    <t>Montáž zásuvek domovních se zapojením vodičů bezšroubové připojení polozapuštěných nebo zapuštěných 10/16 A, provedení 2x (2P + PE) dvojnásobná</t>
  </si>
  <si>
    <t>-57319525</t>
  </si>
  <si>
    <t>https://podminky.urs.cz/item/CS_URS_2025_01/741313003</t>
  </si>
  <si>
    <t>34555242</t>
  </si>
  <si>
    <t>zásuvka zapuštěná dvojnásobná, šikmá, s clonkami, bezšroubové svorky</t>
  </si>
  <si>
    <t>-1287825834</t>
  </si>
  <si>
    <t>61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</si>
  <si>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</si>
  <si>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</si>
  <si>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-1185396259</t>
  </si>
  <si>
    <t>https://podminky.urs.cz/item/CS_URS_2025_01/741313006</t>
  </si>
  <si>
    <t>34555246</t>
  </si>
  <si>
    <t>zásuvka zapuštěná dvojnásobná šikmá s optickou přepěťovou ochranou, s clonkami, bezšroubové svorky</t>
  </si>
  <si>
    <t>-612565813</t>
  </si>
  <si>
    <t>167</t>
  </si>
  <si>
    <t>741315813</t>
  </si>
  <si>
    <t>Demontáž zásuvek bez zachování funkčnosti (do suti) domovních polozapuštěných nebo zapuštěných, pro prostředí normální do 16 A, připojení bezšroubové 2P+PE</t>
  </si>
  <si>
    <t>-1084449570</t>
  </si>
  <si>
    <t>https://podminky.urs.cz/item/CS_URS_2025_01/741315813</t>
  </si>
  <si>
    <t>65</t>
  </si>
  <si>
    <t>741330651</t>
  </si>
  <si>
    <t>Montáž relé pomocných se zapojením vodičů vestavných střídavých</t>
  </si>
  <si>
    <t>1761310352</t>
  </si>
  <si>
    <t>https://podminky.urs.cz/item/CS_URS_2025_01/741330651</t>
  </si>
  <si>
    <t>R10221672</t>
  </si>
  <si>
    <t>Relé impulsní pod vypínač / do krabice / 1k 230V</t>
  </si>
  <si>
    <t>-160499611</t>
  </si>
  <si>
    <t>741331075</t>
  </si>
  <si>
    <t>Montáž měřicích přístrojů se zapojením vodičů termostatu pro prostředí normální</t>
  </si>
  <si>
    <t>135419330</t>
  </si>
  <si>
    <t>https://podminky.urs.cz/item/CS_URS_2025_01/741331075</t>
  </si>
  <si>
    <t>168</t>
  </si>
  <si>
    <t>1766642184</t>
  </si>
  <si>
    <t>169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</si>
  <si>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</si>
  <si>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</si>
  <si>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-1372141068</t>
  </si>
  <si>
    <t>https://podminky.urs.cz/item/CS_URS_2025_01/741371843</t>
  </si>
  <si>
    <t>741372002</t>
  </si>
  <si>
    <t>Montáž svítidel s integrovaným zdrojem LED se zapojením vodičů interiérových přisazených nástěnných páskových lištových</t>
  </si>
  <si>
    <t>-869757089</t>
  </si>
  <si>
    <t>https://podminky.urs.cz/item/CS_URS_2025_01/741372002</t>
  </si>
  <si>
    <t>34774012</t>
  </si>
  <si>
    <t>LED pásek 12V do 10W/m</t>
  </si>
  <si>
    <t>-769405302</t>
  </si>
  <si>
    <t>2*1,08 'Přepočtené koeficientem množství</t>
  </si>
  <si>
    <t>741372021</t>
  </si>
  <si>
    <t>Montáž svítidel s integrovaným zdrojem LED se zapojením vodičů interiérových přisazených nástěnných hranatých nebo kruhových, plochy do 0,09 m2</t>
  </si>
  <si>
    <t>-84263481</t>
  </si>
  <si>
    <t>https://podminky.urs.cz/item/CS_URS_2025_01/741372021</t>
  </si>
  <si>
    <t>34825004</t>
  </si>
  <si>
    <t>svítidlo interiérové přisazené obdélníkové/čtvercové do 0,09m2 1000-1500lm</t>
  </si>
  <si>
    <t>-695343609</t>
  </si>
  <si>
    <t>741372062</t>
  </si>
  <si>
    <t>Montáž svítidel s integrovaným zdrojem LED se zapojením vodičů interiérových přisazených stropních hranatých nebo kruhových plochy přes 0,09 do 0,36 m2</t>
  </si>
  <si>
    <t>-1707220917</t>
  </si>
  <si>
    <t>https://podminky.urs.cz/item/CS_URS_2025_01/741372062</t>
  </si>
  <si>
    <t>34825005</t>
  </si>
  <si>
    <t>svítidlo interiérové přisazené obdélníkové/čtvercové přes 0,09 do 0,36m2 1500-1900lm</t>
  </si>
  <si>
    <t>-1940590141</t>
  </si>
  <si>
    <t>741810002</t>
  </si>
  <si>
    <t>Zkoušky a prohlídky elektrických rozvodů a zařízení celková prohlídka a vyhotovení revizní zprávy pro objem montážních prací přes 100 do 500 tis. Kč</t>
  </si>
  <si>
    <t>-2122885406</t>
  </si>
  <si>
    <t>https://podminky.urs.cz/item/CS_URS_2025_01/741810002</t>
  </si>
  <si>
    <t>742</t>
  </si>
  <si>
    <t>Elektroinstalace - slaboproud</t>
  </si>
  <si>
    <t>742110002</t>
  </si>
  <si>
    <t>Montáž trubek elektroinstalačních plastových ohebných uložených pod omítku</t>
  </si>
  <si>
    <t>-383997856</t>
  </si>
  <si>
    <t>https://podminky.urs.cz/item/CS_URS_2025_01/742110002</t>
  </si>
  <si>
    <t>34571152</t>
  </si>
  <si>
    <t>trubka elektroinstalační ohebná z PH, D 12/20mm</t>
  </si>
  <si>
    <t>-459389521</t>
  </si>
  <si>
    <t>160*1,05 'Přepočtené koeficientem množství</t>
  </si>
  <si>
    <t>742124002</t>
  </si>
  <si>
    <t>Montáž kabelů datových FTP, UTP, STP pro vnitřní rozvody do trubky</t>
  </si>
  <si>
    <t>-1417782697</t>
  </si>
  <si>
    <t>https://podminky.urs.cz/item/CS_URS_2025_01/742124002</t>
  </si>
  <si>
    <t>34121267</t>
  </si>
  <si>
    <t>kabel datový venkovní celkově stíněný Al fólií jádro Cu plné plášť PE (F/UTP) kategorie 6</t>
  </si>
  <si>
    <t>-161582499</t>
  </si>
  <si>
    <t>300*1,2 'Přepočtené koeficientem množství</t>
  </si>
  <si>
    <t>742124005</t>
  </si>
  <si>
    <t>Montáž kabelů datových FTP, UTP, STP ukončení kabelu konektorem</t>
  </si>
  <si>
    <t>1116764975</t>
  </si>
  <si>
    <t>https://podminky.urs.cz/item/CS_URS_2025_01/742124005</t>
  </si>
  <si>
    <t>37459020</t>
  </si>
  <si>
    <t>konektor na drát/lanko s vložkou RJ45 UTP Cat6 nestíněný</t>
  </si>
  <si>
    <t>-1608618419</t>
  </si>
  <si>
    <t>136</t>
  </si>
  <si>
    <t>742310002</t>
  </si>
  <si>
    <t>Montáž domovního telefonu komunikačního tabla</t>
  </si>
  <si>
    <t>881098619</t>
  </si>
  <si>
    <t>https://podminky.urs.cz/item/CS_URS_2025_01/742310002</t>
  </si>
  <si>
    <t>137</t>
  </si>
  <si>
    <t>38226006</t>
  </si>
  <si>
    <t>sestava domovního telefonu audio - video pro 1 účastníka nerez</t>
  </si>
  <si>
    <t>-1347407122</t>
  </si>
  <si>
    <t>140</t>
  </si>
  <si>
    <t>34121100</t>
  </si>
  <si>
    <t>kabel sdělovací podélně vodotěsný stíněný laminovanou Al folií jádro Cu plné izolace foam-skin PE plášť PE 150V (TCEPKPFLE) 3x4x0,6mm2</t>
  </si>
  <si>
    <t>-1114918411</t>
  </si>
  <si>
    <t>141</t>
  </si>
  <si>
    <t>34121304</t>
  </si>
  <si>
    <t>kabel koaxiální stíněný 1xAl a opletením z CuSn drátků 32x0,12mm2, plášť PVC bílý, jádro CU pr. 0,9mm</t>
  </si>
  <si>
    <t>-2063527281</t>
  </si>
  <si>
    <t>151</t>
  </si>
  <si>
    <t>742330044</t>
  </si>
  <si>
    <t>Montáž strukturované kabeláže zásuvek datových pod omítku, do nábytku, do parapetního žlabu nebo podlahové krabice 1 až 6 pozic</t>
  </si>
  <si>
    <t>1766544233</t>
  </si>
  <si>
    <t>https://podminky.urs.cz/item/CS_URS_2025_01/742330044</t>
  </si>
  <si>
    <t>152</t>
  </si>
  <si>
    <t>37451155</t>
  </si>
  <si>
    <t>zásuvka s rámečkem úhlová se záclonkou (neosazená) pro 2 keystone</t>
  </si>
  <si>
    <t>-21044015</t>
  </si>
  <si>
    <t>153</t>
  </si>
  <si>
    <t>742330051</t>
  </si>
  <si>
    <t>Montáž strukturované kabeláže zásuvek datových popis portu zásuvky</t>
  </si>
  <si>
    <t>-1836611321</t>
  </si>
  <si>
    <t>https://podminky.urs.cz/item/CS_URS_2025_01/742330051</t>
  </si>
  <si>
    <t>154</t>
  </si>
  <si>
    <t>742330101</t>
  </si>
  <si>
    <t>Montáž strukturované kabeláže měření segmentu metalického s vyhotovením protokolu</t>
  </si>
  <si>
    <t>1453695399</t>
  </si>
  <si>
    <t>https://podminky.urs.cz/item/CS_URS_2025_01/742330101</t>
  </si>
  <si>
    <t>159</t>
  </si>
  <si>
    <t>742420041</t>
  </si>
  <si>
    <t>Montáž společné televizní antény antenního domovního zesilovače</t>
  </si>
  <si>
    <t>-922608407</t>
  </si>
  <si>
    <t>https://podminky.urs.cz/item/CS_URS_2025_01/742420041</t>
  </si>
  <si>
    <t>160</t>
  </si>
  <si>
    <t>38445005</t>
  </si>
  <si>
    <t>zesilovač programovatelný vnitřní včetně zdroje 32 kanálů filtr LTE 4G+5G</t>
  </si>
  <si>
    <t>-55574646</t>
  </si>
  <si>
    <t>161</t>
  </si>
  <si>
    <t>742420051</t>
  </si>
  <si>
    <t>Montáž společné televizní antény antenního rozbočovače</t>
  </si>
  <si>
    <t>-402492815</t>
  </si>
  <si>
    <t>https://podminky.urs.cz/item/CS_URS_2025_01/742420051</t>
  </si>
  <si>
    <t>162</t>
  </si>
  <si>
    <t>34539089</t>
  </si>
  <si>
    <t>rozbočovač napájení neprůchozí konektory vertikální pro 8TV</t>
  </si>
  <si>
    <t>-2071591810</t>
  </si>
  <si>
    <t>163</t>
  </si>
  <si>
    <t>742420121</t>
  </si>
  <si>
    <t>Montáž společné televizní antény televizní zásuvky koncové nebo průběžné</t>
  </si>
  <si>
    <t>1139728010</t>
  </si>
  <si>
    <t>https://podminky.urs.cz/item/CS_URS_2025_01/742420121</t>
  </si>
  <si>
    <t>164</t>
  </si>
  <si>
    <t>37451028</t>
  </si>
  <si>
    <t>zásuvka koncová TV/R/SAT s krabičkou a víčkem útlum 1,5dB</t>
  </si>
  <si>
    <t>745139542</t>
  </si>
  <si>
    <t>170</t>
  </si>
  <si>
    <t>257240308</t>
  </si>
  <si>
    <t>171</t>
  </si>
  <si>
    <t>99217276</t>
  </si>
  <si>
    <t>172</t>
  </si>
  <si>
    <t>-394304466</t>
  </si>
  <si>
    <t>2025-2-10 - STAVEBNÍ OBJEKT SO.03 - ZTI, UT, VZT - POKOJE A SPOLEČ.PROSTOR ODLEHČOVACÍ SLUŽBA 1.PATRO</t>
  </si>
  <si>
    <t>733122223</t>
  </si>
  <si>
    <t>Potrubí z uhlíkové oceli tenkostěnné vně pozink spojované lisováním D 18x1,2 mm</t>
  </si>
  <si>
    <t>Otopné těleso panelové VK dvoudeskové 2 přídavné přestupní plochy výška/délka 600/1800 mm</t>
  </si>
  <si>
    <t>25808930</t>
  </si>
  <si>
    <t>POKOJE Č.1-3</t>
  </si>
  <si>
    <t>1308089396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</si>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</sst>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2" fillId="0" borderId="13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631312141" TargetMode="External"/><Relationship Id="rId18" Type="http://schemas.openxmlformats.org/officeDocument/2006/relationships/hyperlink" Target="https://podminky.urs.cz/item/CS_URS_2025_01/968072245" TargetMode="External"/><Relationship Id="rId26" Type="http://schemas.openxmlformats.org/officeDocument/2006/relationships/hyperlink" Target="https://podminky.urs.cz/item/CS_URS_2025_01/997013811" TargetMode="External"/><Relationship Id="rId39" Type="http://schemas.openxmlformats.org/officeDocument/2006/relationships/hyperlink" Target="https://podminky.urs.cz/item/CS_URS_2025_01/766660002" TargetMode="External"/><Relationship Id="rId21" Type="http://schemas.openxmlformats.org/officeDocument/2006/relationships/hyperlink" Target="https://podminky.urs.cz/item/CS_URS_2025_01/978013141" TargetMode="External"/><Relationship Id="rId34" Type="http://schemas.openxmlformats.org/officeDocument/2006/relationships/hyperlink" Target="https://podminky.urs.cz/item/CS_URS_2025_01/763173111" TargetMode="External"/><Relationship Id="rId42" Type="http://schemas.openxmlformats.org/officeDocument/2006/relationships/hyperlink" Target="https://podminky.urs.cz/item/CS_URS_2025_01/998766202" TargetMode="External"/><Relationship Id="rId47" Type="http://schemas.openxmlformats.org/officeDocument/2006/relationships/hyperlink" Target="https://podminky.urs.cz/item/CS_URS_2025_01/998771102" TargetMode="External"/><Relationship Id="rId50" Type="http://schemas.openxmlformats.org/officeDocument/2006/relationships/hyperlink" Target="https://podminky.urs.cz/item/CS_URS_2025_01/781131232" TargetMode="External"/><Relationship Id="rId55" Type="http://schemas.openxmlformats.org/officeDocument/2006/relationships/hyperlink" Target="https://podminky.urs.cz/item/CS_URS_2025_01/781474112" TargetMode="External"/><Relationship Id="rId63" Type="http://schemas.openxmlformats.org/officeDocument/2006/relationships/hyperlink" Target="https://podminky.urs.cz/item/CS_URS_2025_01/998011002" TargetMode="External"/><Relationship Id="rId68" Type="http://schemas.openxmlformats.org/officeDocument/2006/relationships/hyperlink" Target="https://podminky.urs.cz/item/CS_URS_2025_01/784211151" TargetMode="External"/><Relationship Id="rId7" Type="http://schemas.openxmlformats.org/officeDocument/2006/relationships/hyperlink" Target="https://podminky.urs.cz/item/CS_URS_2025_01/612321111" TargetMode="External"/><Relationship Id="rId2" Type="http://schemas.openxmlformats.org/officeDocument/2006/relationships/hyperlink" Target="https://podminky.urs.cz/item/CS_URS_2025_01/340271035" TargetMode="External"/><Relationship Id="rId16" Type="http://schemas.openxmlformats.org/officeDocument/2006/relationships/hyperlink" Target="https://podminky.urs.cz/item/CS_URS_2025_01/962032230" TargetMode="External"/><Relationship Id="rId29" Type="http://schemas.openxmlformats.org/officeDocument/2006/relationships/hyperlink" Target="https://podminky.urs.cz/item/CS_URS_2025_01/763111712" TargetMode="External"/><Relationship Id="rId1" Type="http://schemas.openxmlformats.org/officeDocument/2006/relationships/hyperlink" Target="https://podminky.urs.cz/item/CS_URS_2025_01/317944323" TargetMode="External"/><Relationship Id="rId6" Type="http://schemas.openxmlformats.org/officeDocument/2006/relationships/hyperlink" Target="https://podminky.urs.cz/item/CS_URS_2025_01/612315101" TargetMode="External"/><Relationship Id="rId11" Type="http://schemas.openxmlformats.org/officeDocument/2006/relationships/hyperlink" Target="https://podminky.urs.cz/item/CS_URS_2025_01/615142012" TargetMode="External"/><Relationship Id="rId24" Type="http://schemas.openxmlformats.org/officeDocument/2006/relationships/hyperlink" Target="https://podminky.urs.cz/item/CS_URS_2025_01/997013509" TargetMode="External"/><Relationship Id="rId32" Type="http://schemas.openxmlformats.org/officeDocument/2006/relationships/hyperlink" Target="https://podminky.urs.cz/item/CS_URS_2025_01/763131451" TargetMode="External"/><Relationship Id="rId37" Type="http://schemas.openxmlformats.org/officeDocument/2006/relationships/hyperlink" Target="https://podminky.urs.cz/item/CS_URS_2025_01/998763322" TargetMode="External"/><Relationship Id="rId40" Type="http://schemas.openxmlformats.org/officeDocument/2006/relationships/hyperlink" Target="https://podminky.urs.cz/item/CS_URS_2025_01/766691914" TargetMode="External"/><Relationship Id="rId45" Type="http://schemas.openxmlformats.org/officeDocument/2006/relationships/hyperlink" Target="https://podminky.urs.cz/item/CS_URS_2025_01/771574476" TargetMode="External"/><Relationship Id="rId53" Type="http://schemas.openxmlformats.org/officeDocument/2006/relationships/hyperlink" Target="https://podminky.urs.cz/item/CS_URS_2025_01/781131264" TargetMode="External"/><Relationship Id="rId58" Type="http://schemas.openxmlformats.org/officeDocument/2006/relationships/hyperlink" Target="https://podminky.urs.cz/item/CS_URS_2025_01/998781102" TargetMode="External"/><Relationship Id="rId66" Type="http://schemas.openxmlformats.org/officeDocument/2006/relationships/hyperlink" Target="https://podminky.urs.cz/item/CS_URS_2025_01/784181101" TargetMode="External"/><Relationship Id="rId5" Type="http://schemas.openxmlformats.org/officeDocument/2006/relationships/hyperlink" Target="https://podminky.urs.cz/item/CS_URS_2025_01/612142001" TargetMode="External"/><Relationship Id="rId15" Type="http://schemas.openxmlformats.org/officeDocument/2006/relationships/hyperlink" Target="https://podminky.urs.cz/item/CS_URS_2025_01/952901111" TargetMode="External"/><Relationship Id="rId23" Type="http://schemas.openxmlformats.org/officeDocument/2006/relationships/hyperlink" Target="https://podminky.urs.cz/item/CS_URS_2025_01/997013501" TargetMode="External"/><Relationship Id="rId28" Type="http://schemas.openxmlformats.org/officeDocument/2006/relationships/hyperlink" Target="https://podminky.urs.cz/item/CS_URS_2025_01/763111433" TargetMode="External"/><Relationship Id="rId36" Type="http://schemas.openxmlformats.org/officeDocument/2006/relationships/hyperlink" Target="https://podminky.urs.cz/item/CS_URS_2025_01/763181311" TargetMode="External"/><Relationship Id="rId49" Type="http://schemas.openxmlformats.org/officeDocument/2006/relationships/hyperlink" Target="https://podminky.urs.cz/item/CS_URS_2025_01/781131112" TargetMode="External"/><Relationship Id="rId57" Type="http://schemas.openxmlformats.org/officeDocument/2006/relationships/hyperlink" Target="https://podminky.urs.cz/item/CS_URS_2025_01/781492251" TargetMode="External"/><Relationship Id="rId61" Type="http://schemas.openxmlformats.org/officeDocument/2006/relationships/hyperlink" Target="https://podminky.urs.cz/item/CS_URS_2025_01/783315101" TargetMode="External"/><Relationship Id="rId10" Type="http://schemas.openxmlformats.org/officeDocument/2006/relationships/hyperlink" Target="https://podminky.urs.cz/item/CS_URS_2025_01/612325402" TargetMode="External"/><Relationship Id="rId19" Type="http://schemas.openxmlformats.org/officeDocument/2006/relationships/hyperlink" Target="https://podminky.urs.cz/item/CS_URS_2025_01/971033621" TargetMode="External"/><Relationship Id="rId31" Type="http://schemas.openxmlformats.org/officeDocument/2006/relationships/hyperlink" Target="https://podminky.urs.cz/item/CS_URS_2025_01/763121822" TargetMode="External"/><Relationship Id="rId44" Type="http://schemas.openxmlformats.org/officeDocument/2006/relationships/hyperlink" Target="https://podminky.urs.cz/item/CS_URS_2025_01/771573810" TargetMode="External"/><Relationship Id="rId52" Type="http://schemas.openxmlformats.org/officeDocument/2006/relationships/hyperlink" Target="https://podminky.urs.cz/item/CS_URS_2025_01/781131242" TargetMode="External"/><Relationship Id="rId60" Type="http://schemas.openxmlformats.org/officeDocument/2006/relationships/hyperlink" Target="https://podminky.urs.cz/item/CS_URS_2025_01/783314201" TargetMode="External"/><Relationship Id="rId65" Type="http://schemas.openxmlformats.org/officeDocument/2006/relationships/hyperlink" Target="https://podminky.urs.cz/item/CS_URS_2025_01/784121011" TargetMode="External"/><Relationship Id="rId4" Type="http://schemas.openxmlformats.org/officeDocument/2006/relationships/hyperlink" Target="https://podminky.urs.cz/item/CS_URS_2025_01/612131121" TargetMode="External"/><Relationship Id="rId9" Type="http://schemas.openxmlformats.org/officeDocument/2006/relationships/hyperlink" Target="https://podminky.urs.cz/item/CS_URS_2025_01/612325301" TargetMode="External"/><Relationship Id="rId14" Type="http://schemas.openxmlformats.org/officeDocument/2006/relationships/hyperlink" Target="https://podminky.urs.cz/item/CS_URS_2025_01/642942111" TargetMode="External"/><Relationship Id="rId22" Type="http://schemas.openxmlformats.org/officeDocument/2006/relationships/hyperlink" Target="https://podminky.urs.cz/item/CS_URS_2025_01/997013212" TargetMode="External"/><Relationship Id="rId27" Type="http://schemas.openxmlformats.org/officeDocument/2006/relationships/hyperlink" Target="https://podminky.urs.cz/item/CS_URS_2025_01/998011002" TargetMode="External"/><Relationship Id="rId30" Type="http://schemas.openxmlformats.org/officeDocument/2006/relationships/hyperlink" Target="https://podminky.urs.cz/item/CS_URS_2025_01/763113349" TargetMode="External"/><Relationship Id="rId35" Type="http://schemas.openxmlformats.org/officeDocument/2006/relationships/hyperlink" Target="https://podminky.urs.cz/item/CS_URS_2025_01/763173113" TargetMode="External"/><Relationship Id="rId43" Type="http://schemas.openxmlformats.org/officeDocument/2006/relationships/hyperlink" Target="https://podminky.urs.cz/item/CS_URS_2025_01/771473810" TargetMode="External"/><Relationship Id="rId48" Type="http://schemas.openxmlformats.org/officeDocument/2006/relationships/hyperlink" Target="https://podminky.urs.cz/item/CS_URS_2025_01/781121011" TargetMode="External"/><Relationship Id="rId56" Type="http://schemas.openxmlformats.org/officeDocument/2006/relationships/hyperlink" Target="https://podminky.urs.cz/item/CS_URS_2025_01/781492211" TargetMode="External"/><Relationship Id="rId64" Type="http://schemas.openxmlformats.org/officeDocument/2006/relationships/hyperlink" Target="https://podminky.urs.cz/item/CS_URS_2025_01/784121001" TargetMode="External"/><Relationship Id="rId69" Type="http://schemas.openxmlformats.org/officeDocument/2006/relationships/drawing" Target="../drawings/drawing3.xml"/><Relationship Id="rId8" Type="http://schemas.openxmlformats.org/officeDocument/2006/relationships/hyperlink" Target="https://podminky.urs.cz/item/CS_URS_2025_01/612321131" TargetMode="External"/><Relationship Id="rId51" Type="http://schemas.openxmlformats.org/officeDocument/2006/relationships/hyperlink" Target="https://podminky.urs.cz/item/CS_URS_2025_01/781131241" TargetMode="External"/><Relationship Id="rId3" Type="http://schemas.openxmlformats.org/officeDocument/2006/relationships/hyperlink" Target="https://podminky.urs.cz/item/CS_URS_2025_01/346244381" TargetMode="External"/><Relationship Id="rId12" Type="http://schemas.openxmlformats.org/officeDocument/2006/relationships/hyperlink" Target="https://podminky.urs.cz/item/CS_URS_2025_01/619991011" TargetMode="External"/><Relationship Id="rId17" Type="http://schemas.openxmlformats.org/officeDocument/2006/relationships/hyperlink" Target="https://podminky.urs.cz/item/CS_URS_2025_01/962031132" TargetMode="External"/><Relationship Id="rId25" Type="http://schemas.openxmlformats.org/officeDocument/2006/relationships/hyperlink" Target="https://podminky.urs.cz/item/CS_URS_2025_01/997013631" TargetMode="External"/><Relationship Id="rId33" Type="http://schemas.openxmlformats.org/officeDocument/2006/relationships/hyperlink" Target="https://podminky.urs.cz/item/CS_URS_2025_01/763131821" TargetMode="External"/><Relationship Id="rId38" Type="http://schemas.openxmlformats.org/officeDocument/2006/relationships/hyperlink" Target="https://podminky.urs.cz/item/CS_URS_2025_01/766660001" TargetMode="External"/><Relationship Id="rId46" Type="http://schemas.openxmlformats.org/officeDocument/2006/relationships/hyperlink" Target="https://podminky.urs.cz/item/CS_URS_2025_01/771591112" TargetMode="External"/><Relationship Id="rId59" Type="http://schemas.openxmlformats.org/officeDocument/2006/relationships/hyperlink" Target="https://podminky.urs.cz/item/CS_URS_2025_01/783301401" TargetMode="External"/><Relationship Id="rId67" Type="http://schemas.openxmlformats.org/officeDocument/2006/relationships/hyperlink" Target="https://podminky.urs.cz/item/CS_URS_2025_01/784211101" TargetMode="External"/><Relationship Id="rId20" Type="http://schemas.openxmlformats.org/officeDocument/2006/relationships/hyperlink" Target="https://podminky.urs.cz/item/CS_URS_2025_01/974031664" TargetMode="External"/><Relationship Id="rId41" Type="http://schemas.openxmlformats.org/officeDocument/2006/relationships/hyperlink" Target="https://podminky.urs.cz/item/CS_URS_2025_01/766825821" TargetMode="External"/><Relationship Id="rId54" Type="http://schemas.openxmlformats.org/officeDocument/2006/relationships/hyperlink" Target="https://podminky.urs.cz/item/CS_URS_2025_01/781473810" TargetMode="External"/><Relationship Id="rId62" Type="http://schemas.openxmlformats.org/officeDocument/2006/relationships/hyperlink" Target="https://podminky.urs.cz/item/CS_URS_2025_01/783317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371841" TargetMode="External"/><Relationship Id="rId13" Type="http://schemas.openxmlformats.org/officeDocument/2006/relationships/hyperlink" Target="https://podminky.urs.cz/item/CS_URS_2025_01/468094112" TargetMode="External"/><Relationship Id="rId3" Type="http://schemas.openxmlformats.org/officeDocument/2006/relationships/hyperlink" Target="https://podminky.urs.cz/item/CS_URS_2025_01/741122015" TargetMode="External"/><Relationship Id="rId7" Type="http://schemas.openxmlformats.org/officeDocument/2006/relationships/hyperlink" Target="https://podminky.urs.cz/item/CS_URS_2025_01/741330731" TargetMode="External"/><Relationship Id="rId12" Type="http://schemas.openxmlformats.org/officeDocument/2006/relationships/hyperlink" Target="https://podminky.urs.cz/item/CS_URS_2025_01/751111012" TargetMode="External"/><Relationship Id="rId2" Type="http://schemas.openxmlformats.org/officeDocument/2006/relationships/hyperlink" Target="https://podminky.urs.cz/item/CS_URS_2025_01/741120001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741112061" TargetMode="External"/><Relationship Id="rId6" Type="http://schemas.openxmlformats.org/officeDocument/2006/relationships/hyperlink" Target="https://podminky.urs.cz/item/CS_URS_2025_01/741313863" TargetMode="External"/><Relationship Id="rId11" Type="http://schemas.openxmlformats.org/officeDocument/2006/relationships/hyperlink" Target="https://podminky.urs.cz/item/CS_URS_2025_01/741810001" TargetMode="External"/><Relationship Id="rId5" Type="http://schemas.openxmlformats.org/officeDocument/2006/relationships/hyperlink" Target="https://podminky.urs.cz/item/CS_URS_2025_01/741310101" TargetMode="External"/><Relationship Id="rId15" Type="http://schemas.openxmlformats.org/officeDocument/2006/relationships/hyperlink" Target="https://podminky.urs.cz/item/CS_URS_2025_01/468111122" TargetMode="External"/><Relationship Id="rId10" Type="http://schemas.openxmlformats.org/officeDocument/2006/relationships/hyperlink" Target="https://podminky.urs.cz/item/CS_URS_2025_01/741450006" TargetMode="External"/><Relationship Id="rId4" Type="http://schemas.openxmlformats.org/officeDocument/2006/relationships/hyperlink" Target="https://podminky.urs.cz/item/CS_URS_2025_01/741130001" TargetMode="External"/><Relationship Id="rId9" Type="http://schemas.openxmlformats.org/officeDocument/2006/relationships/hyperlink" Target="https://podminky.urs.cz/item/CS_URS_2025_01/741372061" TargetMode="External"/><Relationship Id="rId14" Type="http://schemas.openxmlformats.org/officeDocument/2006/relationships/hyperlink" Target="https://podminky.urs.cz/item/CS_URS_2025_01/4681111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5_01/725240811" TargetMode="External"/><Relationship Id="rId7" Type="http://schemas.openxmlformats.org/officeDocument/2006/relationships/hyperlink" Target="https://podminky.urs.cz/item/CS_URS_2025_01/998725202" TargetMode="External"/><Relationship Id="rId2" Type="http://schemas.openxmlformats.org/officeDocument/2006/relationships/hyperlink" Target="https://podminky.urs.cz/item/CS_URS_2025_01/725210821" TargetMode="External"/><Relationship Id="rId1" Type="http://schemas.openxmlformats.org/officeDocument/2006/relationships/hyperlink" Target="https://podminky.urs.cz/item/CS_URS_2025_01/725110811" TargetMode="External"/><Relationship Id="rId6" Type="http://schemas.openxmlformats.org/officeDocument/2006/relationships/hyperlink" Target="https://podminky.urs.cz/item/CS_URS_2025_01/725291670" TargetMode="External"/><Relationship Id="rId5" Type="http://schemas.openxmlformats.org/officeDocument/2006/relationships/hyperlink" Target="https://podminky.urs.cz/item/CS_URS_2025_01/725291668" TargetMode="External"/><Relationship Id="rId4" Type="http://schemas.openxmlformats.org/officeDocument/2006/relationships/hyperlink" Target="https://podminky.urs.cz/item/CS_URS_2025_01/72529166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631" TargetMode="External"/><Relationship Id="rId18" Type="http://schemas.openxmlformats.org/officeDocument/2006/relationships/hyperlink" Target="https://podminky.urs.cz/item/CS_URS_2025_01/763111712" TargetMode="External"/><Relationship Id="rId26" Type="http://schemas.openxmlformats.org/officeDocument/2006/relationships/hyperlink" Target="https://podminky.urs.cz/item/CS_URS_2025_01/766691914" TargetMode="External"/><Relationship Id="rId39" Type="http://schemas.openxmlformats.org/officeDocument/2006/relationships/hyperlink" Target="https://podminky.urs.cz/item/CS_URS_2025_01/781474112" TargetMode="External"/><Relationship Id="rId3" Type="http://schemas.openxmlformats.org/officeDocument/2006/relationships/hyperlink" Target="https://podminky.urs.cz/item/CS_URS_2025_01/612321111" TargetMode="External"/><Relationship Id="rId21" Type="http://schemas.openxmlformats.org/officeDocument/2006/relationships/hyperlink" Target="https://podminky.urs.cz/item/CS_URS_2025_01/763121482" TargetMode="External"/><Relationship Id="rId34" Type="http://schemas.openxmlformats.org/officeDocument/2006/relationships/hyperlink" Target="https://podminky.urs.cz/item/CS_URS_2025_01/776421312" TargetMode="External"/><Relationship Id="rId42" Type="http://schemas.openxmlformats.org/officeDocument/2006/relationships/hyperlink" Target="https://podminky.urs.cz/item/CS_URS_2025_01/783306807" TargetMode="External"/><Relationship Id="rId47" Type="http://schemas.openxmlformats.org/officeDocument/2006/relationships/hyperlink" Target="https://podminky.urs.cz/item/CS_URS_2025_01/784121011" TargetMode="External"/><Relationship Id="rId50" Type="http://schemas.openxmlformats.org/officeDocument/2006/relationships/hyperlink" Target="https://podminky.urs.cz/item/CS_URS_2025_01/784211151" TargetMode="External"/><Relationship Id="rId7" Type="http://schemas.openxmlformats.org/officeDocument/2006/relationships/hyperlink" Target="https://podminky.urs.cz/item/CS_URS_2025_01/952901111" TargetMode="External"/><Relationship Id="rId12" Type="http://schemas.openxmlformats.org/officeDocument/2006/relationships/hyperlink" Target="https://podminky.urs.cz/item/CS_URS_2025_01/997013509" TargetMode="External"/><Relationship Id="rId17" Type="http://schemas.openxmlformats.org/officeDocument/2006/relationships/hyperlink" Target="https://podminky.urs.cz/item/CS_URS_2025_01/763111414" TargetMode="External"/><Relationship Id="rId25" Type="http://schemas.openxmlformats.org/officeDocument/2006/relationships/hyperlink" Target="https://podminky.urs.cz/item/CS_URS_2025_01/766691914" TargetMode="External"/><Relationship Id="rId33" Type="http://schemas.openxmlformats.org/officeDocument/2006/relationships/hyperlink" Target="https://podminky.urs.cz/item/CS_URS_2025_01/776421111" TargetMode="External"/><Relationship Id="rId38" Type="http://schemas.openxmlformats.org/officeDocument/2006/relationships/hyperlink" Target="https://podminky.urs.cz/item/CS_URS_2025_01/781473810" TargetMode="External"/><Relationship Id="rId46" Type="http://schemas.openxmlformats.org/officeDocument/2006/relationships/hyperlink" Target="https://podminky.urs.cz/item/CS_URS_2025_01/784121001" TargetMode="External"/><Relationship Id="rId2" Type="http://schemas.openxmlformats.org/officeDocument/2006/relationships/hyperlink" Target="https://podminky.urs.cz/item/CS_URS_2025_01/612142001" TargetMode="External"/><Relationship Id="rId16" Type="http://schemas.openxmlformats.org/officeDocument/2006/relationships/hyperlink" Target="https://podminky.urs.cz/item/CS_URS_2025_01/998011002" TargetMode="External"/><Relationship Id="rId20" Type="http://schemas.openxmlformats.org/officeDocument/2006/relationships/hyperlink" Target="https://podminky.urs.cz/item/CS_URS_2025_01/763113319" TargetMode="External"/><Relationship Id="rId29" Type="http://schemas.openxmlformats.org/officeDocument/2006/relationships/hyperlink" Target="https://podminky.urs.cz/item/CS_URS_2025_01/776141112" TargetMode="External"/><Relationship Id="rId41" Type="http://schemas.openxmlformats.org/officeDocument/2006/relationships/hyperlink" Target="https://podminky.urs.cz/item/CS_URS_2025_01/998781102" TargetMode="External"/><Relationship Id="rId1" Type="http://schemas.openxmlformats.org/officeDocument/2006/relationships/hyperlink" Target="https://podminky.urs.cz/item/CS_URS_2025_01/612131121" TargetMode="External"/><Relationship Id="rId6" Type="http://schemas.openxmlformats.org/officeDocument/2006/relationships/hyperlink" Target="https://podminky.urs.cz/item/CS_URS_2025_01/619991011" TargetMode="External"/><Relationship Id="rId11" Type="http://schemas.openxmlformats.org/officeDocument/2006/relationships/hyperlink" Target="https://podminky.urs.cz/item/CS_URS_2025_01/997013501" TargetMode="External"/><Relationship Id="rId24" Type="http://schemas.openxmlformats.org/officeDocument/2006/relationships/hyperlink" Target="https://podminky.urs.cz/item/CS_URS_2025_01/766660002" TargetMode="External"/><Relationship Id="rId32" Type="http://schemas.openxmlformats.org/officeDocument/2006/relationships/hyperlink" Target="https://podminky.urs.cz/item/CS_URS_2025_01/776410811" TargetMode="External"/><Relationship Id="rId37" Type="http://schemas.openxmlformats.org/officeDocument/2006/relationships/hyperlink" Target="https://podminky.urs.cz/item/CS_URS_2025_01/781121011" TargetMode="External"/><Relationship Id="rId40" Type="http://schemas.openxmlformats.org/officeDocument/2006/relationships/hyperlink" Target="https://podminky.urs.cz/item/CS_URS_2025_01/781492251" TargetMode="External"/><Relationship Id="rId45" Type="http://schemas.openxmlformats.org/officeDocument/2006/relationships/hyperlink" Target="https://podminky.urs.cz/item/CS_URS_2025_01/783317101" TargetMode="External"/><Relationship Id="rId5" Type="http://schemas.openxmlformats.org/officeDocument/2006/relationships/hyperlink" Target="https://podminky.urs.cz/item/CS_URS_2025_01/612325402" TargetMode="External"/><Relationship Id="rId15" Type="http://schemas.openxmlformats.org/officeDocument/2006/relationships/hyperlink" Target="https://podminky.urs.cz/item/CS_URS_2025_01/997013813" TargetMode="External"/><Relationship Id="rId23" Type="http://schemas.openxmlformats.org/officeDocument/2006/relationships/hyperlink" Target="https://podminky.urs.cz/item/CS_URS_2025_01/998763322" TargetMode="External"/><Relationship Id="rId28" Type="http://schemas.openxmlformats.org/officeDocument/2006/relationships/hyperlink" Target="https://podminky.urs.cz/item/CS_URS_2025_01/776121112" TargetMode="External"/><Relationship Id="rId36" Type="http://schemas.openxmlformats.org/officeDocument/2006/relationships/hyperlink" Target="https://podminky.urs.cz/item/CS_URS_2025_01/998776102" TargetMode="External"/><Relationship Id="rId49" Type="http://schemas.openxmlformats.org/officeDocument/2006/relationships/hyperlink" Target="https://podminky.urs.cz/item/CS_URS_2025_01/784211101" TargetMode="External"/><Relationship Id="rId10" Type="http://schemas.openxmlformats.org/officeDocument/2006/relationships/hyperlink" Target="https://podminky.urs.cz/item/CS_URS_2025_01/997013212" TargetMode="External"/><Relationship Id="rId19" Type="http://schemas.openxmlformats.org/officeDocument/2006/relationships/hyperlink" Target="https://podminky.urs.cz/item/CS_URS_2025_01/763111812" TargetMode="External"/><Relationship Id="rId31" Type="http://schemas.openxmlformats.org/officeDocument/2006/relationships/hyperlink" Target="https://podminky.urs.cz/item/CS_URS_2025_01/776241121" TargetMode="External"/><Relationship Id="rId44" Type="http://schemas.openxmlformats.org/officeDocument/2006/relationships/hyperlink" Target="https://podminky.urs.cz/item/CS_URS_2025_01/783315101" TargetMode="External"/><Relationship Id="rId4" Type="http://schemas.openxmlformats.org/officeDocument/2006/relationships/hyperlink" Target="https://podminky.urs.cz/item/CS_URS_2025_01/612321131" TargetMode="External"/><Relationship Id="rId9" Type="http://schemas.openxmlformats.org/officeDocument/2006/relationships/hyperlink" Target="https://podminky.urs.cz/item/CS_URS_2025_01/978013141" TargetMode="External"/><Relationship Id="rId14" Type="http://schemas.openxmlformats.org/officeDocument/2006/relationships/hyperlink" Target="https://podminky.urs.cz/item/CS_URS_2025_01/997013811" TargetMode="External"/><Relationship Id="rId22" Type="http://schemas.openxmlformats.org/officeDocument/2006/relationships/hyperlink" Target="https://podminky.urs.cz/item/CS_URS_2025_01/763181311" TargetMode="External"/><Relationship Id="rId27" Type="http://schemas.openxmlformats.org/officeDocument/2006/relationships/hyperlink" Target="https://podminky.urs.cz/item/CS_URS_2025_01/998766202" TargetMode="External"/><Relationship Id="rId30" Type="http://schemas.openxmlformats.org/officeDocument/2006/relationships/hyperlink" Target="https://podminky.urs.cz/item/CS_URS_2025_01/776201812" TargetMode="External"/><Relationship Id="rId35" Type="http://schemas.openxmlformats.org/officeDocument/2006/relationships/hyperlink" Target="https://podminky.urs.cz/item/CS_URS_2025_01/776501811" TargetMode="External"/><Relationship Id="rId43" Type="http://schemas.openxmlformats.org/officeDocument/2006/relationships/hyperlink" Target="https://podminky.urs.cz/item/CS_URS_2025_01/783314201" TargetMode="External"/><Relationship Id="rId48" Type="http://schemas.openxmlformats.org/officeDocument/2006/relationships/hyperlink" Target="https://podminky.urs.cz/item/CS_URS_2025_01/784181101" TargetMode="External"/><Relationship Id="rId8" Type="http://schemas.openxmlformats.org/officeDocument/2006/relationships/hyperlink" Target="https://podminky.urs.cz/item/CS_URS_2025_01/968062455" TargetMode="External"/><Relationship Id="rId5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124703" TargetMode="External"/><Relationship Id="rId18" Type="http://schemas.openxmlformats.org/officeDocument/2006/relationships/hyperlink" Target="https://podminky.urs.cz/item/CS_URS_2025_01/741130023" TargetMode="External"/><Relationship Id="rId26" Type="http://schemas.openxmlformats.org/officeDocument/2006/relationships/hyperlink" Target="https://podminky.urs.cz/item/CS_URS_2025_01/741311867" TargetMode="External"/><Relationship Id="rId39" Type="http://schemas.openxmlformats.org/officeDocument/2006/relationships/hyperlink" Target="https://podminky.urs.cz/item/CS_URS_2025_01/742110002" TargetMode="External"/><Relationship Id="rId3" Type="http://schemas.openxmlformats.org/officeDocument/2006/relationships/hyperlink" Target="https://podminky.urs.cz/item/CS_URS_2025_01/741112001" TargetMode="External"/><Relationship Id="rId21" Type="http://schemas.openxmlformats.org/officeDocument/2006/relationships/hyperlink" Target="https://podminky.urs.cz/item/CS_URS_2025_01/741310101" TargetMode="External"/><Relationship Id="rId34" Type="http://schemas.openxmlformats.org/officeDocument/2006/relationships/hyperlink" Target="https://podminky.urs.cz/item/CS_URS_2025_01/741371843" TargetMode="External"/><Relationship Id="rId42" Type="http://schemas.openxmlformats.org/officeDocument/2006/relationships/hyperlink" Target="https://podminky.urs.cz/item/CS_URS_2025_01/742310002" TargetMode="External"/><Relationship Id="rId47" Type="http://schemas.openxmlformats.org/officeDocument/2006/relationships/hyperlink" Target="https://podminky.urs.cz/item/CS_URS_2025_01/742420051" TargetMode="External"/><Relationship Id="rId50" Type="http://schemas.openxmlformats.org/officeDocument/2006/relationships/hyperlink" Target="https://podminky.urs.cz/item/CS_URS_2025_01/468111121" TargetMode="External"/><Relationship Id="rId7" Type="http://schemas.openxmlformats.org/officeDocument/2006/relationships/hyperlink" Target="https://podminky.urs.cz/item/CS_URS_2025_01/741120501" TargetMode="External"/><Relationship Id="rId12" Type="http://schemas.openxmlformats.org/officeDocument/2006/relationships/hyperlink" Target="https://podminky.urs.cz/item/CS_URS_2025_01/741122031" TargetMode="External"/><Relationship Id="rId17" Type="http://schemas.openxmlformats.org/officeDocument/2006/relationships/hyperlink" Target="https://podminky.urs.cz/item/CS_URS_2025_01/741130021" TargetMode="External"/><Relationship Id="rId25" Type="http://schemas.openxmlformats.org/officeDocument/2006/relationships/hyperlink" Target="https://podminky.urs.cz/item/CS_URS_2025_01/741311863" TargetMode="External"/><Relationship Id="rId33" Type="http://schemas.openxmlformats.org/officeDocument/2006/relationships/hyperlink" Target="https://podminky.urs.cz/item/CS_URS_2025_01/741371841" TargetMode="External"/><Relationship Id="rId38" Type="http://schemas.openxmlformats.org/officeDocument/2006/relationships/hyperlink" Target="https://podminky.urs.cz/item/CS_URS_2025_01/741810002" TargetMode="External"/><Relationship Id="rId46" Type="http://schemas.openxmlformats.org/officeDocument/2006/relationships/hyperlink" Target="https://podminky.urs.cz/item/CS_URS_2025_01/742420041" TargetMode="External"/><Relationship Id="rId2" Type="http://schemas.openxmlformats.org/officeDocument/2006/relationships/hyperlink" Target="https://podminky.urs.cz/item/CS_URS_2025_01/741110062" TargetMode="External"/><Relationship Id="rId16" Type="http://schemas.openxmlformats.org/officeDocument/2006/relationships/hyperlink" Target="https://podminky.urs.cz/item/CS_URS_2025_01/741130005" TargetMode="External"/><Relationship Id="rId20" Type="http://schemas.openxmlformats.org/officeDocument/2006/relationships/hyperlink" Target="https://podminky.urs.cz/item/CS_URS_2025_01/741210001" TargetMode="External"/><Relationship Id="rId29" Type="http://schemas.openxmlformats.org/officeDocument/2006/relationships/hyperlink" Target="https://podminky.urs.cz/item/CS_URS_2025_01/741313006" TargetMode="External"/><Relationship Id="rId41" Type="http://schemas.openxmlformats.org/officeDocument/2006/relationships/hyperlink" Target="https://podminky.urs.cz/item/CS_URS_2025_01/742124005" TargetMode="External"/><Relationship Id="rId1" Type="http://schemas.openxmlformats.org/officeDocument/2006/relationships/hyperlink" Target="https://podminky.urs.cz/item/CS_URS_2025_01/741110061" TargetMode="External"/><Relationship Id="rId6" Type="http://schemas.openxmlformats.org/officeDocument/2006/relationships/hyperlink" Target="https://podminky.urs.cz/item/CS_URS_2025_01/741120003" TargetMode="External"/><Relationship Id="rId11" Type="http://schemas.openxmlformats.org/officeDocument/2006/relationships/hyperlink" Target="https://podminky.urs.cz/item/CS_URS_2025_01/741122024" TargetMode="External"/><Relationship Id="rId24" Type="http://schemas.openxmlformats.org/officeDocument/2006/relationships/hyperlink" Target="https://podminky.urs.cz/item/CS_URS_2025_01/741310401" TargetMode="External"/><Relationship Id="rId32" Type="http://schemas.openxmlformats.org/officeDocument/2006/relationships/hyperlink" Target="https://podminky.urs.cz/item/CS_URS_2025_01/741331075" TargetMode="External"/><Relationship Id="rId37" Type="http://schemas.openxmlformats.org/officeDocument/2006/relationships/hyperlink" Target="https://podminky.urs.cz/item/CS_URS_2025_01/741372062" TargetMode="External"/><Relationship Id="rId40" Type="http://schemas.openxmlformats.org/officeDocument/2006/relationships/hyperlink" Target="https://podminky.urs.cz/item/CS_URS_2025_01/742124002" TargetMode="External"/><Relationship Id="rId45" Type="http://schemas.openxmlformats.org/officeDocument/2006/relationships/hyperlink" Target="https://podminky.urs.cz/item/CS_URS_2025_01/742330101" TargetMode="External"/><Relationship Id="rId5" Type="http://schemas.openxmlformats.org/officeDocument/2006/relationships/hyperlink" Target="https://podminky.urs.cz/item/CS_URS_2025_01/741120001" TargetMode="External"/><Relationship Id="rId15" Type="http://schemas.openxmlformats.org/officeDocument/2006/relationships/hyperlink" Target="https://podminky.urs.cz/item/CS_URS_2025_01/741130004" TargetMode="External"/><Relationship Id="rId23" Type="http://schemas.openxmlformats.org/officeDocument/2006/relationships/hyperlink" Target="https://podminky.urs.cz/item/CS_URS_2025_01/741310121" TargetMode="External"/><Relationship Id="rId28" Type="http://schemas.openxmlformats.org/officeDocument/2006/relationships/hyperlink" Target="https://podminky.urs.cz/item/CS_URS_2025_01/741313003" TargetMode="External"/><Relationship Id="rId36" Type="http://schemas.openxmlformats.org/officeDocument/2006/relationships/hyperlink" Target="https://podminky.urs.cz/item/CS_URS_2025_01/741372021" TargetMode="External"/><Relationship Id="rId49" Type="http://schemas.openxmlformats.org/officeDocument/2006/relationships/hyperlink" Target="https://podminky.urs.cz/item/CS_URS_2025_01/468094112" TargetMode="External"/><Relationship Id="rId10" Type="http://schemas.openxmlformats.org/officeDocument/2006/relationships/hyperlink" Target="https://podminky.urs.cz/item/CS_URS_2025_01/741122016" TargetMode="External"/><Relationship Id="rId19" Type="http://schemas.openxmlformats.org/officeDocument/2006/relationships/hyperlink" Target="https://podminky.urs.cz/item/CS_URS_2025_01/741130024" TargetMode="External"/><Relationship Id="rId31" Type="http://schemas.openxmlformats.org/officeDocument/2006/relationships/hyperlink" Target="https://podminky.urs.cz/item/CS_URS_2025_01/741330651" TargetMode="External"/><Relationship Id="rId44" Type="http://schemas.openxmlformats.org/officeDocument/2006/relationships/hyperlink" Target="https://podminky.urs.cz/item/CS_URS_2025_01/742330051" TargetMode="External"/><Relationship Id="rId52" Type="http://schemas.openxmlformats.org/officeDocument/2006/relationships/drawing" Target="../drawings/drawing7.xml"/><Relationship Id="rId4" Type="http://schemas.openxmlformats.org/officeDocument/2006/relationships/hyperlink" Target="https://podminky.urs.cz/item/CS_URS_2025_01/741112061" TargetMode="External"/><Relationship Id="rId9" Type="http://schemas.openxmlformats.org/officeDocument/2006/relationships/hyperlink" Target="https://podminky.urs.cz/item/CS_URS_2025_01/741122015" TargetMode="External"/><Relationship Id="rId14" Type="http://schemas.openxmlformats.org/officeDocument/2006/relationships/hyperlink" Target="https://podminky.urs.cz/item/CS_URS_2025_01/741130001" TargetMode="External"/><Relationship Id="rId22" Type="http://schemas.openxmlformats.org/officeDocument/2006/relationships/hyperlink" Target="https://podminky.urs.cz/item/CS_URS_2025_01/741310112" TargetMode="External"/><Relationship Id="rId27" Type="http://schemas.openxmlformats.org/officeDocument/2006/relationships/hyperlink" Target="https://podminky.urs.cz/item/CS_URS_2025_01/741313001" TargetMode="External"/><Relationship Id="rId30" Type="http://schemas.openxmlformats.org/officeDocument/2006/relationships/hyperlink" Target="https://podminky.urs.cz/item/CS_URS_2025_01/741315813" TargetMode="External"/><Relationship Id="rId35" Type="http://schemas.openxmlformats.org/officeDocument/2006/relationships/hyperlink" Target="https://podminky.urs.cz/item/CS_URS_2025_01/741372002" TargetMode="External"/><Relationship Id="rId43" Type="http://schemas.openxmlformats.org/officeDocument/2006/relationships/hyperlink" Target="https://podminky.urs.cz/item/CS_URS_2025_01/742330044" TargetMode="External"/><Relationship Id="rId48" Type="http://schemas.openxmlformats.org/officeDocument/2006/relationships/hyperlink" Target="https://podminky.urs.cz/item/CS_URS_2025_01/742420121" TargetMode="External"/><Relationship Id="rId8" Type="http://schemas.openxmlformats.org/officeDocument/2006/relationships/hyperlink" Target="https://podminky.urs.cz/item/CS_URS_2025_01/741122011" TargetMode="External"/><Relationship Id="rId51" Type="http://schemas.openxmlformats.org/officeDocument/2006/relationships/hyperlink" Target="https://podminky.urs.cz/item/CS_URS_2025_01/46811112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5_01/998725202" TargetMode="External"/><Relationship Id="rId1" Type="http://schemas.openxmlformats.org/officeDocument/2006/relationships/hyperlink" Target="https://podminky.urs.cz/item/CS_URS_2025_01/7252108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5</v>
      </c>
      <c r="BV1" s="19" t="s">
        <v>6</v>
      </c>
    </row>
    <row r="2" spans="1:74" s="1" customFormat="1" ht="36.950000000000003" customHeight="1"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4"/>
      <c r="C4" s="25"/>
      <c r="D4" s="26" t="s">
        <v>10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11</v>
      </c>
      <c r="BG4" s="28" t="s">
        <v>12</v>
      </c>
      <c r="BS4" s="20" t="s">
        <v>13</v>
      </c>
    </row>
    <row r="5" spans="1:74" s="1" customFormat="1" ht="12" customHeight="1">
      <c r="B5" s="24"/>
      <c r="C5" s="25"/>
      <c r="D5" s="29" t="s">
        <v>14</v>
      </c>
      <c r="E5" s="25"/>
      <c r="F5" s="25"/>
      <c r="G5" s="25"/>
      <c r="H5" s="25"/>
      <c r="I5" s="25"/>
      <c r="J5" s="25"/>
      <c r="K5" s="376" t="s">
        <v>15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25"/>
      <c r="AQ5" s="25"/>
      <c r="AR5" s="23"/>
      <c r="BG5" s="373" t="s">
        <v>16</v>
      </c>
      <c r="BS5" s="20" t="s">
        <v>7</v>
      </c>
    </row>
    <row r="6" spans="1:74" s="1" customFormat="1" ht="36.950000000000003" customHeight="1">
      <c r="B6" s="24"/>
      <c r="C6" s="25"/>
      <c r="D6" s="31" t="s">
        <v>17</v>
      </c>
      <c r="E6" s="25"/>
      <c r="F6" s="25"/>
      <c r="G6" s="25"/>
      <c r="H6" s="25"/>
      <c r="I6" s="25"/>
      <c r="J6" s="25"/>
      <c r="K6" s="378" t="s">
        <v>18</v>
      </c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25"/>
      <c r="AQ6" s="25"/>
      <c r="AR6" s="23"/>
      <c r="BG6" s="374"/>
      <c r="BS6" s="20" t="s">
        <v>7</v>
      </c>
    </row>
    <row r="7" spans="1:74" s="1" customFormat="1" ht="12" customHeight="1">
      <c r="B7" s="24"/>
      <c r="C7" s="25"/>
      <c r="D7" s="32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21</v>
      </c>
      <c r="AL7" s="25"/>
      <c r="AM7" s="25"/>
      <c r="AN7" s="30" t="s">
        <v>22</v>
      </c>
      <c r="AO7" s="25"/>
      <c r="AP7" s="25"/>
      <c r="AQ7" s="25"/>
      <c r="AR7" s="23"/>
      <c r="BG7" s="374"/>
      <c r="BS7" s="20" t="s">
        <v>7</v>
      </c>
    </row>
    <row r="8" spans="1:74" s="1" customFormat="1" ht="12" customHeight="1">
      <c r="B8" s="24"/>
      <c r="C8" s="25"/>
      <c r="D8" s="32" t="s">
        <v>23</v>
      </c>
      <c r="E8" s="25"/>
      <c r="F8" s="25"/>
      <c r="G8" s="25"/>
      <c r="H8" s="25"/>
      <c r="I8" s="25"/>
      <c r="J8" s="25"/>
      <c r="K8" s="30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25</v>
      </c>
      <c r="AL8" s="25"/>
      <c r="AM8" s="25"/>
      <c r="AN8" s="33" t="s">
        <v>26</v>
      </c>
      <c r="AO8" s="25"/>
      <c r="AP8" s="25"/>
      <c r="AQ8" s="25"/>
      <c r="AR8" s="23"/>
      <c r="BG8" s="374"/>
      <c r="BS8" s="20" t="s">
        <v>7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G9" s="374"/>
      <c r="BS9" s="20" t="s">
        <v>7</v>
      </c>
    </row>
    <row r="10" spans="1:74" s="1" customFormat="1" ht="12" customHeight="1">
      <c r="B10" s="24"/>
      <c r="C10" s="25"/>
      <c r="D10" s="32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28</v>
      </c>
      <c r="AL10" s="25"/>
      <c r="AM10" s="25"/>
      <c r="AN10" s="30" t="s">
        <v>22</v>
      </c>
      <c r="AO10" s="25"/>
      <c r="AP10" s="25"/>
      <c r="AQ10" s="25"/>
      <c r="AR10" s="23"/>
      <c r="BG10" s="374"/>
      <c r="BS10" s="20" t="s">
        <v>7</v>
      </c>
    </row>
    <row r="11" spans="1:74" s="1" customFormat="1" ht="18.399999999999999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22</v>
      </c>
      <c r="AO11" s="25"/>
      <c r="AP11" s="25"/>
      <c r="AQ11" s="25"/>
      <c r="AR11" s="23"/>
      <c r="BG11" s="374"/>
      <c r="BS11" s="20" t="s">
        <v>7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G12" s="374"/>
      <c r="BS12" s="20" t="s">
        <v>7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28</v>
      </c>
      <c r="AL13" s="25"/>
      <c r="AM13" s="25"/>
      <c r="AN13" s="34" t="s">
        <v>32</v>
      </c>
      <c r="AO13" s="25"/>
      <c r="AP13" s="25"/>
      <c r="AQ13" s="25"/>
      <c r="AR13" s="23"/>
      <c r="BG13" s="374"/>
      <c r="BS13" s="20" t="s">
        <v>7</v>
      </c>
    </row>
    <row r="14" spans="1:74" ht="12.75">
      <c r="B14" s="24"/>
      <c r="C14" s="25"/>
      <c r="D14" s="25"/>
      <c r="E14" s="379" t="s">
        <v>32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2" t="s">
        <v>30</v>
      </c>
      <c r="AL14" s="25"/>
      <c r="AM14" s="25"/>
      <c r="AN14" s="34" t="s">
        <v>32</v>
      </c>
      <c r="AO14" s="25"/>
      <c r="AP14" s="25"/>
      <c r="AQ14" s="25"/>
      <c r="AR14" s="23"/>
      <c r="BG14" s="374"/>
      <c r="BS14" s="20" t="s">
        <v>7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G15" s="374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28</v>
      </c>
      <c r="AL16" s="25"/>
      <c r="AM16" s="25"/>
      <c r="AN16" s="30" t="s">
        <v>22</v>
      </c>
      <c r="AO16" s="25"/>
      <c r="AP16" s="25"/>
      <c r="AQ16" s="25"/>
      <c r="AR16" s="23"/>
      <c r="BG16" s="374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22</v>
      </c>
      <c r="AO17" s="25"/>
      <c r="AP17" s="25"/>
      <c r="AQ17" s="25"/>
      <c r="AR17" s="23"/>
      <c r="BG17" s="374"/>
      <c r="BS17" s="20" t="s">
        <v>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G18" s="374"/>
      <c r="BS18" s="20" t="s">
        <v>7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28</v>
      </c>
      <c r="AL19" s="25"/>
      <c r="AM19" s="25"/>
      <c r="AN19" s="30" t="s">
        <v>35</v>
      </c>
      <c r="AO19" s="25"/>
      <c r="AP19" s="25"/>
      <c r="AQ19" s="25"/>
      <c r="AR19" s="23"/>
      <c r="BG19" s="374"/>
      <c r="BS19" s="20" t="s">
        <v>7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37</v>
      </c>
      <c r="AO20" s="25"/>
      <c r="AP20" s="25"/>
      <c r="AQ20" s="25"/>
      <c r="AR20" s="23"/>
      <c r="BG20" s="374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G21" s="374"/>
    </row>
    <row r="22" spans="1:71" s="1" customFormat="1" ht="12" customHeight="1">
      <c r="B22" s="24"/>
      <c r="C22" s="25"/>
      <c r="D22" s="32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G22" s="374"/>
    </row>
    <row r="23" spans="1:71" s="1" customFormat="1" ht="47.25" customHeight="1">
      <c r="B23" s="24"/>
      <c r="C23" s="25"/>
      <c r="D23" s="25"/>
      <c r="E23" s="381" t="s">
        <v>39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25"/>
      <c r="AP23" s="25"/>
      <c r="AQ23" s="25"/>
      <c r="AR23" s="23"/>
      <c r="BG23" s="374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G24" s="374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G25" s="374"/>
    </row>
    <row r="26" spans="1:71" s="2" customFormat="1" ht="25.9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2">
        <f>ROUND(AG54,2)</f>
        <v>0</v>
      </c>
      <c r="AL26" s="383"/>
      <c r="AM26" s="383"/>
      <c r="AN26" s="383"/>
      <c r="AO26" s="383"/>
      <c r="AP26" s="39"/>
      <c r="AQ26" s="39"/>
      <c r="AR26" s="42"/>
      <c r="BG26" s="37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G27" s="37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4" t="s">
        <v>41</v>
      </c>
      <c r="M28" s="384"/>
      <c r="N28" s="384"/>
      <c r="O28" s="384"/>
      <c r="P28" s="384"/>
      <c r="Q28" s="39"/>
      <c r="R28" s="39"/>
      <c r="S28" s="39"/>
      <c r="T28" s="39"/>
      <c r="U28" s="39"/>
      <c r="V28" s="39"/>
      <c r="W28" s="384" t="s">
        <v>42</v>
      </c>
      <c r="X28" s="384"/>
      <c r="Y28" s="384"/>
      <c r="Z28" s="384"/>
      <c r="AA28" s="384"/>
      <c r="AB28" s="384"/>
      <c r="AC28" s="384"/>
      <c r="AD28" s="384"/>
      <c r="AE28" s="384"/>
      <c r="AF28" s="39"/>
      <c r="AG28" s="39"/>
      <c r="AH28" s="39"/>
      <c r="AI28" s="39"/>
      <c r="AJ28" s="39"/>
      <c r="AK28" s="384" t="s">
        <v>43</v>
      </c>
      <c r="AL28" s="384"/>
      <c r="AM28" s="384"/>
      <c r="AN28" s="384"/>
      <c r="AO28" s="384"/>
      <c r="AP28" s="39"/>
      <c r="AQ28" s="39"/>
      <c r="AR28" s="42"/>
      <c r="BG28" s="374"/>
    </row>
    <row r="29" spans="1:71" s="3" customFormat="1" ht="14.45" customHeight="1">
      <c r="B29" s="43"/>
      <c r="C29" s="44"/>
      <c r="D29" s="32" t="s">
        <v>44</v>
      </c>
      <c r="E29" s="44"/>
      <c r="F29" s="32" t="s">
        <v>45</v>
      </c>
      <c r="G29" s="44"/>
      <c r="H29" s="44"/>
      <c r="I29" s="44"/>
      <c r="J29" s="44"/>
      <c r="K29" s="44"/>
      <c r="L29" s="387">
        <v>0.21</v>
      </c>
      <c r="M29" s="386"/>
      <c r="N29" s="386"/>
      <c r="O29" s="386"/>
      <c r="P29" s="386"/>
      <c r="Q29" s="44"/>
      <c r="R29" s="44"/>
      <c r="S29" s="44"/>
      <c r="T29" s="44"/>
      <c r="U29" s="44"/>
      <c r="V29" s="44"/>
      <c r="W29" s="385">
        <f>ROUND(BB54, 2)</f>
        <v>0</v>
      </c>
      <c r="X29" s="386"/>
      <c r="Y29" s="386"/>
      <c r="Z29" s="386"/>
      <c r="AA29" s="386"/>
      <c r="AB29" s="386"/>
      <c r="AC29" s="386"/>
      <c r="AD29" s="386"/>
      <c r="AE29" s="386"/>
      <c r="AF29" s="44"/>
      <c r="AG29" s="44"/>
      <c r="AH29" s="44"/>
      <c r="AI29" s="44"/>
      <c r="AJ29" s="44"/>
      <c r="AK29" s="385">
        <f>ROUND(AX54, 2)</f>
        <v>0</v>
      </c>
      <c r="AL29" s="386"/>
      <c r="AM29" s="386"/>
      <c r="AN29" s="386"/>
      <c r="AO29" s="386"/>
      <c r="AP29" s="44"/>
      <c r="AQ29" s="44"/>
      <c r="AR29" s="45"/>
      <c r="BG29" s="375"/>
    </row>
    <row r="30" spans="1:71" s="3" customFormat="1" ht="14.45" customHeight="1">
      <c r="B30" s="43"/>
      <c r="C30" s="44"/>
      <c r="D30" s="44"/>
      <c r="E30" s="44"/>
      <c r="F30" s="32" t="s">
        <v>46</v>
      </c>
      <c r="G30" s="44"/>
      <c r="H30" s="44"/>
      <c r="I30" s="44"/>
      <c r="J30" s="44"/>
      <c r="K30" s="44"/>
      <c r="L30" s="387">
        <v>0.12</v>
      </c>
      <c r="M30" s="386"/>
      <c r="N30" s="386"/>
      <c r="O30" s="386"/>
      <c r="P30" s="386"/>
      <c r="Q30" s="44"/>
      <c r="R30" s="44"/>
      <c r="S30" s="44"/>
      <c r="T30" s="44"/>
      <c r="U30" s="44"/>
      <c r="V30" s="44"/>
      <c r="W30" s="385">
        <f>ROUND(BC54, 2)</f>
        <v>0</v>
      </c>
      <c r="X30" s="386"/>
      <c r="Y30" s="386"/>
      <c r="Z30" s="386"/>
      <c r="AA30" s="386"/>
      <c r="AB30" s="386"/>
      <c r="AC30" s="386"/>
      <c r="AD30" s="386"/>
      <c r="AE30" s="386"/>
      <c r="AF30" s="44"/>
      <c r="AG30" s="44"/>
      <c r="AH30" s="44"/>
      <c r="AI30" s="44"/>
      <c r="AJ30" s="44"/>
      <c r="AK30" s="385">
        <f>ROUND(AY54, 2)</f>
        <v>0</v>
      </c>
      <c r="AL30" s="386"/>
      <c r="AM30" s="386"/>
      <c r="AN30" s="386"/>
      <c r="AO30" s="386"/>
      <c r="AP30" s="44"/>
      <c r="AQ30" s="44"/>
      <c r="AR30" s="45"/>
      <c r="BG30" s="375"/>
    </row>
    <row r="31" spans="1:71" s="3" customFormat="1" ht="14.45" hidden="1" customHeight="1">
      <c r="B31" s="43"/>
      <c r="C31" s="44"/>
      <c r="D31" s="44"/>
      <c r="E31" s="44"/>
      <c r="F31" s="32" t="s">
        <v>47</v>
      </c>
      <c r="G31" s="44"/>
      <c r="H31" s="44"/>
      <c r="I31" s="44"/>
      <c r="J31" s="44"/>
      <c r="K31" s="44"/>
      <c r="L31" s="387">
        <v>0.21</v>
      </c>
      <c r="M31" s="386"/>
      <c r="N31" s="386"/>
      <c r="O31" s="386"/>
      <c r="P31" s="386"/>
      <c r="Q31" s="44"/>
      <c r="R31" s="44"/>
      <c r="S31" s="44"/>
      <c r="T31" s="44"/>
      <c r="U31" s="44"/>
      <c r="V31" s="44"/>
      <c r="W31" s="385">
        <f>ROUND(BD54, 2)</f>
        <v>0</v>
      </c>
      <c r="X31" s="386"/>
      <c r="Y31" s="386"/>
      <c r="Z31" s="386"/>
      <c r="AA31" s="386"/>
      <c r="AB31" s="386"/>
      <c r="AC31" s="386"/>
      <c r="AD31" s="386"/>
      <c r="AE31" s="386"/>
      <c r="AF31" s="44"/>
      <c r="AG31" s="44"/>
      <c r="AH31" s="44"/>
      <c r="AI31" s="44"/>
      <c r="AJ31" s="44"/>
      <c r="AK31" s="385">
        <v>0</v>
      </c>
      <c r="AL31" s="386"/>
      <c r="AM31" s="386"/>
      <c r="AN31" s="386"/>
      <c r="AO31" s="386"/>
      <c r="AP31" s="44"/>
      <c r="AQ31" s="44"/>
      <c r="AR31" s="45"/>
      <c r="BG31" s="375"/>
    </row>
    <row r="32" spans="1:71" s="3" customFormat="1" ht="14.45" hidden="1" customHeight="1">
      <c r="B32" s="43"/>
      <c r="C32" s="44"/>
      <c r="D32" s="44"/>
      <c r="E32" s="44"/>
      <c r="F32" s="32" t="s">
        <v>48</v>
      </c>
      <c r="G32" s="44"/>
      <c r="H32" s="44"/>
      <c r="I32" s="44"/>
      <c r="J32" s="44"/>
      <c r="K32" s="44"/>
      <c r="L32" s="387">
        <v>0.12</v>
      </c>
      <c r="M32" s="386"/>
      <c r="N32" s="386"/>
      <c r="O32" s="386"/>
      <c r="P32" s="386"/>
      <c r="Q32" s="44"/>
      <c r="R32" s="44"/>
      <c r="S32" s="44"/>
      <c r="T32" s="44"/>
      <c r="U32" s="44"/>
      <c r="V32" s="44"/>
      <c r="W32" s="385">
        <f>ROUND(BE54, 2)</f>
        <v>0</v>
      </c>
      <c r="X32" s="386"/>
      <c r="Y32" s="386"/>
      <c r="Z32" s="386"/>
      <c r="AA32" s="386"/>
      <c r="AB32" s="386"/>
      <c r="AC32" s="386"/>
      <c r="AD32" s="386"/>
      <c r="AE32" s="386"/>
      <c r="AF32" s="44"/>
      <c r="AG32" s="44"/>
      <c r="AH32" s="44"/>
      <c r="AI32" s="44"/>
      <c r="AJ32" s="44"/>
      <c r="AK32" s="385">
        <v>0</v>
      </c>
      <c r="AL32" s="386"/>
      <c r="AM32" s="386"/>
      <c r="AN32" s="386"/>
      <c r="AO32" s="386"/>
      <c r="AP32" s="44"/>
      <c r="AQ32" s="44"/>
      <c r="AR32" s="45"/>
      <c r="BG32" s="375"/>
    </row>
    <row r="33" spans="1:59" s="3" customFormat="1" ht="14.45" hidden="1" customHeight="1">
      <c r="B33" s="43"/>
      <c r="C33" s="44"/>
      <c r="D33" s="44"/>
      <c r="E33" s="44"/>
      <c r="F33" s="32" t="s">
        <v>49</v>
      </c>
      <c r="G33" s="44"/>
      <c r="H33" s="44"/>
      <c r="I33" s="44"/>
      <c r="J33" s="44"/>
      <c r="K33" s="44"/>
      <c r="L33" s="387">
        <v>0</v>
      </c>
      <c r="M33" s="386"/>
      <c r="N33" s="386"/>
      <c r="O33" s="386"/>
      <c r="P33" s="386"/>
      <c r="Q33" s="44"/>
      <c r="R33" s="44"/>
      <c r="S33" s="44"/>
      <c r="T33" s="44"/>
      <c r="U33" s="44"/>
      <c r="V33" s="44"/>
      <c r="W33" s="385">
        <f>ROUND(BF54, 2)</f>
        <v>0</v>
      </c>
      <c r="X33" s="386"/>
      <c r="Y33" s="386"/>
      <c r="Z33" s="386"/>
      <c r="AA33" s="386"/>
      <c r="AB33" s="386"/>
      <c r="AC33" s="386"/>
      <c r="AD33" s="386"/>
      <c r="AE33" s="386"/>
      <c r="AF33" s="44"/>
      <c r="AG33" s="44"/>
      <c r="AH33" s="44"/>
      <c r="AI33" s="44"/>
      <c r="AJ33" s="44"/>
      <c r="AK33" s="385">
        <v>0</v>
      </c>
      <c r="AL33" s="386"/>
      <c r="AM33" s="386"/>
      <c r="AN33" s="386"/>
      <c r="AO33" s="386"/>
      <c r="AP33" s="44"/>
      <c r="AQ33" s="44"/>
      <c r="AR33" s="45"/>
    </row>
    <row r="34" spans="1:59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G34" s="37"/>
    </row>
    <row r="35" spans="1:59" s="2" customFormat="1" ht="25.9" customHeight="1">
      <c r="A35" s="37"/>
      <c r="B35" s="38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91" t="s">
        <v>52</v>
      </c>
      <c r="Y35" s="389"/>
      <c r="Z35" s="389"/>
      <c r="AA35" s="389"/>
      <c r="AB35" s="389"/>
      <c r="AC35" s="48"/>
      <c r="AD35" s="48"/>
      <c r="AE35" s="48"/>
      <c r="AF35" s="48"/>
      <c r="AG35" s="48"/>
      <c r="AH35" s="48"/>
      <c r="AI35" s="48"/>
      <c r="AJ35" s="48"/>
      <c r="AK35" s="388">
        <f>SUM(AK26:AK33)</f>
        <v>0</v>
      </c>
      <c r="AL35" s="389"/>
      <c r="AM35" s="389"/>
      <c r="AN35" s="389"/>
      <c r="AO35" s="390"/>
      <c r="AP35" s="46"/>
      <c r="AQ35" s="46"/>
      <c r="AR35" s="42"/>
      <c r="BG35" s="37"/>
    </row>
    <row r="36" spans="1:59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G36" s="37"/>
    </row>
    <row r="37" spans="1:59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G37" s="37"/>
    </row>
    <row r="41" spans="1:59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G41" s="37"/>
    </row>
    <row r="42" spans="1:59" s="2" customFormat="1" ht="24.95" customHeight="1">
      <c r="A42" s="37"/>
      <c r="B42" s="38"/>
      <c r="C42" s="26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G42" s="37"/>
    </row>
    <row r="43" spans="1:59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G43" s="37"/>
    </row>
    <row r="44" spans="1:59" s="4" customFormat="1" ht="12" customHeight="1">
      <c r="B44" s="54"/>
      <c r="C44" s="32" t="s">
        <v>14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2025-2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9" s="5" customFormat="1" ht="36.950000000000003" customHeight="1">
      <c r="B45" s="57"/>
      <c r="C45" s="58" t="s">
        <v>17</v>
      </c>
      <c r="D45" s="59"/>
      <c r="E45" s="59"/>
      <c r="F45" s="59"/>
      <c r="G45" s="59"/>
      <c r="H45" s="59"/>
      <c r="I45" s="59"/>
      <c r="J45" s="59"/>
      <c r="K45" s="59"/>
      <c r="L45" s="353" t="str">
        <f>K6</f>
        <v>STAVEBNÍ ÚPRAVY OBJEKT HAVLÍČKOVA 447/13 MLADÁ BOLESLAV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9"/>
      <c r="AQ45" s="59"/>
      <c r="AR45" s="60"/>
    </row>
    <row r="46" spans="1:59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G46" s="37"/>
    </row>
    <row r="47" spans="1:59" s="2" customFormat="1" ht="12" customHeight="1">
      <c r="A47" s="37"/>
      <c r="B47" s="38"/>
      <c r="C47" s="32" t="s">
        <v>23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Mladá Boleslav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25</v>
      </c>
      <c r="AJ47" s="39"/>
      <c r="AK47" s="39"/>
      <c r="AL47" s="39"/>
      <c r="AM47" s="355" t="str">
        <f>IF(AN8= "","",AN8)</f>
        <v>30. 1. 2025</v>
      </c>
      <c r="AN47" s="355"/>
      <c r="AO47" s="39"/>
      <c r="AP47" s="39"/>
      <c r="AQ47" s="39"/>
      <c r="AR47" s="42"/>
      <c r="BG47" s="37"/>
    </row>
    <row r="48" spans="1:59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G48" s="37"/>
    </row>
    <row r="49" spans="1:91" s="2" customFormat="1" ht="15.2" customHeight="1">
      <c r="A49" s="37"/>
      <c r="B49" s="38"/>
      <c r="C49" s="32" t="s">
        <v>27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56" t="str">
        <f>IF(E17="","",E17)</f>
        <v xml:space="preserve"> </v>
      </c>
      <c r="AN49" s="357"/>
      <c r="AO49" s="357"/>
      <c r="AP49" s="357"/>
      <c r="AQ49" s="39"/>
      <c r="AR49" s="42"/>
      <c r="AS49" s="358" t="s">
        <v>54</v>
      </c>
      <c r="AT49" s="359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4"/>
      <c r="BG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56" t="str">
        <f>IF(E20="","",E20)</f>
        <v>Petr Navrátil</v>
      </c>
      <c r="AN50" s="357"/>
      <c r="AO50" s="357"/>
      <c r="AP50" s="357"/>
      <c r="AQ50" s="39"/>
      <c r="AR50" s="42"/>
      <c r="AS50" s="360"/>
      <c r="AT50" s="3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6"/>
      <c r="BG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2"/>
      <c r="AT51" s="363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8"/>
      <c r="BG51" s="37"/>
    </row>
    <row r="52" spans="1:91" s="2" customFormat="1" ht="29.25" customHeight="1">
      <c r="A52" s="37"/>
      <c r="B52" s="38"/>
      <c r="C52" s="364" t="s">
        <v>55</v>
      </c>
      <c r="D52" s="365"/>
      <c r="E52" s="365"/>
      <c r="F52" s="365"/>
      <c r="G52" s="365"/>
      <c r="H52" s="69"/>
      <c r="I52" s="367" t="s">
        <v>56</v>
      </c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6" t="s">
        <v>57</v>
      </c>
      <c r="AH52" s="365"/>
      <c r="AI52" s="365"/>
      <c r="AJ52" s="365"/>
      <c r="AK52" s="365"/>
      <c r="AL52" s="365"/>
      <c r="AM52" s="365"/>
      <c r="AN52" s="367" t="s">
        <v>58</v>
      </c>
      <c r="AO52" s="365"/>
      <c r="AP52" s="365"/>
      <c r="AQ52" s="70" t="s">
        <v>59</v>
      </c>
      <c r="AR52" s="42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2" t="s">
        <v>71</v>
      </c>
      <c r="BE52" s="72" t="s">
        <v>72</v>
      </c>
      <c r="BF52" s="73" t="s">
        <v>73</v>
      </c>
      <c r="BG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6"/>
      <c r="BG53" s="37"/>
    </row>
    <row r="54" spans="1:91" s="6" customFormat="1" ht="32.450000000000003" customHeight="1">
      <c r="B54" s="77"/>
      <c r="C54" s="78" t="s">
        <v>74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1">
        <f>ROUND(SUM(AG55:AG61),2)</f>
        <v>0</v>
      </c>
      <c r="AH54" s="371"/>
      <c r="AI54" s="371"/>
      <c r="AJ54" s="371"/>
      <c r="AK54" s="371"/>
      <c r="AL54" s="371"/>
      <c r="AM54" s="371"/>
      <c r="AN54" s="372">
        <f t="shared" ref="AN54:AN61" si="0">SUM(AG54,AV54)</f>
        <v>0</v>
      </c>
      <c r="AO54" s="372"/>
      <c r="AP54" s="372"/>
      <c r="AQ54" s="81" t="s">
        <v>22</v>
      </c>
      <c r="AR54" s="82"/>
      <c r="AS54" s="83">
        <f>ROUND(SUM(AS55:AS61),2)</f>
        <v>0</v>
      </c>
      <c r="AT54" s="84">
        <f>ROUND(SUM(AT55:AT61),2)</f>
        <v>0</v>
      </c>
      <c r="AU54" s="85">
        <f>ROUND(SUM(AU55:AU61),2)</f>
        <v>0</v>
      </c>
      <c r="AV54" s="85">
        <f t="shared" ref="AV54:AV61" si="1">ROUND(SUM(AX54:AY54),2)</f>
        <v>0</v>
      </c>
      <c r="AW54" s="86">
        <f>ROUND(SUM(AW55:AW61),5)</f>
        <v>0</v>
      </c>
      <c r="AX54" s="85">
        <f>ROUND(BB54*L29,2)</f>
        <v>0</v>
      </c>
      <c r="AY54" s="85">
        <f>ROUND(BC54*L30,2)</f>
        <v>0</v>
      </c>
      <c r="AZ54" s="85">
        <f>ROUND(BD54*L29,2)</f>
        <v>0</v>
      </c>
      <c r="BA54" s="85">
        <f>ROUND(BE54*L30,2)</f>
        <v>0</v>
      </c>
      <c r="BB54" s="85">
        <f>ROUND(SUM(BB55:BB61),2)</f>
        <v>0</v>
      </c>
      <c r="BC54" s="85">
        <f>ROUND(SUM(BC55:BC61),2)</f>
        <v>0</v>
      </c>
      <c r="BD54" s="85">
        <f>ROUND(SUM(BD55:BD61),2)</f>
        <v>0</v>
      </c>
      <c r="BE54" s="85">
        <f>ROUND(SUM(BE55:BE61),2)</f>
        <v>0</v>
      </c>
      <c r="BF54" s="87">
        <f>ROUND(SUM(BF55:BF61),2)</f>
        <v>0</v>
      </c>
      <c r="BS54" s="88" t="s">
        <v>75</v>
      </c>
      <c r="BT54" s="88" t="s">
        <v>76</v>
      </c>
      <c r="BU54" s="89" t="s">
        <v>77</v>
      </c>
      <c r="BV54" s="88" t="s">
        <v>78</v>
      </c>
      <c r="BW54" s="88" t="s">
        <v>6</v>
      </c>
      <c r="BX54" s="88" t="s">
        <v>79</v>
      </c>
      <c r="CL54" s="88" t="s">
        <v>20</v>
      </c>
    </row>
    <row r="55" spans="1:91" s="7" customFormat="1" ht="24.75" customHeight="1">
      <c r="A55" s="90" t="s">
        <v>80</v>
      </c>
      <c r="B55" s="91"/>
      <c r="C55" s="92"/>
      <c r="D55" s="368" t="s">
        <v>81</v>
      </c>
      <c r="E55" s="368"/>
      <c r="F55" s="368"/>
      <c r="G55" s="368"/>
      <c r="H55" s="368"/>
      <c r="I55" s="93"/>
      <c r="J55" s="368" t="s">
        <v>82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9">
        <f>'2025-2-1 - VEDLEJŠÍ ROZPO...'!K32</f>
        <v>0</v>
      </c>
      <c r="AH55" s="370"/>
      <c r="AI55" s="370"/>
      <c r="AJ55" s="370"/>
      <c r="AK55" s="370"/>
      <c r="AL55" s="370"/>
      <c r="AM55" s="370"/>
      <c r="AN55" s="369">
        <f t="shared" si="0"/>
        <v>0</v>
      </c>
      <c r="AO55" s="370"/>
      <c r="AP55" s="370"/>
      <c r="AQ55" s="94" t="s">
        <v>83</v>
      </c>
      <c r="AR55" s="95"/>
      <c r="AS55" s="96">
        <f>'2025-2-1 - VEDLEJŠÍ ROZPO...'!K30</f>
        <v>0</v>
      </c>
      <c r="AT55" s="97">
        <f>'2025-2-1 - VEDLEJŠÍ ROZPO...'!K31</f>
        <v>0</v>
      </c>
      <c r="AU55" s="97">
        <v>0</v>
      </c>
      <c r="AV55" s="97">
        <f t="shared" si="1"/>
        <v>0</v>
      </c>
      <c r="AW55" s="98">
        <f>'2025-2-1 - VEDLEJŠÍ ROZPO...'!T85</f>
        <v>0</v>
      </c>
      <c r="AX55" s="97">
        <f>'2025-2-1 - VEDLEJŠÍ ROZPO...'!K35</f>
        <v>0</v>
      </c>
      <c r="AY55" s="97">
        <f>'2025-2-1 - VEDLEJŠÍ ROZPO...'!K36</f>
        <v>0</v>
      </c>
      <c r="AZ55" s="97">
        <f>'2025-2-1 - VEDLEJŠÍ ROZPO...'!K37</f>
        <v>0</v>
      </c>
      <c r="BA55" s="97">
        <f>'2025-2-1 - VEDLEJŠÍ ROZPO...'!K38</f>
        <v>0</v>
      </c>
      <c r="BB55" s="97">
        <f>'2025-2-1 - VEDLEJŠÍ ROZPO...'!F35</f>
        <v>0</v>
      </c>
      <c r="BC55" s="97">
        <f>'2025-2-1 - VEDLEJŠÍ ROZPO...'!F36</f>
        <v>0</v>
      </c>
      <c r="BD55" s="97">
        <f>'2025-2-1 - VEDLEJŠÍ ROZPO...'!F37</f>
        <v>0</v>
      </c>
      <c r="BE55" s="97">
        <f>'2025-2-1 - VEDLEJŠÍ ROZPO...'!F38</f>
        <v>0</v>
      </c>
      <c r="BF55" s="99">
        <f>'2025-2-1 - VEDLEJŠÍ ROZPO...'!F39</f>
        <v>0</v>
      </c>
      <c r="BT55" s="100" t="s">
        <v>84</v>
      </c>
      <c r="BV55" s="100" t="s">
        <v>78</v>
      </c>
      <c r="BW55" s="100" t="s">
        <v>85</v>
      </c>
      <c r="BX55" s="100" t="s">
        <v>6</v>
      </c>
      <c r="CL55" s="100" t="s">
        <v>20</v>
      </c>
      <c r="CM55" s="100" t="s">
        <v>84</v>
      </c>
    </row>
    <row r="56" spans="1:91" s="7" customFormat="1" ht="37.5" customHeight="1">
      <c r="A56" s="90" t="s">
        <v>80</v>
      </c>
      <c r="B56" s="91"/>
      <c r="C56" s="92"/>
      <c r="D56" s="368" t="s">
        <v>86</v>
      </c>
      <c r="E56" s="368"/>
      <c r="F56" s="368"/>
      <c r="G56" s="368"/>
      <c r="H56" s="368"/>
      <c r="I56" s="93"/>
      <c r="J56" s="368" t="s">
        <v>87</v>
      </c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9">
        <f>'2025-2-5 - STAVEBNÍ OBJEK...'!K32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94" t="s">
        <v>83</v>
      </c>
      <c r="AR56" s="95"/>
      <c r="AS56" s="96">
        <f>'2025-2-5 - STAVEBNÍ OBJEK...'!K30</f>
        <v>0</v>
      </c>
      <c r="AT56" s="97">
        <f>'2025-2-5 - STAVEBNÍ OBJEK...'!K31</f>
        <v>0</v>
      </c>
      <c r="AU56" s="97">
        <v>0</v>
      </c>
      <c r="AV56" s="97">
        <f t="shared" si="1"/>
        <v>0</v>
      </c>
      <c r="AW56" s="98">
        <f>'2025-2-5 - STAVEBNÍ OBJEK...'!T94</f>
        <v>0</v>
      </c>
      <c r="AX56" s="97">
        <f>'2025-2-5 - STAVEBNÍ OBJEK...'!K35</f>
        <v>0</v>
      </c>
      <c r="AY56" s="97">
        <f>'2025-2-5 - STAVEBNÍ OBJEK...'!K36</f>
        <v>0</v>
      </c>
      <c r="AZ56" s="97">
        <f>'2025-2-5 - STAVEBNÍ OBJEK...'!K37</f>
        <v>0</v>
      </c>
      <c r="BA56" s="97">
        <f>'2025-2-5 - STAVEBNÍ OBJEK...'!K38</f>
        <v>0</v>
      </c>
      <c r="BB56" s="97">
        <f>'2025-2-5 - STAVEBNÍ OBJEK...'!F35</f>
        <v>0</v>
      </c>
      <c r="BC56" s="97">
        <f>'2025-2-5 - STAVEBNÍ OBJEK...'!F36</f>
        <v>0</v>
      </c>
      <c r="BD56" s="97">
        <f>'2025-2-5 - STAVEBNÍ OBJEK...'!F37</f>
        <v>0</v>
      </c>
      <c r="BE56" s="97">
        <f>'2025-2-5 - STAVEBNÍ OBJEK...'!F38</f>
        <v>0</v>
      </c>
      <c r="BF56" s="99">
        <f>'2025-2-5 - STAVEBNÍ OBJEK...'!F39</f>
        <v>0</v>
      </c>
      <c r="BT56" s="100" t="s">
        <v>84</v>
      </c>
      <c r="BV56" s="100" t="s">
        <v>78</v>
      </c>
      <c r="BW56" s="100" t="s">
        <v>88</v>
      </c>
      <c r="BX56" s="100" t="s">
        <v>6</v>
      </c>
      <c r="CL56" s="100" t="s">
        <v>20</v>
      </c>
      <c r="CM56" s="100" t="s">
        <v>84</v>
      </c>
    </row>
    <row r="57" spans="1:91" s="7" customFormat="1" ht="37.5" customHeight="1">
      <c r="A57" s="90" t="s">
        <v>80</v>
      </c>
      <c r="B57" s="91"/>
      <c r="C57" s="92"/>
      <c r="D57" s="368" t="s">
        <v>89</v>
      </c>
      <c r="E57" s="368"/>
      <c r="F57" s="368"/>
      <c r="G57" s="368"/>
      <c r="H57" s="368"/>
      <c r="I57" s="93"/>
      <c r="J57" s="368" t="s">
        <v>90</v>
      </c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9">
        <f>'2025-2-6 - STAVEBNÍ OBJEK...'!K32</f>
        <v>0</v>
      </c>
      <c r="AH57" s="370"/>
      <c r="AI57" s="370"/>
      <c r="AJ57" s="370"/>
      <c r="AK57" s="370"/>
      <c r="AL57" s="370"/>
      <c r="AM57" s="370"/>
      <c r="AN57" s="369">
        <f t="shared" si="0"/>
        <v>0</v>
      </c>
      <c r="AO57" s="370"/>
      <c r="AP57" s="370"/>
      <c r="AQ57" s="94" t="s">
        <v>83</v>
      </c>
      <c r="AR57" s="95"/>
      <c r="AS57" s="96">
        <f>'2025-2-6 - STAVEBNÍ OBJEK...'!K30</f>
        <v>0</v>
      </c>
      <c r="AT57" s="97">
        <f>'2025-2-6 - STAVEBNÍ OBJEK...'!K31</f>
        <v>0</v>
      </c>
      <c r="AU57" s="97">
        <v>0</v>
      </c>
      <c r="AV57" s="97">
        <f t="shared" si="1"/>
        <v>0</v>
      </c>
      <c r="AW57" s="98">
        <f>'2025-2-6 - STAVEBNÍ OBJEK...'!T86</f>
        <v>0</v>
      </c>
      <c r="AX57" s="97">
        <f>'2025-2-6 - STAVEBNÍ OBJEK...'!K35</f>
        <v>0</v>
      </c>
      <c r="AY57" s="97">
        <f>'2025-2-6 - STAVEBNÍ OBJEK...'!K36</f>
        <v>0</v>
      </c>
      <c r="AZ57" s="97">
        <f>'2025-2-6 - STAVEBNÍ OBJEK...'!K37</f>
        <v>0</v>
      </c>
      <c r="BA57" s="97">
        <f>'2025-2-6 - STAVEBNÍ OBJEK...'!K38</f>
        <v>0</v>
      </c>
      <c r="BB57" s="97">
        <f>'2025-2-6 - STAVEBNÍ OBJEK...'!F35</f>
        <v>0</v>
      </c>
      <c r="BC57" s="97">
        <f>'2025-2-6 - STAVEBNÍ OBJEK...'!F36</f>
        <v>0</v>
      </c>
      <c r="BD57" s="97">
        <f>'2025-2-6 - STAVEBNÍ OBJEK...'!F37</f>
        <v>0</v>
      </c>
      <c r="BE57" s="97">
        <f>'2025-2-6 - STAVEBNÍ OBJEK...'!F38</f>
        <v>0</v>
      </c>
      <c r="BF57" s="99">
        <f>'2025-2-6 - STAVEBNÍ OBJEK...'!F39</f>
        <v>0</v>
      </c>
      <c r="BT57" s="100" t="s">
        <v>84</v>
      </c>
      <c r="BV57" s="100" t="s">
        <v>78</v>
      </c>
      <c r="BW57" s="100" t="s">
        <v>91</v>
      </c>
      <c r="BX57" s="100" t="s">
        <v>6</v>
      </c>
      <c r="CL57" s="100" t="s">
        <v>20</v>
      </c>
      <c r="CM57" s="100" t="s">
        <v>84</v>
      </c>
    </row>
    <row r="58" spans="1:91" s="7" customFormat="1" ht="37.5" customHeight="1">
      <c r="A58" s="90" t="s">
        <v>80</v>
      </c>
      <c r="B58" s="91"/>
      <c r="C58" s="92"/>
      <c r="D58" s="368" t="s">
        <v>92</v>
      </c>
      <c r="E58" s="368"/>
      <c r="F58" s="368"/>
      <c r="G58" s="368"/>
      <c r="H58" s="368"/>
      <c r="I58" s="93"/>
      <c r="J58" s="368" t="s">
        <v>93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9">
        <f>'2025-2-7 - STAVEBNÍ OBJEK...'!K32</f>
        <v>0</v>
      </c>
      <c r="AH58" s="370"/>
      <c r="AI58" s="370"/>
      <c r="AJ58" s="370"/>
      <c r="AK58" s="370"/>
      <c r="AL58" s="370"/>
      <c r="AM58" s="370"/>
      <c r="AN58" s="369">
        <f t="shared" si="0"/>
        <v>0</v>
      </c>
      <c r="AO58" s="370"/>
      <c r="AP58" s="370"/>
      <c r="AQ58" s="94" t="s">
        <v>83</v>
      </c>
      <c r="AR58" s="95"/>
      <c r="AS58" s="96">
        <f>'2025-2-7 - STAVEBNÍ OBJEK...'!K30</f>
        <v>0</v>
      </c>
      <c r="AT58" s="97">
        <f>'2025-2-7 - STAVEBNÍ OBJEK...'!K31</f>
        <v>0</v>
      </c>
      <c r="AU58" s="97">
        <v>0</v>
      </c>
      <c r="AV58" s="97">
        <f t="shared" si="1"/>
        <v>0</v>
      </c>
      <c r="AW58" s="98">
        <f>'2025-2-7 - STAVEBNÍ OBJEK...'!T96</f>
        <v>0</v>
      </c>
      <c r="AX58" s="97">
        <f>'2025-2-7 - STAVEBNÍ OBJEK...'!K35</f>
        <v>0</v>
      </c>
      <c r="AY58" s="97">
        <f>'2025-2-7 - STAVEBNÍ OBJEK...'!K36</f>
        <v>0</v>
      </c>
      <c r="AZ58" s="97">
        <f>'2025-2-7 - STAVEBNÍ OBJEK...'!K37</f>
        <v>0</v>
      </c>
      <c r="BA58" s="97">
        <f>'2025-2-7 - STAVEBNÍ OBJEK...'!K38</f>
        <v>0</v>
      </c>
      <c r="BB58" s="97">
        <f>'2025-2-7 - STAVEBNÍ OBJEK...'!F35</f>
        <v>0</v>
      </c>
      <c r="BC58" s="97">
        <f>'2025-2-7 - STAVEBNÍ OBJEK...'!F36</f>
        <v>0</v>
      </c>
      <c r="BD58" s="97">
        <f>'2025-2-7 - STAVEBNÍ OBJEK...'!F37</f>
        <v>0</v>
      </c>
      <c r="BE58" s="97">
        <f>'2025-2-7 - STAVEBNÍ OBJEK...'!F38</f>
        <v>0</v>
      </c>
      <c r="BF58" s="99">
        <f>'2025-2-7 - STAVEBNÍ OBJEK...'!F39</f>
        <v>0</v>
      </c>
      <c r="BT58" s="100" t="s">
        <v>84</v>
      </c>
      <c r="BV58" s="100" t="s">
        <v>78</v>
      </c>
      <c r="BW58" s="100" t="s">
        <v>94</v>
      </c>
      <c r="BX58" s="100" t="s">
        <v>6</v>
      </c>
      <c r="CL58" s="100" t="s">
        <v>20</v>
      </c>
      <c r="CM58" s="100" t="s">
        <v>84</v>
      </c>
    </row>
    <row r="59" spans="1:91" s="7" customFormat="1" ht="50.25" customHeight="1">
      <c r="A59" s="90" t="s">
        <v>80</v>
      </c>
      <c r="B59" s="91"/>
      <c r="C59" s="92"/>
      <c r="D59" s="368" t="s">
        <v>95</v>
      </c>
      <c r="E59" s="368"/>
      <c r="F59" s="368"/>
      <c r="G59" s="368"/>
      <c r="H59" s="368"/>
      <c r="I59" s="93"/>
      <c r="J59" s="368" t="s">
        <v>96</v>
      </c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9">
        <f>'2025-2-8 - STAVEBNÍ OBJEK...'!K32</f>
        <v>0</v>
      </c>
      <c r="AH59" s="370"/>
      <c r="AI59" s="370"/>
      <c r="AJ59" s="370"/>
      <c r="AK59" s="370"/>
      <c r="AL59" s="370"/>
      <c r="AM59" s="370"/>
      <c r="AN59" s="369">
        <f t="shared" si="0"/>
        <v>0</v>
      </c>
      <c r="AO59" s="370"/>
      <c r="AP59" s="370"/>
      <c r="AQ59" s="94" t="s">
        <v>83</v>
      </c>
      <c r="AR59" s="95"/>
      <c r="AS59" s="96">
        <f>'2025-2-8 - STAVEBNÍ OBJEK...'!K30</f>
        <v>0</v>
      </c>
      <c r="AT59" s="97">
        <f>'2025-2-8 - STAVEBNÍ OBJEK...'!K31</f>
        <v>0</v>
      </c>
      <c r="AU59" s="97">
        <v>0</v>
      </c>
      <c r="AV59" s="97">
        <f t="shared" si="1"/>
        <v>0</v>
      </c>
      <c r="AW59" s="98">
        <f>'2025-2-8 - STAVEBNÍ OBJEK...'!T93</f>
        <v>0</v>
      </c>
      <c r="AX59" s="97">
        <f>'2025-2-8 - STAVEBNÍ OBJEK...'!K35</f>
        <v>0</v>
      </c>
      <c r="AY59" s="97">
        <f>'2025-2-8 - STAVEBNÍ OBJEK...'!K36</f>
        <v>0</v>
      </c>
      <c r="AZ59" s="97">
        <f>'2025-2-8 - STAVEBNÍ OBJEK...'!K37</f>
        <v>0</v>
      </c>
      <c r="BA59" s="97">
        <f>'2025-2-8 - STAVEBNÍ OBJEK...'!K38</f>
        <v>0</v>
      </c>
      <c r="BB59" s="97">
        <f>'2025-2-8 - STAVEBNÍ OBJEK...'!F35</f>
        <v>0</v>
      </c>
      <c r="BC59" s="97">
        <f>'2025-2-8 - STAVEBNÍ OBJEK...'!F36</f>
        <v>0</v>
      </c>
      <c r="BD59" s="97">
        <f>'2025-2-8 - STAVEBNÍ OBJEK...'!F37</f>
        <v>0</v>
      </c>
      <c r="BE59" s="97">
        <f>'2025-2-8 - STAVEBNÍ OBJEK...'!F38</f>
        <v>0</v>
      </c>
      <c r="BF59" s="99">
        <f>'2025-2-8 - STAVEBNÍ OBJEK...'!F39</f>
        <v>0</v>
      </c>
      <c r="BT59" s="100" t="s">
        <v>84</v>
      </c>
      <c r="BV59" s="100" t="s">
        <v>78</v>
      </c>
      <c r="BW59" s="100" t="s">
        <v>97</v>
      </c>
      <c r="BX59" s="100" t="s">
        <v>6</v>
      </c>
      <c r="CL59" s="100" t="s">
        <v>20</v>
      </c>
      <c r="CM59" s="100" t="s">
        <v>84</v>
      </c>
    </row>
    <row r="60" spans="1:91" s="7" customFormat="1" ht="50.25" customHeight="1">
      <c r="A60" s="90" t="s">
        <v>80</v>
      </c>
      <c r="B60" s="91"/>
      <c r="C60" s="92"/>
      <c r="D60" s="368" t="s">
        <v>98</v>
      </c>
      <c r="E60" s="368"/>
      <c r="F60" s="368"/>
      <c r="G60" s="368"/>
      <c r="H60" s="368"/>
      <c r="I60" s="93"/>
      <c r="J60" s="368" t="s">
        <v>99</v>
      </c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9">
        <f>'2025-2-9 - STAVEBNÍ OBJEK...'!K32</f>
        <v>0</v>
      </c>
      <c r="AH60" s="370"/>
      <c r="AI60" s="370"/>
      <c r="AJ60" s="370"/>
      <c r="AK60" s="370"/>
      <c r="AL60" s="370"/>
      <c r="AM60" s="370"/>
      <c r="AN60" s="369">
        <f t="shared" si="0"/>
        <v>0</v>
      </c>
      <c r="AO60" s="370"/>
      <c r="AP60" s="370"/>
      <c r="AQ60" s="94" t="s">
        <v>83</v>
      </c>
      <c r="AR60" s="95"/>
      <c r="AS60" s="96">
        <f>'2025-2-9 - STAVEBNÍ OBJEK...'!K30</f>
        <v>0</v>
      </c>
      <c r="AT60" s="97">
        <f>'2025-2-9 - STAVEBNÍ OBJEK...'!K31</f>
        <v>0</v>
      </c>
      <c r="AU60" s="97">
        <v>0</v>
      </c>
      <c r="AV60" s="97">
        <f t="shared" si="1"/>
        <v>0</v>
      </c>
      <c r="AW60" s="98">
        <f>'2025-2-9 - STAVEBNÍ OBJEK...'!T86</f>
        <v>0</v>
      </c>
      <c r="AX60" s="97">
        <f>'2025-2-9 - STAVEBNÍ OBJEK...'!K35</f>
        <v>0</v>
      </c>
      <c r="AY60" s="97">
        <f>'2025-2-9 - STAVEBNÍ OBJEK...'!K36</f>
        <v>0</v>
      </c>
      <c r="AZ60" s="97">
        <f>'2025-2-9 - STAVEBNÍ OBJEK...'!K37</f>
        <v>0</v>
      </c>
      <c r="BA60" s="97">
        <f>'2025-2-9 - STAVEBNÍ OBJEK...'!K38</f>
        <v>0</v>
      </c>
      <c r="BB60" s="97">
        <f>'2025-2-9 - STAVEBNÍ OBJEK...'!F35</f>
        <v>0</v>
      </c>
      <c r="BC60" s="97">
        <f>'2025-2-9 - STAVEBNÍ OBJEK...'!F36</f>
        <v>0</v>
      </c>
      <c r="BD60" s="97">
        <f>'2025-2-9 - STAVEBNÍ OBJEK...'!F37</f>
        <v>0</v>
      </c>
      <c r="BE60" s="97">
        <f>'2025-2-9 - STAVEBNÍ OBJEK...'!F38</f>
        <v>0</v>
      </c>
      <c r="BF60" s="99">
        <f>'2025-2-9 - STAVEBNÍ OBJEK...'!F39</f>
        <v>0</v>
      </c>
      <c r="BT60" s="100" t="s">
        <v>84</v>
      </c>
      <c r="BV60" s="100" t="s">
        <v>78</v>
      </c>
      <c r="BW60" s="100" t="s">
        <v>100</v>
      </c>
      <c r="BX60" s="100" t="s">
        <v>6</v>
      </c>
      <c r="CL60" s="100" t="s">
        <v>20</v>
      </c>
      <c r="CM60" s="100" t="s">
        <v>84</v>
      </c>
    </row>
    <row r="61" spans="1:91" s="7" customFormat="1" ht="37.5" customHeight="1">
      <c r="A61" s="90" t="s">
        <v>80</v>
      </c>
      <c r="B61" s="91"/>
      <c r="C61" s="92"/>
      <c r="D61" s="368" t="s">
        <v>101</v>
      </c>
      <c r="E61" s="368"/>
      <c r="F61" s="368"/>
      <c r="G61" s="368"/>
      <c r="H61" s="368"/>
      <c r="I61" s="93"/>
      <c r="J61" s="368" t="s">
        <v>102</v>
      </c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9">
        <f>'2025-2-10 - STAVEBNÍ OBJE...'!K32</f>
        <v>0</v>
      </c>
      <c r="AH61" s="370"/>
      <c r="AI61" s="370"/>
      <c r="AJ61" s="370"/>
      <c r="AK61" s="370"/>
      <c r="AL61" s="370"/>
      <c r="AM61" s="370"/>
      <c r="AN61" s="369">
        <f t="shared" si="0"/>
        <v>0</v>
      </c>
      <c r="AO61" s="370"/>
      <c r="AP61" s="370"/>
      <c r="AQ61" s="94" t="s">
        <v>83</v>
      </c>
      <c r="AR61" s="95"/>
      <c r="AS61" s="101">
        <f>'2025-2-10 - STAVEBNÍ OBJE...'!K30</f>
        <v>0</v>
      </c>
      <c r="AT61" s="102">
        <f>'2025-2-10 - STAVEBNÍ OBJE...'!K31</f>
        <v>0</v>
      </c>
      <c r="AU61" s="102">
        <v>0</v>
      </c>
      <c r="AV61" s="102">
        <f t="shared" si="1"/>
        <v>0</v>
      </c>
      <c r="AW61" s="103">
        <f>'2025-2-10 - STAVEBNÍ OBJE...'!T96</f>
        <v>0</v>
      </c>
      <c r="AX61" s="102">
        <f>'2025-2-10 - STAVEBNÍ OBJE...'!K35</f>
        <v>0</v>
      </c>
      <c r="AY61" s="102">
        <f>'2025-2-10 - STAVEBNÍ OBJE...'!K36</f>
        <v>0</v>
      </c>
      <c r="AZ61" s="102">
        <f>'2025-2-10 - STAVEBNÍ OBJE...'!K37</f>
        <v>0</v>
      </c>
      <c r="BA61" s="102">
        <f>'2025-2-10 - STAVEBNÍ OBJE...'!K38</f>
        <v>0</v>
      </c>
      <c r="BB61" s="102">
        <f>'2025-2-10 - STAVEBNÍ OBJE...'!F35</f>
        <v>0</v>
      </c>
      <c r="BC61" s="102">
        <f>'2025-2-10 - STAVEBNÍ OBJE...'!F36</f>
        <v>0</v>
      </c>
      <c r="BD61" s="102">
        <f>'2025-2-10 - STAVEBNÍ OBJE...'!F37</f>
        <v>0</v>
      </c>
      <c r="BE61" s="102">
        <f>'2025-2-10 - STAVEBNÍ OBJE...'!F38</f>
        <v>0</v>
      </c>
      <c r="BF61" s="104">
        <f>'2025-2-10 - STAVEBNÍ OBJE...'!F39</f>
        <v>0</v>
      </c>
      <c r="BT61" s="100" t="s">
        <v>84</v>
      </c>
      <c r="BV61" s="100" t="s">
        <v>78</v>
      </c>
      <c r="BW61" s="100" t="s">
        <v>103</v>
      </c>
      <c r="BX61" s="100" t="s">
        <v>6</v>
      </c>
      <c r="CL61" s="100" t="s">
        <v>20</v>
      </c>
      <c r="CM61" s="100" t="s">
        <v>84</v>
      </c>
    </row>
    <row r="62" spans="1:91" s="2" customFormat="1" ht="30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</row>
    <row r="63" spans="1:91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</row>
  </sheetData>
  <sheetProtection algorithmName="SHA-512" hashValue="DPYPGrG2h2W/VpGg/Pm3zAxKiJsQwDS74Axp1T0mnncdtqbtHsFBmI2bb2Ezj9dBe5wyitNC2IrgyzyzPjZgDA==" saltValue="+XXiqdT59pnDGa2T3h+Ie1SBRWeh9eq/uxE5Rt86tnXvqRIcrM7xTkH+LgzBxbJbznDYl6KkrUWlvT33CvjAnA==" spinCount="100000" sheet="1" objects="1" scenarios="1" formatColumns="0" formatRows="0"/>
  <mergeCells count="66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2025-2-1 - VEDLEJŠÍ ROZPO...'!C2" display="/"/>
    <hyperlink ref="A56" location="'2025-2-5 - STAVEBNÍ OBJEK...'!C2" display="/"/>
    <hyperlink ref="A57" location="'2025-2-6 - STAVEBNÍ OBJEK...'!C2" display="/"/>
    <hyperlink ref="A58" location="'2025-2-7 - STAVEBNÍ OBJEK...'!C2" display="/"/>
    <hyperlink ref="A59" location="'2025-2-8 - STAVEBNÍ OBJEK...'!C2" display="/"/>
    <hyperlink ref="A60" location="'2025-2-9 - STAVEBNÍ OBJEK...'!C2" display="/"/>
    <hyperlink ref="A61" location="'2025-2-10 - STAVEBNÍ OBJ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30" customHeight="1">
      <c r="A9" s="37"/>
      <c r="B9" s="42"/>
      <c r="C9" s="37"/>
      <c r="D9" s="37"/>
      <c r="E9" s="395" t="s">
        <v>106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35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36</v>
      </c>
      <c r="F24" s="37"/>
      <c r="G24" s="37"/>
      <c r="H24" s="37"/>
      <c r="I24" s="109" t="s">
        <v>30</v>
      </c>
      <c r="J24" s="111" t="s">
        <v>37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ROUND(K85,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ROUND((SUM(BE85:BE92)),  2)</f>
        <v>0</v>
      </c>
      <c r="G35" s="37"/>
      <c r="H35" s="37"/>
      <c r="I35" s="122">
        <v>0.21</v>
      </c>
      <c r="J35" s="37"/>
      <c r="K35" s="117">
        <f>ROUND(((SUM(BE85:BE92))*I35),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ROUND((SUM(BF85:BF92)),  2)</f>
        <v>0</v>
      </c>
      <c r="G36" s="37"/>
      <c r="H36" s="37"/>
      <c r="I36" s="122">
        <v>0.12</v>
      </c>
      <c r="J36" s="37"/>
      <c r="K36" s="117">
        <f>ROUND(((SUM(BF85:BF92))*I36),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ROUND((SUM(BG85:BG92)),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ROUND((SUM(BH85:BH92)),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ROUND((SUM(BI85:BI92)),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30" customHeight="1">
      <c r="A52" s="37"/>
      <c r="B52" s="38"/>
      <c r="C52" s="39"/>
      <c r="D52" s="39"/>
      <c r="E52" s="353" t="str">
        <f>E9</f>
        <v>2025-2-1 - VEDLEJŠÍ ROZPOČTOVÉ NÁKLADY -  SO.02, SO.03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Petr Navrátil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Q85</f>
        <v>0</v>
      </c>
      <c r="J61" s="80">
        <f t="shared" si="0"/>
        <v>0</v>
      </c>
      <c r="K61" s="80">
        <f>K85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117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K86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118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K87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119</v>
      </c>
      <c r="E64" s="147"/>
      <c r="F64" s="147"/>
      <c r="G64" s="147"/>
      <c r="H64" s="147"/>
      <c r="I64" s="148">
        <f>Q89</f>
        <v>0</v>
      </c>
      <c r="J64" s="148">
        <f>R89</f>
        <v>0</v>
      </c>
      <c r="K64" s="148">
        <f>K89</f>
        <v>0</v>
      </c>
      <c r="L64" s="145"/>
      <c r="M64" s="149"/>
    </row>
    <row r="65" spans="1:31" s="10" customFormat="1" ht="19.899999999999999" customHeight="1">
      <c r="B65" s="144"/>
      <c r="C65" s="145"/>
      <c r="D65" s="146" t="s">
        <v>120</v>
      </c>
      <c r="E65" s="147"/>
      <c r="F65" s="147"/>
      <c r="G65" s="147"/>
      <c r="H65" s="147"/>
      <c r="I65" s="148">
        <f>Q91</f>
        <v>0</v>
      </c>
      <c r="J65" s="148">
        <f>R91</f>
        <v>0</v>
      </c>
      <c r="K65" s="148">
        <f>K91</f>
        <v>0</v>
      </c>
      <c r="L65" s="145"/>
      <c r="M65" s="149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11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11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11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121</v>
      </c>
      <c r="D72" s="39"/>
      <c r="E72" s="39"/>
      <c r="F72" s="39"/>
      <c r="G72" s="39"/>
      <c r="H72" s="39"/>
      <c r="I72" s="39"/>
      <c r="J72" s="39"/>
      <c r="K72" s="39"/>
      <c r="L72" s="39"/>
      <c r="M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17</v>
      </c>
      <c r="D74" s="39"/>
      <c r="E74" s="39"/>
      <c r="F74" s="39"/>
      <c r="G74" s="39"/>
      <c r="H74" s="39"/>
      <c r="I74" s="39"/>
      <c r="J74" s="39"/>
      <c r="K74" s="39"/>
      <c r="L74" s="39"/>
      <c r="M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6.25" customHeight="1">
      <c r="A75" s="37"/>
      <c r="B75" s="38"/>
      <c r="C75" s="39"/>
      <c r="D75" s="39"/>
      <c r="E75" s="400" t="str">
        <f>E7</f>
        <v>STAVEBNÍ ÚPRAVY OBJEKT HAVLÍČKOVA 447/13 MLADÁ BOLESLAV</v>
      </c>
      <c r="F75" s="401"/>
      <c r="G75" s="401"/>
      <c r="H75" s="401"/>
      <c r="I75" s="39"/>
      <c r="J75" s="39"/>
      <c r="K75" s="39"/>
      <c r="L75" s="39"/>
      <c r="M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105</v>
      </c>
      <c r="D76" s="39"/>
      <c r="E76" s="39"/>
      <c r="F76" s="39"/>
      <c r="G76" s="39"/>
      <c r="H76" s="39"/>
      <c r="I76" s="39"/>
      <c r="J76" s="39"/>
      <c r="K76" s="39"/>
      <c r="L76" s="39"/>
      <c r="M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30" customHeight="1">
      <c r="A77" s="37"/>
      <c r="B77" s="38"/>
      <c r="C77" s="39"/>
      <c r="D77" s="39"/>
      <c r="E77" s="353" t="str">
        <f>E9</f>
        <v>2025-2-1 - VEDLEJŠÍ ROZPOČTOVÉ NÁKLADY -  SO.02, SO.03</v>
      </c>
      <c r="F77" s="402"/>
      <c r="G77" s="402"/>
      <c r="H77" s="402"/>
      <c r="I77" s="39"/>
      <c r="J77" s="39"/>
      <c r="K77" s="39"/>
      <c r="L77" s="39"/>
      <c r="M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23</v>
      </c>
      <c r="D79" s="39"/>
      <c r="E79" s="39"/>
      <c r="F79" s="30" t="str">
        <f>F12</f>
        <v>Mladá Boleslav</v>
      </c>
      <c r="G79" s="39"/>
      <c r="H79" s="39"/>
      <c r="I79" s="32" t="s">
        <v>25</v>
      </c>
      <c r="J79" s="62" t="str">
        <f>IF(J12="","",J12)</f>
        <v>30. 1. 2025</v>
      </c>
      <c r="K79" s="39"/>
      <c r="L79" s="39"/>
      <c r="M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27</v>
      </c>
      <c r="D81" s="39"/>
      <c r="E81" s="39"/>
      <c r="F81" s="30" t="str">
        <f>E15</f>
        <v>CENTRUM 83, poskytovatel sociálních služeb</v>
      </c>
      <c r="G81" s="39"/>
      <c r="H81" s="39"/>
      <c r="I81" s="32" t="s">
        <v>33</v>
      </c>
      <c r="J81" s="35" t="str">
        <f>E21</f>
        <v xml:space="preserve"> </v>
      </c>
      <c r="K81" s="39"/>
      <c r="L81" s="39"/>
      <c r="M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31</v>
      </c>
      <c r="D82" s="39"/>
      <c r="E82" s="39"/>
      <c r="F82" s="30" t="str">
        <f>IF(E18="","",E18)</f>
        <v>Vyplň údaj</v>
      </c>
      <c r="G82" s="39"/>
      <c r="H82" s="39"/>
      <c r="I82" s="32" t="s">
        <v>34</v>
      </c>
      <c r="J82" s="35" t="str">
        <f>E24</f>
        <v>Petr Navrátil</v>
      </c>
      <c r="K82" s="39"/>
      <c r="L82" s="39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0"/>
      <c r="B84" s="151"/>
      <c r="C84" s="152" t="s">
        <v>122</v>
      </c>
      <c r="D84" s="153" t="s">
        <v>59</v>
      </c>
      <c r="E84" s="153" t="s">
        <v>55</v>
      </c>
      <c r="F84" s="153" t="s">
        <v>56</v>
      </c>
      <c r="G84" s="153" t="s">
        <v>123</v>
      </c>
      <c r="H84" s="153" t="s">
        <v>124</v>
      </c>
      <c r="I84" s="153" t="s">
        <v>125</v>
      </c>
      <c r="J84" s="153" t="s">
        <v>126</v>
      </c>
      <c r="K84" s="153" t="s">
        <v>115</v>
      </c>
      <c r="L84" s="154" t="s">
        <v>127</v>
      </c>
      <c r="M84" s="155"/>
      <c r="N84" s="71" t="s">
        <v>22</v>
      </c>
      <c r="O84" s="72" t="s">
        <v>44</v>
      </c>
      <c r="P84" s="72" t="s">
        <v>128</v>
      </c>
      <c r="Q84" s="72" t="s">
        <v>129</v>
      </c>
      <c r="R84" s="72" t="s">
        <v>130</v>
      </c>
      <c r="S84" s="72" t="s">
        <v>131</v>
      </c>
      <c r="T84" s="72" t="s">
        <v>132</v>
      </c>
      <c r="U84" s="72" t="s">
        <v>133</v>
      </c>
      <c r="V84" s="72" t="s">
        <v>134</v>
      </c>
      <c r="W84" s="72" t="s">
        <v>135</v>
      </c>
      <c r="X84" s="73" t="s">
        <v>136</v>
      </c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7"/>
      <c r="B85" s="38"/>
      <c r="C85" s="78" t="s">
        <v>137</v>
      </c>
      <c r="D85" s="39"/>
      <c r="E85" s="39"/>
      <c r="F85" s="39"/>
      <c r="G85" s="39"/>
      <c r="H85" s="39"/>
      <c r="I85" s="39"/>
      <c r="J85" s="39"/>
      <c r="K85" s="156">
        <f>BK85</f>
        <v>0</v>
      </c>
      <c r="L85" s="39"/>
      <c r="M85" s="42"/>
      <c r="N85" s="74"/>
      <c r="O85" s="157"/>
      <c r="P85" s="75"/>
      <c r="Q85" s="158">
        <f>Q86</f>
        <v>0</v>
      </c>
      <c r="R85" s="158">
        <f>R86</f>
        <v>0</v>
      </c>
      <c r="S85" s="75"/>
      <c r="T85" s="159">
        <f>T86</f>
        <v>0</v>
      </c>
      <c r="U85" s="75"/>
      <c r="V85" s="159">
        <f>V86</f>
        <v>0</v>
      </c>
      <c r="W85" s="75"/>
      <c r="X85" s="160">
        <f>X86</f>
        <v>0</v>
      </c>
      <c r="Y85" s="37"/>
      <c r="Z85" s="37"/>
      <c r="AA85" s="37"/>
      <c r="AB85" s="37"/>
      <c r="AC85" s="37"/>
      <c r="AD85" s="37"/>
      <c r="AE85" s="37"/>
      <c r="AT85" s="20" t="s">
        <v>75</v>
      </c>
      <c r="AU85" s="20" t="s">
        <v>116</v>
      </c>
      <c r="BK85" s="161">
        <f>BK86</f>
        <v>0</v>
      </c>
    </row>
    <row r="86" spans="1:65" s="12" customFormat="1" ht="25.9" customHeight="1">
      <c r="B86" s="162"/>
      <c r="C86" s="163"/>
      <c r="D86" s="164" t="s">
        <v>75</v>
      </c>
      <c r="E86" s="165" t="s">
        <v>138</v>
      </c>
      <c r="F86" s="165" t="s">
        <v>139</v>
      </c>
      <c r="G86" s="163"/>
      <c r="H86" s="163"/>
      <c r="I86" s="166"/>
      <c r="J86" s="166"/>
      <c r="K86" s="167">
        <f>BK86</f>
        <v>0</v>
      </c>
      <c r="L86" s="163"/>
      <c r="M86" s="168"/>
      <c r="N86" s="169"/>
      <c r="O86" s="170"/>
      <c r="P86" s="170"/>
      <c r="Q86" s="171">
        <f>Q87+Q89+Q91</f>
        <v>0</v>
      </c>
      <c r="R86" s="171">
        <f>R87+R89+R91</f>
        <v>0</v>
      </c>
      <c r="S86" s="170"/>
      <c r="T86" s="172">
        <f>T87+T89+T91</f>
        <v>0</v>
      </c>
      <c r="U86" s="170"/>
      <c r="V86" s="172">
        <f>V87+V89+V91</f>
        <v>0</v>
      </c>
      <c r="W86" s="170"/>
      <c r="X86" s="173">
        <f>X87+X89+X91</f>
        <v>0</v>
      </c>
      <c r="AR86" s="174" t="s">
        <v>140</v>
      </c>
      <c r="AT86" s="175" t="s">
        <v>75</v>
      </c>
      <c r="AU86" s="175" t="s">
        <v>76</v>
      </c>
      <c r="AY86" s="174" t="s">
        <v>141</v>
      </c>
      <c r="BK86" s="176">
        <f>BK87+BK89+BK91</f>
        <v>0</v>
      </c>
    </row>
    <row r="87" spans="1:65" s="12" customFormat="1" ht="22.9" customHeight="1">
      <c r="B87" s="162"/>
      <c r="C87" s="163"/>
      <c r="D87" s="164" t="s">
        <v>75</v>
      </c>
      <c r="E87" s="177" t="s">
        <v>142</v>
      </c>
      <c r="F87" s="177" t="s">
        <v>143</v>
      </c>
      <c r="G87" s="163"/>
      <c r="H87" s="163"/>
      <c r="I87" s="166"/>
      <c r="J87" s="166"/>
      <c r="K87" s="178">
        <f>BK87</f>
        <v>0</v>
      </c>
      <c r="L87" s="163"/>
      <c r="M87" s="168"/>
      <c r="N87" s="169"/>
      <c r="O87" s="170"/>
      <c r="P87" s="170"/>
      <c r="Q87" s="171">
        <f>Q88</f>
        <v>0</v>
      </c>
      <c r="R87" s="171">
        <f>R88</f>
        <v>0</v>
      </c>
      <c r="S87" s="170"/>
      <c r="T87" s="172">
        <f>T88</f>
        <v>0</v>
      </c>
      <c r="U87" s="170"/>
      <c r="V87" s="172">
        <f>V88</f>
        <v>0</v>
      </c>
      <c r="W87" s="170"/>
      <c r="X87" s="173">
        <f>X88</f>
        <v>0</v>
      </c>
      <c r="AR87" s="174" t="s">
        <v>140</v>
      </c>
      <c r="AT87" s="175" t="s">
        <v>75</v>
      </c>
      <c r="AU87" s="175" t="s">
        <v>84</v>
      </c>
      <c r="AY87" s="174" t="s">
        <v>141</v>
      </c>
      <c r="BK87" s="176">
        <f>BK88</f>
        <v>0</v>
      </c>
    </row>
    <row r="88" spans="1:65" s="2" customFormat="1" ht="16.5" customHeight="1">
      <c r="A88" s="37"/>
      <c r="B88" s="38"/>
      <c r="C88" s="179" t="s">
        <v>84</v>
      </c>
      <c r="D88" s="179" t="s">
        <v>144</v>
      </c>
      <c r="E88" s="180" t="s">
        <v>145</v>
      </c>
      <c r="F88" s="181" t="s">
        <v>146</v>
      </c>
      <c r="G88" s="182" t="s">
        <v>147</v>
      </c>
      <c r="H88" s="183">
        <v>5</v>
      </c>
      <c r="I88" s="184"/>
      <c r="J88" s="184"/>
      <c r="K88" s="185">
        <f>ROUND(P88*H88,2)</f>
        <v>0</v>
      </c>
      <c r="L88" s="181" t="s">
        <v>148</v>
      </c>
      <c r="M88" s="42"/>
      <c r="N88" s="186" t="s">
        <v>22</v>
      </c>
      <c r="O88" s="187" t="s">
        <v>46</v>
      </c>
      <c r="P88" s="188">
        <f>I88+J88</f>
        <v>0</v>
      </c>
      <c r="Q88" s="188">
        <f>ROUND(I88*H88,2)</f>
        <v>0</v>
      </c>
      <c r="R88" s="188">
        <f>ROUND(J88*H88,2)</f>
        <v>0</v>
      </c>
      <c r="S88" s="67"/>
      <c r="T88" s="189">
        <f>S88*H88</f>
        <v>0</v>
      </c>
      <c r="U88" s="189">
        <v>0</v>
      </c>
      <c r="V88" s="189">
        <f>U88*H88</f>
        <v>0</v>
      </c>
      <c r="W88" s="189">
        <v>0</v>
      </c>
      <c r="X88" s="190">
        <f>W88*H88</f>
        <v>0</v>
      </c>
      <c r="Y88" s="37"/>
      <c r="Z88" s="37"/>
      <c r="AA88" s="37"/>
      <c r="AB88" s="37"/>
      <c r="AC88" s="37"/>
      <c r="AD88" s="37"/>
      <c r="AE88" s="37"/>
      <c r="AR88" s="191" t="s">
        <v>149</v>
      </c>
      <c r="AT88" s="191" t="s">
        <v>144</v>
      </c>
      <c r="AU88" s="191" t="s">
        <v>150</v>
      </c>
      <c r="AY88" s="20" t="s">
        <v>141</v>
      </c>
      <c r="BE88" s="192">
        <f>IF(O88="základní",K88,0)</f>
        <v>0</v>
      </c>
      <c r="BF88" s="192">
        <f>IF(O88="snížená",K88,0)</f>
        <v>0</v>
      </c>
      <c r="BG88" s="192">
        <f>IF(O88="zákl. přenesená",K88,0)</f>
        <v>0</v>
      </c>
      <c r="BH88" s="192">
        <f>IF(O88="sníž. přenesená",K88,0)</f>
        <v>0</v>
      </c>
      <c r="BI88" s="192">
        <f>IF(O88="nulová",K88,0)</f>
        <v>0</v>
      </c>
      <c r="BJ88" s="20" t="s">
        <v>150</v>
      </c>
      <c r="BK88" s="192">
        <f>ROUND(P88*H88,2)</f>
        <v>0</v>
      </c>
      <c r="BL88" s="20" t="s">
        <v>149</v>
      </c>
      <c r="BM88" s="191" t="s">
        <v>151</v>
      </c>
    </row>
    <row r="89" spans="1:65" s="12" customFormat="1" ht="22.9" customHeight="1">
      <c r="B89" s="162"/>
      <c r="C89" s="163"/>
      <c r="D89" s="164" t="s">
        <v>75</v>
      </c>
      <c r="E89" s="177" t="s">
        <v>152</v>
      </c>
      <c r="F89" s="177" t="s">
        <v>153</v>
      </c>
      <c r="G89" s="163"/>
      <c r="H89" s="163"/>
      <c r="I89" s="166"/>
      <c r="J89" s="166"/>
      <c r="K89" s="178">
        <f>BK89</f>
        <v>0</v>
      </c>
      <c r="L89" s="163"/>
      <c r="M89" s="168"/>
      <c r="N89" s="169"/>
      <c r="O89" s="170"/>
      <c r="P89" s="170"/>
      <c r="Q89" s="171">
        <f>Q90</f>
        <v>0</v>
      </c>
      <c r="R89" s="171">
        <f>R90</f>
        <v>0</v>
      </c>
      <c r="S89" s="170"/>
      <c r="T89" s="172">
        <f>T90</f>
        <v>0</v>
      </c>
      <c r="U89" s="170"/>
      <c r="V89" s="172">
        <f>V90</f>
        <v>0</v>
      </c>
      <c r="W89" s="170"/>
      <c r="X89" s="173">
        <f>X90</f>
        <v>0</v>
      </c>
      <c r="AR89" s="174" t="s">
        <v>140</v>
      </c>
      <c r="AT89" s="175" t="s">
        <v>75</v>
      </c>
      <c r="AU89" s="175" t="s">
        <v>84</v>
      </c>
      <c r="AY89" s="174" t="s">
        <v>141</v>
      </c>
      <c r="BK89" s="176">
        <f>BK90</f>
        <v>0</v>
      </c>
    </row>
    <row r="90" spans="1:65" s="2" customFormat="1" ht="16.5" customHeight="1">
      <c r="A90" s="37"/>
      <c r="B90" s="38"/>
      <c r="C90" s="179" t="s">
        <v>150</v>
      </c>
      <c r="D90" s="179" t="s">
        <v>144</v>
      </c>
      <c r="E90" s="180" t="s">
        <v>154</v>
      </c>
      <c r="F90" s="181" t="s">
        <v>153</v>
      </c>
      <c r="G90" s="182" t="s">
        <v>155</v>
      </c>
      <c r="H90" s="183">
        <v>1</v>
      </c>
      <c r="I90" s="184"/>
      <c r="J90" s="184"/>
      <c r="K90" s="185">
        <f>ROUND(P90*H90,2)</f>
        <v>0</v>
      </c>
      <c r="L90" s="181" t="s">
        <v>148</v>
      </c>
      <c r="M90" s="42"/>
      <c r="N90" s="186" t="s">
        <v>22</v>
      </c>
      <c r="O90" s="187" t="s">
        <v>46</v>
      </c>
      <c r="P90" s="188">
        <f>I90+J90</f>
        <v>0</v>
      </c>
      <c r="Q90" s="188">
        <f>ROUND(I90*H90,2)</f>
        <v>0</v>
      </c>
      <c r="R90" s="188">
        <f>ROUND(J90*H90,2)</f>
        <v>0</v>
      </c>
      <c r="S90" s="67"/>
      <c r="T90" s="189">
        <f>S90*H90</f>
        <v>0</v>
      </c>
      <c r="U90" s="189">
        <v>0</v>
      </c>
      <c r="V90" s="189">
        <f>U90*H90</f>
        <v>0</v>
      </c>
      <c r="W90" s="189">
        <v>0</v>
      </c>
      <c r="X90" s="190">
        <f>W90*H90</f>
        <v>0</v>
      </c>
      <c r="Y90" s="37"/>
      <c r="Z90" s="37"/>
      <c r="AA90" s="37"/>
      <c r="AB90" s="37"/>
      <c r="AC90" s="37"/>
      <c r="AD90" s="37"/>
      <c r="AE90" s="37"/>
      <c r="AR90" s="191" t="s">
        <v>149</v>
      </c>
      <c r="AT90" s="191" t="s">
        <v>144</v>
      </c>
      <c r="AU90" s="191" t="s">
        <v>150</v>
      </c>
      <c r="AY90" s="20" t="s">
        <v>141</v>
      </c>
      <c r="BE90" s="192">
        <f>IF(O90="základní",K90,0)</f>
        <v>0</v>
      </c>
      <c r="BF90" s="192">
        <f>IF(O90="snížená",K90,0)</f>
        <v>0</v>
      </c>
      <c r="BG90" s="192">
        <f>IF(O90="zákl. přenesená",K90,0)</f>
        <v>0</v>
      </c>
      <c r="BH90" s="192">
        <f>IF(O90="sníž. přenesená",K90,0)</f>
        <v>0</v>
      </c>
      <c r="BI90" s="192">
        <f>IF(O90="nulová",K90,0)</f>
        <v>0</v>
      </c>
      <c r="BJ90" s="20" t="s">
        <v>150</v>
      </c>
      <c r="BK90" s="192">
        <f>ROUND(P90*H90,2)</f>
        <v>0</v>
      </c>
      <c r="BL90" s="20" t="s">
        <v>149</v>
      </c>
      <c r="BM90" s="191" t="s">
        <v>156</v>
      </c>
    </row>
    <row r="91" spans="1:65" s="12" customFormat="1" ht="22.9" customHeight="1">
      <c r="B91" s="162"/>
      <c r="C91" s="163"/>
      <c r="D91" s="164" t="s">
        <v>75</v>
      </c>
      <c r="E91" s="177" t="s">
        <v>157</v>
      </c>
      <c r="F91" s="177" t="s">
        <v>158</v>
      </c>
      <c r="G91" s="163"/>
      <c r="H91" s="163"/>
      <c r="I91" s="166"/>
      <c r="J91" s="166"/>
      <c r="K91" s="178">
        <f>BK91</f>
        <v>0</v>
      </c>
      <c r="L91" s="163"/>
      <c r="M91" s="168"/>
      <c r="N91" s="169"/>
      <c r="O91" s="170"/>
      <c r="P91" s="170"/>
      <c r="Q91" s="171">
        <f>Q92</f>
        <v>0</v>
      </c>
      <c r="R91" s="171">
        <f>R92</f>
        <v>0</v>
      </c>
      <c r="S91" s="170"/>
      <c r="T91" s="172">
        <f>T92</f>
        <v>0</v>
      </c>
      <c r="U91" s="170"/>
      <c r="V91" s="172">
        <f>V92</f>
        <v>0</v>
      </c>
      <c r="W91" s="170"/>
      <c r="X91" s="173">
        <f>X92</f>
        <v>0</v>
      </c>
      <c r="AR91" s="174" t="s">
        <v>140</v>
      </c>
      <c r="AT91" s="175" t="s">
        <v>75</v>
      </c>
      <c r="AU91" s="175" t="s">
        <v>84</v>
      </c>
      <c r="AY91" s="174" t="s">
        <v>141</v>
      </c>
      <c r="BK91" s="176">
        <f>BK92</f>
        <v>0</v>
      </c>
    </row>
    <row r="92" spans="1:65" s="2" customFormat="1" ht="16.5" customHeight="1">
      <c r="A92" s="37"/>
      <c r="B92" s="38"/>
      <c r="C92" s="179" t="s">
        <v>159</v>
      </c>
      <c r="D92" s="179" t="s">
        <v>144</v>
      </c>
      <c r="E92" s="180" t="s">
        <v>160</v>
      </c>
      <c r="F92" s="181" t="s">
        <v>161</v>
      </c>
      <c r="G92" s="182" t="s">
        <v>155</v>
      </c>
      <c r="H92" s="183">
        <v>1</v>
      </c>
      <c r="I92" s="184"/>
      <c r="J92" s="184"/>
      <c r="K92" s="185">
        <f>ROUND(P92*H92,2)</f>
        <v>0</v>
      </c>
      <c r="L92" s="181" t="s">
        <v>148</v>
      </c>
      <c r="M92" s="42"/>
      <c r="N92" s="193" t="s">
        <v>22</v>
      </c>
      <c r="O92" s="194" t="s">
        <v>46</v>
      </c>
      <c r="P92" s="195">
        <f>I92+J92</f>
        <v>0</v>
      </c>
      <c r="Q92" s="195">
        <f>ROUND(I92*H92,2)</f>
        <v>0</v>
      </c>
      <c r="R92" s="195">
        <f>ROUND(J92*H92,2)</f>
        <v>0</v>
      </c>
      <c r="S92" s="196"/>
      <c r="T92" s="197">
        <f>S92*H92</f>
        <v>0</v>
      </c>
      <c r="U92" s="197">
        <v>0</v>
      </c>
      <c r="V92" s="197">
        <f>U92*H92</f>
        <v>0</v>
      </c>
      <c r="W92" s="197">
        <v>0</v>
      </c>
      <c r="X92" s="198">
        <f>W92*H92</f>
        <v>0</v>
      </c>
      <c r="Y92" s="37"/>
      <c r="Z92" s="37"/>
      <c r="AA92" s="37"/>
      <c r="AB92" s="37"/>
      <c r="AC92" s="37"/>
      <c r="AD92" s="37"/>
      <c r="AE92" s="37"/>
      <c r="AR92" s="191" t="s">
        <v>149</v>
      </c>
      <c r="AT92" s="191" t="s">
        <v>144</v>
      </c>
      <c r="AU92" s="191" t="s">
        <v>150</v>
      </c>
      <c r="AY92" s="20" t="s">
        <v>141</v>
      </c>
      <c r="BE92" s="192">
        <f>IF(O92="základní",K92,0)</f>
        <v>0</v>
      </c>
      <c r="BF92" s="192">
        <f>IF(O92="snížená",K92,0)</f>
        <v>0</v>
      </c>
      <c r="BG92" s="192">
        <f>IF(O92="zákl. přenesená",K92,0)</f>
        <v>0</v>
      </c>
      <c r="BH92" s="192">
        <f>IF(O92="sníž. přenesená",K92,0)</f>
        <v>0</v>
      </c>
      <c r="BI92" s="192">
        <f>IF(O92="nulová",K92,0)</f>
        <v>0</v>
      </c>
      <c r="BJ92" s="20" t="s">
        <v>150</v>
      </c>
      <c r="BK92" s="192">
        <f>ROUND(P92*H92,2)</f>
        <v>0</v>
      </c>
      <c r="BL92" s="20" t="s">
        <v>149</v>
      </c>
      <c r="BM92" s="191" t="s">
        <v>162</v>
      </c>
    </row>
    <row r="93" spans="1:65" s="2" customFormat="1" ht="6.95" customHeight="1">
      <c r="A93" s="37"/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42"/>
      <c r="N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algorithmName="SHA-512" hashValue="eArXBOaNIzj5SLe9xnL84dKWfVfcAtoVzDS2OkYrItHJHE2PIqzYEzWQN8BDU60RBi4ghTS7nNYz9x0smdaoww==" saltValue="zFk0LAhRzAi+3rB9fSKGvAHTCzbRvdt1XyrqBBV9QWvG4sUhiDdqRlgeEofFSJ4IUv1Os/XafqiE6mB23m71sQ==" spinCount="100000" sheet="1" objects="1" scenarios="1" formatColumns="0" formatRows="0" autoFilter="0"/>
  <autoFilter ref="C84:L92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45" customHeight="1">
      <c r="A9" s="37"/>
      <c r="B9" s="42"/>
      <c r="C9" s="37"/>
      <c r="D9" s="37"/>
      <c r="E9" s="395" t="s">
        <v>163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35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36</v>
      </c>
      <c r="F24" s="37"/>
      <c r="G24" s="37"/>
      <c r="H24" s="37"/>
      <c r="I24" s="109" t="s">
        <v>30</v>
      </c>
      <c r="J24" s="111" t="s">
        <v>37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ROUND(K94,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ROUND((SUM(BE94:BE585)),  2)</f>
        <v>0</v>
      </c>
      <c r="G35" s="37"/>
      <c r="H35" s="37"/>
      <c r="I35" s="122">
        <v>0.21</v>
      </c>
      <c r="J35" s="37"/>
      <c r="K35" s="117">
        <f>ROUND(((SUM(BE94:BE585))*I35),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ROUND((SUM(BF94:BF585)),  2)</f>
        <v>0</v>
      </c>
      <c r="G36" s="37"/>
      <c r="H36" s="37"/>
      <c r="I36" s="122">
        <v>0.12</v>
      </c>
      <c r="J36" s="37"/>
      <c r="K36" s="117">
        <f>ROUND(((SUM(BF94:BF585))*I36),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ROUND((SUM(BG94:BG585)),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ROUND((SUM(BH94:BH585)),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ROUND((SUM(BI94:BI585)),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45" customHeight="1">
      <c r="A52" s="37"/>
      <c r="B52" s="38"/>
      <c r="C52" s="39"/>
      <c r="D52" s="39"/>
      <c r="E52" s="353" t="str">
        <f>E9</f>
        <v xml:space="preserve">2025-2-5 - STAVEBNÍ OBJEKT SO.02 - STAVEBNÍ A BOURACÍ PRÁCE - KOUPELNY ODLEHČOVACÍ SLUŽBA 1.PATRO 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Petr Navrátil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Q94</f>
        <v>0</v>
      </c>
      <c r="J61" s="80">
        <f t="shared" si="0"/>
        <v>0</v>
      </c>
      <c r="K61" s="80">
        <f>K94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164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K95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165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K96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166</v>
      </c>
      <c r="E64" s="147"/>
      <c r="F64" s="147"/>
      <c r="G64" s="147"/>
      <c r="H64" s="147"/>
      <c r="I64" s="148">
        <f>Q115</f>
        <v>0</v>
      </c>
      <c r="J64" s="148">
        <f>R115</f>
        <v>0</v>
      </c>
      <c r="K64" s="148">
        <f>K115</f>
        <v>0</v>
      </c>
      <c r="L64" s="145"/>
      <c r="M64" s="149"/>
    </row>
    <row r="65" spans="1:31" s="10" customFormat="1" ht="19.899999999999999" customHeight="1">
      <c r="B65" s="144"/>
      <c r="C65" s="145"/>
      <c r="D65" s="146" t="s">
        <v>167</v>
      </c>
      <c r="E65" s="147"/>
      <c r="F65" s="147"/>
      <c r="G65" s="147"/>
      <c r="H65" s="147"/>
      <c r="I65" s="148">
        <f>Q198</f>
        <v>0</v>
      </c>
      <c r="J65" s="148">
        <f>R198</f>
        <v>0</v>
      </c>
      <c r="K65" s="148">
        <f>K198</f>
        <v>0</v>
      </c>
      <c r="L65" s="145"/>
      <c r="M65" s="149"/>
    </row>
    <row r="66" spans="1:31" s="10" customFormat="1" ht="19.899999999999999" customHeight="1">
      <c r="B66" s="144"/>
      <c r="C66" s="145"/>
      <c r="D66" s="146" t="s">
        <v>168</v>
      </c>
      <c r="E66" s="147"/>
      <c r="F66" s="147"/>
      <c r="G66" s="147"/>
      <c r="H66" s="147"/>
      <c r="I66" s="148">
        <f>Q269</f>
        <v>0</v>
      </c>
      <c r="J66" s="148">
        <f>R269</f>
        <v>0</v>
      </c>
      <c r="K66" s="148">
        <f>K269</f>
        <v>0</v>
      </c>
      <c r="L66" s="145"/>
      <c r="M66" s="149"/>
    </row>
    <row r="67" spans="1:31" s="10" customFormat="1" ht="19.899999999999999" customHeight="1">
      <c r="B67" s="144"/>
      <c r="C67" s="145"/>
      <c r="D67" s="146" t="s">
        <v>169</v>
      </c>
      <c r="E67" s="147"/>
      <c r="F67" s="147"/>
      <c r="G67" s="147"/>
      <c r="H67" s="147"/>
      <c r="I67" s="148">
        <f>Q286</f>
        <v>0</v>
      </c>
      <c r="J67" s="148">
        <f>R286</f>
        <v>0</v>
      </c>
      <c r="K67" s="148">
        <f>K286</f>
        <v>0</v>
      </c>
      <c r="L67" s="145"/>
      <c r="M67" s="149"/>
    </row>
    <row r="68" spans="1:31" s="9" customFormat="1" ht="24.95" customHeight="1">
      <c r="B68" s="138"/>
      <c r="C68" s="139"/>
      <c r="D68" s="140" t="s">
        <v>170</v>
      </c>
      <c r="E68" s="141"/>
      <c r="F68" s="141"/>
      <c r="G68" s="141"/>
      <c r="H68" s="141"/>
      <c r="I68" s="142">
        <f>Q289</f>
        <v>0</v>
      </c>
      <c r="J68" s="142">
        <f>R289</f>
        <v>0</v>
      </c>
      <c r="K68" s="142">
        <f>K289</f>
        <v>0</v>
      </c>
      <c r="L68" s="139"/>
      <c r="M68" s="143"/>
    </row>
    <row r="69" spans="1:31" s="10" customFormat="1" ht="19.899999999999999" customHeight="1">
      <c r="B69" s="144"/>
      <c r="C69" s="145"/>
      <c r="D69" s="146" t="s">
        <v>171</v>
      </c>
      <c r="E69" s="147"/>
      <c r="F69" s="147"/>
      <c r="G69" s="147"/>
      <c r="H69" s="147"/>
      <c r="I69" s="148">
        <f>Q290</f>
        <v>0</v>
      </c>
      <c r="J69" s="148">
        <f>R290</f>
        <v>0</v>
      </c>
      <c r="K69" s="148">
        <f>K290</f>
        <v>0</v>
      </c>
      <c r="L69" s="145"/>
      <c r="M69" s="149"/>
    </row>
    <row r="70" spans="1:31" s="10" customFormat="1" ht="14.85" customHeight="1">
      <c r="B70" s="144"/>
      <c r="C70" s="145"/>
      <c r="D70" s="146" t="s">
        <v>172</v>
      </c>
      <c r="E70" s="147"/>
      <c r="F70" s="147"/>
      <c r="G70" s="147"/>
      <c r="H70" s="147"/>
      <c r="I70" s="148">
        <f>Q351</f>
        <v>0</v>
      </c>
      <c r="J70" s="148">
        <f>R351</f>
        <v>0</v>
      </c>
      <c r="K70" s="148">
        <f>K351</f>
        <v>0</v>
      </c>
      <c r="L70" s="145"/>
      <c r="M70" s="149"/>
    </row>
    <row r="71" spans="1:31" s="10" customFormat="1" ht="19.899999999999999" customHeight="1">
      <c r="B71" s="144"/>
      <c r="C71" s="145"/>
      <c r="D71" s="146" t="s">
        <v>173</v>
      </c>
      <c r="E71" s="147"/>
      <c r="F71" s="147"/>
      <c r="G71" s="147"/>
      <c r="H71" s="147"/>
      <c r="I71" s="148">
        <f>Q380</f>
        <v>0</v>
      </c>
      <c r="J71" s="148">
        <f>R380</f>
        <v>0</v>
      </c>
      <c r="K71" s="148">
        <f>K380</f>
        <v>0</v>
      </c>
      <c r="L71" s="145"/>
      <c r="M71" s="149"/>
    </row>
    <row r="72" spans="1:31" s="10" customFormat="1" ht="19.899999999999999" customHeight="1">
      <c r="B72" s="144"/>
      <c r="C72" s="145"/>
      <c r="D72" s="146" t="s">
        <v>174</v>
      </c>
      <c r="E72" s="147"/>
      <c r="F72" s="147"/>
      <c r="G72" s="147"/>
      <c r="H72" s="147"/>
      <c r="I72" s="148">
        <f>Q403</f>
        <v>0</v>
      </c>
      <c r="J72" s="148">
        <f>R403</f>
        <v>0</v>
      </c>
      <c r="K72" s="148">
        <f>K403</f>
        <v>0</v>
      </c>
      <c r="L72" s="145"/>
      <c r="M72" s="149"/>
    </row>
    <row r="73" spans="1:31" s="10" customFormat="1" ht="19.899999999999999" customHeight="1">
      <c r="B73" s="144"/>
      <c r="C73" s="145"/>
      <c r="D73" s="146" t="s">
        <v>175</v>
      </c>
      <c r="E73" s="147"/>
      <c r="F73" s="147"/>
      <c r="G73" s="147"/>
      <c r="H73" s="147"/>
      <c r="I73" s="148">
        <f>Q518</f>
        <v>0</v>
      </c>
      <c r="J73" s="148">
        <f>R518</f>
        <v>0</v>
      </c>
      <c r="K73" s="148">
        <f>K518</f>
        <v>0</v>
      </c>
      <c r="L73" s="145"/>
      <c r="M73" s="149"/>
    </row>
    <row r="74" spans="1:31" s="10" customFormat="1" ht="19.899999999999999" customHeight="1">
      <c r="B74" s="144"/>
      <c r="C74" s="145"/>
      <c r="D74" s="146" t="s">
        <v>176</v>
      </c>
      <c r="E74" s="147"/>
      <c r="F74" s="147"/>
      <c r="G74" s="147"/>
      <c r="H74" s="147"/>
      <c r="I74" s="148">
        <f>Q542</f>
        <v>0</v>
      </c>
      <c r="J74" s="148">
        <f>R542</f>
        <v>0</v>
      </c>
      <c r="K74" s="148">
        <f>K542</f>
        <v>0</v>
      </c>
      <c r="L74" s="145"/>
      <c r="M74" s="149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121</v>
      </c>
      <c r="D81" s="39"/>
      <c r="E81" s="39"/>
      <c r="F81" s="39"/>
      <c r="G81" s="39"/>
      <c r="H81" s="39"/>
      <c r="I81" s="39"/>
      <c r="J81" s="39"/>
      <c r="K81" s="39"/>
      <c r="L81" s="39"/>
      <c r="M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17</v>
      </c>
      <c r="D83" s="39"/>
      <c r="E83" s="39"/>
      <c r="F83" s="39"/>
      <c r="G83" s="39"/>
      <c r="H83" s="39"/>
      <c r="I83" s="39"/>
      <c r="J83" s="39"/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26.25" customHeight="1">
      <c r="A84" s="37"/>
      <c r="B84" s="38"/>
      <c r="C84" s="39"/>
      <c r="D84" s="39"/>
      <c r="E84" s="400" t="str">
        <f>E7</f>
        <v>STAVEBNÍ ÚPRAVY OBJEKT HAVLÍČKOVA 447/13 MLADÁ BOLESLAV</v>
      </c>
      <c r="F84" s="401"/>
      <c r="G84" s="401"/>
      <c r="H84" s="401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105</v>
      </c>
      <c r="D85" s="39"/>
      <c r="E85" s="39"/>
      <c r="F85" s="39"/>
      <c r="G85" s="39"/>
      <c r="H85" s="39"/>
      <c r="I85" s="39"/>
      <c r="J85" s="39"/>
      <c r="K85" s="39"/>
      <c r="L85" s="39"/>
      <c r="M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45" customHeight="1">
      <c r="A86" s="37"/>
      <c r="B86" s="38"/>
      <c r="C86" s="39"/>
      <c r="D86" s="39"/>
      <c r="E86" s="353" t="str">
        <f>E9</f>
        <v xml:space="preserve">2025-2-5 - STAVEBNÍ OBJEKT SO.02 - STAVEBNÍ A BOURACÍ PRÁCE - KOUPELNY ODLEHČOVACÍ SLUŽBA 1.PATRO </v>
      </c>
      <c r="F86" s="402"/>
      <c r="G86" s="402"/>
      <c r="H86" s="402"/>
      <c r="I86" s="39"/>
      <c r="J86" s="39"/>
      <c r="K86" s="39"/>
      <c r="L86" s="39"/>
      <c r="M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23</v>
      </c>
      <c r="D88" s="39"/>
      <c r="E88" s="39"/>
      <c r="F88" s="30" t="str">
        <f>F12</f>
        <v>Mladá Boleslav</v>
      </c>
      <c r="G88" s="39"/>
      <c r="H88" s="39"/>
      <c r="I88" s="32" t="s">
        <v>25</v>
      </c>
      <c r="J88" s="62" t="str">
        <f>IF(J12="","",J12)</f>
        <v>30. 1. 2025</v>
      </c>
      <c r="K88" s="39"/>
      <c r="L88" s="39"/>
      <c r="M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2" customHeight="1">
      <c r="A90" s="37"/>
      <c r="B90" s="38"/>
      <c r="C90" s="32" t="s">
        <v>27</v>
      </c>
      <c r="D90" s="39"/>
      <c r="E90" s="39"/>
      <c r="F90" s="30" t="str">
        <f>E15</f>
        <v>CENTRUM 83, poskytovatel sociálních služeb</v>
      </c>
      <c r="G90" s="39"/>
      <c r="H90" s="39"/>
      <c r="I90" s="32" t="s">
        <v>33</v>
      </c>
      <c r="J90" s="35" t="str">
        <f>E21</f>
        <v xml:space="preserve"> </v>
      </c>
      <c r="K90" s="39"/>
      <c r="L90" s="39"/>
      <c r="M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31</v>
      </c>
      <c r="D91" s="39"/>
      <c r="E91" s="39"/>
      <c r="F91" s="30" t="str">
        <f>IF(E18="","",E18)</f>
        <v>Vyplň údaj</v>
      </c>
      <c r="G91" s="39"/>
      <c r="H91" s="39"/>
      <c r="I91" s="32" t="s">
        <v>34</v>
      </c>
      <c r="J91" s="35" t="str">
        <f>E24</f>
        <v>Petr Navrátil</v>
      </c>
      <c r="K91" s="39"/>
      <c r="L91" s="39"/>
      <c r="M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0"/>
      <c r="B93" s="151"/>
      <c r="C93" s="152" t="s">
        <v>122</v>
      </c>
      <c r="D93" s="153" t="s">
        <v>59</v>
      </c>
      <c r="E93" s="153" t="s">
        <v>55</v>
      </c>
      <c r="F93" s="153" t="s">
        <v>56</v>
      </c>
      <c r="G93" s="153" t="s">
        <v>123</v>
      </c>
      <c r="H93" s="153" t="s">
        <v>124</v>
      </c>
      <c r="I93" s="153" t="s">
        <v>125</v>
      </c>
      <c r="J93" s="153" t="s">
        <v>126</v>
      </c>
      <c r="K93" s="153" t="s">
        <v>115</v>
      </c>
      <c r="L93" s="154" t="s">
        <v>127</v>
      </c>
      <c r="M93" s="155"/>
      <c r="N93" s="71" t="s">
        <v>22</v>
      </c>
      <c r="O93" s="72" t="s">
        <v>44</v>
      </c>
      <c r="P93" s="72" t="s">
        <v>128</v>
      </c>
      <c r="Q93" s="72" t="s">
        <v>129</v>
      </c>
      <c r="R93" s="72" t="s">
        <v>130</v>
      </c>
      <c r="S93" s="72" t="s">
        <v>131</v>
      </c>
      <c r="T93" s="72" t="s">
        <v>132</v>
      </c>
      <c r="U93" s="72" t="s">
        <v>133</v>
      </c>
      <c r="V93" s="72" t="s">
        <v>134</v>
      </c>
      <c r="W93" s="72" t="s">
        <v>135</v>
      </c>
      <c r="X93" s="73" t="s">
        <v>136</v>
      </c>
      <c r="Y93" s="150"/>
      <c r="Z93" s="150"/>
      <c r="AA93" s="150"/>
      <c r="AB93" s="150"/>
      <c r="AC93" s="150"/>
      <c r="AD93" s="150"/>
      <c r="AE93" s="150"/>
    </row>
    <row r="94" spans="1:63" s="2" customFormat="1" ht="22.9" customHeight="1">
      <c r="A94" s="37"/>
      <c r="B94" s="38"/>
      <c r="C94" s="78" t="s">
        <v>137</v>
      </c>
      <c r="D94" s="39"/>
      <c r="E94" s="39"/>
      <c r="F94" s="39"/>
      <c r="G94" s="39"/>
      <c r="H94" s="39"/>
      <c r="I94" s="39"/>
      <c r="J94" s="39"/>
      <c r="K94" s="156">
        <f>BK94</f>
        <v>0</v>
      </c>
      <c r="L94" s="39"/>
      <c r="M94" s="42"/>
      <c r="N94" s="74"/>
      <c r="O94" s="157"/>
      <c r="P94" s="75"/>
      <c r="Q94" s="158">
        <f>Q95+Q289</f>
        <v>0</v>
      </c>
      <c r="R94" s="158">
        <f>R95+R289</f>
        <v>0</v>
      </c>
      <c r="S94" s="75"/>
      <c r="T94" s="159">
        <f>T95+T289</f>
        <v>0</v>
      </c>
      <c r="U94" s="75"/>
      <c r="V94" s="159">
        <f>V95+V289</f>
        <v>6.7738800909999997</v>
      </c>
      <c r="W94" s="75"/>
      <c r="X94" s="160">
        <f>X95+X289</f>
        <v>8.5477837900000004</v>
      </c>
      <c r="Y94" s="37"/>
      <c r="Z94" s="37"/>
      <c r="AA94" s="37"/>
      <c r="AB94" s="37"/>
      <c r="AC94" s="37"/>
      <c r="AD94" s="37"/>
      <c r="AE94" s="37"/>
      <c r="AT94" s="20" t="s">
        <v>75</v>
      </c>
      <c r="AU94" s="20" t="s">
        <v>116</v>
      </c>
      <c r="BK94" s="161">
        <f>BK95+BK289</f>
        <v>0</v>
      </c>
    </row>
    <row r="95" spans="1:63" s="12" customFormat="1" ht="25.9" customHeight="1">
      <c r="B95" s="162"/>
      <c r="C95" s="163"/>
      <c r="D95" s="164" t="s">
        <v>75</v>
      </c>
      <c r="E95" s="165" t="s">
        <v>177</v>
      </c>
      <c r="F95" s="165" t="s">
        <v>178</v>
      </c>
      <c r="G95" s="163"/>
      <c r="H95" s="163"/>
      <c r="I95" s="166"/>
      <c r="J95" s="166"/>
      <c r="K95" s="167">
        <f>BK95</f>
        <v>0</v>
      </c>
      <c r="L95" s="163"/>
      <c r="M95" s="168"/>
      <c r="N95" s="169"/>
      <c r="O95" s="170"/>
      <c r="P95" s="170"/>
      <c r="Q95" s="171">
        <f>Q96+Q115+Q198+Q269+Q286</f>
        <v>0</v>
      </c>
      <c r="R95" s="171">
        <f>R96+R115+R198+R269+R286</f>
        <v>0</v>
      </c>
      <c r="S95" s="170"/>
      <c r="T95" s="172">
        <f>T96+T115+T198+T269+T286</f>
        <v>0</v>
      </c>
      <c r="U95" s="170"/>
      <c r="V95" s="172">
        <f>V96+V115+V198+V269+V286</f>
        <v>2.8856794159999999</v>
      </c>
      <c r="W95" s="170"/>
      <c r="X95" s="173">
        <f>X96+X115+X198+X269+X286</f>
        <v>6.0293963799999997</v>
      </c>
      <c r="AR95" s="174" t="s">
        <v>84</v>
      </c>
      <c r="AT95" s="175" t="s">
        <v>75</v>
      </c>
      <c r="AU95" s="175" t="s">
        <v>76</v>
      </c>
      <c r="AY95" s="174" t="s">
        <v>141</v>
      </c>
      <c r="BK95" s="176">
        <f>BK96+BK115+BK198+BK269+BK286</f>
        <v>0</v>
      </c>
    </row>
    <row r="96" spans="1:63" s="12" customFormat="1" ht="22.9" customHeight="1">
      <c r="B96" s="162"/>
      <c r="C96" s="163"/>
      <c r="D96" s="164" t="s">
        <v>75</v>
      </c>
      <c r="E96" s="177" t="s">
        <v>159</v>
      </c>
      <c r="F96" s="177" t="s">
        <v>179</v>
      </c>
      <c r="G96" s="163"/>
      <c r="H96" s="163"/>
      <c r="I96" s="166"/>
      <c r="J96" s="166"/>
      <c r="K96" s="178">
        <f>BK96</f>
        <v>0</v>
      </c>
      <c r="L96" s="163"/>
      <c r="M96" s="168"/>
      <c r="N96" s="169"/>
      <c r="O96" s="170"/>
      <c r="P96" s="170"/>
      <c r="Q96" s="171">
        <f>SUM(Q97:Q114)</f>
        <v>0</v>
      </c>
      <c r="R96" s="171">
        <f>SUM(R97:R114)</f>
        <v>0</v>
      </c>
      <c r="S96" s="170"/>
      <c r="T96" s="172">
        <f>SUM(T97:T114)</f>
        <v>0</v>
      </c>
      <c r="U96" s="170"/>
      <c r="V96" s="172">
        <f>SUM(V97:V114)</f>
        <v>0.44221478599999997</v>
      </c>
      <c r="W96" s="170"/>
      <c r="X96" s="173">
        <f>SUM(X97:X114)</f>
        <v>0</v>
      </c>
      <c r="AR96" s="174" t="s">
        <v>84</v>
      </c>
      <c r="AT96" s="175" t="s">
        <v>75</v>
      </c>
      <c r="AU96" s="175" t="s">
        <v>84</v>
      </c>
      <c r="AY96" s="174" t="s">
        <v>141</v>
      </c>
      <c r="BK96" s="176">
        <f>SUM(BK97:BK114)</f>
        <v>0</v>
      </c>
    </row>
    <row r="97" spans="1:65" s="2" customFormat="1" ht="33" customHeight="1">
      <c r="A97" s="37"/>
      <c r="B97" s="38"/>
      <c r="C97" s="179" t="s">
        <v>180</v>
      </c>
      <c r="D97" s="179" t="s">
        <v>144</v>
      </c>
      <c r="E97" s="180" t="s">
        <v>181</v>
      </c>
      <c r="F97" s="181" t="s">
        <v>182</v>
      </c>
      <c r="G97" s="182" t="s">
        <v>183</v>
      </c>
      <c r="H97" s="183">
        <v>0.14299999999999999</v>
      </c>
      <c r="I97" s="184"/>
      <c r="J97" s="184"/>
      <c r="K97" s="185">
        <f>ROUND(P97*H97,2)</f>
        <v>0</v>
      </c>
      <c r="L97" s="181" t="s">
        <v>184</v>
      </c>
      <c r="M97" s="42"/>
      <c r="N97" s="186" t="s">
        <v>22</v>
      </c>
      <c r="O97" s="187" t="s">
        <v>46</v>
      </c>
      <c r="P97" s="188">
        <f>I97+J97</f>
        <v>0</v>
      </c>
      <c r="Q97" s="188">
        <f>ROUND(I97*H97,2)</f>
        <v>0</v>
      </c>
      <c r="R97" s="188">
        <f>ROUND(J97*H97,2)</f>
        <v>0</v>
      </c>
      <c r="S97" s="67"/>
      <c r="T97" s="189">
        <f>S97*H97</f>
        <v>0</v>
      </c>
      <c r="U97" s="189">
        <v>1.0900000000000001</v>
      </c>
      <c r="V97" s="189">
        <f>U97*H97</f>
        <v>0.15587000000000001</v>
      </c>
      <c r="W97" s="189">
        <v>0</v>
      </c>
      <c r="X97" s="190">
        <f>W97*H97</f>
        <v>0</v>
      </c>
      <c r="Y97" s="37"/>
      <c r="Z97" s="37"/>
      <c r="AA97" s="37"/>
      <c r="AB97" s="37"/>
      <c r="AC97" s="37"/>
      <c r="AD97" s="37"/>
      <c r="AE97" s="37"/>
      <c r="AR97" s="191" t="s">
        <v>185</v>
      </c>
      <c r="AT97" s="191" t="s">
        <v>144</v>
      </c>
      <c r="AU97" s="191" t="s">
        <v>150</v>
      </c>
      <c r="AY97" s="20" t="s">
        <v>141</v>
      </c>
      <c r="BE97" s="192">
        <f>IF(O97="základní",K97,0)</f>
        <v>0</v>
      </c>
      <c r="BF97" s="192">
        <f>IF(O97="snížená",K97,0)</f>
        <v>0</v>
      </c>
      <c r="BG97" s="192">
        <f>IF(O97="zákl. přenesená",K97,0)</f>
        <v>0</v>
      </c>
      <c r="BH97" s="192">
        <f>IF(O97="sníž. přenesená",K97,0)</f>
        <v>0</v>
      </c>
      <c r="BI97" s="192">
        <f>IF(O97="nulová",K97,0)</f>
        <v>0</v>
      </c>
      <c r="BJ97" s="20" t="s">
        <v>150</v>
      </c>
      <c r="BK97" s="192">
        <f>ROUND(P97*H97,2)</f>
        <v>0</v>
      </c>
      <c r="BL97" s="20" t="s">
        <v>185</v>
      </c>
      <c r="BM97" s="191" t="s">
        <v>186</v>
      </c>
    </row>
    <row r="98" spans="1:65" s="2" customFormat="1" ht="11.25">
      <c r="A98" s="37"/>
      <c r="B98" s="38"/>
      <c r="C98" s="39"/>
      <c r="D98" s="199" t="s">
        <v>187</v>
      </c>
      <c r="E98" s="39"/>
      <c r="F98" s="200" t="s">
        <v>188</v>
      </c>
      <c r="G98" s="39"/>
      <c r="H98" s="39"/>
      <c r="I98" s="201"/>
      <c r="J98" s="201"/>
      <c r="K98" s="39"/>
      <c r="L98" s="39"/>
      <c r="M98" s="42"/>
      <c r="N98" s="202"/>
      <c r="O98" s="203"/>
      <c r="P98" s="67"/>
      <c r="Q98" s="67"/>
      <c r="R98" s="67"/>
      <c r="S98" s="67"/>
      <c r="T98" s="67"/>
      <c r="U98" s="67"/>
      <c r="V98" s="67"/>
      <c r="W98" s="67"/>
      <c r="X98" s="68"/>
      <c r="Y98" s="37"/>
      <c r="Z98" s="37"/>
      <c r="AA98" s="37"/>
      <c r="AB98" s="37"/>
      <c r="AC98" s="37"/>
      <c r="AD98" s="37"/>
      <c r="AE98" s="37"/>
      <c r="AT98" s="20" t="s">
        <v>187</v>
      </c>
      <c r="AU98" s="20" t="s">
        <v>150</v>
      </c>
    </row>
    <row r="99" spans="1:65" s="2" customFormat="1" ht="48.75">
      <c r="A99" s="37"/>
      <c r="B99" s="38"/>
      <c r="C99" s="39"/>
      <c r="D99" s="204" t="s">
        <v>189</v>
      </c>
      <c r="E99" s="39"/>
      <c r="F99" s="205" t="s">
        <v>190</v>
      </c>
      <c r="G99" s="39"/>
      <c r="H99" s="39"/>
      <c r="I99" s="201"/>
      <c r="J99" s="201"/>
      <c r="K99" s="39"/>
      <c r="L99" s="39"/>
      <c r="M99" s="42"/>
      <c r="N99" s="202"/>
      <c r="O99" s="203"/>
      <c r="P99" s="67"/>
      <c r="Q99" s="67"/>
      <c r="R99" s="67"/>
      <c r="S99" s="67"/>
      <c r="T99" s="67"/>
      <c r="U99" s="67"/>
      <c r="V99" s="67"/>
      <c r="W99" s="67"/>
      <c r="X99" s="68"/>
      <c r="Y99" s="37"/>
      <c r="Z99" s="37"/>
      <c r="AA99" s="37"/>
      <c r="AB99" s="37"/>
      <c r="AC99" s="37"/>
      <c r="AD99" s="37"/>
      <c r="AE99" s="37"/>
      <c r="AT99" s="20" t="s">
        <v>189</v>
      </c>
      <c r="AU99" s="20" t="s">
        <v>150</v>
      </c>
    </row>
    <row r="100" spans="1:65" s="13" customFormat="1" ht="11.25">
      <c r="B100" s="206"/>
      <c r="C100" s="207"/>
      <c r="D100" s="204" t="s">
        <v>191</v>
      </c>
      <c r="E100" s="208" t="s">
        <v>22</v>
      </c>
      <c r="F100" s="209" t="s">
        <v>192</v>
      </c>
      <c r="G100" s="207"/>
      <c r="H100" s="208" t="s">
        <v>22</v>
      </c>
      <c r="I100" s="210"/>
      <c r="J100" s="210"/>
      <c r="K100" s="207"/>
      <c r="L100" s="207"/>
      <c r="M100" s="211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4"/>
      <c r="AT100" s="215" t="s">
        <v>191</v>
      </c>
      <c r="AU100" s="215" t="s">
        <v>150</v>
      </c>
      <c r="AV100" s="13" t="s">
        <v>84</v>
      </c>
      <c r="AW100" s="13" t="s">
        <v>5</v>
      </c>
      <c r="AX100" s="13" t="s">
        <v>76</v>
      </c>
      <c r="AY100" s="215" t="s">
        <v>141</v>
      </c>
    </row>
    <row r="101" spans="1:65" s="14" customFormat="1" ht="11.25">
      <c r="B101" s="216"/>
      <c r="C101" s="217"/>
      <c r="D101" s="204" t="s">
        <v>191</v>
      </c>
      <c r="E101" s="218" t="s">
        <v>22</v>
      </c>
      <c r="F101" s="219" t="s">
        <v>193</v>
      </c>
      <c r="G101" s="217"/>
      <c r="H101" s="220">
        <v>7.4999999999999997E-2</v>
      </c>
      <c r="I101" s="221"/>
      <c r="J101" s="221"/>
      <c r="K101" s="217"/>
      <c r="L101" s="217"/>
      <c r="M101" s="222"/>
      <c r="N101" s="223"/>
      <c r="O101" s="224"/>
      <c r="P101" s="224"/>
      <c r="Q101" s="224"/>
      <c r="R101" s="224"/>
      <c r="S101" s="224"/>
      <c r="T101" s="224"/>
      <c r="U101" s="224"/>
      <c r="V101" s="224"/>
      <c r="W101" s="224"/>
      <c r="X101" s="225"/>
      <c r="AT101" s="226" t="s">
        <v>191</v>
      </c>
      <c r="AU101" s="226" t="s">
        <v>150</v>
      </c>
      <c r="AV101" s="14" t="s">
        <v>150</v>
      </c>
      <c r="AW101" s="14" t="s">
        <v>5</v>
      </c>
      <c r="AX101" s="14" t="s">
        <v>76</v>
      </c>
      <c r="AY101" s="226" t="s">
        <v>141</v>
      </c>
    </row>
    <row r="102" spans="1:65" s="14" customFormat="1" ht="11.25">
      <c r="B102" s="216"/>
      <c r="C102" s="217"/>
      <c r="D102" s="204" t="s">
        <v>191</v>
      </c>
      <c r="E102" s="218" t="s">
        <v>22</v>
      </c>
      <c r="F102" s="219" t="s">
        <v>194</v>
      </c>
      <c r="G102" s="217"/>
      <c r="H102" s="220">
        <v>6.8000000000000005E-2</v>
      </c>
      <c r="I102" s="221"/>
      <c r="J102" s="221"/>
      <c r="K102" s="217"/>
      <c r="L102" s="217"/>
      <c r="M102" s="222"/>
      <c r="N102" s="223"/>
      <c r="O102" s="224"/>
      <c r="P102" s="224"/>
      <c r="Q102" s="224"/>
      <c r="R102" s="224"/>
      <c r="S102" s="224"/>
      <c r="T102" s="224"/>
      <c r="U102" s="224"/>
      <c r="V102" s="224"/>
      <c r="W102" s="224"/>
      <c r="X102" s="225"/>
      <c r="AT102" s="226" t="s">
        <v>191</v>
      </c>
      <c r="AU102" s="226" t="s">
        <v>150</v>
      </c>
      <c r="AV102" s="14" t="s">
        <v>150</v>
      </c>
      <c r="AW102" s="14" t="s">
        <v>5</v>
      </c>
      <c r="AX102" s="14" t="s">
        <v>76</v>
      </c>
      <c r="AY102" s="226" t="s">
        <v>141</v>
      </c>
    </row>
    <row r="103" spans="1:65" s="15" customFormat="1" ht="11.25">
      <c r="B103" s="227"/>
      <c r="C103" s="228"/>
      <c r="D103" s="204" t="s">
        <v>191</v>
      </c>
      <c r="E103" s="229" t="s">
        <v>22</v>
      </c>
      <c r="F103" s="230" t="s">
        <v>195</v>
      </c>
      <c r="G103" s="228"/>
      <c r="H103" s="231">
        <v>0.14299999999999999</v>
      </c>
      <c r="I103" s="232"/>
      <c r="J103" s="232"/>
      <c r="K103" s="228"/>
      <c r="L103" s="228"/>
      <c r="M103" s="233"/>
      <c r="N103" s="234"/>
      <c r="O103" s="235"/>
      <c r="P103" s="235"/>
      <c r="Q103" s="235"/>
      <c r="R103" s="235"/>
      <c r="S103" s="235"/>
      <c r="T103" s="235"/>
      <c r="U103" s="235"/>
      <c r="V103" s="235"/>
      <c r="W103" s="235"/>
      <c r="X103" s="236"/>
      <c r="AT103" s="237" t="s">
        <v>191</v>
      </c>
      <c r="AU103" s="237" t="s">
        <v>150</v>
      </c>
      <c r="AV103" s="15" t="s">
        <v>185</v>
      </c>
      <c r="AW103" s="15" t="s">
        <v>5</v>
      </c>
      <c r="AX103" s="15" t="s">
        <v>84</v>
      </c>
      <c r="AY103" s="237" t="s">
        <v>141</v>
      </c>
    </row>
    <row r="104" spans="1:65" s="2" customFormat="1" ht="49.15" customHeight="1">
      <c r="A104" s="37"/>
      <c r="B104" s="38"/>
      <c r="C104" s="179" t="s">
        <v>196</v>
      </c>
      <c r="D104" s="179" t="s">
        <v>144</v>
      </c>
      <c r="E104" s="180" t="s">
        <v>197</v>
      </c>
      <c r="F104" s="181" t="s">
        <v>198</v>
      </c>
      <c r="G104" s="182" t="s">
        <v>199</v>
      </c>
      <c r="H104" s="183">
        <v>2.105</v>
      </c>
      <c r="I104" s="184"/>
      <c r="J104" s="184"/>
      <c r="K104" s="185">
        <f>ROUND(P104*H104,2)</f>
        <v>0</v>
      </c>
      <c r="L104" s="181" t="s">
        <v>184</v>
      </c>
      <c r="M104" s="42"/>
      <c r="N104" s="186" t="s">
        <v>22</v>
      </c>
      <c r="O104" s="187" t="s">
        <v>46</v>
      </c>
      <c r="P104" s="188">
        <f>I104+J104</f>
        <v>0</v>
      </c>
      <c r="Q104" s="188">
        <f>ROUND(I104*H104,2)</f>
        <v>0</v>
      </c>
      <c r="R104" s="188">
        <f>ROUND(J104*H104,2)</f>
        <v>0</v>
      </c>
      <c r="S104" s="67"/>
      <c r="T104" s="189">
        <f>S104*H104</f>
        <v>0</v>
      </c>
      <c r="U104" s="189">
        <v>7.009E-2</v>
      </c>
      <c r="V104" s="189">
        <f>U104*H104</f>
        <v>0.14753944999999999</v>
      </c>
      <c r="W104" s="189">
        <v>0</v>
      </c>
      <c r="X104" s="190">
        <f>W104*H104</f>
        <v>0</v>
      </c>
      <c r="Y104" s="37"/>
      <c r="Z104" s="37"/>
      <c r="AA104" s="37"/>
      <c r="AB104" s="37"/>
      <c r="AC104" s="37"/>
      <c r="AD104" s="37"/>
      <c r="AE104" s="37"/>
      <c r="AR104" s="191" t="s">
        <v>185</v>
      </c>
      <c r="AT104" s="191" t="s">
        <v>144</v>
      </c>
      <c r="AU104" s="191" t="s">
        <v>150</v>
      </c>
      <c r="AY104" s="20" t="s">
        <v>141</v>
      </c>
      <c r="BE104" s="192">
        <f>IF(O104="základní",K104,0)</f>
        <v>0</v>
      </c>
      <c r="BF104" s="192">
        <f>IF(O104="snížená",K104,0)</f>
        <v>0</v>
      </c>
      <c r="BG104" s="192">
        <f>IF(O104="zákl. přenesená",K104,0)</f>
        <v>0</v>
      </c>
      <c r="BH104" s="192">
        <f>IF(O104="sníž. přenesená",K104,0)</f>
        <v>0</v>
      </c>
      <c r="BI104" s="192">
        <f>IF(O104="nulová",K104,0)</f>
        <v>0</v>
      </c>
      <c r="BJ104" s="20" t="s">
        <v>150</v>
      </c>
      <c r="BK104" s="192">
        <f>ROUND(P104*H104,2)</f>
        <v>0</v>
      </c>
      <c r="BL104" s="20" t="s">
        <v>185</v>
      </c>
      <c r="BM104" s="191" t="s">
        <v>200</v>
      </c>
    </row>
    <row r="105" spans="1:65" s="2" customFormat="1" ht="11.25">
      <c r="A105" s="37"/>
      <c r="B105" s="38"/>
      <c r="C105" s="39"/>
      <c r="D105" s="199" t="s">
        <v>187</v>
      </c>
      <c r="E105" s="39"/>
      <c r="F105" s="200" t="s">
        <v>201</v>
      </c>
      <c r="G105" s="39"/>
      <c r="H105" s="39"/>
      <c r="I105" s="201"/>
      <c r="J105" s="201"/>
      <c r="K105" s="39"/>
      <c r="L105" s="39"/>
      <c r="M105" s="42"/>
      <c r="N105" s="202"/>
      <c r="O105" s="203"/>
      <c r="P105" s="67"/>
      <c r="Q105" s="67"/>
      <c r="R105" s="67"/>
      <c r="S105" s="67"/>
      <c r="T105" s="67"/>
      <c r="U105" s="67"/>
      <c r="V105" s="67"/>
      <c r="W105" s="67"/>
      <c r="X105" s="68"/>
      <c r="Y105" s="37"/>
      <c r="Z105" s="37"/>
      <c r="AA105" s="37"/>
      <c r="AB105" s="37"/>
      <c r="AC105" s="37"/>
      <c r="AD105" s="37"/>
      <c r="AE105" s="37"/>
      <c r="AT105" s="20" t="s">
        <v>187</v>
      </c>
      <c r="AU105" s="20" t="s">
        <v>150</v>
      </c>
    </row>
    <row r="106" spans="1:65" s="13" customFormat="1" ht="11.25">
      <c r="B106" s="206"/>
      <c r="C106" s="207"/>
      <c r="D106" s="204" t="s">
        <v>191</v>
      </c>
      <c r="E106" s="208" t="s">
        <v>22</v>
      </c>
      <c r="F106" s="209" t="s">
        <v>202</v>
      </c>
      <c r="G106" s="207"/>
      <c r="H106" s="208" t="s">
        <v>22</v>
      </c>
      <c r="I106" s="210"/>
      <c r="J106" s="210"/>
      <c r="K106" s="207"/>
      <c r="L106" s="207"/>
      <c r="M106" s="211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4"/>
      <c r="AT106" s="215" t="s">
        <v>191</v>
      </c>
      <c r="AU106" s="215" t="s">
        <v>150</v>
      </c>
      <c r="AV106" s="13" t="s">
        <v>84</v>
      </c>
      <c r="AW106" s="13" t="s">
        <v>5</v>
      </c>
      <c r="AX106" s="13" t="s">
        <v>76</v>
      </c>
      <c r="AY106" s="215" t="s">
        <v>141</v>
      </c>
    </row>
    <row r="107" spans="1:65" s="14" customFormat="1" ht="11.25">
      <c r="B107" s="216"/>
      <c r="C107" s="217"/>
      <c r="D107" s="204" t="s">
        <v>191</v>
      </c>
      <c r="E107" s="218" t="s">
        <v>22</v>
      </c>
      <c r="F107" s="219" t="s">
        <v>203</v>
      </c>
      <c r="G107" s="217"/>
      <c r="H107" s="220">
        <v>2.105</v>
      </c>
      <c r="I107" s="221"/>
      <c r="J107" s="221"/>
      <c r="K107" s="217"/>
      <c r="L107" s="217"/>
      <c r="M107" s="222"/>
      <c r="N107" s="223"/>
      <c r="O107" s="224"/>
      <c r="P107" s="224"/>
      <c r="Q107" s="224"/>
      <c r="R107" s="224"/>
      <c r="S107" s="224"/>
      <c r="T107" s="224"/>
      <c r="U107" s="224"/>
      <c r="V107" s="224"/>
      <c r="W107" s="224"/>
      <c r="X107" s="225"/>
      <c r="AT107" s="226" t="s">
        <v>191</v>
      </c>
      <c r="AU107" s="226" t="s">
        <v>150</v>
      </c>
      <c r="AV107" s="14" t="s">
        <v>150</v>
      </c>
      <c r="AW107" s="14" t="s">
        <v>5</v>
      </c>
      <c r="AX107" s="14" t="s">
        <v>76</v>
      </c>
      <c r="AY107" s="226" t="s">
        <v>141</v>
      </c>
    </row>
    <row r="108" spans="1:65" s="15" customFormat="1" ht="11.25">
      <c r="B108" s="227"/>
      <c r="C108" s="228"/>
      <c r="D108" s="204" t="s">
        <v>191</v>
      </c>
      <c r="E108" s="229" t="s">
        <v>22</v>
      </c>
      <c r="F108" s="230" t="s">
        <v>195</v>
      </c>
      <c r="G108" s="228"/>
      <c r="H108" s="231">
        <v>2.105</v>
      </c>
      <c r="I108" s="232"/>
      <c r="J108" s="232"/>
      <c r="K108" s="228"/>
      <c r="L108" s="228"/>
      <c r="M108" s="233"/>
      <c r="N108" s="234"/>
      <c r="O108" s="235"/>
      <c r="P108" s="235"/>
      <c r="Q108" s="235"/>
      <c r="R108" s="235"/>
      <c r="S108" s="235"/>
      <c r="T108" s="235"/>
      <c r="U108" s="235"/>
      <c r="V108" s="235"/>
      <c r="W108" s="235"/>
      <c r="X108" s="236"/>
      <c r="AT108" s="237" t="s">
        <v>191</v>
      </c>
      <c r="AU108" s="237" t="s">
        <v>150</v>
      </c>
      <c r="AV108" s="15" t="s">
        <v>185</v>
      </c>
      <c r="AW108" s="15" t="s">
        <v>5</v>
      </c>
      <c r="AX108" s="15" t="s">
        <v>84</v>
      </c>
      <c r="AY108" s="237" t="s">
        <v>141</v>
      </c>
    </row>
    <row r="109" spans="1:65" s="2" customFormat="1" ht="37.9" customHeight="1">
      <c r="A109" s="37"/>
      <c r="B109" s="38"/>
      <c r="C109" s="179" t="s">
        <v>204</v>
      </c>
      <c r="D109" s="179" t="s">
        <v>144</v>
      </c>
      <c r="E109" s="180" t="s">
        <v>205</v>
      </c>
      <c r="F109" s="181" t="s">
        <v>206</v>
      </c>
      <c r="G109" s="182" t="s">
        <v>199</v>
      </c>
      <c r="H109" s="183">
        <v>0.77900000000000003</v>
      </c>
      <c r="I109" s="184"/>
      <c r="J109" s="184"/>
      <c r="K109" s="185">
        <f>ROUND(P109*H109,2)</f>
        <v>0</v>
      </c>
      <c r="L109" s="181" t="s">
        <v>184</v>
      </c>
      <c r="M109" s="42"/>
      <c r="N109" s="186" t="s">
        <v>22</v>
      </c>
      <c r="O109" s="187" t="s">
        <v>46</v>
      </c>
      <c r="P109" s="188">
        <f>I109+J109</f>
        <v>0</v>
      </c>
      <c r="Q109" s="188">
        <f>ROUND(I109*H109,2)</f>
        <v>0</v>
      </c>
      <c r="R109" s="188">
        <f>ROUND(J109*H109,2)</f>
        <v>0</v>
      </c>
      <c r="S109" s="67"/>
      <c r="T109" s="189">
        <f>S109*H109</f>
        <v>0</v>
      </c>
      <c r="U109" s="189">
        <v>0.17818400000000001</v>
      </c>
      <c r="V109" s="189">
        <f>U109*H109</f>
        <v>0.138805336</v>
      </c>
      <c r="W109" s="189">
        <v>0</v>
      </c>
      <c r="X109" s="190">
        <f>W109*H109</f>
        <v>0</v>
      </c>
      <c r="Y109" s="37"/>
      <c r="Z109" s="37"/>
      <c r="AA109" s="37"/>
      <c r="AB109" s="37"/>
      <c r="AC109" s="37"/>
      <c r="AD109" s="37"/>
      <c r="AE109" s="37"/>
      <c r="AR109" s="191" t="s">
        <v>185</v>
      </c>
      <c r="AT109" s="191" t="s">
        <v>144</v>
      </c>
      <c r="AU109" s="191" t="s">
        <v>150</v>
      </c>
      <c r="AY109" s="20" t="s">
        <v>141</v>
      </c>
      <c r="BE109" s="192">
        <f>IF(O109="základní",K109,0)</f>
        <v>0</v>
      </c>
      <c r="BF109" s="192">
        <f>IF(O109="snížená",K109,0)</f>
        <v>0</v>
      </c>
      <c r="BG109" s="192">
        <f>IF(O109="zákl. přenesená",K109,0)</f>
        <v>0</v>
      </c>
      <c r="BH109" s="192">
        <f>IF(O109="sníž. přenesená",K109,0)</f>
        <v>0</v>
      </c>
      <c r="BI109" s="192">
        <f>IF(O109="nulová",K109,0)</f>
        <v>0</v>
      </c>
      <c r="BJ109" s="20" t="s">
        <v>150</v>
      </c>
      <c r="BK109" s="192">
        <f>ROUND(P109*H109,2)</f>
        <v>0</v>
      </c>
      <c r="BL109" s="20" t="s">
        <v>185</v>
      </c>
      <c r="BM109" s="191" t="s">
        <v>207</v>
      </c>
    </row>
    <row r="110" spans="1:65" s="2" customFormat="1" ht="11.25">
      <c r="A110" s="37"/>
      <c r="B110" s="38"/>
      <c r="C110" s="39"/>
      <c r="D110" s="199" t="s">
        <v>187</v>
      </c>
      <c r="E110" s="39"/>
      <c r="F110" s="200" t="s">
        <v>208</v>
      </c>
      <c r="G110" s="39"/>
      <c r="H110" s="39"/>
      <c r="I110" s="201"/>
      <c r="J110" s="201"/>
      <c r="K110" s="39"/>
      <c r="L110" s="39"/>
      <c r="M110" s="42"/>
      <c r="N110" s="202"/>
      <c r="O110" s="203"/>
      <c r="P110" s="67"/>
      <c r="Q110" s="67"/>
      <c r="R110" s="67"/>
      <c r="S110" s="67"/>
      <c r="T110" s="67"/>
      <c r="U110" s="67"/>
      <c r="V110" s="67"/>
      <c r="W110" s="67"/>
      <c r="X110" s="68"/>
      <c r="Y110" s="37"/>
      <c r="Z110" s="37"/>
      <c r="AA110" s="37"/>
      <c r="AB110" s="37"/>
      <c r="AC110" s="37"/>
      <c r="AD110" s="37"/>
      <c r="AE110" s="37"/>
      <c r="AT110" s="20" t="s">
        <v>187</v>
      </c>
      <c r="AU110" s="20" t="s">
        <v>150</v>
      </c>
    </row>
    <row r="111" spans="1:65" s="2" customFormat="1" ht="48.75">
      <c r="A111" s="37"/>
      <c r="B111" s="38"/>
      <c r="C111" s="39"/>
      <c r="D111" s="204" t="s">
        <v>189</v>
      </c>
      <c r="E111" s="39"/>
      <c r="F111" s="205" t="s">
        <v>190</v>
      </c>
      <c r="G111" s="39"/>
      <c r="H111" s="39"/>
      <c r="I111" s="201"/>
      <c r="J111" s="201"/>
      <c r="K111" s="39"/>
      <c r="L111" s="39"/>
      <c r="M111" s="42"/>
      <c r="N111" s="202"/>
      <c r="O111" s="203"/>
      <c r="P111" s="67"/>
      <c r="Q111" s="67"/>
      <c r="R111" s="67"/>
      <c r="S111" s="67"/>
      <c r="T111" s="67"/>
      <c r="U111" s="67"/>
      <c r="V111" s="67"/>
      <c r="W111" s="67"/>
      <c r="X111" s="68"/>
      <c r="Y111" s="37"/>
      <c r="Z111" s="37"/>
      <c r="AA111" s="37"/>
      <c r="AB111" s="37"/>
      <c r="AC111" s="37"/>
      <c r="AD111" s="37"/>
      <c r="AE111" s="37"/>
      <c r="AT111" s="20" t="s">
        <v>189</v>
      </c>
      <c r="AU111" s="20" t="s">
        <v>150</v>
      </c>
    </row>
    <row r="112" spans="1:65" s="14" customFormat="1" ht="11.25">
      <c r="B112" s="216"/>
      <c r="C112" s="217"/>
      <c r="D112" s="204" t="s">
        <v>191</v>
      </c>
      <c r="E112" s="218" t="s">
        <v>22</v>
      </c>
      <c r="F112" s="219" t="s">
        <v>209</v>
      </c>
      <c r="G112" s="217"/>
      <c r="H112" s="220">
        <v>0.40899999999999997</v>
      </c>
      <c r="I112" s="221"/>
      <c r="J112" s="221"/>
      <c r="K112" s="217"/>
      <c r="L112" s="217"/>
      <c r="M112" s="222"/>
      <c r="N112" s="223"/>
      <c r="O112" s="224"/>
      <c r="P112" s="224"/>
      <c r="Q112" s="224"/>
      <c r="R112" s="224"/>
      <c r="S112" s="224"/>
      <c r="T112" s="224"/>
      <c r="U112" s="224"/>
      <c r="V112" s="224"/>
      <c r="W112" s="224"/>
      <c r="X112" s="225"/>
      <c r="AT112" s="226" t="s">
        <v>191</v>
      </c>
      <c r="AU112" s="226" t="s">
        <v>150</v>
      </c>
      <c r="AV112" s="14" t="s">
        <v>150</v>
      </c>
      <c r="AW112" s="14" t="s">
        <v>5</v>
      </c>
      <c r="AX112" s="14" t="s">
        <v>76</v>
      </c>
      <c r="AY112" s="226" t="s">
        <v>141</v>
      </c>
    </row>
    <row r="113" spans="1:65" s="14" customFormat="1" ht="11.25">
      <c r="B113" s="216"/>
      <c r="C113" s="217"/>
      <c r="D113" s="204" t="s">
        <v>191</v>
      </c>
      <c r="E113" s="218" t="s">
        <v>22</v>
      </c>
      <c r="F113" s="219" t="s">
        <v>210</v>
      </c>
      <c r="G113" s="217"/>
      <c r="H113" s="220">
        <v>0.37</v>
      </c>
      <c r="I113" s="221"/>
      <c r="J113" s="221"/>
      <c r="K113" s="217"/>
      <c r="L113" s="217"/>
      <c r="M113" s="222"/>
      <c r="N113" s="223"/>
      <c r="O113" s="224"/>
      <c r="P113" s="224"/>
      <c r="Q113" s="224"/>
      <c r="R113" s="224"/>
      <c r="S113" s="224"/>
      <c r="T113" s="224"/>
      <c r="U113" s="224"/>
      <c r="V113" s="224"/>
      <c r="W113" s="224"/>
      <c r="X113" s="225"/>
      <c r="AT113" s="226" t="s">
        <v>191</v>
      </c>
      <c r="AU113" s="226" t="s">
        <v>150</v>
      </c>
      <c r="AV113" s="14" t="s">
        <v>150</v>
      </c>
      <c r="AW113" s="14" t="s">
        <v>5</v>
      </c>
      <c r="AX113" s="14" t="s">
        <v>76</v>
      </c>
      <c r="AY113" s="226" t="s">
        <v>141</v>
      </c>
    </row>
    <row r="114" spans="1:65" s="15" customFormat="1" ht="11.25">
      <c r="B114" s="227"/>
      <c r="C114" s="228"/>
      <c r="D114" s="204" t="s">
        <v>191</v>
      </c>
      <c r="E114" s="229" t="s">
        <v>22</v>
      </c>
      <c r="F114" s="230" t="s">
        <v>195</v>
      </c>
      <c r="G114" s="228"/>
      <c r="H114" s="231">
        <v>0.77900000000000003</v>
      </c>
      <c r="I114" s="232"/>
      <c r="J114" s="232"/>
      <c r="K114" s="228"/>
      <c r="L114" s="228"/>
      <c r="M114" s="233"/>
      <c r="N114" s="234"/>
      <c r="O114" s="235"/>
      <c r="P114" s="235"/>
      <c r="Q114" s="235"/>
      <c r="R114" s="235"/>
      <c r="S114" s="235"/>
      <c r="T114" s="235"/>
      <c r="U114" s="235"/>
      <c r="V114" s="235"/>
      <c r="W114" s="235"/>
      <c r="X114" s="236"/>
      <c r="AT114" s="237" t="s">
        <v>191</v>
      </c>
      <c r="AU114" s="237" t="s">
        <v>150</v>
      </c>
      <c r="AV114" s="15" t="s">
        <v>185</v>
      </c>
      <c r="AW114" s="15" t="s">
        <v>5</v>
      </c>
      <c r="AX114" s="15" t="s">
        <v>84</v>
      </c>
      <c r="AY114" s="237" t="s">
        <v>141</v>
      </c>
    </row>
    <row r="115" spans="1:65" s="12" customFormat="1" ht="22.9" customHeight="1">
      <c r="B115" s="162"/>
      <c r="C115" s="163"/>
      <c r="D115" s="164" t="s">
        <v>75</v>
      </c>
      <c r="E115" s="177" t="s">
        <v>211</v>
      </c>
      <c r="F115" s="177" t="s">
        <v>212</v>
      </c>
      <c r="G115" s="163"/>
      <c r="H115" s="163"/>
      <c r="I115" s="166"/>
      <c r="J115" s="166"/>
      <c r="K115" s="178">
        <f>BK115</f>
        <v>0</v>
      </c>
      <c r="L115" s="163"/>
      <c r="M115" s="168"/>
      <c r="N115" s="169"/>
      <c r="O115" s="170"/>
      <c r="P115" s="170"/>
      <c r="Q115" s="171">
        <f>SUM(Q116:Q197)</f>
        <v>0</v>
      </c>
      <c r="R115" s="171">
        <f>SUM(R116:R197)</f>
        <v>0</v>
      </c>
      <c r="S115" s="170"/>
      <c r="T115" s="172">
        <f>SUM(T116:T197)</f>
        <v>0</v>
      </c>
      <c r="U115" s="170"/>
      <c r="V115" s="172">
        <f>SUM(V116:V197)</f>
        <v>2.4389912799999998</v>
      </c>
      <c r="W115" s="170"/>
      <c r="X115" s="173">
        <f>SUM(X116:X197)</f>
        <v>1.4837999999999999E-4</v>
      </c>
      <c r="AR115" s="174" t="s">
        <v>84</v>
      </c>
      <c r="AT115" s="175" t="s">
        <v>75</v>
      </c>
      <c r="AU115" s="175" t="s">
        <v>84</v>
      </c>
      <c r="AY115" s="174" t="s">
        <v>141</v>
      </c>
      <c r="BK115" s="176">
        <f>SUM(BK116:BK197)</f>
        <v>0</v>
      </c>
    </row>
    <row r="116" spans="1:65" s="2" customFormat="1" ht="24.2" customHeight="1">
      <c r="A116" s="37"/>
      <c r="B116" s="38"/>
      <c r="C116" s="179" t="s">
        <v>213</v>
      </c>
      <c r="D116" s="179" t="s">
        <v>144</v>
      </c>
      <c r="E116" s="180" t="s">
        <v>214</v>
      </c>
      <c r="F116" s="181" t="s">
        <v>215</v>
      </c>
      <c r="G116" s="182" t="s">
        <v>199</v>
      </c>
      <c r="H116" s="183">
        <v>82.266000000000005</v>
      </c>
      <c r="I116" s="184"/>
      <c r="J116" s="184"/>
      <c r="K116" s="185">
        <f>ROUND(P116*H116,2)</f>
        <v>0</v>
      </c>
      <c r="L116" s="181" t="s">
        <v>184</v>
      </c>
      <c r="M116" s="42"/>
      <c r="N116" s="186" t="s">
        <v>22</v>
      </c>
      <c r="O116" s="187" t="s">
        <v>46</v>
      </c>
      <c r="P116" s="188">
        <f>I116+J116</f>
        <v>0</v>
      </c>
      <c r="Q116" s="188">
        <f>ROUND(I116*H116,2)</f>
        <v>0</v>
      </c>
      <c r="R116" s="188">
        <f>ROUND(J116*H116,2)</f>
        <v>0</v>
      </c>
      <c r="S116" s="67"/>
      <c r="T116" s="189">
        <f>S116*H116</f>
        <v>0</v>
      </c>
      <c r="U116" s="189">
        <v>2.63E-4</v>
      </c>
      <c r="V116" s="189">
        <f>U116*H116</f>
        <v>2.1635958E-2</v>
      </c>
      <c r="W116" s="189">
        <v>0</v>
      </c>
      <c r="X116" s="190">
        <f>W116*H116</f>
        <v>0</v>
      </c>
      <c r="Y116" s="37"/>
      <c r="Z116" s="37"/>
      <c r="AA116" s="37"/>
      <c r="AB116" s="37"/>
      <c r="AC116" s="37"/>
      <c r="AD116" s="37"/>
      <c r="AE116" s="37"/>
      <c r="AR116" s="191" t="s">
        <v>185</v>
      </c>
      <c r="AT116" s="191" t="s">
        <v>144</v>
      </c>
      <c r="AU116" s="191" t="s">
        <v>150</v>
      </c>
      <c r="AY116" s="20" t="s">
        <v>141</v>
      </c>
      <c r="BE116" s="192">
        <f>IF(O116="základní",K116,0)</f>
        <v>0</v>
      </c>
      <c r="BF116" s="192">
        <f>IF(O116="snížená",K116,0)</f>
        <v>0</v>
      </c>
      <c r="BG116" s="192">
        <f>IF(O116="zákl. přenesená",K116,0)</f>
        <v>0</v>
      </c>
      <c r="BH116" s="192">
        <f>IF(O116="sníž. přenesená",K116,0)</f>
        <v>0</v>
      </c>
      <c r="BI116" s="192">
        <f>IF(O116="nulová",K116,0)</f>
        <v>0</v>
      </c>
      <c r="BJ116" s="20" t="s">
        <v>150</v>
      </c>
      <c r="BK116" s="192">
        <f>ROUND(P116*H116,2)</f>
        <v>0</v>
      </c>
      <c r="BL116" s="20" t="s">
        <v>185</v>
      </c>
      <c r="BM116" s="191" t="s">
        <v>216</v>
      </c>
    </row>
    <row r="117" spans="1:65" s="2" customFormat="1" ht="11.25">
      <c r="A117" s="37"/>
      <c r="B117" s="38"/>
      <c r="C117" s="39"/>
      <c r="D117" s="199" t="s">
        <v>187</v>
      </c>
      <c r="E117" s="39"/>
      <c r="F117" s="200" t="s">
        <v>217</v>
      </c>
      <c r="G117" s="39"/>
      <c r="H117" s="39"/>
      <c r="I117" s="201"/>
      <c r="J117" s="201"/>
      <c r="K117" s="39"/>
      <c r="L117" s="39"/>
      <c r="M117" s="42"/>
      <c r="N117" s="202"/>
      <c r="O117" s="203"/>
      <c r="P117" s="67"/>
      <c r="Q117" s="67"/>
      <c r="R117" s="67"/>
      <c r="S117" s="67"/>
      <c r="T117" s="67"/>
      <c r="U117" s="67"/>
      <c r="V117" s="67"/>
      <c r="W117" s="67"/>
      <c r="X117" s="68"/>
      <c r="Y117" s="37"/>
      <c r="Z117" s="37"/>
      <c r="AA117" s="37"/>
      <c r="AB117" s="37"/>
      <c r="AC117" s="37"/>
      <c r="AD117" s="37"/>
      <c r="AE117" s="37"/>
      <c r="AT117" s="20" t="s">
        <v>187</v>
      </c>
      <c r="AU117" s="20" t="s">
        <v>150</v>
      </c>
    </row>
    <row r="118" spans="1:65" s="14" customFormat="1" ht="11.25">
      <c r="B118" s="216"/>
      <c r="C118" s="217"/>
      <c r="D118" s="204" t="s">
        <v>191</v>
      </c>
      <c r="E118" s="218" t="s">
        <v>22</v>
      </c>
      <c r="F118" s="219" t="s">
        <v>218</v>
      </c>
      <c r="G118" s="217"/>
      <c r="H118" s="220">
        <v>82.266000000000005</v>
      </c>
      <c r="I118" s="221"/>
      <c r="J118" s="221"/>
      <c r="K118" s="217"/>
      <c r="L118" s="217"/>
      <c r="M118" s="222"/>
      <c r="N118" s="223"/>
      <c r="O118" s="224"/>
      <c r="P118" s="224"/>
      <c r="Q118" s="224"/>
      <c r="R118" s="224"/>
      <c r="S118" s="224"/>
      <c r="T118" s="224"/>
      <c r="U118" s="224"/>
      <c r="V118" s="224"/>
      <c r="W118" s="224"/>
      <c r="X118" s="225"/>
      <c r="AT118" s="226" t="s">
        <v>191</v>
      </c>
      <c r="AU118" s="226" t="s">
        <v>150</v>
      </c>
      <c r="AV118" s="14" t="s">
        <v>150</v>
      </c>
      <c r="AW118" s="14" t="s">
        <v>5</v>
      </c>
      <c r="AX118" s="14" t="s">
        <v>76</v>
      </c>
      <c r="AY118" s="226" t="s">
        <v>141</v>
      </c>
    </row>
    <row r="119" spans="1:65" s="15" customFormat="1" ht="11.25">
      <c r="B119" s="227"/>
      <c r="C119" s="228"/>
      <c r="D119" s="204" t="s">
        <v>191</v>
      </c>
      <c r="E119" s="229" t="s">
        <v>22</v>
      </c>
      <c r="F119" s="230" t="s">
        <v>195</v>
      </c>
      <c r="G119" s="228"/>
      <c r="H119" s="231">
        <v>82.266000000000005</v>
      </c>
      <c r="I119" s="232"/>
      <c r="J119" s="232"/>
      <c r="K119" s="228"/>
      <c r="L119" s="228"/>
      <c r="M119" s="233"/>
      <c r="N119" s="234"/>
      <c r="O119" s="235"/>
      <c r="P119" s="235"/>
      <c r="Q119" s="235"/>
      <c r="R119" s="235"/>
      <c r="S119" s="235"/>
      <c r="T119" s="235"/>
      <c r="U119" s="235"/>
      <c r="V119" s="235"/>
      <c r="W119" s="235"/>
      <c r="X119" s="236"/>
      <c r="AT119" s="237" t="s">
        <v>191</v>
      </c>
      <c r="AU119" s="237" t="s">
        <v>150</v>
      </c>
      <c r="AV119" s="15" t="s">
        <v>185</v>
      </c>
      <c r="AW119" s="15" t="s">
        <v>5</v>
      </c>
      <c r="AX119" s="15" t="s">
        <v>84</v>
      </c>
      <c r="AY119" s="237" t="s">
        <v>141</v>
      </c>
    </row>
    <row r="120" spans="1:65" s="2" customFormat="1" ht="37.9" customHeight="1">
      <c r="A120" s="37"/>
      <c r="B120" s="38"/>
      <c r="C120" s="179" t="s">
        <v>219</v>
      </c>
      <c r="D120" s="179" t="s">
        <v>144</v>
      </c>
      <c r="E120" s="180" t="s">
        <v>220</v>
      </c>
      <c r="F120" s="181" t="s">
        <v>221</v>
      </c>
      <c r="G120" s="182" t="s">
        <v>199</v>
      </c>
      <c r="H120" s="183">
        <v>82.266000000000005</v>
      </c>
      <c r="I120" s="184"/>
      <c r="J120" s="184"/>
      <c r="K120" s="185">
        <f>ROUND(P120*H120,2)</f>
        <v>0</v>
      </c>
      <c r="L120" s="181" t="s">
        <v>184</v>
      </c>
      <c r="M120" s="42"/>
      <c r="N120" s="186" t="s">
        <v>22</v>
      </c>
      <c r="O120" s="187" t="s">
        <v>46</v>
      </c>
      <c r="P120" s="188">
        <f>I120+J120</f>
        <v>0</v>
      </c>
      <c r="Q120" s="188">
        <f>ROUND(I120*H120,2)</f>
        <v>0</v>
      </c>
      <c r="R120" s="188">
        <f>ROUND(J120*H120,2)</f>
        <v>0</v>
      </c>
      <c r="S120" s="67"/>
      <c r="T120" s="189">
        <f>S120*H120</f>
        <v>0</v>
      </c>
      <c r="U120" s="189">
        <v>4.3839999999999999E-3</v>
      </c>
      <c r="V120" s="189">
        <f>U120*H120</f>
        <v>0.36065414400000001</v>
      </c>
      <c r="W120" s="189">
        <v>0</v>
      </c>
      <c r="X120" s="190">
        <f>W120*H120</f>
        <v>0</v>
      </c>
      <c r="Y120" s="37"/>
      <c r="Z120" s="37"/>
      <c r="AA120" s="37"/>
      <c r="AB120" s="37"/>
      <c r="AC120" s="37"/>
      <c r="AD120" s="37"/>
      <c r="AE120" s="37"/>
      <c r="AR120" s="191" t="s">
        <v>185</v>
      </c>
      <c r="AT120" s="191" t="s">
        <v>144</v>
      </c>
      <c r="AU120" s="191" t="s">
        <v>150</v>
      </c>
      <c r="AY120" s="20" t="s">
        <v>141</v>
      </c>
      <c r="BE120" s="192">
        <f>IF(O120="základní",K120,0)</f>
        <v>0</v>
      </c>
      <c r="BF120" s="192">
        <f>IF(O120="snížená",K120,0)</f>
        <v>0</v>
      </c>
      <c r="BG120" s="192">
        <f>IF(O120="zákl. přenesená",K120,0)</f>
        <v>0</v>
      </c>
      <c r="BH120" s="192">
        <f>IF(O120="sníž. přenesená",K120,0)</f>
        <v>0</v>
      </c>
      <c r="BI120" s="192">
        <f>IF(O120="nulová",K120,0)</f>
        <v>0</v>
      </c>
      <c r="BJ120" s="20" t="s">
        <v>150</v>
      </c>
      <c r="BK120" s="192">
        <f>ROUND(P120*H120,2)</f>
        <v>0</v>
      </c>
      <c r="BL120" s="20" t="s">
        <v>185</v>
      </c>
      <c r="BM120" s="191" t="s">
        <v>222</v>
      </c>
    </row>
    <row r="121" spans="1:65" s="2" customFormat="1" ht="11.25">
      <c r="A121" s="37"/>
      <c r="B121" s="38"/>
      <c r="C121" s="39"/>
      <c r="D121" s="199" t="s">
        <v>187</v>
      </c>
      <c r="E121" s="39"/>
      <c r="F121" s="200" t="s">
        <v>223</v>
      </c>
      <c r="G121" s="39"/>
      <c r="H121" s="39"/>
      <c r="I121" s="201"/>
      <c r="J121" s="201"/>
      <c r="K121" s="39"/>
      <c r="L121" s="39"/>
      <c r="M121" s="42"/>
      <c r="N121" s="202"/>
      <c r="O121" s="203"/>
      <c r="P121" s="67"/>
      <c r="Q121" s="67"/>
      <c r="R121" s="67"/>
      <c r="S121" s="67"/>
      <c r="T121" s="67"/>
      <c r="U121" s="67"/>
      <c r="V121" s="67"/>
      <c r="W121" s="67"/>
      <c r="X121" s="68"/>
      <c r="Y121" s="37"/>
      <c r="Z121" s="37"/>
      <c r="AA121" s="37"/>
      <c r="AB121" s="37"/>
      <c r="AC121" s="37"/>
      <c r="AD121" s="37"/>
      <c r="AE121" s="37"/>
      <c r="AT121" s="20" t="s">
        <v>187</v>
      </c>
      <c r="AU121" s="20" t="s">
        <v>150</v>
      </c>
    </row>
    <row r="122" spans="1:65" s="13" customFormat="1" ht="11.25">
      <c r="B122" s="206"/>
      <c r="C122" s="207"/>
      <c r="D122" s="204" t="s">
        <v>191</v>
      </c>
      <c r="E122" s="208" t="s">
        <v>22</v>
      </c>
      <c r="F122" s="209" t="s">
        <v>224</v>
      </c>
      <c r="G122" s="207"/>
      <c r="H122" s="208" t="s">
        <v>22</v>
      </c>
      <c r="I122" s="210"/>
      <c r="J122" s="210"/>
      <c r="K122" s="207"/>
      <c r="L122" s="207"/>
      <c r="M122" s="211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4"/>
      <c r="AT122" s="215" t="s">
        <v>191</v>
      </c>
      <c r="AU122" s="215" t="s">
        <v>150</v>
      </c>
      <c r="AV122" s="13" t="s">
        <v>84</v>
      </c>
      <c r="AW122" s="13" t="s">
        <v>5</v>
      </c>
      <c r="AX122" s="13" t="s">
        <v>76</v>
      </c>
      <c r="AY122" s="215" t="s">
        <v>141</v>
      </c>
    </row>
    <row r="123" spans="1:65" s="14" customFormat="1" ht="22.5">
      <c r="B123" s="216"/>
      <c r="C123" s="217"/>
      <c r="D123" s="204" t="s">
        <v>191</v>
      </c>
      <c r="E123" s="218" t="s">
        <v>22</v>
      </c>
      <c r="F123" s="219" t="s">
        <v>225</v>
      </c>
      <c r="G123" s="217"/>
      <c r="H123" s="220">
        <v>15.728</v>
      </c>
      <c r="I123" s="221"/>
      <c r="J123" s="221"/>
      <c r="K123" s="217"/>
      <c r="L123" s="217"/>
      <c r="M123" s="222"/>
      <c r="N123" s="223"/>
      <c r="O123" s="224"/>
      <c r="P123" s="224"/>
      <c r="Q123" s="224"/>
      <c r="R123" s="224"/>
      <c r="S123" s="224"/>
      <c r="T123" s="224"/>
      <c r="U123" s="224"/>
      <c r="V123" s="224"/>
      <c r="W123" s="224"/>
      <c r="X123" s="225"/>
      <c r="AT123" s="226" t="s">
        <v>191</v>
      </c>
      <c r="AU123" s="226" t="s">
        <v>150</v>
      </c>
      <c r="AV123" s="14" t="s">
        <v>150</v>
      </c>
      <c r="AW123" s="14" t="s">
        <v>5</v>
      </c>
      <c r="AX123" s="14" t="s">
        <v>76</v>
      </c>
      <c r="AY123" s="226" t="s">
        <v>141</v>
      </c>
    </row>
    <row r="124" spans="1:65" s="13" customFormat="1" ht="11.25">
      <c r="B124" s="206"/>
      <c r="C124" s="207"/>
      <c r="D124" s="204" t="s">
        <v>191</v>
      </c>
      <c r="E124" s="208" t="s">
        <v>22</v>
      </c>
      <c r="F124" s="209" t="s">
        <v>226</v>
      </c>
      <c r="G124" s="207"/>
      <c r="H124" s="208" t="s">
        <v>22</v>
      </c>
      <c r="I124" s="210"/>
      <c r="J124" s="210"/>
      <c r="K124" s="207"/>
      <c r="L124" s="207"/>
      <c r="M124" s="211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4"/>
      <c r="AT124" s="215" t="s">
        <v>191</v>
      </c>
      <c r="AU124" s="215" t="s">
        <v>150</v>
      </c>
      <c r="AV124" s="13" t="s">
        <v>84</v>
      </c>
      <c r="AW124" s="13" t="s">
        <v>5</v>
      </c>
      <c r="AX124" s="13" t="s">
        <v>76</v>
      </c>
      <c r="AY124" s="215" t="s">
        <v>141</v>
      </c>
    </row>
    <row r="125" spans="1:65" s="14" customFormat="1" ht="11.25">
      <c r="B125" s="216"/>
      <c r="C125" s="217"/>
      <c r="D125" s="204" t="s">
        <v>191</v>
      </c>
      <c r="E125" s="218" t="s">
        <v>22</v>
      </c>
      <c r="F125" s="219" t="s">
        <v>227</v>
      </c>
      <c r="G125" s="217"/>
      <c r="H125" s="220">
        <v>3.21</v>
      </c>
      <c r="I125" s="221"/>
      <c r="J125" s="221"/>
      <c r="K125" s="217"/>
      <c r="L125" s="217"/>
      <c r="M125" s="222"/>
      <c r="N125" s="223"/>
      <c r="O125" s="224"/>
      <c r="P125" s="224"/>
      <c r="Q125" s="224"/>
      <c r="R125" s="224"/>
      <c r="S125" s="224"/>
      <c r="T125" s="224"/>
      <c r="U125" s="224"/>
      <c r="V125" s="224"/>
      <c r="W125" s="224"/>
      <c r="X125" s="225"/>
      <c r="AT125" s="226" t="s">
        <v>191</v>
      </c>
      <c r="AU125" s="226" t="s">
        <v>150</v>
      </c>
      <c r="AV125" s="14" t="s">
        <v>150</v>
      </c>
      <c r="AW125" s="14" t="s">
        <v>5</v>
      </c>
      <c r="AX125" s="14" t="s">
        <v>76</v>
      </c>
      <c r="AY125" s="226" t="s">
        <v>141</v>
      </c>
    </row>
    <row r="126" spans="1:65" s="13" customFormat="1" ht="11.25">
      <c r="B126" s="206"/>
      <c r="C126" s="207"/>
      <c r="D126" s="204" t="s">
        <v>191</v>
      </c>
      <c r="E126" s="208" t="s">
        <v>22</v>
      </c>
      <c r="F126" s="209" t="s">
        <v>228</v>
      </c>
      <c r="G126" s="207"/>
      <c r="H126" s="208" t="s">
        <v>22</v>
      </c>
      <c r="I126" s="210"/>
      <c r="J126" s="210"/>
      <c r="K126" s="207"/>
      <c r="L126" s="207"/>
      <c r="M126" s="211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4"/>
      <c r="AT126" s="215" t="s">
        <v>191</v>
      </c>
      <c r="AU126" s="215" t="s">
        <v>150</v>
      </c>
      <c r="AV126" s="13" t="s">
        <v>84</v>
      </c>
      <c r="AW126" s="13" t="s">
        <v>5</v>
      </c>
      <c r="AX126" s="13" t="s">
        <v>76</v>
      </c>
      <c r="AY126" s="215" t="s">
        <v>141</v>
      </c>
    </row>
    <row r="127" spans="1:65" s="14" customFormat="1" ht="22.5">
      <c r="B127" s="216"/>
      <c r="C127" s="217"/>
      <c r="D127" s="204" t="s">
        <v>191</v>
      </c>
      <c r="E127" s="218" t="s">
        <v>22</v>
      </c>
      <c r="F127" s="219" t="s">
        <v>229</v>
      </c>
      <c r="G127" s="217"/>
      <c r="H127" s="220">
        <v>18.445</v>
      </c>
      <c r="I127" s="221"/>
      <c r="J127" s="221"/>
      <c r="K127" s="217"/>
      <c r="L127" s="217"/>
      <c r="M127" s="222"/>
      <c r="N127" s="223"/>
      <c r="O127" s="224"/>
      <c r="P127" s="224"/>
      <c r="Q127" s="224"/>
      <c r="R127" s="224"/>
      <c r="S127" s="224"/>
      <c r="T127" s="224"/>
      <c r="U127" s="224"/>
      <c r="V127" s="224"/>
      <c r="W127" s="224"/>
      <c r="X127" s="225"/>
      <c r="AT127" s="226" t="s">
        <v>191</v>
      </c>
      <c r="AU127" s="226" t="s">
        <v>150</v>
      </c>
      <c r="AV127" s="14" t="s">
        <v>150</v>
      </c>
      <c r="AW127" s="14" t="s">
        <v>5</v>
      </c>
      <c r="AX127" s="14" t="s">
        <v>76</v>
      </c>
      <c r="AY127" s="226" t="s">
        <v>141</v>
      </c>
    </row>
    <row r="128" spans="1:65" s="14" customFormat="1" ht="33.75">
      <c r="B128" s="216"/>
      <c r="C128" s="217"/>
      <c r="D128" s="204" t="s">
        <v>191</v>
      </c>
      <c r="E128" s="218" t="s">
        <v>22</v>
      </c>
      <c r="F128" s="219" t="s">
        <v>230</v>
      </c>
      <c r="G128" s="217"/>
      <c r="H128" s="220">
        <v>44.883000000000003</v>
      </c>
      <c r="I128" s="221"/>
      <c r="J128" s="221"/>
      <c r="K128" s="217"/>
      <c r="L128" s="217"/>
      <c r="M128" s="222"/>
      <c r="N128" s="223"/>
      <c r="O128" s="224"/>
      <c r="P128" s="224"/>
      <c r="Q128" s="224"/>
      <c r="R128" s="224"/>
      <c r="S128" s="224"/>
      <c r="T128" s="224"/>
      <c r="U128" s="224"/>
      <c r="V128" s="224"/>
      <c r="W128" s="224"/>
      <c r="X128" s="225"/>
      <c r="AT128" s="226" t="s">
        <v>191</v>
      </c>
      <c r="AU128" s="226" t="s">
        <v>150</v>
      </c>
      <c r="AV128" s="14" t="s">
        <v>150</v>
      </c>
      <c r="AW128" s="14" t="s">
        <v>5</v>
      </c>
      <c r="AX128" s="14" t="s">
        <v>76</v>
      </c>
      <c r="AY128" s="226" t="s">
        <v>141</v>
      </c>
    </row>
    <row r="129" spans="1:65" s="15" customFormat="1" ht="11.25">
      <c r="B129" s="227"/>
      <c r="C129" s="228"/>
      <c r="D129" s="204" t="s">
        <v>191</v>
      </c>
      <c r="E129" s="229" t="s">
        <v>22</v>
      </c>
      <c r="F129" s="230" t="s">
        <v>195</v>
      </c>
      <c r="G129" s="228"/>
      <c r="H129" s="231">
        <v>82.266000000000005</v>
      </c>
      <c r="I129" s="232"/>
      <c r="J129" s="232"/>
      <c r="K129" s="228"/>
      <c r="L129" s="228"/>
      <c r="M129" s="233"/>
      <c r="N129" s="234"/>
      <c r="O129" s="235"/>
      <c r="P129" s="235"/>
      <c r="Q129" s="235"/>
      <c r="R129" s="235"/>
      <c r="S129" s="235"/>
      <c r="T129" s="235"/>
      <c r="U129" s="235"/>
      <c r="V129" s="235"/>
      <c r="W129" s="235"/>
      <c r="X129" s="236"/>
      <c r="AT129" s="237" t="s">
        <v>191</v>
      </c>
      <c r="AU129" s="237" t="s">
        <v>150</v>
      </c>
      <c r="AV129" s="15" t="s">
        <v>185</v>
      </c>
      <c r="AW129" s="15" t="s">
        <v>5</v>
      </c>
      <c r="AX129" s="15" t="s">
        <v>84</v>
      </c>
      <c r="AY129" s="237" t="s">
        <v>141</v>
      </c>
    </row>
    <row r="130" spans="1:65" s="2" customFormat="1" ht="24.2" customHeight="1">
      <c r="A130" s="37"/>
      <c r="B130" s="38"/>
      <c r="C130" s="179" t="s">
        <v>231</v>
      </c>
      <c r="D130" s="179" t="s">
        <v>144</v>
      </c>
      <c r="E130" s="180" t="s">
        <v>232</v>
      </c>
      <c r="F130" s="181" t="s">
        <v>233</v>
      </c>
      <c r="G130" s="182" t="s">
        <v>199</v>
      </c>
      <c r="H130" s="183">
        <v>1.9670000000000001</v>
      </c>
      <c r="I130" s="184"/>
      <c r="J130" s="184"/>
      <c r="K130" s="185">
        <f>ROUND(P130*H130,2)</f>
        <v>0</v>
      </c>
      <c r="L130" s="181" t="s">
        <v>184</v>
      </c>
      <c r="M130" s="42"/>
      <c r="N130" s="186" t="s">
        <v>22</v>
      </c>
      <c r="O130" s="187" t="s">
        <v>46</v>
      </c>
      <c r="P130" s="188">
        <f>I130+J130</f>
        <v>0</v>
      </c>
      <c r="Q130" s="188">
        <f>ROUND(I130*H130,2)</f>
        <v>0</v>
      </c>
      <c r="R130" s="188">
        <f>ROUND(J130*H130,2)</f>
        <v>0</v>
      </c>
      <c r="S130" s="67"/>
      <c r="T130" s="189">
        <f>S130*H130</f>
        <v>0</v>
      </c>
      <c r="U130" s="189">
        <v>3.7999999999999999E-2</v>
      </c>
      <c r="V130" s="189">
        <f>U130*H130</f>
        <v>7.4746000000000007E-2</v>
      </c>
      <c r="W130" s="189">
        <v>0</v>
      </c>
      <c r="X130" s="190">
        <f>W130*H130</f>
        <v>0</v>
      </c>
      <c r="Y130" s="37"/>
      <c r="Z130" s="37"/>
      <c r="AA130" s="37"/>
      <c r="AB130" s="37"/>
      <c r="AC130" s="37"/>
      <c r="AD130" s="37"/>
      <c r="AE130" s="37"/>
      <c r="AR130" s="191" t="s">
        <v>185</v>
      </c>
      <c r="AT130" s="191" t="s">
        <v>144</v>
      </c>
      <c r="AU130" s="191" t="s">
        <v>150</v>
      </c>
      <c r="AY130" s="20" t="s">
        <v>141</v>
      </c>
      <c r="BE130" s="192">
        <f>IF(O130="základní",K130,0)</f>
        <v>0</v>
      </c>
      <c r="BF130" s="192">
        <f>IF(O130="snížená",K130,0)</f>
        <v>0</v>
      </c>
      <c r="BG130" s="192">
        <f>IF(O130="zákl. přenesená",K130,0)</f>
        <v>0</v>
      </c>
      <c r="BH130" s="192">
        <f>IF(O130="sníž. přenesená",K130,0)</f>
        <v>0</v>
      </c>
      <c r="BI130" s="192">
        <f>IF(O130="nulová",K130,0)</f>
        <v>0</v>
      </c>
      <c r="BJ130" s="20" t="s">
        <v>150</v>
      </c>
      <c r="BK130" s="192">
        <f>ROUND(P130*H130,2)</f>
        <v>0</v>
      </c>
      <c r="BL130" s="20" t="s">
        <v>185</v>
      </c>
      <c r="BM130" s="191" t="s">
        <v>234</v>
      </c>
    </row>
    <row r="131" spans="1:65" s="2" customFormat="1" ht="11.25">
      <c r="A131" s="37"/>
      <c r="B131" s="38"/>
      <c r="C131" s="39"/>
      <c r="D131" s="199" t="s">
        <v>187</v>
      </c>
      <c r="E131" s="39"/>
      <c r="F131" s="200" t="s">
        <v>235</v>
      </c>
      <c r="G131" s="39"/>
      <c r="H131" s="39"/>
      <c r="I131" s="201"/>
      <c r="J131" s="201"/>
      <c r="K131" s="39"/>
      <c r="L131" s="39"/>
      <c r="M131" s="42"/>
      <c r="N131" s="202"/>
      <c r="O131" s="203"/>
      <c r="P131" s="67"/>
      <c r="Q131" s="67"/>
      <c r="R131" s="67"/>
      <c r="S131" s="67"/>
      <c r="T131" s="67"/>
      <c r="U131" s="67"/>
      <c r="V131" s="67"/>
      <c r="W131" s="67"/>
      <c r="X131" s="68"/>
      <c r="Y131" s="37"/>
      <c r="Z131" s="37"/>
      <c r="AA131" s="37"/>
      <c r="AB131" s="37"/>
      <c r="AC131" s="37"/>
      <c r="AD131" s="37"/>
      <c r="AE131" s="37"/>
      <c r="AT131" s="20" t="s">
        <v>187</v>
      </c>
      <c r="AU131" s="20" t="s">
        <v>150</v>
      </c>
    </row>
    <row r="132" spans="1:65" s="13" customFormat="1" ht="11.25">
      <c r="B132" s="206"/>
      <c r="C132" s="207"/>
      <c r="D132" s="204" t="s">
        <v>191</v>
      </c>
      <c r="E132" s="208" t="s">
        <v>22</v>
      </c>
      <c r="F132" s="209" t="s">
        <v>236</v>
      </c>
      <c r="G132" s="207"/>
      <c r="H132" s="208" t="s">
        <v>22</v>
      </c>
      <c r="I132" s="210"/>
      <c r="J132" s="210"/>
      <c r="K132" s="207"/>
      <c r="L132" s="207"/>
      <c r="M132" s="211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4"/>
      <c r="AT132" s="215" t="s">
        <v>191</v>
      </c>
      <c r="AU132" s="215" t="s">
        <v>150</v>
      </c>
      <c r="AV132" s="13" t="s">
        <v>84</v>
      </c>
      <c r="AW132" s="13" t="s">
        <v>5</v>
      </c>
      <c r="AX132" s="13" t="s">
        <v>76</v>
      </c>
      <c r="AY132" s="215" t="s">
        <v>141</v>
      </c>
    </row>
    <row r="133" spans="1:65" s="13" customFormat="1" ht="11.25">
      <c r="B133" s="206"/>
      <c r="C133" s="207"/>
      <c r="D133" s="204" t="s">
        <v>191</v>
      </c>
      <c r="E133" s="208" t="s">
        <v>22</v>
      </c>
      <c r="F133" s="209" t="s">
        <v>228</v>
      </c>
      <c r="G133" s="207"/>
      <c r="H133" s="208" t="s">
        <v>22</v>
      </c>
      <c r="I133" s="210"/>
      <c r="J133" s="210"/>
      <c r="K133" s="207"/>
      <c r="L133" s="207"/>
      <c r="M133" s="211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4"/>
      <c r="AT133" s="215" t="s">
        <v>191</v>
      </c>
      <c r="AU133" s="215" t="s">
        <v>150</v>
      </c>
      <c r="AV133" s="13" t="s">
        <v>84</v>
      </c>
      <c r="AW133" s="13" t="s">
        <v>5</v>
      </c>
      <c r="AX133" s="13" t="s">
        <v>76</v>
      </c>
      <c r="AY133" s="215" t="s">
        <v>141</v>
      </c>
    </row>
    <row r="134" spans="1:65" s="14" customFormat="1" ht="11.25">
      <c r="B134" s="216"/>
      <c r="C134" s="217"/>
      <c r="D134" s="204" t="s">
        <v>191</v>
      </c>
      <c r="E134" s="218" t="s">
        <v>22</v>
      </c>
      <c r="F134" s="219" t="s">
        <v>237</v>
      </c>
      <c r="G134" s="217"/>
      <c r="H134" s="220">
        <v>0.92</v>
      </c>
      <c r="I134" s="221"/>
      <c r="J134" s="221"/>
      <c r="K134" s="217"/>
      <c r="L134" s="217"/>
      <c r="M134" s="222"/>
      <c r="N134" s="223"/>
      <c r="O134" s="224"/>
      <c r="P134" s="224"/>
      <c r="Q134" s="224"/>
      <c r="R134" s="224"/>
      <c r="S134" s="224"/>
      <c r="T134" s="224"/>
      <c r="U134" s="224"/>
      <c r="V134" s="224"/>
      <c r="W134" s="224"/>
      <c r="X134" s="225"/>
      <c r="AT134" s="226" t="s">
        <v>191</v>
      </c>
      <c r="AU134" s="226" t="s">
        <v>150</v>
      </c>
      <c r="AV134" s="14" t="s">
        <v>150</v>
      </c>
      <c r="AW134" s="14" t="s">
        <v>5</v>
      </c>
      <c r="AX134" s="14" t="s">
        <v>76</v>
      </c>
      <c r="AY134" s="226" t="s">
        <v>141</v>
      </c>
    </row>
    <row r="135" spans="1:65" s="14" customFormat="1" ht="11.25">
      <c r="B135" s="216"/>
      <c r="C135" s="217"/>
      <c r="D135" s="204" t="s">
        <v>191</v>
      </c>
      <c r="E135" s="218" t="s">
        <v>22</v>
      </c>
      <c r="F135" s="219" t="s">
        <v>238</v>
      </c>
      <c r="G135" s="217"/>
      <c r="H135" s="220">
        <v>1.0469999999999999</v>
      </c>
      <c r="I135" s="221"/>
      <c r="J135" s="221"/>
      <c r="K135" s="217"/>
      <c r="L135" s="217"/>
      <c r="M135" s="222"/>
      <c r="N135" s="223"/>
      <c r="O135" s="224"/>
      <c r="P135" s="224"/>
      <c r="Q135" s="224"/>
      <c r="R135" s="224"/>
      <c r="S135" s="224"/>
      <c r="T135" s="224"/>
      <c r="U135" s="224"/>
      <c r="V135" s="224"/>
      <c r="W135" s="224"/>
      <c r="X135" s="225"/>
      <c r="AT135" s="226" t="s">
        <v>191</v>
      </c>
      <c r="AU135" s="226" t="s">
        <v>150</v>
      </c>
      <c r="AV135" s="14" t="s">
        <v>150</v>
      </c>
      <c r="AW135" s="14" t="s">
        <v>5</v>
      </c>
      <c r="AX135" s="14" t="s">
        <v>76</v>
      </c>
      <c r="AY135" s="226" t="s">
        <v>141</v>
      </c>
    </row>
    <row r="136" spans="1:65" s="15" customFormat="1" ht="11.25">
      <c r="B136" s="227"/>
      <c r="C136" s="228"/>
      <c r="D136" s="204" t="s">
        <v>191</v>
      </c>
      <c r="E136" s="229" t="s">
        <v>22</v>
      </c>
      <c r="F136" s="230" t="s">
        <v>195</v>
      </c>
      <c r="G136" s="228"/>
      <c r="H136" s="231">
        <v>1.9670000000000001</v>
      </c>
      <c r="I136" s="232"/>
      <c r="J136" s="232"/>
      <c r="K136" s="228"/>
      <c r="L136" s="228"/>
      <c r="M136" s="233"/>
      <c r="N136" s="234"/>
      <c r="O136" s="235"/>
      <c r="P136" s="235"/>
      <c r="Q136" s="235"/>
      <c r="R136" s="235"/>
      <c r="S136" s="235"/>
      <c r="T136" s="235"/>
      <c r="U136" s="235"/>
      <c r="V136" s="235"/>
      <c r="W136" s="235"/>
      <c r="X136" s="236"/>
      <c r="AT136" s="237" t="s">
        <v>191</v>
      </c>
      <c r="AU136" s="237" t="s">
        <v>150</v>
      </c>
      <c r="AV136" s="15" t="s">
        <v>185</v>
      </c>
      <c r="AW136" s="15" t="s">
        <v>5</v>
      </c>
      <c r="AX136" s="15" t="s">
        <v>84</v>
      </c>
      <c r="AY136" s="237" t="s">
        <v>141</v>
      </c>
    </row>
    <row r="137" spans="1:65" s="2" customFormat="1" ht="37.9" customHeight="1">
      <c r="A137" s="37"/>
      <c r="B137" s="38"/>
      <c r="C137" s="179" t="s">
        <v>239</v>
      </c>
      <c r="D137" s="179" t="s">
        <v>144</v>
      </c>
      <c r="E137" s="180" t="s">
        <v>240</v>
      </c>
      <c r="F137" s="181" t="s">
        <v>241</v>
      </c>
      <c r="G137" s="182" t="s">
        <v>199</v>
      </c>
      <c r="H137" s="183">
        <v>28.681000000000001</v>
      </c>
      <c r="I137" s="184"/>
      <c r="J137" s="184"/>
      <c r="K137" s="185">
        <f>ROUND(P137*H137,2)</f>
        <v>0</v>
      </c>
      <c r="L137" s="181" t="s">
        <v>184</v>
      </c>
      <c r="M137" s="42"/>
      <c r="N137" s="186" t="s">
        <v>22</v>
      </c>
      <c r="O137" s="187" t="s">
        <v>46</v>
      </c>
      <c r="P137" s="188">
        <f>I137+J137</f>
        <v>0</v>
      </c>
      <c r="Q137" s="188">
        <f>ROUND(I137*H137,2)</f>
        <v>0</v>
      </c>
      <c r="R137" s="188">
        <f>ROUND(J137*H137,2)</f>
        <v>0</v>
      </c>
      <c r="S137" s="67"/>
      <c r="T137" s="189">
        <f>S137*H137</f>
        <v>0</v>
      </c>
      <c r="U137" s="189">
        <v>1.575E-2</v>
      </c>
      <c r="V137" s="189">
        <f>U137*H137</f>
        <v>0.45172575000000004</v>
      </c>
      <c r="W137" s="189">
        <v>0</v>
      </c>
      <c r="X137" s="190">
        <f>W137*H137</f>
        <v>0</v>
      </c>
      <c r="Y137" s="37"/>
      <c r="Z137" s="37"/>
      <c r="AA137" s="37"/>
      <c r="AB137" s="37"/>
      <c r="AC137" s="37"/>
      <c r="AD137" s="37"/>
      <c r="AE137" s="37"/>
      <c r="AR137" s="191" t="s">
        <v>185</v>
      </c>
      <c r="AT137" s="191" t="s">
        <v>144</v>
      </c>
      <c r="AU137" s="191" t="s">
        <v>150</v>
      </c>
      <c r="AY137" s="20" t="s">
        <v>141</v>
      </c>
      <c r="BE137" s="192">
        <f>IF(O137="základní",K137,0)</f>
        <v>0</v>
      </c>
      <c r="BF137" s="192">
        <f>IF(O137="snížená",K137,0)</f>
        <v>0</v>
      </c>
      <c r="BG137" s="192">
        <f>IF(O137="zákl. přenesená",K137,0)</f>
        <v>0</v>
      </c>
      <c r="BH137" s="192">
        <f>IF(O137="sníž. přenesená",K137,0)</f>
        <v>0</v>
      </c>
      <c r="BI137" s="192">
        <f>IF(O137="nulová",K137,0)</f>
        <v>0</v>
      </c>
      <c r="BJ137" s="20" t="s">
        <v>150</v>
      </c>
      <c r="BK137" s="192">
        <f>ROUND(P137*H137,2)</f>
        <v>0</v>
      </c>
      <c r="BL137" s="20" t="s">
        <v>185</v>
      </c>
      <c r="BM137" s="191" t="s">
        <v>242</v>
      </c>
    </row>
    <row r="138" spans="1:65" s="2" customFormat="1" ht="11.25">
      <c r="A138" s="37"/>
      <c r="B138" s="38"/>
      <c r="C138" s="39"/>
      <c r="D138" s="199" t="s">
        <v>187</v>
      </c>
      <c r="E138" s="39"/>
      <c r="F138" s="200" t="s">
        <v>243</v>
      </c>
      <c r="G138" s="39"/>
      <c r="H138" s="39"/>
      <c r="I138" s="201"/>
      <c r="J138" s="201"/>
      <c r="K138" s="39"/>
      <c r="L138" s="39"/>
      <c r="M138" s="42"/>
      <c r="N138" s="202"/>
      <c r="O138" s="203"/>
      <c r="P138" s="67"/>
      <c r="Q138" s="67"/>
      <c r="R138" s="67"/>
      <c r="S138" s="67"/>
      <c r="T138" s="67"/>
      <c r="U138" s="67"/>
      <c r="V138" s="67"/>
      <c r="W138" s="67"/>
      <c r="X138" s="68"/>
      <c r="Y138" s="37"/>
      <c r="Z138" s="37"/>
      <c r="AA138" s="37"/>
      <c r="AB138" s="37"/>
      <c r="AC138" s="37"/>
      <c r="AD138" s="37"/>
      <c r="AE138" s="37"/>
      <c r="AT138" s="20" t="s">
        <v>187</v>
      </c>
      <c r="AU138" s="20" t="s">
        <v>150</v>
      </c>
    </row>
    <row r="139" spans="1:65" s="13" customFormat="1" ht="11.25">
      <c r="B139" s="206"/>
      <c r="C139" s="207"/>
      <c r="D139" s="204" t="s">
        <v>191</v>
      </c>
      <c r="E139" s="208" t="s">
        <v>22</v>
      </c>
      <c r="F139" s="209" t="s">
        <v>228</v>
      </c>
      <c r="G139" s="207"/>
      <c r="H139" s="208" t="s">
        <v>22</v>
      </c>
      <c r="I139" s="210"/>
      <c r="J139" s="210"/>
      <c r="K139" s="207"/>
      <c r="L139" s="207"/>
      <c r="M139" s="211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4"/>
      <c r="AT139" s="215" t="s">
        <v>191</v>
      </c>
      <c r="AU139" s="215" t="s">
        <v>150</v>
      </c>
      <c r="AV139" s="13" t="s">
        <v>84</v>
      </c>
      <c r="AW139" s="13" t="s">
        <v>5</v>
      </c>
      <c r="AX139" s="13" t="s">
        <v>76</v>
      </c>
      <c r="AY139" s="215" t="s">
        <v>141</v>
      </c>
    </row>
    <row r="140" spans="1:65" s="14" customFormat="1" ht="11.25">
      <c r="B140" s="216"/>
      <c r="C140" s="217"/>
      <c r="D140" s="204" t="s">
        <v>191</v>
      </c>
      <c r="E140" s="218" t="s">
        <v>22</v>
      </c>
      <c r="F140" s="219" t="s">
        <v>244</v>
      </c>
      <c r="G140" s="217"/>
      <c r="H140" s="220">
        <v>10.952999999999999</v>
      </c>
      <c r="I140" s="221"/>
      <c r="J140" s="221"/>
      <c r="K140" s="217"/>
      <c r="L140" s="217"/>
      <c r="M140" s="222"/>
      <c r="N140" s="223"/>
      <c r="O140" s="224"/>
      <c r="P140" s="224"/>
      <c r="Q140" s="224"/>
      <c r="R140" s="224"/>
      <c r="S140" s="224"/>
      <c r="T140" s="224"/>
      <c r="U140" s="224"/>
      <c r="V140" s="224"/>
      <c r="W140" s="224"/>
      <c r="X140" s="225"/>
      <c r="AT140" s="226" t="s">
        <v>191</v>
      </c>
      <c r="AU140" s="226" t="s">
        <v>150</v>
      </c>
      <c r="AV140" s="14" t="s">
        <v>150</v>
      </c>
      <c r="AW140" s="14" t="s">
        <v>5</v>
      </c>
      <c r="AX140" s="14" t="s">
        <v>76</v>
      </c>
      <c r="AY140" s="226" t="s">
        <v>141</v>
      </c>
    </row>
    <row r="141" spans="1:65" s="14" customFormat="1" ht="11.25">
      <c r="B141" s="216"/>
      <c r="C141" s="217"/>
      <c r="D141" s="204" t="s">
        <v>191</v>
      </c>
      <c r="E141" s="218" t="s">
        <v>22</v>
      </c>
      <c r="F141" s="219" t="s">
        <v>245</v>
      </c>
      <c r="G141" s="217"/>
      <c r="H141" s="220">
        <v>8.0510000000000002</v>
      </c>
      <c r="I141" s="221"/>
      <c r="J141" s="221"/>
      <c r="K141" s="217"/>
      <c r="L141" s="217"/>
      <c r="M141" s="222"/>
      <c r="N141" s="223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AT141" s="226" t="s">
        <v>191</v>
      </c>
      <c r="AU141" s="226" t="s">
        <v>150</v>
      </c>
      <c r="AV141" s="14" t="s">
        <v>150</v>
      </c>
      <c r="AW141" s="14" t="s">
        <v>5</v>
      </c>
      <c r="AX141" s="14" t="s">
        <v>76</v>
      </c>
      <c r="AY141" s="226" t="s">
        <v>141</v>
      </c>
    </row>
    <row r="142" spans="1:65" s="14" customFormat="1" ht="11.25">
      <c r="B142" s="216"/>
      <c r="C142" s="217"/>
      <c r="D142" s="204" t="s">
        <v>191</v>
      </c>
      <c r="E142" s="218" t="s">
        <v>22</v>
      </c>
      <c r="F142" s="219" t="s">
        <v>246</v>
      </c>
      <c r="G142" s="217"/>
      <c r="H142" s="220">
        <v>7.65</v>
      </c>
      <c r="I142" s="221"/>
      <c r="J142" s="221"/>
      <c r="K142" s="217"/>
      <c r="L142" s="217"/>
      <c r="M142" s="222"/>
      <c r="N142" s="223"/>
      <c r="O142" s="224"/>
      <c r="P142" s="224"/>
      <c r="Q142" s="224"/>
      <c r="R142" s="224"/>
      <c r="S142" s="224"/>
      <c r="T142" s="224"/>
      <c r="U142" s="224"/>
      <c r="V142" s="224"/>
      <c r="W142" s="224"/>
      <c r="X142" s="225"/>
      <c r="AT142" s="226" t="s">
        <v>191</v>
      </c>
      <c r="AU142" s="226" t="s">
        <v>150</v>
      </c>
      <c r="AV142" s="14" t="s">
        <v>150</v>
      </c>
      <c r="AW142" s="14" t="s">
        <v>5</v>
      </c>
      <c r="AX142" s="14" t="s">
        <v>76</v>
      </c>
      <c r="AY142" s="226" t="s">
        <v>141</v>
      </c>
    </row>
    <row r="143" spans="1:65" s="13" customFormat="1" ht="11.25">
      <c r="B143" s="206"/>
      <c r="C143" s="207"/>
      <c r="D143" s="204" t="s">
        <v>191</v>
      </c>
      <c r="E143" s="208" t="s">
        <v>22</v>
      </c>
      <c r="F143" s="209" t="s">
        <v>247</v>
      </c>
      <c r="G143" s="207"/>
      <c r="H143" s="208" t="s">
        <v>22</v>
      </c>
      <c r="I143" s="210"/>
      <c r="J143" s="210"/>
      <c r="K143" s="207"/>
      <c r="L143" s="207"/>
      <c r="M143" s="211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4"/>
      <c r="AT143" s="215" t="s">
        <v>191</v>
      </c>
      <c r="AU143" s="215" t="s">
        <v>150</v>
      </c>
      <c r="AV143" s="13" t="s">
        <v>84</v>
      </c>
      <c r="AW143" s="13" t="s">
        <v>5</v>
      </c>
      <c r="AX143" s="13" t="s">
        <v>76</v>
      </c>
      <c r="AY143" s="215" t="s">
        <v>141</v>
      </c>
    </row>
    <row r="144" spans="1:65" s="14" customFormat="1" ht="11.25">
      <c r="B144" s="216"/>
      <c r="C144" s="217"/>
      <c r="D144" s="204" t="s">
        <v>191</v>
      </c>
      <c r="E144" s="218" t="s">
        <v>22</v>
      </c>
      <c r="F144" s="219" t="s">
        <v>248</v>
      </c>
      <c r="G144" s="217"/>
      <c r="H144" s="220">
        <v>2.0270000000000001</v>
      </c>
      <c r="I144" s="221"/>
      <c r="J144" s="221"/>
      <c r="K144" s="217"/>
      <c r="L144" s="217"/>
      <c r="M144" s="222"/>
      <c r="N144" s="223"/>
      <c r="O144" s="224"/>
      <c r="P144" s="224"/>
      <c r="Q144" s="224"/>
      <c r="R144" s="224"/>
      <c r="S144" s="224"/>
      <c r="T144" s="224"/>
      <c r="U144" s="224"/>
      <c r="V144" s="224"/>
      <c r="W144" s="224"/>
      <c r="X144" s="225"/>
      <c r="AT144" s="226" t="s">
        <v>191</v>
      </c>
      <c r="AU144" s="226" t="s">
        <v>150</v>
      </c>
      <c r="AV144" s="14" t="s">
        <v>150</v>
      </c>
      <c r="AW144" s="14" t="s">
        <v>5</v>
      </c>
      <c r="AX144" s="14" t="s">
        <v>76</v>
      </c>
      <c r="AY144" s="226" t="s">
        <v>141</v>
      </c>
    </row>
    <row r="145" spans="1:65" s="15" customFormat="1" ht="11.25">
      <c r="B145" s="227"/>
      <c r="C145" s="228"/>
      <c r="D145" s="204" t="s">
        <v>191</v>
      </c>
      <c r="E145" s="229" t="s">
        <v>22</v>
      </c>
      <c r="F145" s="230" t="s">
        <v>195</v>
      </c>
      <c r="G145" s="228"/>
      <c r="H145" s="231">
        <v>28.681000000000001</v>
      </c>
      <c r="I145" s="232"/>
      <c r="J145" s="232"/>
      <c r="K145" s="228"/>
      <c r="L145" s="228"/>
      <c r="M145" s="233"/>
      <c r="N145" s="234"/>
      <c r="O145" s="235"/>
      <c r="P145" s="235"/>
      <c r="Q145" s="235"/>
      <c r="R145" s="235"/>
      <c r="S145" s="235"/>
      <c r="T145" s="235"/>
      <c r="U145" s="235"/>
      <c r="V145" s="235"/>
      <c r="W145" s="235"/>
      <c r="X145" s="236"/>
      <c r="AT145" s="237" t="s">
        <v>191</v>
      </c>
      <c r="AU145" s="237" t="s">
        <v>150</v>
      </c>
      <c r="AV145" s="15" t="s">
        <v>185</v>
      </c>
      <c r="AW145" s="15" t="s">
        <v>5</v>
      </c>
      <c r="AX145" s="15" t="s">
        <v>84</v>
      </c>
      <c r="AY145" s="237" t="s">
        <v>141</v>
      </c>
    </row>
    <row r="146" spans="1:65" s="2" customFormat="1" ht="24.2" customHeight="1">
      <c r="A146" s="37"/>
      <c r="B146" s="38"/>
      <c r="C146" s="179" t="s">
        <v>249</v>
      </c>
      <c r="D146" s="179" t="s">
        <v>144</v>
      </c>
      <c r="E146" s="180" t="s">
        <v>250</v>
      </c>
      <c r="F146" s="181" t="s">
        <v>251</v>
      </c>
      <c r="G146" s="182" t="s">
        <v>199</v>
      </c>
      <c r="H146" s="183">
        <v>37.234000000000002</v>
      </c>
      <c r="I146" s="184"/>
      <c r="J146" s="184"/>
      <c r="K146" s="185">
        <f>ROUND(P146*H146,2)</f>
        <v>0</v>
      </c>
      <c r="L146" s="181" t="s">
        <v>184</v>
      </c>
      <c r="M146" s="42"/>
      <c r="N146" s="186" t="s">
        <v>22</v>
      </c>
      <c r="O146" s="187" t="s">
        <v>46</v>
      </c>
      <c r="P146" s="188">
        <f>I146+J146</f>
        <v>0</v>
      </c>
      <c r="Q146" s="188">
        <f>ROUND(I146*H146,2)</f>
        <v>0</v>
      </c>
      <c r="R146" s="188">
        <f>ROUND(J146*H146,2)</f>
        <v>0</v>
      </c>
      <c r="S146" s="67"/>
      <c r="T146" s="189">
        <f>S146*H146</f>
        <v>0</v>
      </c>
      <c r="U146" s="189">
        <v>3.0000000000000001E-3</v>
      </c>
      <c r="V146" s="189">
        <f>U146*H146</f>
        <v>0.11170200000000001</v>
      </c>
      <c r="W146" s="189">
        <v>0</v>
      </c>
      <c r="X146" s="190">
        <f>W146*H146</f>
        <v>0</v>
      </c>
      <c r="Y146" s="37"/>
      <c r="Z146" s="37"/>
      <c r="AA146" s="37"/>
      <c r="AB146" s="37"/>
      <c r="AC146" s="37"/>
      <c r="AD146" s="37"/>
      <c r="AE146" s="37"/>
      <c r="AR146" s="191" t="s">
        <v>185</v>
      </c>
      <c r="AT146" s="191" t="s">
        <v>144</v>
      </c>
      <c r="AU146" s="191" t="s">
        <v>150</v>
      </c>
      <c r="AY146" s="20" t="s">
        <v>141</v>
      </c>
      <c r="BE146" s="192">
        <f>IF(O146="základní",K146,0)</f>
        <v>0</v>
      </c>
      <c r="BF146" s="192">
        <f>IF(O146="snížená",K146,0)</f>
        <v>0</v>
      </c>
      <c r="BG146" s="192">
        <f>IF(O146="zákl. přenesená",K146,0)</f>
        <v>0</v>
      </c>
      <c r="BH146" s="192">
        <f>IF(O146="sníž. přenesená",K146,0)</f>
        <v>0</v>
      </c>
      <c r="BI146" s="192">
        <f>IF(O146="nulová",K146,0)</f>
        <v>0</v>
      </c>
      <c r="BJ146" s="20" t="s">
        <v>150</v>
      </c>
      <c r="BK146" s="192">
        <f>ROUND(P146*H146,2)</f>
        <v>0</v>
      </c>
      <c r="BL146" s="20" t="s">
        <v>185</v>
      </c>
      <c r="BM146" s="191" t="s">
        <v>252</v>
      </c>
    </row>
    <row r="147" spans="1:65" s="2" customFormat="1" ht="11.25">
      <c r="A147" s="37"/>
      <c r="B147" s="38"/>
      <c r="C147" s="39"/>
      <c r="D147" s="199" t="s">
        <v>187</v>
      </c>
      <c r="E147" s="39"/>
      <c r="F147" s="200" t="s">
        <v>253</v>
      </c>
      <c r="G147" s="39"/>
      <c r="H147" s="39"/>
      <c r="I147" s="201"/>
      <c r="J147" s="201"/>
      <c r="K147" s="39"/>
      <c r="L147" s="39"/>
      <c r="M147" s="42"/>
      <c r="N147" s="202"/>
      <c r="O147" s="203"/>
      <c r="P147" s="67"/>
      <c r="Q147" s="67"/>
      <c r="R147" s="67"/>
      <c r="S147" s="67"/>
      <c r="T147" s="67"/>
      <c r="U147" s="67"/>
      <c r="V147" s="67"/>
      <c r="W147" s="67"/>
      <c r="X147" s="68"/>
      <c r="Y147" s="37"/>
      <c r="Z147" s="37"/>
      <c r="AA147" s="37"/>
      <c r="AB147" s="37"/>
      <c r="AC147" s="37"/>
      <c r="AD147" s="37"/>
      <c r="AE147" s="37"/>
      <c r="AT147" s="20" t="s">
        <v>187</v>
      </c>
      <c r="AU147" s="20" t="s">
        <v>150</v>
      </c>
    </row>
    <row r="148" spans="1:65" s="13" customFormat="1" ht="11.25">
      <c r="B148" s="206"/>
      <c r="C148" s="207"/>
      <c r="D148" s="204" t="s">
        <v>191</v>
      </c>
      <c r="E148" s="208" t="s">
        <v>22</v>
      </c>
      <c r="F148" s="209" t="s">
        <v>254</v>
      </c>
      <c r="G148" s="207"/>
      <c r="H148" s="208" t="s">
        <v>22</v>
      </c>
      <c r="I148" s="210"/>
      <c r="J148" s="210"/>
      <c r="K148" s="207"/>
      <c r="L148" s="207"/>
      <c r="M148" s="211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4"/>
      <c r="AT148" s="215" t="s">
        <v>191</v>
      </c>
      <c r="AU148" s="215" t="s">
        <v>150</v>
      </c>
      <c r="AV148" s="13" t="s">
        <v>84</v>
      </c>
      <c r="AW148" s="13" t="s">
        <v>5</v>
      </c>
      <c r="AX148" s="13" t="s">
        <v>76</v>
      </c>
      <c r="AY148" s="215" t="s">
        <v>141</v>
      </c>
    </row>
    <row r="149" spans="1:65" s="14" customFormat="1" ht="11.25">
      <c r="B149" s="216"/>
      <c r="C149" s="217"/>
      <c r="D149" s="204" t="s">
        <v>191</v>
      </c>
      <c r="E149" s="218" t="s">
        <v>22</v>
      </c>
      <c r="F149" s="219" t="s">
        <v>218</v>
      </c>
      <c r="G149" s="217"/>
      <c r="H149" s="220">
        <v>82.266000000000005</v>
      </c>
      <c r="I149" s="221"/>
      <c r="J149" s="221"/>
      <c r="K149" s="217"/>
      <c r="L149" s="217"/>
      <c r="M149" s="222"/>
      <c r="N149" s="223"/>
      <c r="O149" s="224"/>
      <c r="P149" s="224"/>
      <c r="Q149" s="224"/>
      <c r="R149" s="224"/>
      <c r="S149" s="224"/>
      <c r="T149" s="224"/>
      <c r="U149" s="224"/>
      <c r="V149" s="224"/>
      <c r="W149" s="224"/>
      <c r="X149" s="225"/>
      <c r="AT149" s="226" t="s">
        <v>191</v>
      </c>
      <c r="AU149" s="226" t="s">
        <v>150</v>
      </c>
      <c r="AV149" s="14" t="s">
        <v>150</v>
      </c>
      <c r="AW149" s="14" t="s">
        <v>5</v>
      </c>
      <c r="AX149" s="14" t="s">
        <v>76</v>
      </c>
      <c r="AY149" s="226" t="s">
        <v>141</v>
      </c>
    </row>
    <row r="150" spans="1:65" s="16" customFormat="1" ht="11.25">
      <c r="B150" s="238"/>
      <c r="C150" s="239"/>
      <c r="D150" s="204" t="s">
        <v>191</v>
      </c>
      <c r="E150" s="240" t="s">
        <v>22</v>
      </c>
      <c r="F150" s="241" t="s">
        <v>255</v>
      </c>
      <c r="G150" s="239"/>
      <c r="H150" s="242">
        <v>82.266000000000005</v>
      </c>
      <c r="I150" s="243"/>
      <c r="J150" s="243"/>
      <c r="K150" s="239"/>
      <c r="L150" s="239"/>
      <c r="M150" s="244"/>
      <c r="N150" s="245"/>
      <c r="O150" s="246"/>
      <c r="P150" s="246"/>
      <c r="Q150" s="246"/>
      <c r="R150" s="246"/>
      <c r="S150" s="246"/>
      <c r="T150" s="246"/>
      <c r="U150" s="246"/>
      <c r="V150" s="246"/>
      <c r="W150" s="246"/>
      <c r="X150" s="247"/>
      <c r="AT150" s="248" t="s">
        <v>191</v>
      </c>
      <c r="AU150" s="248" t="s">
        <v>150</v>
      </c>
      <c r="AV150" s="16" t="s">
        <v>159</v>
      </c>
      <c r="AW150" s="16" t="s">
        <v>5</v>
      </c>
      <c r="AX150" s="16" t="s">
        <v>76</v>
      </c>
      <c r="AY150" s="248" t="s">
        <v>141</v>
      </c>
    </row>
    <row r="151" spans="1:65" s="13" customFormat="1" ht="11.25">
      <c r="B151" s="206"/>
      <c r="C151" s="207"/>
      <c r="D151" s="204" t="s">
        <v>191</v>
      </c>
      <c r="E151" s="208" t="s">
        <v>22</v>
      </c>
      <c r="F151" s="209" t="s">
        <v>256</v>
      </c>
      <c r="G151" s="207"/>
      <c r="H151" s="208" t="s">
        <v>22</v>
      </c>
      <c r="I151" s="210"/>
      <c r="J151" s="210"/>
      <c r="K151" s="207"/>
      <c r="L151" s="207"/>
      <c r="M151" s="211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4"/>
      <c r="AT151" s="215" t="s">
        <v>191</v>
      </c>
      <c r="AU151" s="215" t="s">
        <v>150</v>
      </c>
      <c r="AV151" s="13" t="s">
        <v>84</v>
      </c>
      <c r="AW151" s="13" t="s">
        <v>5</v>
      </c>
      <c r="AX151" s="13" t="s">
        <v>76</v>
      </c>
      <c r="AY151" s="215" t="s">
        <v>141</v>
      </c>
    </row>
    <row r="152" spans="1:65" s="13" customFormat="1" ht="11.25">
      <c r="B152" s="206"/>
      <c r="C152" s="207"/>
      <c r="D152" s="204" t="s">
        <v>191</v>
      </c>
      <c r="E152" s="208" t="s">
        <v>22</v>
      </c>
      <c r="F152" s="209" t="s">
        <v>224</v>
      </c>
      <c r="G152" s="207"/>
      <c r="H152" s="208" t="s">
        <v>22</v>
      </c>
      <c r="I152" s="210"/>
      <c r="J152" s="210"/>
      <c r="K152" s="207"/>
      <c r="L152" s="207"/>
      <c r="M152" s="211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4"/>
      <c r="AT152" s="215" t="s">
        <v>191</v>
      </c>
      <c r="AU152" s="215" t="s">
        <v>150</v>
      </c>
      <c r="AV152" s="13" t="s">
        <v>84</v>
      </c>
      <c r="AW152" s="13" t="s">
        <v>5</v>
      </c>
      <c r="AX152" s="13" t="s">
        <v>76</v>
      </c>
      <c r="AY152" s="215" t="s">
        <v>141</v>
      </c>
    </row>
    <row r="153" spans="1:65" s="14" customFormat="1" ht="11.25">
      <c r="B153" s="216"/>
      <c r="C153" s="217"/>
      <c r="D153" s="204" t="s">
        <v>191</v>
      </c>
      <c r="E153" s="218" t="s">
        <v>22</v>
      </c>
      <c r="F153" s="219" t="s">
        <v>257</v>
      </c>
      <c r="G153" s="217"/>
      <c r="H153" s="220">
        <v>-8.3780000000000001</v>
      </c>
      <c r="I153" s="221"/>
      <c r="J153" s="221"/>
      <c r="K153" s="217"/>
      <c r="L153" s="217"/>
      <c r="M153" s="222"/>
      <c r="N153" s="223"/>
      <c r="O153" s="224"/>
      <c r="P153" s="224"/>
      <c r="Q153" s="224"/>
      <c r="R153" s="224"/>
      <c r="S153" s="224"/>
      <c r="T153" s="224"/>
      <c r="U153" s="224"/>
      <c r="V153" s="224"/>
      <c r="W153" s="224"/>
      <c r="X153" s="225"/>
      <c r="AT153" s="226" t="s">
        <v>191</v>
      </c>
      <c r="AU153" s="226" t="s">
        <v>150</v>
      </c>
      <c r="AV153" s="14" t="s">
        <v>150</v>
      </c>
      <c r="AW153" s="14" t="s">
        <v>5</v>
      </c>
      <c r="AX153" s="14" t="s">
        <v>76</v>
      </c>
      <c r="AY153" s="226" t="s">
        <v>141</v>
      </c>
    </row>
    <row r="154" spans="1:65" s="13" customFormat="1" ht="11.25">
      <c r="B154" s="206"/>
      <c r="C154" s="207"/>
      <c r="D154" s="204" t="s">
        <v>191</v>
      </c>
      <c r="E154" s="208" t="s">
        <v>22</v>
      </c>
      <c r="F154" s="209" t="s">
        <v>226</v>
      </c>
      <c r="G154" s="207"/>
      <c r="H154" s="208" t="s">
        <v>22</v>
      </c>
      <c r="I154" s="210"/>
      <c r="J154" s="210"/>
      <c r="K154" s="207"/>
      <c r="L154" s="207"/>
      <c r="M154" s="211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4"/>
      <c r="AT154" s="215" t="s">
        <v>191</v>
      </c>
      <c r="AU154" s="215" t="s">
        <v>150</v>
      </c>
      <c r="AV154" s="13" t="s">
        <v>84</v>
      </c>
      <c r="AW154" s="13" t="s">
        <v>5</v>
      </c>
      <c r="AX154" s="13" t="s">
        <v>76</v>
      </c>
      <c r="AY154" s="215" t="s">
        <v>141</v>
      </c>
    </row>
    <row r="155" spans="1:65" s="14" customFormat="1" ht="11.25">
      <c r="B155" s="216"/>
      <c r="C155" s="217"/>
      <c r="D155" s="204" t="s">
        <v>191</v>
      </c>
      <c r="E155" s="218" t="s">
        <v>22</v>
      </c>
      <c r="F155" s="219" t="s">
        <v>258</v>
      </c>
      <c r="G155" s="217"/>
      <c r="H155" s="220">
        <v>-0.5</v>
      </c>
      <c r="I155" s="221"/>
      <c r="J155" s="221"/>
      <c r="K155" s="217"/>
      <c r="L155" s="217"/>
      <c r="M155" s="222"/>
      <c r="N155" s="223"/>
      <c r="O155" s="224"/>
      <c r="P155" s="224"/>
      <c r="Q155" s="224"/>
      <c r="R155" s="224"/>
      <c r="S155" s="224"/>
      <c r="T155" s="224"/>
      <c r="U155" s="224"/>
      <c r="V155" s="224"/>
      <c r="W155" s="224"/>
      <c r="X155" s="225"/>
      <c r="AT155" s="226" t="s">
        <v>191</v>
      </c>
      <c r="AU155" s="226" t="s">
        <v>150</v>
      </c>
      <c r="AV155" s="14" t="s">
        <v>150</v>
      </c>
      <c r="AW155" s="14" t="s">
        <v>5</v>
      </c>
      <c r="AX155" s="14" t="s">
        <v>76</v>
      </c>
      <c r="AY155" s="226" t="s">
        <v>141</v>
      </c>
    </row>
    <row r="156" spans="1:65" s="13" customFormat="1" ht="11.25">
      <c r="B156" s="206"/>
      <c r="C156" s="207"/>
      <c r="D156" s="204" t="s">
        <v>191</v>
      </c>
      <c r="E156" s="208" t="s">
        <v>22</v>
      </c>
      <c r="F156" s="209" t="s">
        <v>228</v>
      </c>
      <c r="G156" s="207"/>
      <c r="H156" s="208" t="s">
        <v>22</v>
      </c>
      <c r="I156" s="210"/>
      <c r="J156" s="210"/>
      <c r="K156" s="207"/>
      <c r="L156" s="207"/>
      <c r="M156" s="211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4"/>
      <c r="AT156" s="215" t="s">
        <v>191</v>
      </c>
      <c r="AU156" s="215" t="s">
        <v>150</v>
      </c>
      <c r="AV156" s="13" t="s">
        <v>84</v>
      </c>
      <c r="AW156" s="13" t="s">
        <v>5</v>
      </c>
      <c r="AX156" s="13" t="s">
        <v>76</v>
      </c>
      <c r="AY156" s="215" t="s">
        <v>141</v>
      </c>
    </row>
    <row r="157" spans="1:65" s="14" customFormat="1" ht="22.5">
      <c r="B157" s="216"/>
      <c r="C157" s="217"/>
      <c r="D157" s="204" t="s">
        <v>191</v>
      </c>
      <c r="E157" s="218" t="s">
        <v>22</v>
      </c>
      <c r="F157" s="219" t="s">
        <v>259</v>
      </c>
      <c r="G157" s="217"/>
      <c r="H157" s="220">
        <v>-10.250999999999999</v>
      </c>
      <c r="I157" s="221"/>
      <c r="J157" s="221"/>
      <c r="K157" s="217"/>
      <c r="L157" s="217"/>
      <c r="M157" s="222"/>
      <c r="N157" s="223"/>
      <c r="O157" s="224"/>
      <c r="P157" s="224"/>
      <c r="Q157" s="224"/>
      <c r="R157" s="224"/>
      <c r="S157" s="224"/>
      <c r="T157" s="224"/>
      <c r="U157" s="224"/>
      <c r="V157" s="224"/>
      <c r="W157" s="224"/>
      <c r="X157" s="225"/>
      <c r="AT157" s="226" t="s">
        <v>191</v>
      </c>
      <c r="AU157" s="226" t="s">
        <v>150</v>
      </c>
      <c r="AV157" s="14" t="s">
        <v>150</v>
      </c>
      <c r="AW157" s="14" t="s">
        <v>5</v>
      </c>
      <c r="AX157" s="14" t="s">
        <v>76</v>
      </c>
      <c r="AY157" s="226" t="s">
        <v>141</v>
      </c>
    </row>
    <row r="158" spans="1:65" s="14" customFormat="1" ht="11.25">
      <c r="B158" s="216"/>
      <c r="C158" s="217"/>
      <c r="D158" s="204" t="s">
        <v>191</v>
      </c>
      <c r="E158" s="218" t="s">
        <v>22</v>
      </c>
      <c r="F158" s="219" t="s">
        <v>260</v>
      </c>
      <c r="G158" s="217"/>
      <c r="H158" s="220">
        <v>-13.173</v>
      </c>
      <c r="I158" s="221"/>
      <c r="J158" s="221"/>
      <c r="K158" s="217"/>
      <c r="L158" s="217"/>
      <c r="M158" s="222"/>
      <c r="N158" s="223"/>
      <c r="O158" s="224"/>
      <c r="P158" s="224"/>
      <c r="Q158" s="224"/>
      <c r="R158" s="224"/>
      <c r="S158" s="224"/>
      <c r="T158" s="224"/>
      <c r="U158" s="224"/>
      <c r="V158" s="224"/>
      <c r="W158" s="224"/>
      <c r="X158" s="225"/>
      <c r="AT158" s="226" t="s">
        <v>191</v>
      </c>
      <c r="AU158" s="226" t="s">
        <v>150</v>
      </c>
      <c r="AV158" s="14" t="s">
        <v>150</v>
      </c>
      <c r="AW158" s="14" t="s">
        <v>5</v>
      </c>
      <c r="AX158" s="14" t="s">
        <v>76</v>
      </c>
      <c r="AY158" s="226" t="s">
        <v>141</v>
      </c>
    </row>
    <row r="159" spans="1:65" s="13" customFormat="1" ht="11.25">
      <c r="B159" s="206"/>
      <c r="C159" s="207"/>
      <c r="D159" s="204" t="s">
        <v>191</v>
      </c>
      <c r="E159" s="208" t="s">
        <v>22</v>
      </c>
      <c r="F159" s="209" t="s">
        <v>261</v>
      </c>
      <c r="G159" s="207"/>
      <c r="H159" s="208" t="s">
        <v>22</v>
      </c>
      <c r="I159" s="210"/>
      <c r="J159" s="210"/>
      <c r="K159" s="207"/>
      <c r="L159" s="207"/>
      <c r="M159" s="211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4"/>
      <c r="AT159" s="215" t="s">
        <v>191</v>
      </c>
      <c r="AU159" s="215" t="s">
        <v>150</v>
      </c>
      <c r="AV159" s="13" t="s">
        <v>84</v>
      </c>
      <c r="AW159" s="13" t="s">
        <v>5</v>
      </c>
      <c r="AX159" s="13" t="s">
        <v>76</v>
      </c>
      <c r="AY159" s="215" t="s">
        <v>141</v>
      </c>
    </row>
    <row r="160" spans="1:65" s="14" customFormat="1" ht="11.25">
      <c r="B160" s="216"/>
      <c r="C160" s="217"/>
      <c r="D160" s="204" t="s">
        <v>191</v>
      </c>
      <c r="E160" s="218" t="s">
        <v>22</v>
      </c>
      <c r="F160" s="219" t="s">
        <v>262</v>
      </c>
      <c r="G160" s="217"/>
      <c r="H160" s="220">
        <v>-12.73</v>
      </c>
      <c r="I160" s="221"/>
      <c r="J160" s="221"/>
      <c r="K160" s="217"/>
      <c r="L160" s="217"/>
      <c r="M160" s="222"/>
      <c r="N160" s="223"/>
      <c r="O160" s="224"/>
      <c r="P160" s="224"/>
      <c r="Q160" s="224"/>
      <c r="R160" s="224"/>
      <c r="S160" s="224"/>
      <c r="T160" s="224"/>
      <c r="U160" s="224"/>
      <c r="V160" s="224"/>
      <c r="W160" s="224"/>
      <c r="X160" s="225"/>
      <c r="AT160" s="226" t="s">
        <v>191</v>
      </c>
      <c r="AU160" s="226" t="s">
        <v>150</v>
      </c>
      <c r="AV160" s="14" t="s">
        <v>150</v>
      </c>
      <c r="AW160" s="14" t="s">
        <v>5</v>
      </c>
      <c r="AX160" s="14" t="s">
        <v>76</v>
      </c>
      <c r="AY160" s="226" t="s">
        <v>141</v>
      </c>
    </row>
    <row r="161" spans="1:65" s="15" customFormat="1" ht="11.25">
      <c r="B161" s="227"/>
      <c r="C161" s="228"/>
      <c r="D161" s="204" t="s">
        <v>191</v>
      </c>
      <c r="E161" s="229" t="s">
        <v>22</v>
      </c>
      <c r="F161" s="230" t="s">
        <v>195</v>
      </c>
      <c r="G161" s="228"/>
      <c r="H161" s="231">
        <v>37.234000000000002</v>
      </c>
      <c r="I161" s="232"/>
      <c r="J161" s="232"/>
      <c r="K161" s="228"/>
      <c r="L161" s="228"/>
      <c r="M161" s="233"/>
      <c r="N161" s="234"/>
      <c r="O161" s="235"/>
      <c r="P161" s="235"/>
      <c r="Q161" s="235"/>
      <c r="R161" s="235"/>
      <c r="S161" s="235"/>
      <c r="T161" s="235"/>
      <c r="U161" s="235"/>
      <c r="V161" s="235"/>
      <c r="W161" s="235"/>
      <c r="X161" s="236"/>
      <c r="AT161" s="237" t="s">
        <v>191</v>
      </c>
      <c r="AU161" s="237" t="s">
        <v>150</v>
      </c>
      <c r="AV161" s="15" t="s">
        <v>185</v>
      </c>
      <c r="AW161" s="15" t="s">
        <v>5</v>
      </c>
      <c r="AX161" s="15" t="s">
        <v>84</v>
      </c>
      <c r="AY161" s="237" t="s">
        <v>141</v>
      </c>
    </row>
    <row r="162" spans="1:65" s="2" customFormat="1" ht="24">
      <c r="A162" s="37"/>
      <c r="B162" s="38"/>
      <c r="C162" s="179" t="s">
        <v>263</v>
      </c>
      <c r="D162" s="179" t="s">
        <v>144</v>
      </c>
      <c r="E162" s="180" t="s">
        <v>264</v>
      </c>
      <c r="F162" s="181" t="s">
        <v>265</v>
      </c>
      <c r="G162" s="182" t="s">
        <v>199</v>
      </c>
      <c r="H162" s="183">
        <v>2.8740000000000001</v>
      </c>
      <c r="I162" s="184"/>
      <c r="J162" s="184"/>
      <c r="K162" s="185">
        <f>ROUND(P162*H162,2)</f>
        <v>0</v>
      </c>
      <c r="L162" s="181" t="s">
        <v>184</v>
      </c>
      <c r="M162" s="42"/>
      <c r="N162" s="186" t="s">
        <v>22</v>
      </c>
      <c r="O162" s="187" t="s">
        <v>46</v>
      </c>
      <c r="P162" s="188">
        <f>I162+J162</f>
        <v>0</v>
      </c>
      <c r="Q162" s="188">
        <f>ROUND(I162*H162,2)</f>
        <v>0</v>
      </c>
      <c r="R162" s="188">
        <f>ROUND(J162*H162,2)</f>
        <v>0</v>
      </c>
      <c r="S162" s="67"/>
      <c r="T162" s="189">
        <f>S162*H162</f>
        <v>0</v>
      </c>
      <c r="U162" s="189">
        <v>3.2050000000000002E-2</v>
      </c>
      <c r="V162" s="189">
        <f>U162*H162</f>
        <v>9.2111700000000005E-2</v>
      </c>
      <c r="W162" s="189">
        <v>0</v>
      </c>
      <c r="X162" s="190">
        <f>W162*H162</f>
        <v>0</v>
      </c>
      <c r="Y162" s="37"/>
      <c r="Z162" s="37"/>
      <c r="AA162" s="37"/>
      <c r="AB162" s="37"/>
      <c r="AC162" s="37"/>
      <c r="AD162" s="37"/>
      <c r="AE162" s="37"/>
      <c r="AR162" s="191" t="s">
        <v>185</v>
      </c>
      <c r="AT162" s="191" t="s">
        <v>144</v>
      </c>
      <c r="AU162" s="191" t="s">
        <v>150</v>
      </c>
      <c r="AY162" s="20" t="s">
        <v>141</v>
      </c>
      <c r="BE162" s="192">
        <f>IF(O162="základní",K162,0)</f>
        <v>0</v>
      </c>
      <c r="BF162" s="192">
        <f>IF(O162="snížená",K162,0)</f>
        <v>0</v>
      </c>
      <c r="BG162" s="192">
        <f>IF(O162="zákl. přenesená",K162,0)</f>
        <v>0</v>
      </c>
      <c r="BH162" s="192">
        <f>IF(O162="sníž. přenesená",K162,0)</f>
        <v>0</v>
      </c>
      <c r="BI162" s="192">
        <f>IF(O162="nulová",K162,0)</f>
        <v>0</v>
      </c>
      <c r="BJ162" s="20" t="s">
        <v>150</v>
      </c>
      <c r="BK162" s="192">
        <f>ROUND(P162*H162,2)</f>
        <v>0</v>
      </c>
      <c r="BL162" s="20" t="s">
        <v>185</v>
      </c>
      <c r="BM162" s="191" t="s">
        <v>266</v>
      </c>
    </row>
    <row r="163" spans="1:65" s="2" customFormat="1" ht="11.25">
      <c r="A163" s="37"/>
      <c r="B163" s="38"/>
      <c r="C163" s="39"/>
      <c r="D163" s="199" t="s">
        <v>187</v>
      </c>
      <c r="E163" s="39"/>
      <c r="F163" s="200" t="s">
        <v>267</v>
      </c>
      <c r="G163" s="39"/>
      <c r="H163" s="39"/>
      <c r="I163" s="201"/>
      <c r="J163" s="201"/>
      <c r="K163" s="39"/>
      <c r="L163" s="39"/>
      <c r="M163" s="42"/>
      <c r="N163" s="202"/>
      <c r="O163" s="203"/>
      <c r="P163" s="67"/>
      <c r="Q163" s="67"/>
      <c r="R163" s="67"/>
      <c r="S163" s="67"/>
      <c r="T163" s="67"/>
      <c r="U163" s="67"/>
      <c r="V163" s="67"/>
      <c r="W163" s="67"/>
      <c r="X163" s="68"/>
      <c r="Y163" s="37"/>
      <c r="Z163" s="37"/>
      <c r="AA163" s="37"/>
      <c r="AB163" s="37"/>
      <c r="AC163" s="37"/>
      <c r="AD163" s="37"/>
      <c r="AE163" s="37"/>
      <c r="AT163" s="20" t="s">
        <v>187</v>
      </c>
      <c r="AU163" s="20" t="s">
        <v>150</v>
      </c>
    </row>
    <row r="164" spans="1:65" s="13" customFormat="1" ht="11.25">
      <c r="B164" s="206"/>
      <c r="C164" s="207"/>
      <c r="D164" s="204" t="s">
        <v>191</v>
      </c>
      <c r="E164" s="208" t="s">
        <v>22</v>
      </c>
      <c r="F164" s="209" t="s">
        <v>268</v>
      </c>
      <c r="G164" s="207"/>
      <c r="H164" s="208" t="s">
        <v>22</v>
      </c>
      <c r="I164" s="210"/>
      <c r="J164" s="210"/>
      <c r="K164" s="207"/>
      <c r="L164" s="207"/>
      <c r="M164" s="211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4"/>
      <c r="AT164" s="215" t="s">
        <v>191</v>
      </c>
      <c r="AU164" s="215" t="s">
        <v>150</v>
      </c>
      <c r="AV164" s="13" t="s">
        <v>84</v>
      </c>
      <c r="AW164" s="13" t="s">
        <v>5</v>
      </c>
      <c r="AX164" s="13" t="s">
        <v>76</v>
      </c>
      <c r="AY164" s="215" t="s">
        <v>141</v>
      </c>
    </row>
    <row r="165" spans="1:65" s="14" customFormat="1" ht="11.25">
      <c r="B165" s="216"/>
      <c r="C165" s="217"/>
      <c r="D165" s="204" t="s">
        <v>191</v>
      </c>
      <c r="E165" s="218" t="s">
        <v>22</v>
      </c>
      <c r="F165" s="219" t="s">
        <v>269</v>
      </c>
      <c r="G165" s="217"/>
      <c r="H165" s="220">
        <v>1.782</v>
      </c>
      <c r="I165" s="221"/>
      <c r="J165" s="221"/>
      <c r="K165" s="217"/>
      <c r="L165" s="217"/>
      <c r="M165" s="222"/>
      <c r="N165" s="223"/>
      <c r="O165" s="224"/>
      <c r="P165" s="224"/>
      <c r="Q165" s="224"/>
      <c r="R165" s="224"/>
      <c r="S165" s="224"/>
      <c r="T165" s="224"/>
      <c r="U165" s="224"/>
      <c r="V165" s="224"/>
      <c r="W165" s="224"/>
      <c r="X165" s="225"/>
      <c r="AT165" s="226" t="s">
        <v>191</v>
      </c>
      <c r="AU165" s="226" t="s">
        <v>150</v>
      </c>
      <c r="AV165" s="14" t="s">
        <v>150</v>
      </c>
      <c r="AW165" s="14" t="s">
        <v>5</v>
      </c>
      <c r="AX165" s="14" t="s">
        <v>76</v>
      </c>
      <c r="AY165" s="226" t="s">
        <v>141</v>
      </c>
    </row>
    <row r="166" spans="1:65" s="13" customFormat="1" ht="11.25">
      <c r="B166" s="206"/>
      <c r="C166" s="207"/>
      <c r="D166" s="204" t="s">
        <v>191</v>
      </c>
      <c r="E166" s="208" t="s">
        <v>22</v>
      </c>
      <c r="F166" s="209" t="s">
        <v>270</v>
      </c>
      <c r="G166" s="207"/>
      <c r="H166" s="208" t="s">
        <v>22</v>
      </c>
      <c r="I166" s="210"/>
      <c r="J166" s="210"/>
      <c r="K166" s="207"/>
      <c r="L166" s="207"/>
      <c r="M166" s="211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4"/>
      <c r="AT166" s="215" t="s">
        <v>191</v>
      </c>
      <c r="AU166" s="215" t="s">
        <v>150</v>
      </c>
      <c r="AV166" s="13" t="s">
        <v>84</v>
      </c>
      <c r="AW166" s="13" t="s">
        <v>5</v>
      </c>
      <c r="AX166" s="13" t="s">
        <v>76</v>
      </c>
      <c r="AY166" s="215" t="s">
        <v>141</v>
      </c>
    </row>
    <row r="167" spans="1:65" s="14" customFormat="1" ht="11.25">
      <c r="B167" s="216"/>
      <c r="C167" s="217"/>
      <c r="D167" s="204" t="s">
        <v>191</v>
      </c>
      <c r="E167" s="218" t="s">
        <v>22</v>
      </c>
      <c r="F167" s="219" t="s">
        <v>271</v>
      </c>
      <c r="G167" s="217"/>
      <c r="H167" s="220">
        <v>1.0920000000000001</v>
      </c>
      <c r="I167" s="221"/>
      <c r="J167" s="221"/>
      <c r="K167" s="217"/>
      <c r="L167" s="217"/>
      <c r="M167" s="222"/>
      <c r="N167" s="223"/>
      <c r="O167" s="224"/>
      <c r="P167" s="224"/>
      <c r="Q167" s="224"/>
      <c r="R167" s="224"/>
      <c r="S167" s="224"/>
      <c r="T167" s="224"/>
      <c r="U167" s="224"/>
      <c r="V167" s="224"/>
      <c r="W167" s="224"/>
      <c r="X167" s="225"/>
      <c r="AT167" s="226" t="s">
        <v>191</v>
      </c>
      <c r="AU167" s="226" t="s">
        <v>150</v>
      </c>
      <c r="AV167" s="14" t="s">
        <v>150</v>
      </c>
      <c r="AW167" s="14" t="s">
        <v>5</v>
      </c>
      <c r="AX167" s="14" t="s">
        <v>76</v>
      </c>
      <c r="AY167" s="226" t="s">
        <v>141</v>
      </c>
    </row>
    <row r="168" spans="1:65" s="15" customFormat="1" ht="11.25">
      <c r="B168" s="227"/>
      <c r="C168" s="228"/>
      <c r="D168" s="204" t="s">
        <v>191</v>
      </c>
      <c r="E168" s="229" t="s">
        <v>22</v>
      </c>
      <c r="F168" s="230" t="s">
        <v>195</v>
      </c>
      <c r="G168" s="228"/>
      <c r="H168" s="231">
        <v>2.8740000000000001</v>
      </c>
      <c r="I168" s="232"/>
      <c r="J168" s="232"/>
      <c r="K168" s="228"/>
      <c r="L168" s="228"/>
      <c r="M168" s="233"/>
      <c r="N168" s="234"/>
      <c r="O168" s="235"/>
      <c r="P168" s="235"/>
      <c r="Q168" s="235"/>
      <c r="R168" s="235"/>
      <c r="S168" s="235"/>
      <c r="T168" s="235"/>
      <c r="U168" s="235"/>
      <c r="V168" s="235"/>
      <c r="W168" s="235"/>
      <c r="X168" s="236"/>
      <c r="AT168" s="237" t="s">
        <v>191</v>
      </c>
      <c r="AU168" s="237" t="s">
        <v>150</v>
      </c>
      <c r="AV168" s="15" t="s">
        <v>185</v>
      </c>
      <c r="AW168" s="15" t="s">
        <v>5</v>
      </c>
      <c r="AX168" s="15" t="s">
        <v>84</v>
      </c>
      <c r="AY168" s="237" t="s">
        <v>141</v>
      </c>
    </row>
    <row r="169" spans="1:65" s="2" customFormat="1" ht="37.9" customHeight="1">
      <c r="A169" s="37"/>
      <c r="B169" s="38"/>
      <c r="C169" s="179" t="s">
        <v>272</v>
      </c>
      <c r="D169" s="179" t="s">
        <v>144</v>
      </c>
      <c r="E169" s="180" t="s">
        <v>273</v>
      </c>
      <c r="F169" s="181" t="s">
        <v>274</v>
      </c>
      <c r="G169" s="182" t="s">
        <v>199</v>
      </c>
      <c r="H169" s="183">
        <v>55.761000000000003</v>
      </c>
      <c r="I169" s="184"/>
      <c r="J169" s="184"/>
      <c r="K169" s="185">
        <f>ROUND(P169*H169,2)</f>
        <v>0</v>
      </c>
      <c r="L169" s="181" t="s">
        <v>184</v>
      </c>
      <c r="M169" s="42"/>
      <c r="N169" s="186" t="s">
        <v>22</v>
      </c>
      <c r="O169" s="187" t="s">
        <v>46</v>
      </c>
      <c r="P169" s="188">
        <f>I169+J169</f>
        <v>0</v>
      </c>
      <c r="Q169" s="188">
        <f>ROUND(I169*H169,2)</f>
        <v>0</v>
      </c>
      <c r="R169" s="188">
        <f>ROUND(J169*H169,2)</f>
        <v>0</v>
      </c>
      <c r="S169" s="67"/>
      <c r="T169" s="189">
        <f>S169*H169</f>
        <v>0</v>
      </c>
      <c r="U169" s="189">
        <v>1.6299999999999999E-2</v>
      </c>
      <c r="V169" s="189">
        <f>U169*H169</f>
        <v>0.9089043</v>
      </c>
      <c r="W169" s="189">
        <v>0</v>
      </c>
      <c r="X169" s="190">
        <f>W169*H169</f>
        <v>0</v>
      </c>
      <c r="Y169" s="37"/>
      <c r="Z169" s="37"/>
      <c r="AA169" s="37"/>
      <c r="AB169" s="37"/>
      <c r="AC169" s="37"/>
      <c r="AD169" s="37"/>
      <c r="AE169" s="37"/>
      <c r="AR169" s="191" t="s">
        <v>185</v>
      </c>
      <c r="AT169" s="191" t="s">
        <v>144</v>
      </c>
      <c r="AU169" s="191" t="s">
        <v>150</v>
      </c>
      <c r="AY169" s="20" t="s">
        <v>141</v>
      </c>
      <c r="BE169" s="192">
        <f>IF(O169="základní",K169,0)</f>
        <v>0</v>
      </c>
      <c r="BF169" s="192">
        <f>IF(O169="snížená",K169,0)</f>
        <v>0</v>
      </c>
      <c r="BG169" s="192">
        <f>IF(O169="zákl. přenesená",K169,0)</f>
        <v>0</v>
      </c>
      <c r="BH169" s="192">
        <f>IF(O169="sníž. přenesená",K169,0)</f>
        <v>0</v>
      </c>
      <c r="BI169" s="192">
        <f>IF(O169="nulová",K169,0)</f>
        <v>0</v>
      </c>
      <c r="BJ169" s="20" t="s">
        <v>150</v>
      </c>
      <c r="BK169" s="192">
        <f>ROUND(P169*H169,2)</f>
        <v>0</v>
      </c>
      <c r="BL169" s="20" t="s">
        <v>185</v>
      </c>
      <c r="BM169" s="191" t="s">
        <v>275</v>
      </c>
    </row>
    <row r="170" spans="1:65" s="2" customFormat="1" ht="11.25">
      <c r="A170" s="37"/>
      <c r="B170" s="38"/>
      <c r="C170" s="39"/>
      <c r="D170" s="199" t="s">
        <v>187</v>
      </c>
      <c r="E170" s="39"/>
      <c r="F170" s="200" t="s">
        <v>276</v>
      </c>
      <c r="G170" s="39"/>
      <c r="H170" s="39"/>
      <c r="I170" s="201"/>
      <c r="J170" s="201"/>
      <c r="K170" s="39"/>
      <c r="L170" s="39"/>
      <c r="M170" s="42"/>
      <c r="N170" s="202"/>
      <c r="O170" s="203"/>
      <c r="P170" s="67"/>
      <c r="Q170" s="67"/>
      <c r="R170" s="67"/>
      <c r="S170" s="67"/>
      <c r="T170" s="67"/>
      <c r="U170" s="67"/>
      <c r="V170" s="67"/>
      <c r="W170" s="67"/>
      <c r="X170" s="68"/>
      <c r="Y170" s="37"/>
      <c r="Z170" s="37"/>
      <c r="AA170" s="37"/>
      <c r="AB170" s="37"/>
      <c r="AC170" s="37"/>
      <c r="AD170" s="37"/>
      <c r="AE170" s="37"/>
      <c r="AT170" s="20" t="s">
        <v>187</v>
      </c>
      <c r="AU170" s="20" t="s">
        <v>150</v>
      </c>
    </row>
    <row r="171" spans="1:65" s="13" customFormat="1" ht="11.25">
      <c r="B171" s="206"/>
      <c r="C171" s="207"/>
      <c r="D171" s="204" t="s">
        <v>191</v>
      </c>
      <c r="E171" s="208" t="s">
        <v>22</v>
      </c>
      <c r="F171" s="209" t="s">
        <v>277</v>
      </c>
      <c r="G171" s="207"/>
      <c r="H171" s="208" t="s">
        <v>22</v>
      </c>
      <c r="I171" s="210"/>
      <c r="J171" s="210"/>
      <c r="K171" s="207"/>
      <c r="L171" s="207"/>
      <c r="M171" s="211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4"/>
      <c r="AT171" s="215" t="s">
        <v>191</v>
      </c>
      <c r="AU171" s="215" t="s">
        <v>150</v>
      </c>
      <c r="AV171" s="13" t="s">
        <v>84</v>
      </c>
      <c r="AW171" s="13" t="s">
        <v>5</v>
      </c>
      <c r="AX171" s="13" t="s">
        <v>76</v>
      </c>
      <c r="AY171" s="215" t="s">
        <v>141</v>
      </c>
    </row>
    <row r="172" spans="1:65" s="14" customFormat="1" ht="11.25">
      <c r="B172" s="216"/>
      <c r="C172" s="217"/>
      <c r="D172" s="204" t="s">
        <v>191</v>
      </c>
      <c r="E172" s="218" t="s">
        <v>22</v>
      </c>
      <c r="F172" s="219" t="s">
        <v>278</v>
      </c>
      <c r="G172" s="217"/>
      <c r="H172" s="220">
        <v>55.761000000000003</v>
      </c>
      <c r="I172" s="221"/>
      <c r="J172" s="221"/>
      <c r="K172" s="217"/>
      <c r="L172" s="217"/>
      <c r="M172" s="222"/>
      <c r="N172" s="223"/>
      <c r="O172" s="224"/>
      <c r="P172" s="224"/>
      <c r="Q172" s="224"/>
      <c r="R172" s="224"/>
      <c r="S172" s="224"/>
      <c r="T172" s="224"/>
      <c r="U172" s="224"/>
      <c r="V172" s="224"/>
      <c r="W172" s="224"/>
      <c r="X172" s="225"/>
      <c r="AT172" s="226" t="s">
        <v>191</v>
      </c>
      <c r="AU172" s="226" t="s">
        <v>150</v>
      </c>
      <c r="AV172" s="14" t="s">
        <v>150</v>
      </c>
      <c r="AW172" s="14" t="s">
        <v>5</v>
      </c>
      <c r="AX172" s="14" t="s">
        <v>76</v>
      </c>
      <c r="AY172" s="226" t="s">
        <v>141</v>
      </c>
    </row>
    <row r="173" spans="1:65" s="15" customFormat="1" ht="11.25">
      <c r="B173" s="227"/>
      <c r="C173" s="228"/>
      <c r="D173" s="204" t="s">
        <v>191</v>
      </c>
      <c r="E173" s="229" t="s">
        <v>22</v>
      </c>
      <c r="F173" s="230" t="s">
        <v>195</v>
      </c>
      <c r="G173" s="228"/>
      <c r="H173" s="231">
        <v>55.761000000000003</v>
      </c>
      <c r="I173" s="232"/>
      <c r="J173" s="232"/>
      <c r="K173" s="228"/>
      <c r="L173" s="228"/>
      <c r="M173" s="233"/>
      <c r="N173" s="234"/>
      <c r="O173" s="235"/>
      <c r="P173" s="235"/>
      <c r="Q173" s="235"/>
      <c r="R173" s="235"/>
      <c r="S173" s="235"/>
      <c r="T173" s="235"/>
      <c r="U173" s="235"/>
      <c r="V173" s="235"/>
      <c r="W173" s="235"/>
      <c r="X173" s="236"/>
      <c r="AT173" s="237" t="s">
        <v>191</v>
      </c>
      <c r="AU173" s="237" t="s">
        <v>150</v>
      </c>
      <c r="AV173" s="15" t="s">
        <v>185</v>
      </c>
      <c r="AW173" s="15" t="s">
        <v>5</v>
      </c>
      <c r="AX173" s="15" t="s">
        <v>84</v>
      </c>
      <c r="AY173" s="237" t="s">
        <v>141</v>
      </c>
    </row>
    <row r="174" spans="1:65" s="2" customFormat="1" ht="33" customHeight="1">
      <c r="A174" s="37"/>
      <c r="B174" s="38"/>
      <c r="C174" s="179" t="s">
        <v>279</v>
      </c>
      <c r="D174" s="179" t="s">
        <v>144</v>
      </c>
      <c r="E174" s="180" t="s">
        <v>280</v>
      </c>
      <c r="F174" s="181" t="s">
        <v>281</v>
      </c>
      <c r="G174" s="182" t="s">
        <v>199</v>
      </c>
      <c r="H174" s="183">
        <v>1.782</v>
      </c>
      <c r="I174" s="184"/>
      <c r="J174" s="184"/>
      <c r="K174" s="185">
        <f>ROUND(P174*H174,2)</f>
        <v>0</v>
      </c>
      <c r="L174" s="181" t="s">
        <v>184</v>
      </c>
      <c r="M174" s="42"/>
      <c r="N174" s="186" t="s">
        <v>22</v>
      </c>
      <c r="O174" s="187" t="s">
        <v>46</v>
      </c>
      <c r="P174" s="188">
        <f>I174+J174</f>
        <v>0</v>
      </c>
      <c r="Q174" s="188">
        <f>ROUND(I174*H174,2)</f>
        <v>0</v>
      </c>
      <c r="R174" s="188">
        <f>ROUND(J174*H174,2)</f>
        <v>0</v>
      </c>
      <c r="S174" s="67"/>
      <c r="T174" s="189">
        <f>S174*H174</f>
        <v>0</v>
      </c>
      <c r="U174" s="189">
        <v>8.52E-4</v>
      </c>
      <c r="V174" s="189">
        <f>U174*H174</f>
        <v>1.5182640000000001E-3</v>
      </c>
      <c r="W174" s="189">
        <v>0</v>
      </c>
      <c r="X174" s="190">
        <f>W174*H174</f>
        <v>0</v>
      </c>
      <c r="Y174" s="37"/>
      <c r="Z174" s="37"/>
      <c r="AA174" s="37"/>
      <c r="AB174" s="37"/>
      <c r="AC174" s="37"/>
      <c r="AD174" s="37"/>
      <c r="AE174" s="37"/>
      <c r="AR174" s="191" t="s">
        <v>185</v>
      </c>
      <c r="AT174" s="191" t="s">
        <v>144</v>
      </c>
      <c r="AU174" s="191" t="s">
        <v>150</v>
      </c>
      <c r="AY174" s="20" t="s">
        <v>141</v>
      </c>
      <c r="BE174" s="192">
        <f>IF(O174="základní",K174,0)</f>
        <v>0</v>
      </c>
      <c r="BF174" s="192">
        <f>IF(O174="snížená",K174,0)</f>
        <v>0</v>
      </c>
      <c r="BG174" s="192">
        <f>IF(O174="zákl. přenesená",K174,0)</f>
        <v>0</v>
      </c>
      <c r="BH174" s="192">
        <f>IF(O174="sníž. přenesená",K174,0)</f>
        <v>0</v>
      </c>
      <c r="BI174" s="192">
        <f>IF(O174="nulová",K174,0)</f>
        <v>0</v>
      </c>
      <c r="BJ174" s="20" t="s">
        <v>150</v>
      </c>
      <c r="BK174" s="192">
        <f>ROUND(P174*H174,2)</f>
        <v>0</v>
      </c>
      <c r="BL174" s="20" t="s">
        <v>185</v>
      </c>
      <c r="BM174" s="191" t="s">
        <v>282</v>
      </c>
    </row>
    <row r="175" spans="1:65" s="2" customFormat="1" ht="11.25">
      <c r="A175" s="37"/>
      <c r="B175" s="38"/>
      <c r="C175" s="39"/>
      <c r="D175" s="199" t="s">
        <v>187</v>
      </c>
      <c r="E175" s="39"/>
      <c r="F175" s="200" t="s">
        <v>283</v>
      </c>
      <c r="G175" s="39"/>
      <c r="H175" s="39"/>
      <c r="I175" s="201"/>
      <c r="J175" s="201"/>
      <c r="K175" s="39"/>
      <c r="L175" s="39"/>
      <c r="M175" s="42"/>
      <c r="N175" s="202"/>
      <c r="O175" s="203"/>
      <c r="P175" s="67"/>
      <c r="Q175" s="67"/>
      <c r="R175" s="67"/>
      <c r="S175" s="67"/>
      <c r="T175" s="67"/>
      <c r="U175" s="67"/>
      <c r="V175" s="67"/>
      <c r="W175" s="67"/>
      <c r="X175" s="68"/>
      <c r="Y175" s="37"/>
      <c r="Z175" s="37"/>
      <c r="AA175" s="37"/>
      <c r="AB175" s="37"/>
      <c r="AC175" s="37"/>
      <c r="AD175" s="37"/>
      <c r="AE175" s="37"/>
      <c r="AT175" s="20" t="s">
        <v>187</v>
      </c>
      <c r="AU175" s="20" t="s">
        <v>150</v>
      </c>
    </row>
    <row r="176" spans="1:65" s="2" customFormat="1" ht="48.75">
      <c r="A176" s="37"/>
      <c r="B176" s="38"/>
      <c r="C176" s="39"/>
      <c r="D176" s="204" t="s">
        <v>189</v>
      </c>
      <c r="E176" s="39"/>
      <c r="F176" s="205" t="s">
        <v>190</v>
      </c>
      <c r="G176" s="39"/>
      <c r="H176" s="39"/>
      <c r="I176" s="201"/>
      <c r="J176" s="201"/>
      <c r="K176" s="39"/>
      <c r="L176" s="39"/>
      <c r="M176" s="42"/>
      <c r="N176" s="202"/>
      <c r="O176" s="203"/>
      <c r="P176" s="67"/>
      <c r="Q176" s="67"/>
      <c r="R176" s="67"/>
      <c r="S176" s="67"/>
      <c r="T176" s="67"/>
      <c r="U176" s="67"/>
      <c r="V176" s="67"/>
      <c r="W176" s="67"/>
      <c r="X176" s="68"/>
      <c r="Y176" s="37"/>
      <c r="Z176" s="37"/>
      <c r="AA176" s="37"/>
      <c r="AB176" s="37"/>
      <c r="AC176" s="37"/>
      <c r="AD176" s="37"/>
      <c r="AE176" s="37"/>
      <c r="AT176" s="20" t="s">
        <v>189</v>
      </c>
      <c r="AU176" s="20" t="s">
        <v>150</v>
      </c>
    </row>
    <row r="177" spans="1:65" s="14" customFormat="1" ht="11.25">
      <c r="B177" s="216"/>
      <c r="C177" s="217"/>
      <c r="D177" s="204" t="s">
        <v>191</v>
      </c>
      <c r="E177" s="218" t="s">
        <v>22</v>
      </c>
      <c r="F177" s="219" t="s">
        <v>284</v>
      </c>
      <c r="G177" s="217"/>
      <c r="H177" s="220">
        <v>0.97099999999999997</v>
      </c>
      <c r="I177" s="221"/>
      <c r="J177" s="221"/>
      <c r="K177" s="217"/>
      <c r="L177" s="217"/>
      <c r="M177" s="222"/>
      <c r="N177" s="223"/>
      <c r="O177" s="224"/>
      <c r="P177" s="224"/>
      <c r="Q177" s="224"/>
      <c r="R177" s="224"/>
      <c r="S177" s="224"/>
      <c r="T177" s="224"/>
      <c r="U177" s="224"/>
      <c r="V177" s="224"/>
      <c r="W177" s="224"/>
      <c r="X177" s="225"/>
      <c r="AT177" s="226" t="s">
        <v>191</v>
      </c>
      <c r="AU177" s="226" t="s">
        <v>150</v>
      </c>
      <c r="AV177" s="14" t="s">
        <v>150</v>
      </c>
      <c r="AW177" s="14" t="s">
        <v>5</v>
      </c>
      <c r="AX177" s="14" t="s">
        <v>76</v>
      </c>
      <c r="AY177" s="226" t="s">
        <v>141</v>
      </c>
    </row>
    <row r="178" spans="1:65" s="14" customFormat="1" ht="11.25">
      <c r="B178" s="216"/>
      <c r="C178" s="217"/>
      <c r="D178" s="204" t="s">
        <v>191</v>
      </c>
      <c r="E178" s="218" t="s">
        <v>22</v>
      </c>
      <c r="F178" s="219" t="s">
        <v>285</v>
      </c>
      <c r="G178" s="217"/>
      <c r="H178" s="220">
        <v>0.81100000000000005</v>
      </c>
      <c r="I178" s="221"/>
      <c r="J178" s="221"/>
      <c r="K178" s="217"/>
      <c r="L178" s="217"/>
      <c r="M178" s="222"/>
      <c r="N178" s="223"/>
      <c r="O178" s="224"/>
      <c r="P178" s="224"/>
      <c r="Q178" s="224"/>
      <c r="R178" s="224"/>
      <c r="S178" s="224"/>
      <c r="T178" s="224"/>
      <c r="U178" s="224"/>
      <c r="V178" s="224"/>
      <c r="W178" s="224"/>
      <c r="X178" s="225"/>
      <c r="AT178" s="226" t="s">
        <v>191</v>
      </c>
      <c r="AU178" s="226" t="s">
        <v>150</v>
      </c>
      <c r="AV178" s="14" t="s">
        <v>150</v>
      </c>
      <c r="AW178" s="14" t="s">
        <v>5</v>
      </c>
      <c r="AX178" s="14" t="s">
        <v>76</v>
      </c>
      <c r="AY178" s="226" t="s">
        <v>141</v>
      </c>
    </row>
    <row r="179" spans="1:65" s="15" customFormat="1" ht="11.25">
      <c r="B179" s="227"/>
      <c r="C179" s="228"/>
      <c r="D179" s="204" t="s">
        <v>191</v>
      </c>
      <c r="E179" s="229" t="s">
        <v>22</v>
      </c>
      <c r="F179" s="230" t="s">
        <v>195</v>
      </c>
      <c r="G179" s="228"/>
      <c r="H179" s="231">
        <v>1.782</v>
      </c>
      <c r="I179" s="232"/>
      <c r="J179" s="232"/>
      <c r="K179" s="228"/>
      <c r="L179" s="228"/>
      <c r="M179" s="233"/>
      <c r="N179" s="234"/>
      <c r="O179" s="235"/>
      <c r="P179" s="235"/>
      <c r="Q179" s="235"/>
      <c r="R179" s="235"/>
      <c r="S179" s="235"/>
      <c r="T179" s="235"/>
      <c r="U179" s="235"/>
      <c r="V179" s="235"/>
      <c r="W179" s="235"/>
      <c r="X179" s="236"/>
      <c r="AT179" s="237" t="s">
        <v>191</v>
      </c>
      <c r="AU179" s="237" t="s">
        <v>150</v>
      </c>
      <c r="AV179" s="15" t="s">
        <v>185</v>
      </c>
      <c r="AW179" s="15" t="s">
        <v>5</v>
      </c>
      <c r="AX179" s="15" t="s">
        <v>84</v>
      </c>
      <c r="AY179" s="237" t="s">
        <v>141</v>
      </c>
    </row>
    <row r="180" spans="1:65" s="2" customFormat="1" ht="33" customHeight="1">
      <c r="A180" s="37"/>
      <c r="B180" s="38"/>
      <c r="C180" s="179" t="s">
        <v>84</v>
      </c>
      <c r="D180" s="179" t="s">
        <v>144</v>
      </c>
      <c r="E180" s="180" t="s">
        <v>286</v>
      </c>
      <c r="F180" s="181" t="s">
        <v>287</v>
      </c>
      <c r="G180" s="182" t="s">
        <v>199</v>
      </c>
      <c r="H180" s="183">
        <v>2.4729999999999999</v>
      </c>
      <c r="I180" s="184"/>
      <c r="J180" s="184"/>
      <c r="K180" s="185">
        <f>ROUND(P180*H180,2)</f>
        <v>0</v>
      </c>
      <c r="L180" s="181" t="s">
        <v>184</v>
      </c>
      <c r="M180" s="42"/>
      <c r="N180" s="186" t="s">
        <v>22</v>
      </c>
      <c r="O180" s="187" t="s">
        <v>46</v>
      </c>
      <c r="P180" s="188">
        <f>I180+J180</f>
        <v>0</v>
      </c>
      <c r="Q180" s="188">
        <f>ROUND(I180*H180,2)</f>
        <v>0</v>
      </c>
      <c r="R180" s="188">
        <f>ROUND(J180*H180,2)</f>
        <v>0</v>
      </c>
      <c r="S180" s="67"/>
      <c r="T180" s="189">
        <f>S180*H180</f>
        <v>0</v>
      </c>
      <c r="U180" s="189">
        <v>8.7999999999999998E-5</v>
      </c>
      <c r="V180" s="189">
        <f>U180*H180</f>
        <v>2.1762399999999998E-4</v>
      </c>
      <c r="W180" s="189">
        <v>6.0000000000000002E-5</v>
      </c>
      <c r="X180" s="190">
        <f>W180*H180</f>
        <v>1.4837999999999999E-4</v>
      </c>
      <c r="Y180" s="37"/>
      <c r="Z180" s="37"/>
      <c r="AA180" s="37"/>
      <c r="AB180" s="37"/>
      <c r="AC180" s="37"/>
      <c r="AD180" s="37"/>
      <c r="AE180" s="37"/>
      <c r="AR180" s="191" t="s">
        <v>185</v>
      </c>
      <c r="AT180" s="191" t="s">
        <v>144</v>
      </c>
      <c r="AU180" s="191" t="s">
        <v>150</v>
      </c>
      <c r="AY180" s="20" t="s">
        <v>141</v>
      </c>
      <c r="BE180" s="192">
        <f>IF(O180="základní",K180,0)</f>
        <v>0</v>
      </c>
      <c r="BF180" s="192">
        <f>IF(O180="snížená",K180,0)</f>
        <v>0</v>
      </c>
      <c r="BG180" s="192">
        <f>IF(O180="zákl. přenesená",K180,0)</f>
        <v>0</v>
      </c>
      <c r="BH180" s="192">
        <f>IF(O180="sníž. přenesená",K180,0)</f>
        <v>0</v>
      </c>
      <c r="BI180" s="192">
        <f>IF(O180="nulová",K180,0)</f>
        <v>0</v>
      </c>
      <c r="BJ180" s="20" t="s">
        <v>150</v>
      </c>
      <c r="BK180" s="192">
        <f>ROUND(P180*H180,2)</f>
        <v>0</v>
      </c>
      <c r="BL180" s="20" t="s">
        <v>185</v>
      </c>
      <c r="BM180" s="191" t="s">
        <v>288</v>
      </c>
    </row>
    <row r="181" spans="1:65" s="2" customFormat="1" ht="11.25">
      <c r="A181" s="37"/>
      <c r="B181" s="38"/>
      <c r="C181" s="39"/>
      <c r="D181" s="199" t="s">
        <v>187</v>
      </c>
      <c r="E181" s="39"/>
      <c r="F181" s="200" t="s">
        <v>289</v>
      </c>
      <c r="G181" s="39"/>
      <c r="H181" s="39"/>
      <c r="I181" s="201"/>
      <c r="J181" s="201"/>
      <c r="K181" s="39"/>
      <c r="L181" s="39"/>
      <c r="M181" s="42"/>
      <c r="N181" s="202"/>
      <c r="O181" s="203"/>
      <c r="P181" s="67"/>
      <c r="Q181" s="67"/>
      <c r="R181" s="67"/>
      <c r="S181" s="67"/>
      <c r="T181" s="67"/>
      <c r="U181" s="67"/>
      <c r="V181" s="67"/>
      <c r="W181" s="67"/>
      <c r="X181" s="68"/>
      <c r="Y181" s="37"/>
      <c r="Z181" s="37"/>
      <c r="AA181" s="37"/>
      <c r="AB181" s="37"/>
      <c r="AC181" s="37"/>
      <c r="AD181" s="37"/>
      <c r="AE181" s="37"/>
      <c r="AT181" s="20" t="s">
        <v>187</v>
      </c>
      <c r="AU181" s="20" t="s">
        <v>150</v>
      </c>
    </row>
    <row r="182" spans="1:65" s="13" customFormat="1" ht="11.25">
      <c r="B182" s="206"/>
      <c r="C182" s="207"/>
      <c r="D182" s="204" t="s">
        <v>191</v>
      </c>
      <c r="E182" s="208" t="s">
        <v>22</v>
      </c>
      <c r="F182" s="209" t="s">
        <v>228</v>
      </c>
      <c r="G182" s="207"/>
      <c r="H182" s="208" t="s">
        <v>22</v>
      </c>
      <c r="I182" s="210"/>
      <c r="J182" s="210"/>
      <c r="K182" s="207"/>
      <c r="L182" s="207"/>
      <c r="M182" s="211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4"/>
      <c r="AT182" s="215" t="s">
        <v>191</v>
      </c>
      <c r="AU182" s="215" t="s">
        <v>150</v>
      </c>
      <c r="AV182" s="13" t="s">
        <v>84</v>
      </c>
      <c r="AW182" s="13" t="s">
        <v>5</v>
      </c>
      <c r="AX182" s="13" t="s">
        <v>76</v>
      </c>
      <c r="AY182" s="215" t="s">
        <v>141</v>
      </c>
    </row>
    <row r="183" spans="1:65" s="14" customFormat="1" ht="11.25">
      <c r="B183" s="216"/>
      <c r="C183" s="217"/>
      <c r="D183" s="204" t="s">
        <v>191</v>
      </c>
      <c r="E183" s="218" t="s">
        <v>22</v>
      </c>
      <c r="F183" s="219" t="s">
        <v>290</v>
      </c>
      <c r="G183" s="217"/>
      <c r="H183" s="220">
        <v>2.4729999999999999</v>
      </c>
      <c r="I183" s="221"/>
      <c r="J183" s="221"/>
      <c r="K183" s="217"/>
      <c r="L183" s="217"/>
      <c r="M183" s="222"/>
      <c r="N183" s="223"/>
      <c r="O183" s="224"/>
      <c r="P183" s="224"/>
      <c r="Q183" s="224"/>
      <c r="R183" s="224"/>
      <c r="S183" s="224"/>
      <c r="T183" s="224"/>
      <c r="U183" s="224"/>
      <c r="V183" s="224"/>
      <c r="W183" s="224"/>
      <c r="X183" s="225"/>
      <c r="AT183" s="226" t="s">
        <v>191</v>
      </c>
      <c r="AU183" s="226" t="s">
        <v>150</v>
      </c>
      <c r="AV183" s="14" t="s">
        <v>150</v>
      </c>
      <c r="AW183" s="14" t="s">
        <v>5</v>
      </c>
      <c r="AX183" s="14" t="s">
        <v>76</v>
      </c>
      <c r="AY183" s="226" t="s">
        <v>141</v>
      </c>
    </row>
    <row r="184" spans="1:65" s="15" customFormat="1" ht="11.25">
      <c r="B184" s="227"/>
      <c r="C184" s="228"/>
      <c r="D184" s="204" t="s">
        <v>191</v>
      </c>
      <c r="E184" s="229" t="s">
        <v>22</v>
      </c>
      <c r="F184" s="230" t="s">
        <v>195</v>
      </c>
      <c r="G184" s="228"/>
      <c r="H184" s="231">
        <v>2.4729999999999999</v>
      </c>
      <c r="I184" s="232"/>
      <c r="J184" s="232"/>
      <c r="K184" s="228"/>
      <c r="L184" s="228"/>
      <c r="M184" s="233"/>
      <c r="N184" s="234"/>
      <c r="O184" s="235"/>
      <c r="P184" s="235"/>
      <c r="Q184" s="235"/>
      <c r="R184" s="235"/>
      <c r="S184" s="235"/>
      <c r="T184" s="235"/>
      <c r="U184" s="235"/>
      <c r="V184" s="235"/>
      <c r="W184" s="235"/>
      <c r="X184" s="236"/>
      <c r="AT184" s="237" t="s">
        <v>191</v>
      </c>
      <c r="AU184" s="237" t="s">
        <v>150</v>
      </c>
      <c r="AV184" s="15" t="s">
        <v>185</v>
      </c>
      <c r="AW184" s="15" t="s">
        <v>5</v>
      </c>
      <c r="AX184" s="15" t="s">
        <v>84</v>
      </c>
      <c r="AY184" s="237" t="s">
        <v>141</v>
      </c>
    </row>
    <row r="185" spans="1:65" s="2" customFormat="1" ht="37.9" customHeight="1">
      <c r="A185" s="37"/>
      <c r="B185" s="38"/>
      <c r="C185" s="179" t="s">
        <v>291</v>
      </c>
      <c r="D185" s="179" t="s">
        <v>144</v>
      </c>
      <c r="E185" s="180" t="s">
        <v>292</v>
      </c>
      <c r="F185" s="181" t="s">
        <v>293</v>
      </c>
      <c r="G185" s="182" t="s">
        <v>294</v>
      </c>
      <c r="H185" s="183">
        <v>0.14199999999999999</v>
      </c>
      <c r="I185" s="184"/>
      <c r="J185" s="184"/>
      <c r="K185" s="185">
        <f>ROUND(P185*H185,2)</f>
        <v>0</v>
      </c>
      <c r="L185" s="181" t="s">
        <v>184</v>
      </c>
      <c r="M185" s="42"/>
      <c r="N185" s="186" t="s">
        <v>22</v>
      </c>
      <c r="O185" s="187" t="s">
        <v>46</v>
      </c>
      <c r="P185" s="188">
        <f>I185+J185</f>
        <v>0</v>
      </c>
      <c r="Q185" s="188">
        <f>ROUND(I185*H185,2)</f>
        <v>0</v>
      </c>
      <c r="R185" s="188">
        <f>ROUND(J185*H185,2)</f>
        <v>0</v>
      </c>
      <c r="S185" s="67"/>
      <c r="T185" s="189">
        <f>S185*H185</f>
        <v>0</v>
      </c>
      <c r="U185" s="189">
        <v>2.5018699999999998</v>
      </c>
      <c r="V185" s="189">
        <f>U185*H185</f>
        <v>0.35526553999999994</v>
      </c>
      <c r="W185" s="189">
        <v>0</v>
      </c>
      <c r="X185" s="190">
        <f>W185*H185</f>
        <v>0</v>
      </c>
      <c r="Y185" s="37"/>
      <c r="Z185" s="37"/>
      <c r="AA185" s="37"/>
      <c r="AB185" s="37"/>
      <c r="AC185" s="37"/>
      <c r="AD185" s="37"/>
      <c r="AE185" s="37"/>
      <c r="AR185" s="191" t="s">
        <v>185</v>
      </c>
      <c r="AT185" s="191" t="s">
        <v>144</v>
      </c>
      <c r="AU185" s="191" t="s">
        <v>150</v>
      </c>
      <c r="AY185" s="20" t="s">
        <v>141</v>
      </c>
      <c r="BE185" s="192">
        <f>IF(O185="základní",K185,0)</f>
        <v>0</v>
      </c>
      <c r="BF185" s="192">
        <f>IF(O185="snížená",K185,0)</f>
        <v>0</v>
      </c>
      <c r="BG185" s="192">
        <f>IF(O185="zákl. přenesená",K185,0)</f>
        <v>0</v>
      </c>
      <c r="BH185" s="192">
        <f>IF(O185="sníž. přenesená",K185,0)</f>
        <v>0</v>
      </c>
      <c r="BI185" s="192">
        <f>IF(O185="nulová",K185,0)</f>
        <v>0</v>
      </c>
      <c r="BJ185" s="20" t="s">
        <v>150</v>
      </c>
      <c r="BK185" s="192">
        <f>ROUND(P185*H185,2)</f>
        <v>0</v>
      </c>
      <c r="BL185" s="20" t="s">
        <v>185</v>
      </c>
      <c r="BM185" s="191" t="s">
        <v>295</v>
      </c>
    </row>
    <row r="186" spans="1:65" s="2" customFormat="1" ht="11.25">
      <c r="A186" s="37"/>
      <c r="B186" s="38"/>
      <c r="C186" s="39"/>
      <c r="D186" s="199" t="s">
        <v>187</v>
      </c>
      <c r="E186" s="39"/>
      <c r="F186" s="200" t="s">
        <v>296</v>
      </c>
      <c r="G186" s="39"/>
      <c r="H186" s="39"/>
      <c r="I186" s="201"/>
      <c r="J186" s="201"/>
      <c r="K186" s="39"/>
      <c r="L186" s="39"/>
      <c r="M186" s="42"/>
      <c r="N186" s="202"/>
      <c r="O186" s="203"/>
      <c r="P186" s="67"/>
      <c r="Q186" s="67"/>
      <c r="R186" s="67"/>
      <c r="S186" s="67"/>
      <c r="T186" s="67"/>
      <c r="U186" s="67"/>
      <c r="V186" s="67"/>
      <c r="W186" s="67"/>
      <c r="X186" s="68"/>
      <c r="Y186" s="37"/>
      <c r="Z186" s="37"/>
      <c r="AA186" s="37"/>
      <c r="AB186" s="37"/>
      <c r="AC186" s="37"/>
      <c r="AD186" s="37"/>
      <c r="AE186" s="37"/>
      <c r="AT186" s="20" t="s">
        <v>187</v>
      </c>
      <c r="AU186" s="20" t="s">
        <v>150</v>
      </c>
    </row>
    <row r="187" spans="1:65" s="13" customFormat="1" ht="11.25">
      <c r="B187" s="206"/>
      <c r="C187" s="207"/>
      <c r="D187" s="204" t="s">
        <v>191</v>
      </c>
      <c r="E187" s="208" t="s">
        <v>22</v>
      </c>
      <c r="F187" s="209" t="s">
        <v>297</v>
      </c>
      <c r="G187" s="207"/>
      <c r="H187" s="208" t="s">
        <v>22</v>
      </c>
      <c r="I187" s="210"/>
      <c r="J187" s="210"/>
      <c r="K187" s="207"/>
      <c r="L187" s="207"/>
      <c r="M187" s="211"/>
      <c r="N187" s="212"/>
      <c r="O187" s="213"/>
      <c r="P187" s="213"/>
      <c r="Q187" s="213"/>
      <c r="R187" s="213"/>
      <c r="S187" s="213"/>
      <c r="T187" s="213"/>
      <c r="U187" s="213"/>
      <c r="V187" s="213"/>
      <c r="W187" s="213"/>
      <c r="X187" s="214"/>
      <c r="AT187" s="215" t="s">
        <v>191</v>
      </c>
      <c r="AU187" s="215" t="s">
        <v>150</v>
      </c>
      <c r="AV187" s="13" t="s">
        <v>84</v>
      </c>
      <c r="AW187" s="13" t="s">
        <v>5</v>
      </c>
      <c r="AX187" s="13" t="s">
        <v>76</v>
      </c>
      <c r="AY187" s="215" t="s">
        <v>141</v>
      </c>
    </row>
    <row r="188" spans="1:65" s="14" customFormat="1" ht="22.5">
      <c r="B188" s="216"/>
      <c r="C188" s="217"/>
      <c r="D188" s="204" t="s">
        <v>191</v>
      </c>
      <c r="E188" s="218" t="s">
        <v>22</v>
      </c>
      <c r="F188" s="219" t="s">
        <v>298</v>
      </c>
      <c r="G188" s="217"/>
      <c r="H188" s="220">
        <v>0.14199999999999999</v>
      </c>
      <c r="I188" s="221"/>
      <c r="J188" s="221"/>
      <c r="K188" s="217"/>
      <c r="L188" s="217"/>
      <c r="M188" s="222"/>
      <c r="N188" s="223"/>
      <c r="O188" s="224"/>
      <c r="P188" s="224"/>
      <c r="Q188" s="224"/>
      <c r="R188" s="224"/>
      <c r="S188" s="224"/>
      <c r="T188" s="224"/>
      <c r="U188" s="224"/>
      <c r="V188" s="224"/>
      <c r="W188" s="224"/>
      <c r="X188" s="225"/>
      <c r="AT188" s="226" t="s">
        <v>191</v>
      </c>
      <c r="AU188" s="226" t="s">
        <v>150</v>
      </c>
      <c r="AV188" s="14" t="s">
        <v>150</v>
      </c>
      <c r="AW188" s="14" t="s">
        <v>5</v>
      </c>
      <c r="AX188" s="14" t="s">
        <v>76</v>
      </c>
      <c r="AY188" s="226" t="s">
        <v>141</v>
      </c>
    </row>
    <row r="189" spans="1:65" s="15" customFormat="1" ht="11.25">
      <c r="B189" s="227"/>
      <c r="C189" s="228"/>
      <c r="D189" s="204" t="s">
        <v>191</v>
      </c>
      <c r="E189" s="229" t="s">
        <v>22</v>
      </c>
      <c r="F189" s="230" t="s">
        <v>195</v>
      </c>
      <c r="G189" s="228"/>
      <c r="H189" s="231">
        <v>0.14199999999999999</v>
      </c>
      <c r="I189" s="232"/>
      <c r="J189" s="232"/>
      <c r="K189" s="228"/>
      <c r="L189" s="228"/>
      <c r="M189" s="233"/>
      <c r="N189" s="234"/>
      <c r="O189" s="235"/>
      <c r="P189" s="235"/>
      <c r="Q189" s="235"/>
      <c r="R189" s="235"/>
      <c r="S189" s="235"/>
      <c r="T189" s="235"/>
      <c r="U189" s="235"/>
      <c r="V189" s="235"/>
      <c r="W189" s="235"/>
      <c r="X189" s="236"/>
      <c r="AT189" s="237" t="s">
        <v>191</v>
      </c>
      <c r="AU189" s="237" t="s">
        <v>150</v>
      </c>
      <c r="AV189" s="15" t="s">
        <v>185</v>
      </c>
      <c r="AW189" s="15" t="s">
        <v>5</v>
      </c>
      <c r="AX189" s="15" t="s">
        <v>84</v>
      </c>
      <c r="AY189" s="237" t="s">
        <v>141</v>
      </c>
    </row>
    <row r="190" spans="1:65" s="2" customFormat="1" ht="37.9" customHeight="1">
      <c r="A190" s="37"/>
      <c r="B190" s="38"/>
      <c r="C190" s="179" t="s">
        <v>299</v>
      </c>
      <c r="D190" s="179" t="s">
        <v>144</v>
      </c>
      <c r="E190" s="180" t="s">
        <v>300</v>
      </c>
      <c r="F190" s="181" t="s">
        <v>301</v>
      </c>
      <c r="G190" s="182" t="s">
        <v>155</v>
      </c>
      <c r="H190" s="183">
        <v>2</v>
      </c>
      <c r="I190" s="184"/>
      <c r="J190" s="184"/>
      <c r="K190" s="185">
        <f>ROUND(P190*H190,2)</f>
        <v>0</v>
      </c>
      <c r="L190" s="181" t="s">
        <v>184</v>
      </c>
      <c r="M190" s="42"/>
      <c r="N190" s="186" t="s">
        <v>22</v>
      </c>
      <c r="O190" s="187" t="s">
        <v>46</v>
      </c>
      <c r="P190" s="188">
        <f>I190+J190</f>
        <v>0</v>
      </c>
      <c r="Q190" s="188">
        <f>ROUND(I190*H190,2)</f>
        <v>0</v>
      </c>
      <c r="R190" s="188">
        <f>ROUND(J190*H190,2)</f>
        <v>0</v>
      </c>
      <c r="S190" s="67"/>
      <c r="T190" s="189">
        <f>S190*H190</f>
        <v>0</v>
      </c>
      <c r="U190" s="189">
        <v>1.7770000000000001E-2</v>
      </c>
      <c r="V190" s="189">
        <f>U190*H190</f>
        <v>3.5540000000000002E-2</v>
      </c>
      <c r="W190" s="189">
        <v>0</v>
      </c>
      <c r="X190" s="190">
        <f>W190*H190</f>
        <v>0</v>
      </c>
      <c r="Y190" s="37"/>
      <c r="Z190" s="37"/>
      <c r="AA190" s="37"/>
      <c r="AB190" s="37"/>
      <c r="AC190" s="37"/>
      <c r="AD190" s="37"/>
      <c r="AE190" s="37"/>
      <c r="AR190" s="191" t="s">
        <v>185</v>
      </c>
      <c r="AT190" s="191" t="s">
        <v>144</v>
      </c>
      <c r="AU190" s="191" t="s">
        <v>150</v>
      </c>
      <c r="AY190" s="20" t="s">
        <v>141</v>
      </c>
      <c r="BE190" s="192">
        <f>IF(O190="základní",K190,0)</f>
        <v>0</v>
      </c>
      <c r="BF190" s="192">
        <f>IF(O190="snížená",K190,0)</f>
        <v>0</v>
      </c>
      <c r="BG190" s="192">
        <f>IF(O190="zákl. přenesená",K190,0)</f>
        <v>0</v>
      </c>
      <c r="BH190" s="192">
        <f>IF(O190="sníž. přenesená",K190,0)</f>
        <v>0</v>
      </c>
      <c r="BI190" s="192">
        <f>IF(O190="nulová",K190,0)</f>
        <v>0</v>
      </c>
      <c r="BJ190" s="20" t="s">
        <v>150</v>
      </c>
      <c r="BK190" s="192">
        <f>ROUND(P190*H190,2)</f>
        <v>0</v>
      </c>
      <c r="BL190" s="20" t="s">
        <v>185</v>
      </c>
      <c r="BM190" s="191" t="s">
        <v>302</v>
      </c>
    </row>
    <row r="191" spans="1:65" s="2" customFormat="1" ht="11.25">
      <c r="A191" s="37"/>
      <c r="B191" s="38"/>
      <c r="C191" s="39"/>
      <c r="D191" s="199" t="s">
        <v>187</v>
      </c>
      <c r="E191" s="39"/>
      <c r="F191" s="200" t="s">
        <v>303</v>
      </c>
      <c r="G191" s="39"/>
      <c r="H191" s="39"/>
      <c r="I191" s="201"/>
      <c r="J191" s="201"/>
      <c r="K191" s="39"/>
      <c r="L191" s="39"/>
      <c r="M191" s="42"/>
      <c r="N191" s="202"/>
      <c r="O191" s="203"/>
      <c r="P191" s="67"/>
      <c r="Q191" s="67"/>
      <c r="R191" s="67"/>
      <c r="S191" s="67"/>
      <c r="T191" s="67"/>
      <c r="U191" s="67"/>
      <c r="V191" s="67"/>
      <c r="W191" s="67"/>
      <c r="X191" s="68"/>
      <c r="Y191" s="37"/>
      <c r="Z191" s="37"/>
      <c r="AA191" s="37"/>
      <c r="AB191" s="37"/>
      <c r="AC191" s="37"/>
      <c r="AD191" s="37"/>
      <c r="AE191" s="37"/>
      <c r="AT191" s="20" t="s">
        <v>187</v>
      </c>
      <c r="AU191" s="20" t="s">
        <v>150</v>
      </c>
    </row>
    <row r="192" spans="1:65" s="14" customFormat="1" ht="11.25">
      <c r="B192" s="216"/>
      <c r="C192" s="217"/>
      <c r="D192" s="204" t="s">
        <v>191</v>
      </c>
      <c r="E192" s="218" t="s">
        <v>22</v>
      </c>
      <c r="F192" s="219" t="s">
        <v>150</v>
      </c>
      <c r="G192" s="217"/>
      <c r="H192" s="220">
        <v>2</v>
      </c>
      <c r="I192" s="221"/>
      <c r="J192" s="221"/>
      <c r="K192" s="217"/>
      <c r="L192" s="217"/>
      <c r="M192" s="222"/>
      <c r="N192" s="223"/>
      <c r="O192" s="224"/>
      <c r="P192" s="224"/>
      <c r="Q192" s="224"/>
      <c r="R192" s="224"/>
      <c r="S192" s="224"/>
      <c r="T192" s="224"/>
      <c r="U192" s="224"/>
      <c r="V192" s="224"/>
      <c r="W192" s="224"/>
      <c r="X192" s="225"/>
      <c r="AT192" s="226" t="s">
        <v>191</v>
      </c>
      <c r="AU192" s="226" t="s">
        <v>150</v>
      </c>
      <c r="AV192" s="14" t="s">
        <v>150</v>
      </c>
      <c r="AW192" s="14" t="s">
        <v>5</v>
      </c>
      <c r="AX192" s="14" t="s">
        <v>76</v>
      </c>
      <c r="AY192" s="226" t="s">
        <v>141</v>
      </c>
    </row>
    <row r="193" spans="1:65" s="15" customFormat="1" ht="11.25">
      <c r="B193" s="227"/>
      <c r="C193" s="228"/>
      <c r="D193" s="204" t="s">
        <v>191</v>
      </c>
      <c r="E193" s="229" t="s">
        <v>22</v>
      </c>
      <c r="F193" s="230" t="s">
        <v>195</v>
      </c>
      <c r="G193" s="228"/>
      <c r="H193" s="231">
        <v>2</v>
      </c>
      <c r="I193" s="232"/>
      <c r="J193" s="232"/>
      <c r="K193" s="228"/>
      <c r="L193" s="228"/>
      <c r="M193" s="233"/>
      <c r="N193" s="234"/>
      <c r="O193" s="235"/>
      <c r="P193" s="235"/>
      <c r="Q193" s="235"/>
      <c r="R193" s="235"/>
      <c r="S193" s="235"/>
      <c r="T193" s="235"/>
      <c r="U193" s="235"/>
      <c r="V193" s="235"/>
      <c r="W193" s="235"/>
      <c r="X193" s="236"/>
      <c r="AT193" s="237" t="s">
        <v>191</v>
      </c>
      <c r="AU193" s="237" t="s">
        <v>150</v>
      </c>
      <c r="AV193" s="15" t="s">
        <v>185</v>
      </c>
      <c r="AW193" s="15" t="s">
        <v>5</v>
      </c>
      <c r="AX193" s="15" t="s">
        <v>84</v>
      </c>
      <c r="AY193" s="237" t="s">
        <v>141</v>
      </c>
    </row>
    <row r="194" spans="1:65" s="2" customFormat="1" ht="24.2" customHeight="1">
      <c r="A194" s="37"/>
      <c r="B194" s="38"/>
      <c r="C194" s="249" t="s">
        <v>304</v>
      </c>
      <c r="D194" s="249" t="s">
        <v>305</v>
      </c>
      <c r="E194" s="250" t="s">
        <v>306</v>
      </c>
      <c r="F194" s="251" t="s">
        <v>307</v>
      </c>
      <c r="G194" s="252" t="s">
        <v>155</v>
      </c>
      <c r="H194" s="253">
        <v>1</v>
      </c>
      <c r="I194" s="254"/>
      <c r="J194" s="255"/>
      <c r="K194" s="256">
        <f>ROUND(P194*H194,2)</f>
        <v>0</v>
      </c>
      <c r="L194" s="251" t="s">
        <v>184</v>
      </c>
      <c r="M194" s="257"/>
      <c r="N194" s="258" t="s">
        <v>22</v>
      </c>
      <c r="O194" s="187" t="s">
        <v>46</v>
      </c>
      <c r="P194" s="188">
        <f>I194+J194</f>
        <v>0</v>
      </c>
      <c r="Q194" s="188">
        <f>ROUND(I194*H194,2)</f>
        <v>0</v>
      </c>
      <c r="R194" s="188">
        <f>ROUND(J194*H194,2)</f>
        <v>0</v>
      </c>
      <c r="S194" s="67"/>
      <c r="T194" s="189">
        <f>S194*H194</f>
        <v>0</v>
      </c>
      <c r="U194" s="189">
        <v>1.225E-2</v>
      </c>
      <c r="V194" s="189">
        <f>U194*H194</f>
        <v>1.225E-2</v>
      </c>
      <c r="W194" s="189">
        <v>0</v>
      </c>
      <c r="X194" s="190">
        <f>W194*H194</f>
        <v>0</v>
      </c>
      <c r="Y194" s="37"/>
      <c r="Z194" s="37"/>
      <c r="AA194" s="37"/>
      <c r="AB194" s="37"/>
      <c r="AC194" s="37"/>
      <c r="AD194" s="37"/>
      <c r="AE194" s="37"/>
      <c r="AR194" s="191" t="s">
        <v>308</v>
      </c>
      <c r="AT194" s="191" t="s">
        <v>305</v>
      </c>
      <c r="AU194" s="191" t="s">
        <v>150</v>
      </c>
      <c r="AY194" s="20" t="s">
        <v>141</v>
      </c>
      <c r="BE194" s="192">
        <f>IF(O194="základní",K194,0)</f>
        <v>0</v>
      </c>
      <c r="BF194" s="192">
        <f>IF(O194="snížená",K194,0)</f>
        <v>0</v>
      </c>
      <c r="BG194" s="192">
        <f>IF(O194="zákl. přenesená",K194,0)</f>
        <v>0</v>
      </c>
      <c r="BH194" s="192">
        <f>IF(O194="sníž. přenesená",K194,0)</f>
        <v>0</v>
      </c>
      <c r="BI194" s="192">
        <f>IF(O194="nulová",K194,0)</f>
        <v>0</v>
      </c>
      <c r="BJ194" s="20" t="s">
        <v>150</v>
      </c>
      <c r="BK194" s="192">
        <f>ROUND(P194*H194,2)</f>
        <v>0</v>
      </c>
      <c r="BL194" s="20" t="s">
        <v>185</v>
      </c>
      <c r="BM194" s="191" t="s">
        <v>309</v>
      </c>
    </row>
    <row r="195" spans="1:65" s="14" customFormat="1" ht="11.25">
      <c r="B195" s="216"/>
      <c r="C195" s="217"/>
      <c r="D195" s="204" t="s">
        <v>191</v>
      </c>
      <c r="E195" s="218" t="s">
        <v>22</v>
      </c>
      <c r="F195" s="219" t="s">
        <v>84</v>
      </c>
      <c r="G195" s="217"/>
      <c r="H195" s="220">
        <v>1</v>
      </c>
      <c r="I195" s="221"/>
      <c r="J195" s="221"/>
      <c r="K195" s="217"/>
      <c r="L195" s="217"/>
      <c r="M195" s="222"/>
      <c r="N195" s="223"/>
      <c r="O195" s="224"/>
      <c r="P195" s="224"/>
      <c r="Q195" s="224"/>
      <c r="R195" s="224"/>
      <c r="S195" s="224"/>
      <c r="T195" s="224"/>
      <c r="U195" s="224"/>
      <c r="V195" s="224"/>
      <c r="W195" s="224"/>
      <c r="X195" s="225"/>
      <c r="AT195" s="226" t="s">
        <v>191</v>
      </c>
      <c r="AU195" s="226" t="s">
        <v>150</v>
      </c>
      <c r="AV195" s="14" t="s">
        <v>150</v>
      </c>
      <c r="AW195" s="14" t="s">
        <v>5</v>
      </c>
      <c r="AX195" s="14" t="s">
        <v>84</v>
      </c>
      <c r="AY195" s="226" t="s">
        <v>141</v>
      </c>
    </row>
    <row r="196" spans="1:65" s="2" customFormat="1" ht="24.2" customHeight="1">
      <c r="A196" s="37"/>
      <c r="B196" s="38"/>
      <c r="C196" s="249" t="s">
        <v>310</v>
      </c>
      <c r="D196" s="249" t="s">
        <v>305</v>
      </c>
      <c r="E196" s="250" t="s">
        <v>311</v>
      </c>
      <c r="F196" s="251" t="s">
        <v>312</v>
      </c>
      <c r="G196" s="252" t="s">
        <v>155</v>
      </c>
      <c r="H196" s="253">
        <v>1</v>
      </c>
      <c r="I196" s="254"/>
      <c r="J196" s="255"/>
      <c r="K196" s="256">
        <f>ROUND(P196*H196,2)</f>
        <v>0</v>
      </c>
      <c r="L196" s="251" t="s">
        <v>184</v>
      </c>
      <c r="M196" s="257"/>
      <c r="N196" s="258" t="s">
        <v>22</v>
      </c>
      <c r="O196" s="187" t="s">
        <v>46</v>
      </c>
      <c r="P196" s="188">
        <f>I196+J196</f>
        <v>0</v>
      </c>
      <c r="Q196" s="188">
        <f>ROUND(I196*H196,2)</f>
        <v>0</v>
      </c>
      <c r="R196" s="188">
        <f>ROUND(J196*H196,2)</f>
        <v>0</v>
      </c>
      <c r="S196" s="67"/>
      <c r="T196" s="189">
        <f>S196*H196</f>
        <v>0</v>
      </c>
      <c r="U196" s="189">
        <v>1.272E-2</v>
      </c>
      <c r="V196" s="189">
        <f>U196*H196</f>
        <v>1.272E-2</v>
      </c>
      <c r="W196" s="189">
        <v>0</v>
      </c>
      <c r="X196" s="190">
        <f>W196*H196</f>
        <v>0</v>
      </c>
      <c r="Y196" s="37"/>
      <c r="Z196" s="37"/>
      <c r="AA196" s="37"/>
      <c r="AB196" s="37"/>
      <c r="AC196" s="37"/>
      <c r="AD196" s="37"/>
      <c r="AE196" s="37"/>
      <c r="AR196" s="191" t="s">
        <v>308</v>
      </c>
      <c r="AT196" s="191" t="s">
        <v>305</v>
      </c>
      <c r="AU196" s="191" t="s">
        <v>150</v>
      </c>
      <c r="AY196" s="20" t="s">
        <v>141</v>
      </c>
      <c r="BE196" s="192">
        <f>IF(O196="základní",K196,0)</f>
        <v>0</v>
      </c>
      <c r="BF196" s="192">
        <f>IF(O196="snížená",K196,0)</f>
        <v>0</v>
      </c>
      <c r="BG196" s="192">
        <f>IF(O196="zákl. přenesená",K196,0)</f>
        <v>0</v>
      </c>
      <c r="BH196" s="192">
        <f>IF(O196="sníž. přenesená",K196,0)</f>
        <v>0</v>
      </c>
      <c r="BI196" s="192">
        <f>IF(O196="nulová",K196,0)</f>
        <v>0</v>
      </c>
      <c r="BJ196" s="20" t="s">
        <v>150</v>
      </c>
      <c r="BK196" s="192">
        <f>ROUND(P196*H196,2)</f>
        <v>0</v>
      </c>
      <c r="BL196" s="20" t="s">
        <v>185</v>
      </c>
      <c r="BM196" s="191" t="s">
        <v>313</v>
      </c>
    </row>
    <row r="197" spans="1:65" s="14" customFormat="1" ht="11.25">
      <c r="B197" s="216"/>
      <c r="C197" s="217"/>
      <c r="D197" s="204" t="s">
        <v>191</v>
      </c>
      <c r="E197" s="218" t="s">
        <v>22</v>
      </c>
      <c r="F197" s="219" t="s">
        <v>84</v>
      </c>
      <c r="G197" s="217"/>
      <c r="H197" s="220">
        <v>1</v>
      </c>
      <c r="I197" s="221"/>
      <c r="J197" s="221"/>
      <c r="K197" s="217"/>
      <c r="L197" s="217"/>
      <c r="M197" s="222"/>
      <c r="N197" s="223"/>
      <c r="O197" s="224"/>
      <c r="P197" s="224"/>
      <c r="Q197" s="224"/>
      <c r="R197" s="224"/>
      <c r="S197" s="224"/>
      <c r="T197" s="224"/>
      <c r="U197" s="224"/>
      <c r="V197" s="224"/>
      <c r="W197" s="224"/>
      <c r="X197" s="225"/>
      <c r="AT197" s="226" t="s">
        <v>191</v>
      </c>
      <c r="AU197" s="226" t="s">
        <v>150</v>
      </c>
      <c r="AV197" s="14" t="s">
        <v>150</v>
      </c>
      <c r="AW197" s="14" t="s">
        <v>5</v>
      </c>
      <c r="AX197" s="14" t="s">
        <v>84</v>
      </c>
      <c r="AY197" s="226" t="s">
        <v>141</v>
      </c>
    </row>
    <row r="198" spans="1:65" s="12" customFormat="1" ht="22.9" customHeight="1">
      <c r="B198" s="162"/>
      <c r="C198" s="163"/>
      <c r="D198" s="164" t="s">
        <v>75</v>
      </c>
      <c r="E198" s="177" t="s">
        <v>314</v>
      </c>
      <c r="F198" s="177" t="s">
        <v>315</v>
      </c>
      <c r="G198" s="163"/>
      <c r="H198" s="163"/>
      <c r="I198" s="166"/>
      <c r="J198" s="166"/>
      <c r="K198" s="178">
        <f>BK198</f>
        <v>0</v>
      </c>
      <c r="L198" s="163"/>
      <c r="M198" s="168"/>
      <c r="N198" s="169"/>
      <c r="O198" s="170"/>
      <c r="P198" s="170"/>
      <c r="Q198" s="171">
        <f>SUM(Q199:Q268)</f>
        <v>0</v>
      </c>
      <c r="R198" s="171">
        <f>SUM(R199:R268)</f>
        <v>0</v>
      </c>
      <c r="S198" s="170"/>
      <c r="T198" s="172">
        <f>SUM(T199:T268)</f>
        <v>0</v>
      </c>
      <c r="U198" s="170"/>
      <c r="V198" s="172">
        <f>SUM(V199:V268)</f>
        <v>4.4733500000000001E-3</v>
      </c>
      <c r="W198" s="170"/>
      <c r="X198" s="173">
        <f>SUM(X199:X268)</f>
        <v>6.0292479999999999</v>
      </c>
      <c r="AR198" s="174" t="s">
        <v>84</v>
      </c>
      <c r="AT198" s="175" t="s">
        <v>75</v>
      </c>
      <c r="AU198" s="175" t="s">
        <v>84</v>
      </c>
      <c r="AY198" s="174" t="s">
        <v>141</v>
      </c>
      <c r="BK198" s="176">
        <f>SUM(BK199:BK268)</f>
        <v>0</v>
      </c>
    </row>
    <row r="199" spans="1:65" s="2" customFormat="1" ht="37.9" customHeight="1">
      <c r="A199" s="37"/>
      <c r="B199" s="38"/>
      <c r="C199" s="179" t="s">
        <v>316</v>
      </c>
      <c r="D199" s="179" t="s">
        <v>144</v>
      </c>
      <c r="E199" s="180" t="s">
        <v>317</v>
      </c>
      <c r="F199" s="181" t="s">
        <v>318</v>
      </c>
      <c r="G199" s="182" t="s">
        <v>199</v>
      </c>
      <c r="H199" s="183">
        <v>127.81</v>
      </c>
      <c r="I199" s="184"/>
      <c r="J199" s="184"/>
      <c r="K199" s="185">
        <f>ROUND(P199*H199,2)</f>
        <v>0</v>
      </c>
      <c r="L199" s="181" t="s">
        <v>184</v>
      </c>
      <c r="M199" s="42"/>
      <c r="N199" s="186" t="s">
        <v>22</v>
      </c>
      <c r="O199" s="187" t="s">
        <v>46</v>
      </c>
      <c r="P199" s="188">
        <f>I199+J199</f>
        <v>0</v>
      </c>
      <c r="Q199" s="188">
        <f>ROUND(I199*H199,2)</f>
        <v>0</v>
      </c>
      <c r="R199" s="188">
        <f>ROUND(J199*H199,2)</f>
        <v>0</v>
      </c>
      <c r="S199" s="67"/>
      <c r="T199" s="189">
        <f>S199*H199</f>
        <v>0</v>
      </c>
      <c r="U199" s="189">
        <v>3.4999999999999997E-5</v>
      </c>
      <c r="V199" s="189">
        <f>U199*H199</f>
        <v>4.4733500000000001E-3</v>
      </c>
      <c r="W199" s="189">
        <v>0</v>
      </c>
      <c r="X199" s="190">
        <f>W199*H199</f>
        <v>0</v>
      </c>
      <c r="Y199" s="37"/>
      <c r="Z199" s="37"/>
      <c r="AA199" s="37"/>
      <c r="AB199" s="37"/>
      <c r="AC199" s="37"/>
      <c r="AD199" s="37"/>
      <c r="AE199" s="37"/>
      <c r="AR199" s="191" t="s">
        <v>185</v>
      </c>
      <c r="AT199" s="191" t="s">
        <v>144</v>
      </c>
      <c r="AU199" s="191" t="s">
        <v>150</v>
      </c>
      <c r="AY199" s="20" t="s">
        <v>141</v>
      </c>
      <c r="BE199" s="192">
        <f>IF(O199="základní",K199,0)</f>
        <v>0</v>
      </c>
      <c r="BF199" s="192">
        <f>IF(O199="snížená",K199,0)</f>
        <v>0</v>
      </c>
      <c r="BG199" s="192">
        <f>IF(O199="zákl. přenesená",K199,0)</f>
        <v>0</v>
      </c>
      <c r="BH199" s="192">
        <f>IF(O199="sníž. přenesená",K199,0)</f>
        <v>0</v>
      </c>
      <c r="BI199" s="192">
        <f>IF(O199="nulová",K199,0)</f>
        <v>0</v>
      </c>
      <c r="BJ199" s="20" t="s">
        <v>150</v>
      </c>
      <c r="BK199" s="192">
        <f>ROUND(P199*H199,2)</f>
        <v>0</v>
      </c>
      <c r="BL199" s="20" t="s">
        <v>185</v>
      </c>
      <c r="BM199" s="191" t="s">
        <v>319</v>
      </c>
    </row>
    <row r="200" spans="1:65" s="2" customFormat="1" ht="11.25">
      <c r="A200" s="37"/>
      <c r="B200" s="38"/>
      <c r="C200" s="39"/>
      <c r="D200" s="199" t="s">
        <v>187</v>
      </c>
      <c r="E200" s="39"/>
      <c r="F200" s="200" t="s">
        <v>320</v>
      </c>
      <c r="G200" s="39"/>
      <c r="H200" s="39"/>
      <c r="I200" s="201"/>
      <c r="J200" s="201"/>
      <c r="K200" s="39"/>
      <c r="L200" s="39"/>
      <c r="M200" s="42"/>
      <c r="N200" s="202"/>
      <c r="O200" s="203"/>
      <c r="P200" s="67"/>
      <c r="Q200" s="67"/>
      <c r="R200" s="67"/>
      <c r="S200" s="67"/>
      <c r="T200" s="67"/>
      <c r="U200" s="67"/>
      <c r="V200" s="67"/>
      <c r="W200" s="67"/>
      <c r="X200" s="68"/>
      <c r="Y200" s="37"/>
      <c r="Z200" s="37"/>
      <c r="AA200" s="37"/>
      <c r="AB200" s="37"/>
      <c r="AC200" s="37"/>
      <c r="AD200" s="37"/>
      <c r="AE200" s="37"/>
      <c r="AT200" s="20" t="s">
        <v>187</v>
      </c>
      <c r="AU200" s="20" t="s">
        <v>150</v>
      </c>
    </row>
    <row r="201" spans="1:65" s="13" customFormat="1" ht="11.25">
      <c r="B201" s="206"/>
      <c r="C201" s="207"/>
      <c r="D201" s="204" t="s">
        <v>191</v>
      </c>
      <c r="E201" s="208" t="s">
        <v>22</v>
      </c>
      <c r="F201" s="209" t="s">
        <v>321</v>
      </c>
      <c r="G201" s="207"/>
      <c r="H201" s="208" t="s">
        <v>22</v>
      </c>
      <c r="I201" s="210"/>
      <c r="J201" s="210"/>
      <c r="K201" s="207"/>
      <c r="L201" s="207"/>
      <c r="M201" s="211"/>
      <c r="N201" s="212"/>
      <c r="O201" s="213"/>
      <c r="P201" s="213"/>
      <c r="Q201" s="213"/>
      <c r="R201" s="213"/>
      <c r="S201" s="213"/>
      <c r="T201" s="213"/>
      <c r="U201" s="213"/>
      <c r="V201" s="213"/>
      <c r="W201" s="213"/>
      <c r="X201" s="214"/>
      <c r="AT201" s="215" t="s">
        <v>191</v>
      </c>
      <c r="AU201" s="215" t="s">
        <v>150</v>
      </c>
      <c r="AV201" s="13" t="s">
        <v>84</v>
      </c>
      <c r="AW201" s="13" t="s">
        <v>5</v>
      </c>
      <c r="AX201" s="13" t="s">
        <v>76</v>
      </c>
      <c r="AY201" s="215" t="s">
        <v>141</v>
      </c>
    </row>
    <row r="202" spans="1:65" s="14" customFormat="1" ht="11.25">
      <c r="B202" s="216"/>
      <c r="C202" s="217"/>
      <c r="D202" s="204" t="s">
        <v>191</v>
      </c>
      <c r="E202" s="218" t="s">
        <v>22</v>
      </c>
      <c r="F202" s="219" t="s">
        <v>322</v>
      </c>
      <c r="G202" s="217"/>
      <c r="H202" s="220">
        <v>52.01</v>
      </c>
      <c r="I202" s="221"/>
      <c r="J202" s="221"/>
      <c r="K202" s="217"/>
      <c r="L202" s="217"/>
      <c r="M202" s="222"/>
      <c r="N202" s="223"/>
      <c r="O202" s="224"/>
      <c r="P202" s="224"/>
      <c r="Q202" s="224"/>
      <c r="R202" s="224"/>
      <c r="S202" s="224"/>
      <c r="T202" s="224"/>
      <c r="U202" s="224"/>
      <c r="V202" s="224"/>
      <c r="W202" s="224"/>
      <c r="X202" s="225"/>
      <c r="AT202" s="226" t="s">
        <v>191</v>
      </c>
      <c r="AU202" s="226" t="s">
        <v>150</v>
      </c>
      <c r="AV202" s="14" t="s">
        <v>150</v>
      </c>
      <c r="AW202" s="14" t="s">
        <v>5</v>
      </c>
      <c r="AX202" s="14" t="s">
        <v>76</v>
      </c>
      <c r="AY202" s="226" t="s">
        <v>141</v>
      </c>
    </row>
    <row r="203" spans="1:65" s="13" customFormat="1" ht="11.25">
      <c r="B203" s="206"/>
      <c r="C203" s="207"/>
      <c r="D203" s="204" t="s">
        <v>191</v>
      </c>
      <c r="E203" s="208" t="s">
        <v>22</v>
      </c>
      <c r="F203" s="209" t="s">
        <v>323</v>
      </c>
      <c r="G203" s="207"/>
      <c r="H203" s="208" t="s">
        <v>22</v>
      </c>
      <c r="I203" s="210"/>
      <c r="J203" s="210"/>
      <c r="K203" s="207"/>
      <c r="L203" s="207"/>
      <c r="M203" s="211"/>
      <c r="N203" s="212"/>
      <c r="O203" s="213"/>
      <c r="P203" s="213"/>
      <c r="Q203" s="213"/>
      <c r="R203" s="213"/>
      <c r="S203" s="213"/>
      <c r="T203" s="213"/>
      <c r="U203" s="213"/>
      <c r="V203" s="213"/>
      <c r="W203" s="213"/>
      <c r="X203" s="214"/>
      <c r="AT203" s="215" t="s">
        <v>191</v>
      </c>
      <c r="AU203" s="215" t="s">
        <v>150</v>
      </c>
      <c r="AV203" s="13" t="s">
        <v>84</v>
      </c>
      <c r="AW203" s="13" t="s">
        <v>5</v>
      </c>
      <c r="AX203" s="13" t="s">
        <v>76</v>
      </c>
      <c r="AY203" s="215" t="s">
        <v>141</v>
      </c>
    </row>
    <row r="204" spans="1:65" s="14" customFormat="1" ht="11.25">
      <c r="B204" s="216"/>
      <c r="C204" s="217"/>
      <c r="D204" s="204" t="s">
        <v>191</v>
      </c>
      <c r="E204" s="218" t="s">
        <v>22</v>
      </c>
      <c r="F204" s="219" t="s">
        <v>324</v>
      </c>
      <c r="G204" s="217"/>
      <c r="H204" s="220">
        <v>35.22</v>
      </c>
      <c r="I204" s="221"/>
      <c r="J204" s="221"/>
      <c r="K204" s="217"/>
      <c r="L204" s="217"/>
      <c r="M204" s="222"/>
      <c r="N204" s="223"/>
      <c r="O204" s="224"/>
      <c r="P204" s="224"/>
      <c r="Q204" s="224"/>
      <c r="R204" s="224"/>
      <c r="S204" s="224"/>
      <c r="T204" s="224"/>
      <c r="U204" s="224"/>
      <c r="V204" s="224"/>
      <c r="W204" s="224"/>
      <c r="X204" s="225"/>
      <c r="AT204" s="226" t="s">
        <v>191</v>
      </c>
      <c r="AU204" s="226" t="s">
        <v>150</v>
      </c>
      <c r="AV204" s="14" t="s">
        <v>150</v>
      </c>
      <c r="AW204" s="14" t="s">
        <v>5</v>
      </c>
      <c r="AX204" s="14" t="s">
        <v>76</v>
      </c>
      <c r="AY204" s="226" t="s">
        <v>141</v>
      </c>
    </row>
    <row r="205" spans="1:65" s="13" customFormat="1" ht="11.25">
      <c r="B205" s="206"/>
      <c r="C205" s="207"/>
      <c r="D205" s="204" t="s">
        <v>191</v>
      </c>
      <c r="E205" s="208" t="s">
        <v>22</v>
      </c>
      <c r="F205" s="209" t="s">
        <v>325</v>
      </c>
      <c r="G205" s="207"/>
      <c r="H205" s="208" t="s">
        <v>22</v>
      </c>
      <c r="I205" s="210"/>
      <c r="J205" s="210"/>
      <c r="K205" s="207"/>
      <c r="L205" s="207"/>
      <c r="M205" s="211"/>
      <c r="N205" s="212"/>
      <c r="O205" s="213"/>
      <c r="P205" s="213"/>
      <c r="Q205" s="213"/>
      <c r="R205" s="213"/>
      <c r="S205" s="213"/>
      <c r="T205" s="213"/>
      <c r="U205" s="213"/>
      <c r="V205" s="213"/>
      <c r="W205" s="213"/>
      <c r="X205" s="214"/>
      <c r="AT205" s="215" t="s">
        <v>191</v>
      </c>
      <c r="AU205" s="215" t="s">
        <v>150</v>
      </c>
      <c r="AV205" s="13" t="s">
        <v>84</v>
      </c>
      <c r="AW205" s="13" t="s">
        <v>5</v>
      </c>
      <c r="AX205" s="13" t="s">
        <v>76</v>
      </c>
      <c r="AY205" s="215" t="s">
        <v>141</v>
      </c>
    </row>
    <row r="206" spans="1:65" s="14" customFormat="1" ht="11.25">
      <c r="B206" s="216"/>
      <c r="C206" s="217"/>
      <c r="D206" s="204" t="s">
        <v>191</v>
      </c>
      <c r="E206" s="218" t="s">
        <v>22</v>
      </c>
      <c r="F206" s="219" t="s">
        <v>326</v>
      </c>
      <c r="G206" s="217"/>
      <c r="H206" s="220">
        <v>40.58</v>
      </c>
      <c r="I206" s="221"/>
      <c r="J206" s="221"/>
      <c r="K206" s="217"/>
      <c r="L206" s="217"/>
      <c r="M206" s="222"/>
      <c r="N206" s="223"/>
      <c r="O206" s="224"/>
      <c r="P206" s="224"/>
      <c r="Q206" s="224"/>
      <c r="R206" s="224"/>
      <c r="S206" s="224"/>
      <c r="T206" s="224"/>
      <c r="U206" s="224"/>
      <c r="V206" s="224"/>
      <c r="W206" s="224"/>
      <c r="X206" s="225"/>
      <c r="AT206" s="226" t="s">
        <v>191</v>
      </c>
      <c r="AU206" s="226" t="s">
        <v>150</v>
      </c>
      <c r="AV206" s="14" t="s">
        <v>150</v>
      </c>
      <c r="AW206" s="14" t="s">
        <v>5</v>
      </c>
      <c r="AX206" s="14" t="s">
        <v>76</v>
      </c>
      <c r="AY206" s="226" t="s">
        <v>141</v>
      </c>
    </row>
    <row r="207" spans="1:65" s="15" customFormat="1" ht="11.25">
      <c r="B207" s="227"/>
      <c r="C207" s="228"/>
      <c r="D207" s="204" t="s">
        <v>191</v>
      </c>
      <c r="E207" s="229" t="s">
        <v>22</v>
      </c>
      <c r="F207" s="230" t="s">
        <v>195</v>
      </c>
      <c r="G207" s="228"/>
      <c r="H207" s="231">
        <v>127.81</v>
      </c>
      <c r="I207" s="232"/>
      <c r="J207" s="232"/>
      <c r="K207" s="228"/>
      <c r="L207" s="228"/>
      <c r="M207" s="233"/>
      <c r="N207" s="234"/>
      <c r="O207" s="235"/>
      <c r="P207" s="235"/>
      <c r="Q207" s="235"/>
      <c r="R207" s="235"/>
      <c r="S207" s="235"/>
      <c r="T207" s="235"/>
      <c r="U207" s="235"/>
      <c r="V207" s="235"/>
      <c r="W207" s="235"/>
      <c r="X207" s="236"/>
      <c r="AT207" s="237" t="s">
        <v>191</v>
      </c>
      <c r="AU207" s="237" t="s">
        <v>150</v>
      </c>
      <c r="AV207" s="15" t="s">
        <v>185</v>
      </c>
      <c r="AW207" s="15" t="s">
        <v>5</v>
      </c>
      <c r="AX207" s="15" t="s">
        <v>84</v>
      </c>
      <c r="AY207" s="237" t="s">
        <v>141</v>
      </c>
    </row>
    <row r="208" spans="1:65" s="2" customFormat="1" ht="44.25" customHeight="1">
      <c r="A208" s="37"/>
      <c r="B208" s="38"/>
      <c r="C208" s="179" t="s">
        <v>150</v>
      </c>
      <c r="D208" s="179" t="s">
        <v>144</v>
      </c>
      <c r="E208" s="180" t="s">
        <v>327</v>
      </c>
      <c r="F208" s="181" t="s">
        <v>328</v>
      </c>
      <c r="G208" s="182" t="s">
        <v>294</v>
      </c>
      <c r="H208" s="183">
        <v>0.61199999999999999</v>
      </c>
      <c r="I208" s="184"/>
      <c r="J208" s="184"/>
      <c r="K208" s="185">
        <f>ROUND(P208*H208,2)</f>
        <v>0</v>
      </c>
      <c r="L208" s="181" t="s">
        <v>184</v>
      </c>
      <c r="M208" s="42"/>
      <c r="N208" s="186" t="s">
        <v>22</v>
      </c>
      <c r="O208" s="187" t="s">
        <v>46</v>
      </c>
      <c r="P208" s="188">
        <f>I208+J208</f>
        <v>0</v>
      </c>
      <c r="Q208" s="188">
        <f>ROUND(I208*H208,2)</f>
        <v>0</v>
      </c>
      <c r="R208" s="188">
        <f>ROUND(J208*H208,2)</f>
        <v>0</v>
      </c>
      <c r="S208" s="67"/>
      <c r="T208" s="189">
        <f>S208*H208</f>
        <v>0</v>
      </c>
      <c r="U208" s="189">
        <v>0</v>
      </c>
      <c r="V208" s="189">
        <f>U208*H208</f>
        <v>0</v>
      </c>
      <c r="W208" s="189">
        <v>1.8</v>
      </c>
      <c r="X208" s="190">
        <f>W208*H208</f>
        <v>1.1015999999999999</v>
      </c>
      <c r="Y208" s="37"/>
      <c r="Z208" s="37"/>
      <c r="AA208" s="37"/>
      <c r="AB208" s="37"/>
      <c r="AC208" s="37"/>
      <c r="AD208" s="37"/>
      <c r="AE208" s="37"/>
      <c r="AR208" s="191" t="s">
        <v>185</v>
      </c>
      <c r="AT208" s="191" t="s">
        <v>144</v>
      </c>
      <c r="AU208" s="191" t="s">
        <v>150</v>
      </c>
      <c r="AY208" s="20" t="s">
        <v>141</v>
      </c>
      <c r="BE208" s="192">
        <f>IF(O208="základní",K208,0)</f>
        <v>0</v>
      </c>
      <c r="BF208" s="192">
        <f>IF(O208="snížená",K208,0)</f>
        <v>0</v>
      </c>
      <c r="BG208" s="192">
        <f>IF(O208="zákl. přenesená",K208,0)</f>
        <v>0</v>
      </c>
      <c r="BH208" s="192">
        <f>IF(O208="sníž. přenesená",K208,0)</f>
        <v>0</v>
      </c>
      <c r="BI208" s="192">
        <f>IF(O208="nulová",K208,0)</f>
        <v>0</v>
      </c>
      <c r="BJ208" s="20" t="s">
        <v>150</v>
      </c>
      <c r="BK208" s="192">
        <f>ROUND(P208*H208,2)</f>
        <v>0</v>
      </c>
      <c r="BL208" s="20" t="s">
        <v>185</v>
      </c>
      <c r="BM208" s="191" t="s">
        <v>329</v>
      </c>
    </row>
    <row r="209" spans="1:65" s="2" customFormat="1" ht="11.25">
      <c r="A209" s="37"/>
      <c r="B209" s="38"/>
      <c r="C209" s="39"/>
      <c r="D209" s="199" t="s">
        <v>187</v>
      </c>
      <c r="E209" s="39"/>
      <c r="F209" s="200" t="s">
        <v>330</v>
      </c>
      <c r="G209" s="39"/>
      <c r="H209" s="39"/>
      <c r="I209" s="201"/>
      <c r="J209" s="201"/>
      <c r="K209" s="39"/>
      <c r="L209" s="39"/>
      <c r="M209" s="42"/>
      <c r="N209" s="202"/>
      <c r="O209" s="203"/>
      <c r="P209" s="67"/>
      <c r="Q209" s="67"/>
      <c r="R209" s="67"/>
      <c r="S209" s="67"/>
      <c r="T209" s="67"/>
      <c r="U209" s="67"/>
      <c r="V209" s="67"/>
      <c r="W209" s="67"/>
      <c r="X209" s="68"/>
      <c r="Y209" s="37"/>
      <c r="Z209" s="37"/>
      <c r="AA209" s="37"/>
      <c r="AB209" s="37"/>
      <c r="AC209" s="37"/>
      <c r="AD209" s="37"/>
      <c r="AE209" s="37"/>
      <c r="AT209" s="20" t="s">
        <v>187</v>
      </c>
      <c r="AU209" s="20" t="s">
        <v>150</v>
      </c>
    </row>
    <row r="210" spans="1:65" s="13" customFormat="1" ht="22.5">
      <c r="B210" s="206"/>
      <c r="C210" s="207"/>
      <c r="D210" s="204" t="s">
        <v>191</v>
      </c>
      <c r="E210" s="208" t="s">
        <v>22</v>
      </c>
      <c r="F210" s="209" t="s">
        <v>331</v>
      </c>
      <c r="G210" s="207"/>
      <c r="H210" s="208" t="s">
        <v>22</v>
      </c>
      <c r="I210" s="210"/>
      <c r="J210" s="210"/>
      <c r="K210" s="207"/>
      <c r="L210" s="207"/>
      <c r="M210" s="211"/>
      <c r="N210" s="212"/>
      <c r="O210" s="213"/>
      <c r="P210" s="213"/>
      <c r="Q210" s="213"/>
      <c r="R210" s="213"/>
      <c r="S210" s="213"/>
      <c r="T210" s="213"/>
      <c r="U210" s="213"/>
      <c r="V210" s="213"/>
      <c r="W210" s="213"/>
      <c r="X210" s="214"/>
      <c r="AT210" s="215" t="s">
        <v>191</v>
      </c>
      <c r="AU210" s="215" t="s">
        <v>150</v>
      </c>
      <c r="AV210" s="13" t="s">
        <v>84</v>
      </c>
      <c r="AW210" s="13" t="s">
        <v>5</v>
      </c>
      <c r="AX210" s="13" t="s">
        <v>76</v>
      </c>
      <c r="AY210" s="215" t="s">
        <v>141</v>
      </c>
    </row>
    <row r="211" spans="1:65" s="14" customFormat="1" ht="11.25">
      <c r="B211" s="216"/>
      <c r="C211" s="217"/>
      <c r="D211" s="204" t="s">
        <v>191</v>
      </c>
      <c r="E211" s="218" t="s">
        <v>22</v>
      </c>
      <c r="F211" s="219" t="s">
        <v>332</v>
      </c>
      <c r="G211" s="217"/>
      <c r="H211" s="220">
        <v>0.61199999999999999</v>
      </c>
      <c r="I211" s="221"/>
      <c r="J211" s="221"/>
      <c r="K211" s="217"/>
      <c r="L211" s="217"/>
      <c r="M211" s="222"/>
      <c r="N211" s="223"/>
      <c r="O211" s="224"/>
      <c r="P211" s="224"/>
      <c r="Q211" s="224"/>
      <c r="R211" s="224"/>
      <c r="S211" s="224"/>
      <c r="T211" s="224"/>
      <c r="U211" s="224"/>
      <c r="V211" s="224"/>
      <c r="W211" s="224"/>
      <c r="X211" s="225"/>
      <c r="AT211" s="226" t="s">
        <v>191</v>
      </c>
      <c r="AU211" s="226" t="s">
        <v>150</v>
      </c>
      <c r="AV211" s="14" t="s">
        <v>150</v>
      </c>
      <c r="AW211" s="14" t="s">
        <v>5</v>
      </c>
      <c r="AX211" s="14" t="s">
        <v>76</v>
      </c>
      <c r="AY211" s="226" t="s">
        <v>141</v>
      </c>
    </row>
    <row r="212" spans="1:65" s="15" customFormat="1" ht="11.25">
      <c r="B212" s="227"/>
      <c r="C212" s="228"/>
      <c r="D212" s="204" t="s">
        <v>191</v>
      </c>
      <c r="E212" s="229" t="s">
        <v>22</v>
      </c>
      <c r="F212" s="230" t="s">
        <v>195</v>
      </c>
      <c r="G212" s="228"/>
      <c r="H212" s="231">
        <v>0.61199999999999999</v>
      </c>
      <c r="I212" s="232"/>
      <c r="J212" s="232"/>
      <c r="K212" s="228"/>
      <c r="L212" s="228"/>
      <c r="M212" s="233"/>
      <c r="N212" s="234"/>
      <c r="O212" s="235"/>
      <c r="P212" s="235"/>
      <c r="Q212" s="235"/>
      <c r="R212" s="235"/>
      <c r="S212" s="235"/>
      <c r="T212" s="235"/>
      <c r="U212" s="235"/>
      <c r="V212" s="235"/>
      <c r="W212" s="235"/>
      <c r="X212" s="236"/>
      <c r="AT212" s="237" t="s">
        <v>191</v>
      </c>
      <c r="AU212" s="237" t="s">
        <v>150</v>
      </c>
      <c r="AV212" s="15" t="s">
        <v>185</v>
      </c>
      <c r="AW212" s="15" t="s">
        <v>5</v>
      </c>
      <c r="AX212" s="15" t="s">
        <v>84</v>
      </c>
      <c r="AY212" s="237" t="s">
        <v>141</v>
      </c>
    </row>
    <row r="213" spans="1:65" s="2" customFormat="1" ht="24.2" customHeight="1">
      <c r="A213" s="37"/>
      <c r="B213" s="38"/>
      <c r="C213" s="179" t="s">
        <v>159</v>
      </c>
      <c r="D213" s="179" t="s">
        <v>144</v>
      </c>
      <c r="E213" s="180" t="s">
        <v>333</v>
      </c>
      <c r="F213" s="181" t="s">
        <v>334</v>
      </c>
      <c r="G213" s="182" t="s">
        <v>199</v>
      </c>
      <c r="H213" s="183">
        <v>16.952999999999999</v>
      </c>
      <c r="I213" s="184"/>
      <c r="J213" s="184"/>
      <c r="K213" s="185">
        <f>ROUND(P213*H213,2)</f>
        <v>0</v>
      </c>
      <c r="L213" s="181" t="s">
        <v>184</v>
      </c>
      <c r="M213" s="42"/>
      <c r="N213" s="186" t="s">
        <v>22</v>
      </c>
      <c r="O213" s="187" t="s">
        <v>46</v>
      </c>
      <c r="P213" s="188">
        <f>I213+J213</f>
        <v>0</v>
      </c>
      <c r="Q213" s="188">
        <f>ROUND(I213*H213,2)</f>
        <v>0</v>
      </c>
      <c r="R213" s="188">
        <f>ROUND(J213*H213,2)</f>
        <v>0</v>
      </c>
      <c r="S213" s="67"/>
      <c r="T213" s="189">
        <f>S213*H213</f>
        <v>0</v>
      </c>
      <c r="U213" s="189">
        <v>0</v>
      </c>
      <c r="V213" s="189">
        <f>U213*H213</f>
        <v>0</v>
      </c>
      <c r="W213" s="189">
        <v>0.20799999999999999</v>
      </c>
      <c r="X213" s="190">
        <f>W213*H213</f>
        <v>3.5262239999999996</v>
      </c>
      <c r="Y213" s="37"/>
      <c r="Z213" s="37"/>
      <c r="AA213" s="37"/>
      <c r="AB213" s="37"/>
      <c r="AC213" s="37"/>
      <c r="AD213" s="37"/>
      <c r="AE213" s="37"/>
      <c r="AR213" s="191" t="s">
        <v>185</v>
      </c>
      <c r="AT213" s="191" t="s">
        <v>144</v>
      </c>
      <c r="AU213" s="191" t="s">
        <v>150</v>
      </c>
      <c r="AY213" s="20" t="s">
        <v>141</v>
      </c>
      <c r="BE213" s="192">
        <f>IF(O213="základní",K213,0)</f>
        <v>0</v>
      </c>
      <c r="BF213" s="192">
        <f>IF(O213="snížená",K213,0)</f>
        <v>0</v>
      </c>
      <c r="BG213" s="192">
        <f>IF(O213="zákl. přenesená",K213,0)</f>
        <v>0</v>
      </c>
      <c r="BH213" s="192">
        <f>IF(O213="sníž. přenesená",K213,0)</f>
        <v>0</v>
      </c>
      <c r="BI213" s="192">
        <f>IF(O213="nulová",K213,0)</f>
        <v>0</v>
      </c>
      <c r="BJ213" s="20" t="s">
        <v>150</v>
      </c>
      <c r="BK213" s="192">
        <f>ROUND(P213*H213,2)</f>
        <v>0</v>
      </c>
      <c r="BL213" s="20" t="s">
        <v>185</v>
      </c>
      <c r="BM213" s="191" t="s">
        <v>335</v>
      </c>
    </row>
    <row r="214" spans="1:65" s="2" customFormat="1" ht="11.25">
      <c r="A214" s="37"/>
      <c r="B214" s="38"/>
      <c r="C214" s="39"/>
      <c r="D214" s="199" t="s">
        <v>187</v>
      </c>
      <c r="E214" s="39"/>
      <c r="F214" s="200" t="s">
        <v>336</v>
      </c>
      <c r="G214" s="39"/>
      <c r="H214" s="39"/>
      <c r="I214" s="201"/>
      <c r="J214" s="201"/>
      <c r="K214" s="39"/>
      <c r="L214" s="39"/>
      <c r="M214" s="42"/>
      <c r="N214" s="202"/>
      <c r="O214" s="203"/>
      <c r="P214" s="67"/>
      <c r="Q214" s="67"/>
      <c r="R214" s="67"/>
      <c r="S214" s="67"/>
      <c r="T214" s="67"/>
      <c r="U214" s="67"/>
      <c r="V214" s="67"/>
      <c r="W214" s="67"/>
      <c r="X214" s="68"/>
      <c r="Y214" s="37"/>
      <c r="Z214" s="37"/>
      <c r="AA214" s="37"/>
      <c r="AB214" s="37"/>
      <c r="AC214" s="37"/>
      <c r="AD214" s="37"/>
      <c r="AE214" s="37"/>
      <c r="AT214" s="20" t="s">
        <v>187</v>
      </c>
      <c r="AU214" s="20" t="s">
        <v>150</v>
      </c>
    </row>
    <row r="215" spans="1:65" s="13" customFormat="1" ht="11.25">
      <c r="B215" s="206"/>
      <c r="C215" s="207"/>
      <c r="D215" s="204" t="s">
        <v>191</v>
      </c>
      <c r="E215" s="208" t="s">
        <v>22</v>
      </c>
      <c r="F215" s="209" t="s">
        <v>228</v>
      </c>
      <c r="G215" s="207"/>
      <c r="H215" s="208" t="s">
        <v>22</v>
      </c>
      <c r="I215" s="210"/>
      <c r="J215" s="210"/>
      <c r="K215" s="207"/>
      <c r="L215" s="207"/>
      <c r="M215" s="211"/>
      <c r="N215" s="212"/>
      <c r="O215" s="213"/>
      <c r="P215" s="213"/>
      <c r="Q215" s="213"/>
      <c r="R215" s="213"/>
      <c r="S215" s="213"/>
      <c r="T215" s="213"/>
      <c r="U215" s="213"/>
      <c r="V215" s="213"/>
      <c r="W215" s="213"/>
      <c r="X215" s="214"/>
      <c r="AT215" s="215" t="s">
        <v>191</v>
      </c>
      <c r="AU215" s="215" t="s">
        <v>150</v>
      </c>
      <c r="AV215" s="13" t="s">
        <v>84</v>
      </c>
      <c r="AW215" s="13" t="s">
        <v>5</v>
      </c>
      <c r="AX215" s="13" t="s">
        <v>76</v>
      </c>
      <c r="AY215" s="215" t="s">
        <v>141</v>
      </c>
    </row>
    <row r="216" spans="1:65" s="13" customFormat="1" ht="11.25">
      <c r="B216" s="206"/>
      <c r="C216" s="207"/>
      <c r="D216" s="204" t="s">
        <v>191</v>
      </c>
      <c r="E216" s="208" t="s">
        <v>22</v>
      </c>
      <c r="F216" s="209" t="s">
        <v>226</v>
      </c>
      <c r="G216" s="207"/>
      <c r="H216" s="208" t="s">
        <v>22</v>
      </c>
      <c r="I216" s="210"/>
      <c r="J216" s="210"/>
      <c r="K216" s="207"/>
      <c r="L216" s="207"/>
      <c r="M216" s="211"/>
      <c r="N216" s="212"/>
      <c r="O216" s="213"/>
      <c r="P216" s="213"/>
      <c r="Q216" s="213"/>
      <c r="R216" s="213"/>
      <c r="S216" s="213"/>
      <c r="T216" s="213"/>
      <c r="U216" s="213"/>
      <c r="V216" s="213"/>
      <c r="W216" s="213"/>
      <c r="X216" s="214"/>
      <c r="AT216" s="215" t="s">
        <v>191</v>
      </c>
      <c r="AU216" s="215" t="s">
        <v>150</v>
      </c>
      <c r="AV216" s="13" t="s">
        <v>84</v>
      </c>
      <c r="AW216" s="13" t="s">
        <v>5</v>
      </c>
      <c r="AX216" s="13" t="s">
        <v>76</v>
      </c>
      <c r="AY216" s="215" t="s">
        <v>141</v>
      </c>
    </row>
    <row r="217" spans="1:65" s="14" customFormat="1" ht="11.25">
      <c r="B217" s="216"/>
      <c r="C217" s="217"/>
      <c r="D217" s="204" t="s">
        <v>191</v>
      </c>
      <c r="E217" s="218" t="s">
        <v>22</v>
      </c>
      <c r="F217" s="219" t="s">
        <v>337</v>
      </c>
      <c r="G217" s="217"/>
      <c r="H217" s="220">
        <v>6.8529999999999998</v>
      </c>
      <c r="I217" s="221"/>
      <c r="J217" s="221"/>
      <c r="K217" s="217"/>
      <c r="L217" s="217"/>
      <c r="M217" s="222"/>
      <c r="N217" s="223"/>
      <c r="O217" s="224"/>
      <c r="P217" s="224"/>
      <c r="Q217" s="224"/>
      <c r="R217" s="224"/>
      <c r="S217" s="224"/>
      <c r="T217" s="224"/>
      <c r="U217" s="224"/>
      <c r="V217" s="224"/>
      <c r="W217" s="224"/>
      <c r="X217" s="225"/>
      <c r="AT217" s="226" t="s">
        <v>191</v>
      </c>
      <c r="AU217" s="226" t="s">
        <v>150</v>
      </c>
      <c r="AV217" s="14" t="s">
        <v>150</v>
      </c>
      <c r="AW217" s="14" t="s">
        <v>5</v>
      </c>
      <c r="AX217" s="14" t="s">
        <v>76</v>
      </c>
      <c r="AY217" s="226" t="s">
        <v>141</v>
      </c>
    </row>
    <row r="218" spans="1:65" s="13" customFormat="1" ht="11.25">
      <c r="B218" s="206"/>
      <c r="C218" s="207"/>
      <c r="D218" s="204" t="s">
        <v>191</v>
      </c>
      <c r="E218" s="208" t="s">
        <v>22</v>
      </c>
      <c r="F218" s="209" t="s">
        <v>338</v>
      </c>
      <c r="G218" s="207"/>
      <c r="H218" s="208" t="s">
        <v>22</v>
      </c>
      <c r="I218" s="210"/>
      <c r="J218" s="210"/>
      <c r="K218" s="207"/>
      <c r="L218" s="207"/>
      <c r="M218" s="211"/>
      <c r="N218" s="212"/>
      <c r="O218" s="213"/>
      <c r="P218" s="213"/>
      <c r="Q218" s="213"/>
      <c r="R218" s="213"/>
      <c r="S218" s="213"/>
      <c r="T218" s="213"/>
      <c r="U218" s="213"/>
      <c r="V218" s="213"/>
      <c r="W218" s="213"/>
      <c r="X218" s="214"/>
      <c r="AT218" s="215" t="s">
        <v>191</v>
      </c>
      <c r="AU218" s="215" t="s">
        <v>150</v>
      </c>
      <c r="AV218" s="13" t="s">
        <v>84</v>
      </c>
      <c r="AW218" s="13" t="s">
        <v>5</v>
      </c>
      <c r="AX218" s="13" t="s">
        <v>76</v>
      </c>
      <c r="AY218" s="215" t="s">
        <v>141</v>
      </c>
    </row>
    <row r="219" spans="1:65" s="14" customFormat="1" ht="11.25">
      <c r="B219" s="216"/>
      <c r="C219" s="217"/>
      <c r="D219" s="204" t="s">
        <v>191</v>
      </c>
      <c r="E219" s="218" t="s">
        <v>22</v>
      </c>
      <c r="F219" s="219" t="s">
        <v>339</v>
      </c>
      <c r="G219" s="217"/>
      <c r="H219" s="220">
        <v>1.7110000000000001</v>
      </c>
      <c r="I219" s="221"/>
      <c r="J219" s="221"/>
      <c r="K219" s="217"/>
      <c r="L219" s="217"/>
      <c r="M219" s="222"/>
      <c r="N219" s="223"/>
      <c r="O219" s="224"/>
      <c r="P219" s="224"/>
      <c r="Q219" s="224"/>
      <c r="R219" s="224"/>
      <c r="S219" s="224"/>
      <c r="T219" s="224"/>
      <c r="U219" s="224"/>
      <c r="V219" s="224"/>
      <c r="W219" s="224"/>
      <c r="X219" s="225"/>
      <c r="AT219" s="226" t="s">
        <v>191</v>
      </c>
      <c r="AU219" s="226" t="s">
        <v>150</v>
      </c>
      <c r="AV219" s="14" t="s">
        <v>150</v>
      </c>
      <c r="AW219" s="14" t="s">
        <v>5</v>
      </c>
      <c r="AX219" s="14" t="s">
        <v>76</v>
      </c>
      <c r="AY219" s="226" t="s">
        <v>141</v>
      </c>
    </row>
    <row r="220" spans="1:65" s="13" customFormat="1" ht="11.25">
      <c r="B220" s="206"/>
      <c r="C220" s="207"/>
      <c r="D220" s="204" t="s">
        <v>191</v>
      </c>
      <c r="E220" s="208" t="s">
        <v>22</v>
      </c>
      <c r="F220" s="209" t="s">
        <v>340</v>
      </c>
      <c r="G220" s="207"/>
      <c r="H220" s="208" t="s">
        <v>22</v>
      </c>
      <c r="I220" s="210"/>
      <c r="J220" s="210"/>
      <c r="K220" s="207"/>
      <c r="L220" s="207"/>
      <c r="M220" s="211"/>
      <c r="N220" s="212"/>
      <c r="O220" s="213"/>
      <c r="P220" s="213"/>
      <c r="Q220" s="213"/>
      <c r="R220" s="213"/>
      <c r="S220" s="213"/>
      <c r="T220" s="213"/>
      <c r="U220" s="213"/>
      <c r="V220" s="213"/>
      <c r="W220" s="213"/>
      <c r="X220" s="214"/>
      <c r="AT220" s="215" t="s">
        <v>191</v>
      </c>
      <c r="AU220" s="215" t="s">
        <v>150</v>
      </c>
      <c r="AV220" s="13" t="s">
        <v>84</v>
      </c>
      <c r="AW220" s="13" t="s">
        <v>5</v>
      </c>
      <c r="AX220" s="13" t="s">
        <v>76</v>
      </c>
      <c r="AY220" s="215" t="s">
        <v>141</v>
      </c>
    </row>
    <row r="221" spans="1:65" s="14" customFormat="1" ht="11.25">
      <c r="B221" s="216"/>
      <c r="C221" s="217"/>
      <c r="D221" s="204" t="s">
        <v>191</v>
      </c>
      <c r="E221" s="218" t="s">
        <v>22</v>
      </c>
      <c r="F221" s="219" t="s">
        <v>341</v>
      </c>
      <c r="G221" s="217"/>
      <c r="H221" s="220">
        <v>4.6929999999999996</v>
      </c>
      <c r="I221" s="221"/>
      <c r="J221" s="221"/>
      <c r="K221" s="217"/>
      <c r="L221" s="217"/>
      <c r="M221" s="222"/>
      <c r="N221" s="223"/>
      <c r="O221" s="224"/>
      <c r="P221" s="224"/>
      <c r="Q221" s="224"/>
      <c r="R221" s="224"/>
      <c r="S221" s="224"/>
      <c r="T221" s="224"/>
      <c r="U221" s="224"/>
      <c r="V221" s="224"/>
      <c r="W221" s="224"/>
      <c r="X221" s="225"/>
      <c r="AT221" s="226" t="s">
        <v>191</v>
      </c>
      <c r="AU221" s="226" t="s">
        <v>150</v>
      </c>
      <c r="AV221" s="14" t="s">
        <v>150</v>
      </c>
      <c r="AW221" s="14" t="s">
        <v>5</v>
      </c>
      <c r="AX221" s="14" t="s">
        <v>76</v>
      </c>
      <c r="AY221" s="226" t="s">
        <v>141</v>
      </c>
    </row>
    <row r="222" spans="1:65" s="14" customFormat="1" ht="11.25">
      <c r="B222" s="216"/>
      <c r="C222" s="217"/>
      <c r="D222" s="204" t="s">
        <v>191</v>
      </c>
      <c r="E222" s="218" t="s">
        <v>22</v>
      </c>
      <c r="F222" s="219" t="s">
        <v>342</v>
      </c>
      <c r="G222" s="217"/>
      <c r="H222" s="220">
        <v>1.1339999999999999</v>
      </c>
      <c r="I222" s="221"/>
      <c r="J222" s="221"/>
      <c r="K222" s="217"/>
      <c r="L222" s="217"/>
      <c r="M222" s="222"/>
      <c r="N222" s="223"/>
      <c r="O222" s="224"/>
      <c r="P222" s="224"/>
      <c r="Q222" s="224"/>
      <c r="R222" s="224"/>
      <c r="S222" s="224"/>
      <c r="T222" s="224"/>
      <c r="U222" s="224"/>
      <c r="V222" s="224"/>
      <c r="W222" s="224"/>
      <c r="X222" s="225"/>
      <c r="AT222" s="226" t="s">
        <v>191</v>
      </c>
      <c r="AU222" s="226" t="s">
        <v>150</v>
      </c>
      <c r="AV222" s="14" t="s">
        <v>150</v>
      </c>
      <c r="AW222" s="14" t="s">
        <v>5</v>
      </c>
      <c r="AX222" s="14" t="s">
        <v>76</v>
      </c>
      <c r="AY222" s="226" t="s">
        <v>141</v>
      </c>
    </row>
    <row r="223" spans="1:65" s="13" customFormat="1" ht="11.25">
      <c r="B223" s="206"/>
      <c r="C223" s="207"/>
      <c r="D223" s="204" t="s">
        <v>191</v>
      </c>
      <c r="E223" s="208" t="s">
        <v>22</v>
      </c>
      <c r="F223" s="209" t="s">
        <v>338</v>
      </c>
      <c r="G223" s="207"/>
      <c r="H223" s="208" t="s">
        <v>22</v>
      </c>
      <c r="I223" s="210"/>
      <c r="J223" s="210"/>
      <c r="K223" s="207"/>
      <c r="L223" s="207"/>
      <c r="M223" s="211"/>
      <c r="N223" s="212"/>
      <c r="O223" s="213"/>
      <c r="P223" s="213"/>
      <c r="Q223" s="213"/>
      <c r="R223" s="213"/>
      <c r="S223" s="213"/>
      <c r="T223" s="213"/>
      <c r="U223" s="213"/>
      <c r="V223" s="213"/>
      <c r="W223" s="213"/>
      <c r="X223" s="214"/>
      <c r="AT223" s="215" t="s">
        <v>191</v>
      </c>
      <c r="AU223" s="215" t="s">
        <v>150</v>
      </c>
      <c r="AV223" s="13" t="s">
        <v>84</v>
      </c>
      <c r="AW223" s="13" t="s">
        <v>5</v>
      </c>
      <c r="AX223" s="13" t="s">
        <v>76</v>
      </c>
      <c r="AY223" s="215" t="s">
        <v>141</v>
      </c>
    </row>
    <row r="224" spans="1:65" s="14" customFormat="1" ht="11.25">
      <c r="B224" s="216"/>
      <c r="C224" s="217"/>
      <c r="D224" s="204" t="s">
        <v>191</v>
      </c>
      <c r="E224" s="218" t="s">
        <v>22</v>
      </c>
      <c r="F224" s="219" t="s">
        <v>343</v>
      </c>
      <c r="G224" s="217"/>
      <c r="H224" s="220">
        <v>2.5619999999999998</v>
      </c>
      <c r="I224" s="221"/>
      <c r="J224" s="221"/>
      <c r="K224" s="217"/>
      <c r="L224" s="217"/>
      <c r="M224" s="222"/>
      <c r="N224" s="223"/>
      <c r="O224" s="224"/>
      <c r="P224" s="224"/>
      <c r="Q224" s="224"/>
      <c r="R224" s="224"/>
      <c r="S224" s="224"/>
      <c r="T224" s="224"/>
      <c r="U224" s="224"/>
      <c r="V224" s="224"/>
      <c r="W224" s="224"/>
      <c r="X224" s="225"/>
      <c r="AT224" s="226" t="s">
        <v>191</v>
      </c>
      <c r="AU224" s="226" t="s">
        <v>150</v>
      </c>
      <c r="AV224" s="14" t="s">
        <v>150</v>
      </c>
      <c r="AW224" s="14" t="s">
        <v>5</v>
      </c>
      <c r="AX224" s="14" t="s">
        <v>76</v>
      </c>
      <c r="AY224" s="226" t="s">
        <v>141</v>
      </c>
    </row>
    <row r="225" spans="1:65" s="15" customFormat="1" ht="11.25">
      <c r="B225" s="227"/>
      <c r="C225" s="228"/>
      <c r="D225" s="204" t="s">
        <v>191</v>
      </c>
      <c r="E225" s="229" t="s">
        <v>22</v>
      </c>
      <c r="F225" s="230" t="s">
        <v>195</v>
      </c>
      <c r="G225" s="228"/>
      <c r="H225" s="231">
        <v>16.952999999999999</v>
      </c>
      <c r="I225" s="232"/>
      <c r="J225" s="232"/>
      <c r="K225" s="228"/>
      <c r="L225" s="228"/>
      <c r="M225" s="233"/>
      <c r="N225" s="234"/>
      <c r="O225" s="235"/>
      <c r="P225" s="235"/>
      <c r="Q225" s="235"/>
      <c r="R225" s="235"/>
      <c r="S225" s="235"/>
      <c r="T225" s="235"/>
      <c r="U225" s="235"/>
      <c r="V225" s="235"/>
      <c r="W225" s="235"/>
      <c r="X225" s="236"/>
      <c r="AT225" s="237" t="s">
        <v>191</v>
      </c>
      <c r="AU225" s="237" t="s">
        <v>150</v>
      </c>
      <c r="AV225" s="15" t="s">
        <v>185</v>
      </c>
      <c r="AW225" s="15" t="s">
        <v>5</v>
      </c>
      <c r="AX225" s="15" t="s">
        <v>84</v>
      </c>
      <c r="AY225" s="237" t="s">
        <v>141</v>
      </c>
    </row>
    <row r="226" spans="1:65" s="2" customFormat="1" ht="44.25" customHeight="1">
      <c r="A226" s="37"/>
      <c r="B226" s="38"/>
      <c r="C226" s="179" t="s">
        <v>185</v>
      </c>
      <c r="D226" s="179" t="s">
        <v>144</v>
      </c>
      <c r="E226" s="180" t="s">
        <v>344</v>
      </c>
      <c r="F226" s="181" t="s">
        <v>345</v>
      </c>
      <c r="G226" s="182" t="s">
        <v>199</v>
      </c>
      <c r="H226" s="183">
        <v>4.3339999999999996</v>
      </c>
      <c r="I226" s="184"/>
      <c r="J226" s="184"/>
      <c r="K226" s="185">
        <f>ROUND(P226*H226,2)</f>
        <v>0</v>
      </c>
      <c r="L226" s="181" t="s">
        <v>184</v>
      </c>
      <c r="M226" s="42"/>
      <c r="N226" s="186" t="s">
        <v>22</v>
      </c>
      <c r="O226" s="187" t="s">
        <v>46</v>
      </c>
      <c r="P226" s="188">
        <f>I226+J226</f>
        <v>0</v>
      </c>
      <c r="Q226" s="188">
        <f>ROUND(I226*H226,2)</f>
        <v>0</v>
      </c>
      <c r="R226" s="188">
        <f>ROUND(J226*H226,2)</f>
        <v>0</v>
      </c>
      <c r="S226" s="67"/>
      <c r="T226" s="189">
        <f>S226*H226</f>
        <v>0</v>
      </c>
      <c r="U226" s="189">
        <v>0</v>
      </c>
      <c r="V226" s="189">
        <f>U226*H226</f>
        <v>0</v>
      </c>
      <c r="W226" s="189">
        <v>4.1000000000000002E-2</v>
      </c>
      <c r="X226" s="190">
        <f>W226*H226</f>
        <v>0.17769399999999999</v>
      </c>
      <c r="Y226" s="37"/>
      <c r="Z226" s="37"/>
      <c r="AA226" s="37"/>
      <c r="AB226" s="37"/>
      <c r="AC226" s="37"/>
      <c r="AD226" s="37"/>
      <c r="AE226" s="37"/>
      <c r="AR226" s="191" t="s">
        <v>185</v>
      </c>
      <c r="AT226" s="191" t="s">
        <v>144</v>
      </c>
      <c r="AU226" s="191" t="s">
        <v>150</v>
      </c>
      <c r="AY226" s="20" t="s">
        <v>141</v>
      </c>
      <c r="BE226" s="192">
        <f>IF(O226="základní",K226,0)</f>
        <v>0</v>
      </c>
      <c r="BF226" s="192">
        <f>IF(O226="snížená",K226,0)</f>
        <v>0</v>
      </c>
      <c r="BG226" s="192">
        <f>IF(O226="zákl. přenesená",K226,0)</f>
        <v>0</v>
      </c>
      <c r="BH226" s="192">
        <f>IF(O226="sníž. přenesená",K226,0)</f>
        <v>0</v>
      </c>
      <c r="BI226" s="192">
        <f>IF(O226="nulová",K226,0)</f>
        <v>0</v>
      </c>
      <c r="BJ226" s="20" t="s">
        <v>150</v>
      </c>
      <c r="BK226" s="192">
        <f>ROUND(P226*H226,2)</f>
        <v>0</v>
      </c>
      <c r="BL226" s="20" t="s">
        <v>185</v>
      </c>
      <c r="BM226" s="191" t="s">
        <v>346</v>
      </c>
    </row>
    <row r="227" spans="1:65" s="2" customFormat="1" ht="11.25">
      <c r="A227" s="37"/>
      <c r="B227" s="38"/>
      <c r="C227" s="39"/>
      <c r="D227" s="199" t="s">
        <v>187</v>
      </c>
      <c r="E227" s="39"/>
      <c r="F227" s="200" t="s">
        <v>347</v>
      </c>
      <c r="G227" s="39"/>
      <c r="H227" s="39"/>
      <c r="I227" s="201"/>
      <c r="J227" s="201"/>
      <c r="K227" s="39"/>
      <c r="L227" s="39"/>
      <c r="M227" s="42"/>
      <c r="N227" s="202"/>
      <c r="O227" s="203"/>
      <c r="P227" s="67"/>
      <c r="Q227" s="67"/>
      <c r="R227" s="67"/>
      <c r="S227" s="67"/>
      <c r="T227" s="67"/>
      <c r="U227" s="67"/>
      <c r="V227" s="67"/>
      <c r="W227" s="67"/>
      <c r="X227" s="68"/>
      <c r="Y227" s="37"/>
      <c r="Z227" s="37"/>
      <c r="AA227" s="37"/>
      <c r="AB227" s="37"/>
      <c r="AC227" s="37"/>
      <c r="AD227" s="37"/>
      <c r="AE227" s="37"/>
      <c r="AT227" s="20" t="s">
        <v>187</v>
      </c>
      <c r="AU227" s="20" t="s">
        <v>150</v>
      </c>
    </row>
    <row r="228" spans="1:65" s="13" customFormat="1" ht="11.25">
      <c r="B228" s="206"/>
      <c r="C228" s="207"/>
      <c r="D228" s="204" t="s">
        <v>191</v>
      </c>
      <c r="E228" s="208" t="s">
        <v>22</v>
      </c>
      <c r="F228" s="209" t="s">
        <v>348</v>
      </c>
      <c r="G228" s="207"/>
      <c r="H228" s="208" t="s">
        <v>22</v>
      </c>
      <c r="I228" s="210"/>
      <c r="J228" s="210"/>
      <c r="K228" s="207"/>
      <c r="L228" s="207"/>
      <c r="M228" s="211"/>
      <c r="N228" s="212"/>
      <c r="O228" s="213"/>
      <c r="P228" s="213"/>
      <c r="Q228" s="213"/>
      <c r="R228" s="213"/>
      <c r="S228" s="213"/>
      <c r="T228" s="213"/>
      <c r="U228" s="213"/>
      <c r="V228" s="213"/>
      <c r="W228" s="213"/>
      <c r="X228" s="214"/>
      <c r="AT228" s="215" t="s">
        <v>191</v>
      </c>
      <c r="AU228" s="215" t="s">
        <v>150</v>
      </c>
      <c r="AV228" s="13" t="s">
        <v>84</v>
      </c>
      <c r="AW228" s="13" t="s">
        <v>5</v>
      </c>
      <c r="AX228" s="13" t="s">
        <v>76</v>
      </c>
      <c r="AY228" s="215" t="s">
        <v>141</v>
      </c>
    </row>
    <row r="229" spans="1:65" s="14" customFormat="1" ht="11.25">
      <c r="B229" s="216"/>
      <c r="C229" s="217"/>
      <c r="D229" s="204" t="s">
        <v>191</v>
      </c>
      <c r="E229" s="218" t="s">
        <v>22</v>
      </c>
      <c r="F229" s="219" t="s">
        <v>349</v>
      </c>
      <c r="G229" s="217"/>
      <c r="H229" s="220">
        <v>1.5760000000000001</v>
      </c>
      <c r="I229" s="221"/>
      <c r="J229" s="221"/>
      <c r="K229" s="217"/>
      <c r="L229" s="217"/>
      <c r="M229" s="222"/>
      <c r="N229" s="223"/>
      <c r="O229" s="224"/>
      <c r="P229" s="224"/>
      <c r="Q229" s="224"/>
      <c r="R229" s="224"/>
      <c r="S229" s="224"/>
      <c r="T229" s="224"/>
      <c r="U229" s="224"/>
      <c r="V229" s="224"/>
      <c r="W229" s="224"/>
      <c r="X229" s="225"/>
      <c r="AT229" s="226" t="s">
        <v>191</v>
      </c>
      <c r="AU229" s="226" t="s">
        <v>150</v>
      </c>
      <c r="AV229" s="14" t="s">
        <v>150</v>
      </c>
      <c r="AW229" s="14" t="s">
        <v>5</v>
      </c>
      <c r="AX229" s="14" t="s">
        <v>76</v>
      </c>
      <c r="AY229" s="226" t="s">
        <v>141</v>
      </c>
    </row>
    <row r="230" spans="1:65" s="13" customFormat="1" ht="11.25">
      <c r="B230" s="206"/>
      <c r="C230" s="207"/>
      <c r="D230" s="204" t="s">
        <v>191</v>
      </c>
      <c r="E230" s="208" t="s">
        <v>22</v>
      </c>
      <c r="F230" s="209" t="s">
        <v>350</v>
      </c>
      <c r="G230" s="207"/>
      <c r="H230" s="208" t="s">
        <v>22</v>
      </c>
      <c r="I230" s="210"/>
      <c r="J230" s="210"/>
      <c r="K230" s="207"/>
      <c r="L230" s="207"/>
      <c r="M230" s="211"/>
      <c r="N230" s="212"/>
      <c r="O230" s="213"/>
      <c r="P230" s="213"/>
      <c r="Q230" s="213"/>
      <c r="R230" s="213"/>
      <c r="S230" s="213"/>
      <c r="T230" s="213"/>
      <c r="U230" s="213"/>
      <c r="V230" s="213"/>
      <c r="W230" s="213"/>
      <c r="X230" s="214"/>
      <c r="AT230" s="215" t="s">
        <v>191</v>
      </c>
      <c r="AU230" s="215" t="s">
        <v>150</v>
      </c>
      <c r="AV230" s="13" t="s">
        <v>84</v>
      </c>
      <c r="AW230" s="13" t="s">
        <v>5</v>
      </c>
      <c r="AX230" s="13" t="s">
        <v>76</v>
      </c>
      <c r="AY230" s="215" t="s">
        <v>141</v>
      </c>
    </row>
    <row r="231" spans="1:65" s="14" customFormat="1" ht="11.25">
      <c r="B231" s="216"/>
      <c r="C231" s="217"/>
      <c r="D231" s="204" t="s">
        <v>191</v>
      </c>
      <c r="E231" s="218" t="s">
        <v>22</v>
      </c>
      <c r="F231" s="219" t="s">
        <v>351</v>
      </c>
      <c r="G231" s="217"/>
      <c r="H231" s="220">
        <v>1.1819999999999999</v>
      </c>
      <c r="I231" s="221"/>
      <c r="J231" s="221"/>
      <c r="K231" s="217"/>
      <c r="L231" s="217"/>
      <c r="M231" s="222"/>
      <c r="N231" s="223"/>
      <c r="O231" s="224"/>
      <c r="P231" s="224"/>
      <c r="Q231" s="224"/>
      <c r="R231" s="224"/>
      <c r="S231" s="224"/>
      <c r="T231" s="224"/>
      <c r="U231" s="224"/>
      <c r="V231" s="224"/>
      <c r="W231" s="224"/>
      <c r="X231" s="225"/>
      <c r="AT231" s="226" t="s">
        <v>191</v>
      </c>
      <c r="AU231" s="226" t="s">
        <v>150</v>
      </c>
      <c r="AV231" s="14" t="s">
        <v>150</v>
      </c>
      <c r="AW231" s="14" t="s">
        <v>5</v>
      </c>
      <c r="AX231" s="14" t="s">
        <v>76</v>
      </c>
      <c r="AY231" s="226" t="s">
        <v>141</v>
      </c>
    </row>
    <row r="232" spans="1:65" s="13" customFormat="1" ht="11.25">
      <c r="B232" s="206"/>
      <c r="C232" s="207"/>
      <c r="D232" s="204" t="s">
        <v>191</v>
      </c>
      <c r="E232" s="208" t="s">
        <v>22</v>
      </c>
      <c r="F232" s="209" t="s">
        <v>352</v>
      </c>
      <c r="G232" s="207"/>
      <c r="H232" s="208" t="s">
        <v>22</v>
      </c>
      <c r="I232" s="210"/>
      <c r="J232" s="210"/>
      <c r="K232" s="207"/>
      <c r="L232" s="207"/>
      <c r="M232" s="211"/>
      <c r="N232" s="212"/>
      <c r="O232" s="213"/>
      <c r="P232" s="213"/>
      <c r="Q232" s="213"/>
      <c r="R232" s="213"/>
      <c r="S232" s="213"/>
      <c r="T232" s="213"/>
      <c r="U232" s="213"/>
      <c r="V232" s="213"/>
      <c r="W232" s="213"/>
      <c r="X232" s="214"/>
      <c r="AT232" s="215" t="s">
        <v>191</v>
      </c>
      <c r="AU232" s="215" t="s">
        <v>150</v>
      </c>
      <c r="AV232" s="13" t="s">
        <v>84</v>
      </c>
      <c r="AW232" s="13" t="s">
        <v>5</v>
      </c>
      <c r="AX232" s="13" t="s">
        <v>76</v>
      </c>
      <c r="AY232" s="215" t="s">
        <v>141</v>
      </c>
    </row>
    <row r="233" spans="1:65" s="14" customFormat="1" ht="11.25">
      <c r="B233" s="216"/>
      <c r="C233" s="217"/>
      <c r="D233" s="204" t="s">
        <v>191</v>
      </c>
      <c r="E233" s="218" t="s">
        <v>22</v>
      </c>
      <c r="F233" s="219" t="s">
        <v>349</v>
      </c>
      <c r="G233" s="217"/>
      <c r="H233" s="220">
        <v>1.5760000000000001</v>
      </c>
      <c r="I233" s="221"/>
      <c r="J233" s="221"/>
      <c r="K233" s="217"/>
      <c r="L233" s="217"/>
      <c r="M233" s="222"/>
      <c r="N233" s="223"/>
      <c r="O233" s="224"/>
      <c r="P233" s="224"/>
      <c r="Q233" s="224"/>
      <c r="R233" s="224"/>
      <c r="S233" s="224"/>
      <c r="T233" s="224"/>
      <c r="U233" s="224"/>
      <c r="V233" s="224"/>
      <c r="W233" s="224"/>
      <c r="X233" s="225"/>
      <c r="AT233" s="226" t="s">
        <v>191</v>
      </c>
      <c r="AU233" s="226" t="s">
        <v>150</v>
      </c>
      <c r="AV233" s="14" t="s">
        <v>150</v>
      </c>
      <c r="AW233" s="14" t="s">
        <v>5</v>
      </c>
      <c r="AX233" s="14" t="s">
        <v>76</v>
      </c>
      <c r="AY233" s="226" t="s">
        <v>141</v>
      </c>
    </row>
    <row r="234" spans="1:65" s="15" customFormat="1" ht="11.25">
      <c r="B234" s="227"/>
      <c r="C234" s="228"/>
      <c r="D234" s="204" t="s">
        <v>191</v>
      </c>
      <c r="E234" s="229" t="s">
        <v>22</v>
      </c>
      <c r="F234" s="230" t="s">
        <v>195</v>
      </c>
      <c r="G234" s="228"/>
      <c r="H234" s="231">
        <v>4.3339999999999996</v>
      </c>
      <c r="I234" s="232"/>
      <c r="J234" s="232"/>
      <c r="K234" s="228"/>
      <c r="L234" s="228"/>
      <c r="M234" s="233"/>
      <c r="N234" s="234"/>
      <c r="O234" s="235"/>
      <c r="P234" s="235"/>
      <c r="Q234" s="235"/>
      <c r="R234" s="235"/>
      <c r="S234" s="235"/>
      <c r="T234" s="235"/>
      <c r="U234" s="235"/>
      <c r="V234" s="235"/>
      <c r="W234" s="235"/>
      <c r="X234" s="236"/>
      <c r="AT234" s="237" t="s">
        <v>191</v>
      </c>
      <c r="AU234" s="237" t="s">
        <v>150</v>
      </c>
      <c r="AV234" s="15" t="s">
        <v>185</v>
      </c>
      <c r="AW234" s="15" t="s">
        <v>5</v>
      </c>
      <c r="AX234" s="15" t="s">
        <v>84</v>
      </c>
      <c r="AY234" s="237" t="s">
        <v>141</v>
      </c>
    </row>
    <row r="235" spans="1:65" s="2" customFormat="1" ht="55.5" customHeight="1">
      <c r="A235" s="37"/>
      <c r="B235" s="38"/>
      <c r="C235" s="179" t="s">
        <v>211</v>
      </c>
      <c r="D235" s="179" t="s">
        <v>144</v>
      </c>
      <c r="E235" s="180" t="s">
        <v>353</v>
      </c>
      <c r="F235" s="181" t="s">
        <v>354</v>
      </c>
      <c r="G235" s="182" t="s">
        <v>199</v>
      </c>
      <c r="H235" s="183">
        <v>1.4139999999999999</v>
      </c>
      <c r="I235" s="184"/>
      <c r="J235" s="184"/>
      <c r="K235" s="185">
        <f>ROUND(P235*H235,2)</f>
        <v>0</v>
      </c>
      <c r="L235" s="181" t="s">
        <v>184</v>
      </c>
      <c r="M235" s="42"/>
      <c r="N235" s="186" t="s">
        <v>22</v>
      </c>
      <c r="O235" s="187" t="s">
        <v>46</v>
      </c>
      <c r="P235" s="188">
        <f>I235+J235</f>
        <v>0</v>
      </c>
      <c r="Q235" s="188">
        <f>ROUND(I235*H235,2)</f>
        <v>0</v>
      </c>
      <c r="R235" s="188">
        <f>ROUND(J235*H235,2)</f>
        <v>0</v>
      </c>
      <c r="S235" s="67"/>
      <c r="T235" s="189">
        <f>S235*H235</f>
        <v>0</v>
      </c>
      <c r="U235" s="189">
        <v>0</v>
      </c>
      <c r="V235" s="189">
        <f>U235*H235</f>
        <v>0</v>
      </c>
      <c r="W235" s="189">
        <v>0.18</v>
      </c>
      <c r="X235" s="190">
        <f>W235*H235</f>
        <v>0.25451999999999997</v>
      </c>
      <c r="Y235" s="37"/>
      <c r="Z235" s="37"/>
      <c r="AA235" s="37"/>
      <c r="AB235" s="37"/>
      <c r="AC235" s="37"/>
      <c r="AD235" s="37"/>
      <c r="AE235" s="37"/>
      <c r="AR235" s="191" t="s">
        <v>185</v>
      </c>
      <c r="AT235" s="191" t="s">
        <v>144</v>
      </c>
      <c r="AU235" s="191" t="s">
        <v>150</v>
      </c>
      <c r="AY235" s="20" t="s">
        <v>141</v>
      </c>
      <c r="BE235" s="192">
        <f>IF(O235="základní",K235,0)</f>
        <v>0</v>
      </c>
      <c r="BF235" s="192">
        <f>IF(O235="snížená",K235,0)</f>
        <v>0</v>
      </c>
      <c r="BG235" s="192">
        <f>IF(O235="zákl. přenesená",K235,0)</f>
        <v>0</v>
      </c>
      <c r="BH235" s="192">
        <f>IF(O235="sníž. přenesená",K235,0)</f>
        <v>0</v>
      </c>
      <c r="BI235" s="192">
        <f>IF(O235="nulová",K235,0)</f>
        <v>0</v>
      </c>
      <c r="BJ235" s="20" t="s">
        <v>150</v>
      </c>
      <c r="BK235" s="192">
        <f>ROUND(P235*H235,2)</f>
        <v>0</v>
      </c>
      <c r="BL235" s="20" t="s">
        <v>185</v>
      </c>
      <c r="BM235" s="191" t="s">
        <v>355</v>
      </c>
    </row>
    <row r="236" spans="1:65" s="2" customFormat="1" ht="11.25">
      <c r="A236" s="37"/>
      <c r="B236" s="38"/>
      <c r="C236" s="39"/>
      <c r="D236" s="199" t="s">
        <v>187</v>
      </c>
      <c r="E236" s="39"/>
      <c r="F236" s="200" t="s">
        <v>356</v>
      </c>
      <c r="G236" s="39"/>
      <c r="H236" s="39"/>
      <c r="I236" s="201"/>
      <c r="J236" s="201"/>
      <c r="K236" s="39"/>
      <c r="L236" s="39"/>
      <c r="M236" s="42"/>
      <c r="N236" s="202"/>
      <c r="O236" s="203"/>
      <c r="P236" s="67"/>
      <c r="Q236" s="67"/>
      <c r="R236" s="67"/>
      <c r="S236" s="67"/>
      <c r="T236" s="67"/>
      <c r="U236" s="67"/>
      <c r="V236" s="67"/>
      <c r="W236" s="67"/>
      <c r="X236" s="68"/>
      <c r="Y236" s="37"/>
      <c r="Z236" s="37"/>
      <c r="AA236" s="37"/>
      <c r="AB236" s="37"/>
      <c r="AC236" s="37"/>
      <c r="AD236" s="37"/>
      <c r="AE236" s="37"/>
      <c r="AT236" s="20" t="s">
        <v>187</v>
      </c>
      <c r="AU236" s="20" t="s">
        <v>150</v>
      </c>
    </row>
    <row r="237" spans="1:65" s="13" customFormat="1" ht="11.25">
      <c r="B237" s="206"/>
      <c r="C237" s="207"/>
      <c r="D237" s="204" t="s">
        <v>191</v>
      </c>
      <c r="E237" s="208" t="s">
        <v>22</v>
      </c>
      <c r="F237" s="209" t="s">
        <v>357</v>
      </c>
      <c r="G237" s="207"/>
      <c r="H237" s="208" t="s">
        <v>22</v>
      </c>
      <c r="I237" s="210"/>
      <c r="J237" s="210"/>
      <c r="K237" s="207"/>
      <c r="L237" s="207"/>
      <c r="M237" s="211"/>
      <c r="N237" s="212"/>
      <c r="O237" s="213"/>
      <c r="P237" s="213"/>
      <c r="Q237" s="213"/>
      <c r="R237" s="213"/>
      <c r="S237" s="213"/>
      <c r="T237" s="213"/>
      <c r="U237" s="213"/>
      <c r="V237" s="213"/>
      <c r="W237" s="213"/>
      <c r="X237" s="214"/>
      <c r="AT237" s="215" t="s">
        <v>191</v>
      </c>
      <c r="AU237" s="215" t="s">
        <v>150</v>
      </c>
      <c r="AV237" s="13" t="s">
        <v>84</v>
      </c>
      <c r="AW237" s="13" t="s">
        <v>5</v>
      </c>
      <c r="AX237" s="13" t="s">
        <v>76</v>
      </c>
      <c r="AY237" s="215" t="s">
        <v>141</v>
      </c>
    </row>
    <row r="238" spans="1:65" s="14" customFormat="1" ht="11.25">
      <c r="B238" s="216"/>
      <c r="C238" s="217"/>
      <c r="D238" s="204" t="s">
        <v>191</v>
      </c>
      <c r="E238" s="218" t="s">
        <v>22</v>
      </c>
      <c r="F238" s="219" t="s">
        <v>358</v>
      </c>
      <c r="G238" s="217"/>
      <c r="H238" s="220">
        <v>1.4139999999999999</v>
      </c>
      <c r="I238" s="221"/>
      <c r="J238" s="221"/>
      <c r="K238" s="217"/>
      <c r="L238" s="217"/>
      <c r="M238" s="222"/>
      <c r="N238" s="223"/>
      <c r="O238" s="224"/>
      <c r="P238" s="224"/>
      <c r="Q238" s="224"/>
      <c r="R238" s="224"/>
      <c r="S238" s="224"/>
      <c r="T238" s="224"/>
      <c r="U238" s="224"/>
      <c r="V238" s="224"/>
      <c r="W238" s="224"/>
      <c r="X238" s="225"/>
      <c r="AT238" s="226" t="s">
        <v>191</v>
      </c>
      <c r="AU238" s="226" t="s">
        <v>150</v>
      </c>
      <c r="AV238" s="14" t="s">
        <v>150</v>
      </c>
      <c r="AW238" s="14" t="s">
        <v>5</v>
      </c>
      <c r="AX238" s="14" t="s">
        <v>76</v>
      </c>
      <c r="AY238" s="226" t="s">
        <v>141</v>
      </c>
    </row>
    <row r="239" spans="1:65" s="15" customFormat="1" ht="11.25">
      <c r="B239" s="227"/>
      <c r="C239" s="228"/>
      <c r="D239" s="204" t="s">
        <v>191</v>
      </c>
      <c r="E239" s="229" t="s">
        <v>22</v>
      </c>
      <c r="F239" s="230" t="s">
        <v>195</v>
      </c>
      <c r="G239" s="228"/>
      <c r="H239" s="231">
        <v>1.4139999999999999</v>
      </c>
      <c r="I239" s="232"/>
      <c r="J239" s="232"/>
      <c r="K239" s="228"/>
      <c r="L239" s="228"/>
      <c r="M239" s="233"/>
      <c r="N239" s="234"/>
      <c r="O239" s="235"/>
      <c r="P239" s="235"/>
      <c r="Q239" s="235"/>
      <c r="R239" s="235"/>
      <c r="S239" s="235"/>
      <c r="T239" s="235"/>
      <c r="U239" s="235"/>
      <c r="V239" s="235"/>
      <c r="W239" s="235"/>
      <c r="X239" s="236"/>
      <c r="AT239" s="237" t="s">
        <v>191</v>
      </c>
      <c r="AU239" s="237" t="s">
        <v>150</v>
      </c>
      <c r="AV239" s="15" t="s">
        <v>185</v>
      </c>
      <c r="AW239" s="15" t="s">
        <v>5</v>
      </c>
      <c r="AX239" s="15" t="s">
        <v>84</v>
      </c>
      <c r="AY239" s="237" t="s">
        <v>141</v>
      </c>
    </row>
    <row r="240" spans="1:65" s="2" customFormat="1" ht="49.15" customHeight="1">
      <c r="A240" s="37"/>
      <c r="B240" s="38"/>
      <c r="C240" s="179" t="s">
        <v>359</v>
      </c>
      <c r="D240" s="179" t="s">
        <v>144</v>
      </c>
      <c r="E240" s="180" t="s">
        <v>360</v>
      </c>
      <c r="F240" s="181" t="s">
        <v>361</v>
      </c>
      <c r="G240" s="182" t="s">
        <v>362</v>
      </c>
      <c r="H240" s="183">
        <v>9.8000000000000007</v>
      </c>
      <c r="I240" s="184"/>
      <c r="J240" s="184"/>
      <c r="K240" s="185">
        <f>ROUND(P240*H240,2)</f>
        <v>0</v>
      </c>
      <c r="L240" s="181" t="s">
        <v>184</v>
      </c>
      <c r="M240" s="42"/>
      <c r="N240" s="186" t="s">
        <v>22</v>
      </c>
      <c r="O240" s="187" t="s">
        <v>46</v>
      </c>
      <c r="P240" s="188">
        <f>I240+J240</f>
        <v>0</v>
      </c>
      <c r="Q240" s="188">
        <f>ROUND(I240*H240,2)</f>
        <v>0</v>
      </c>
      <c r="R240" s="188">
        <f>ROUND(J240*H240,2)</f>
        <v>0</v>
      </c>
      <c r="S240" s="67"/>
      <c r="T240" s="189">
        <f>S240*H240</f>
        <v>0</v>
      </c>
      <c r="U240" s="189">
        <v>0</v>
      </c>
      <c r="V240" s="189">
        <f>U240*H240</f>
        <v>0</v>
      </c>
      <c r="W240" s="189">
        <v>4.2000000000000003E-2</v>
      </c>
      <c r="X240" s="190">
        <f>W240*H240</f>
        <v>0.41160000000000008</v>
      </c>
      <c r="Y240" s="37"/>
      <c r="Z240" s="37"/>
      <c r="AA240" s="37"/>
      <c r="AB240" s="37"/>
      <c r="AC240" s="37"/>
      <c r="AD240" s="37"/>
      <c r="AE240" s="37"/>
      <c r="AR240" s="191" t="s">
        <v>185</v>
      </c>
      <c r="AT240" s="191" t="s">
        <v>144</v>
      </c>
      <c r="AU240" s="191" t="s">
        <v>150</v>
      </c>
      <c r="AY240" s="20" t="s">
        <v>141</v>
      </c>
      <c r="BE240" s="192">
        <f>IF(O240="základní",K240,0)</f>
        <v>0</v>
      </c>
      <c r="BF240" s="192">
        <f>IF(O240="snížená",K240,0)</f>
        <v>0</v>
      </c>
      <c r="BG240" s="192">
        <f>IF(O240="zákl. přenesená",K240,0)</f>
        <v>0</v>
      </c>
      <c r="BH240" s="192">
        <f>IF(O240="sníž. přenesená",K240,0)</f>
        <v>0</v>
      </c>
      <c r="BI240" s="192">
        <f>IF(O240="nulová",K240,0)</f>
        <v>0</v>
      </c>
      <c r="BJ240" s="20" t="s">
        <v>150</v>
      </c>
      <c r="BK240" s="192">
        <f>ROUND(P240*H240,2)</f>
        <v>0</v>
      </c>
      <c r="BL240" s="20" t="s">
        <v>185</v>
      </c>
      <c r="BM240" s="191" t="s">
        <v>363</v>
      </c>
    </row>
    <row r="241" spans="1:65" s="2" customFormat="1" ht="11.25">
      <c r="A241" s="37"/>
      <c r="B241" s="38"/>
      <c r="C241" s="39"/>
      <c r="D241" s="199" t="s">
        <v>187</v>
      </c>
      <c r="E241" s="39"/>
      <c r="F241" s="200" t="s">
        <v>364</v>
      </c>
      <c r="G241" s="39"/>
      <c r="H241" s="39"/>
      <c r="I241" s="201"/>
      <c r="J241" s="201"/>
      <c r="K241" s="39"/>
      <c r="L241" s="39"/>
      <c r="M241" s="42"/>
      <c r="N241" s="202"/>
      <c r="O241" s="203"/>
      <c r="P241" s="67"/>
      <c r="Q241" s="67"/>
      <c r="R241" s="67"/>
      <c r="S241" s="67"/>
      <c r="T241" s="67"/>
      <c r="U241" s="67"/>
      <c r="V241" s="67"/>
      <c r="W241" s="67"/>
      <c r="X241" s="68"/>
      <c r="Y241" s="37"/>
      <c r="Z241" s="37"/>
      <c r="AA241" s="37"/>
      <c r="AB241" s="37"/>
      <c r="AC241" s="37"/>
      <c r="AD241" s="37"/>
      <c r="AE241" s="37"/>
      <c r="AT241" s="20" t="s">
        <v>187</v>
      </c>
      <c r="AU241" s="20" t="s">
        <v>150</v>
      </c>
    </row>
    <row r="242" spans="1:65" s="2" customFormat="1" ht="48.75">
      <c r="A242" s="37"/>
      <c r="B242" s="38"/>
      <c r="C242" s="39"/>
      <c r="D242" s="204" t="s">
        <v>189</v>
      </c>
      <c r="E242" s="39"/>
      <c r="F242" s="205" t="s">
        <v>190</v>
      </c>
      <c r="G242" s="39"/>
      <c r="H242" s="39"/>
      <c r="I242" s="201"/>
      <c r="J242" s="201"/>
      <c r="K242" s="39"/>
      <c r="L242" s="39"/>
      <c r="M242" s="42"/>
      <c r="N242" s="202"/>
      <c r="O242" s="203"/>
      <c r="P242" s="67"/>
      <c r="Q242" s="67"/>
      <c r="R242" s="67"/>
      <c r="S242" s="67"/>
      <c r="T242" s="67"/>
      <c r="U242" s="67"/>
      <c r="V242" s="67"/>
      <c r="W242" s="67"/>
      <c r="X242" s="68"/>
      <c r="Y242" s="37"/>
      <c r="Z242" s="37"/>
      <c r="AA242" s="37"/>
      <c r="AB242" s="37"/>
      <c r="AC242" s="37"/>
      <c r="AD242" s="37"/>
      <c r="AE242" s="37"/>
      <c r="AT242" s="20" t="s">
        <v>189</v>
      </c>
      <c r="AU242" s="20" t="s">
        <v>150</v>
      </c>
    </row>
    <row r="243" spans="1:65" s="13" customFormat="1" ht="11.25">
      <c r="B243" s="206"/>
      <c r="C243" s="207"/>
      <c r="D243" s="204" t="s">
        <v>191</v>
      </c>
      <c r="E243" s="208" t="s">
        <v>22</v>
      </c>
      <c r="F243" s="209" t="s">
        <v>365</v>
      </c>
      <c r="G243" s="207"/>
      <c r="H243" s="208" t="s">
        <v>22</v>
      </c>
      <c r="I243" s="210"/>
      <c r="J243" s="210"/>
      <c r="K243" s="207"/>
      <c r="L243" s="207"/>
      <c r="M243" s="211"/>
      <c r="N243" s="212"/>
      <c r="O243" s="213"/>
      <c r="P243" s="213"/>
      <c r="Q243" s="213"/>
      <c r="R243" s="213"/>
      <c r="S243" s="213"/>
      <c r="T243" s="213"/>
      <c r="U243" s="213"/>
      <c r="V243" s="213"/>
      <c r="W243" s="213"/>
      <c r="X243" s="214"/>
      <c r="AT243" s="215" t="s">
        <v>191</v>
      </c>
      <c r="AU243" s="215" t="s">
        <v>150</v>
      </c>
      <c r="AV243" s="13" t="s">
        <v>84</v>
      </c>
      <c r="AW243" s="13" t="s">
        <v>5</v>
      </c>
      <c r="AX243" s="13" t="s">
        <v>76</v>
      </c>
      <c r="AY243" s="215" t="s">
        <v>141</v>
      </c>
    </row>
    <row r="244" spans="1:65" s="14" customFormat="1" ht="11.25">
      <c r="B244" s="216"/>
      <c r="C244" s="217"/>
      <c r="D244" s="204" t="s">
        <v>191</v>
      </c>
      <c r="E244" s="218" t="s">
        <v>22</v>
      </c>
      <c r="F244" s="219" t="s">
        <v>366</v>
      </c>
      <c r="G244" s="217"/>
      <c r="H244" s="220">
        <v>5.84</v>
      </c>
      <c r="I244" s="221"/>
      <c r="J244" s="221"/>
      <c r="K244" s="217"/>
      <c r="L244" s="217"/>
      <c r="M244" s="222"/>
      <c r="N244" s="223"/>
      <c r="O244" s="224"/>
      <c r="P244" s="224"/>
      <c r="Q244" s="224"/>
      <c r="R244" s="224"/>
      <c r="S244" s="224"/>
      <c r="T244" s="224"/>
      <c r="U244" s="224"/>
      <c r="V244" s="224"/>
      <c r="W244" s="224"/>
      <c r="X244" s="225"/>
      <c r="AT244" s="226" t="s">
        <v>191</v>
      </c>
      <c r="AU244" s="226" t="s">
        <v>150</v>
      </c>
      <c r="AV244" s="14" t="s">
        <v>150</v>
      </c>
      <c r="AW244" s="14" t="s">
        <v>5</v>
      </c>
      <c r="AX244" s="14" t="s">
        <v>76</v>
      </c>
      <c r="AY244" s="226" t="s">
        <v>141</v>
      </c>
    </row>
    <row r="245" spans="1:65" s="13" customFormat="1" ht="11.25">
      <c r="B245" s="206"/>
      <c r="C245" s="207"/>
      <c r="D245" s="204" t="s">
        <v>191</v>
      </c>
      <c r="E245" s="208" t="s">
        <v>22</v>
      </c>
      <c r="F245" s="209" t="s">
        <v>367</v>
      </c>
      <c r="G245" s="207"/>
      <c r="H245" s="208" t="s">
        <v>22</v>
      </c>
      <c r="I245" s="210"/>
      <c r="J245" s="210"/>
      <c r="K245" s="207"/>
      <c r="L245" s="207"/>
      <c r="M245" s="211"/>
      <c r="N245" s="212"/>
      <c r="O245" s="213"/>
      <c r="P245" s="213"/>
      <c r="Q245" s="213"/>
      <c r="R245" s="213"/>
      <c r="S245" s="213"/>
      <c r="T245" s="213"/>
      <c r="U245" s="213"/>
      <c r="V245" s="213"/>
      <c r="W245" s="213"/>
      <c r="X245" s="214"/>
      <c r="AT245" s="215" t="s">
        <v>191</v>
      </c>
      <c r="AU245" s="215" t="s">
        <v>150</v>
      </c>
      <c r="AV245" s="13" t="s">
        <v>84</v>
      </c>
      <c r="AW245" s="13" t="s">
        <v>5</v>
      </c>
      <c r="AX245" s="13" t="s">
        <v>76</v>
      </c>
      <c r="AY245" s="215" t="s">
        <v>141</v>
      </c>
    </row>
    <row r="246" spans="1:65" s="14" customFormat="1" ht="11.25">
      <c r="B246" s="216"/>
      <c r="C246" s="217"/>
      <c r="D246" s="204" t="s">
        <v>191</v>
      </c>
      <c r="E246" s="218" t="s">
        <v>22</v>
      </c>
      <c r="F246" s="219" t="s">
        <v>368</v>
      </c>
      <c r="G246" s="217"/>
      <c r="H246" s="220">
        <v>3.96</v>
      </c>
      <c r="I246" s="221"/>
      <c r="J246" s="221"/>
      <c r="K246" s="217"/>
      <c r="L246" s="217"/>
      <c r="M246" s="222"/>
      <c r="N246" s="223"/>
      <c r="O246" s="224"/>
      <c r="P246" s="224"/>
      <c r="Q246" s="224"/>
      <c r="R246" s="224"/>
      <c r="S246" s="224"/>
      <c r="T246" s="224"/>
      <c r="U246" s="224"/>
      <c r="V246" s="224"/>
      <c r="W246" s="224"/>
      <c r="X246" s="225"/>
      <c r="AT246" s="226" t="s">
        <v>191</v>
      </c>
      <c r="AU246" s="226" t="s">
        <v>150</v>
      </c>
      <c r="AV246" s="14" t="s">
        <v>150</v>
      </c>
      <c r="AW246" s="14" t="s">
        <v>5</v>
      </c>
      <c r="AX246" s="14" t="s">
        <v>76</v>
      </c>
      <c r="AY246" s="226" t="s">
        <v>141</v>
      </c>
    </row>
    <row r="247" spans="1:65" s="15" customFormat="1" ht="11.25">
      <c r="B247" s="227"/>
      <c r="C247" s="228"/>
      <c r="D247" s="204" t="s">
        <v>191</v>
      </c>
      <c r="E247" s="229" t="s">
        <v>22</v>
      </c>
      <c r="F247" s="230" t="s">
        <v>195</v>
      </c>
      <c r="G247" s="228"/>
      <c r="H247" s="231">
        <v>9.8000000000000007</v>
      </c>
      <c r="I247" s="232"/>
      <c r="J247" s="232"/>
      <c r="K247" s="228"/>
      <c r="L247" s="228"/>
      <c r="M247" s="233"/>
      <c r="N247" s="234"/>
      <c r="O247" s="235"/>
      <c r="P247" s="235"/>
      <c r="Q247" s="235"/>
      <c r="R247" s="235"/>
      <c r="S247" s="235"/>
      <c r="T247" s="235"/>
      <c r="U247" s="235"/>
      <c r="V247" s="235"/>
      <c r="W247" s="235"/>
      <c r="X247" s="236"/>
      <c r="AT247" s="237" t="s">
        <v>191</v>
      </c>
      <c r="AU247" s="237" t="s">
        <v>150</v>
      </c>
      <c r="AV247" s="15" t="s">
        <v>185</v>
      </c>
      <c r="AW247" s="15" t="s">
        <v>5</v>
      </c>
      <c r="AX247" s="15" t="s">
        <v>84</v>
      </c>
      <c r="AY247" s="237" t="s">
        <v>141</v>
      </c>
    </row>
    <row r="248" spans="1:65" s="2" customFormat="1" ht="37.9" customHeight="1">
      <c r="A248" s="37"/>
      <c r="B248" s="38"/>
      <c r="C248" s="179" t="s">
        <v>308</v>
      </c>
      <c r="D248" s="179" t="s">
        <v>144</v>
      </c>
      <c r="E248" s="180" t="s">
        <v>369</v>
      </c>
      <c r="F248" s="181" t="s">
        <v>370</v>
      </c>
      <c r="G248" s="182" t="s">
        <v>199</v>
      </c>
      <c r="H248" s="183">
        <v>55.761000000000003</v>
      </c>
      <c r="I248" s="184"/>
      <c r="J248" s="184"/>
      <c r="K248" s="185">
        <f>ROUND(P248*H248,2)</f>
        <v>0</v>
      </c>
      <c r="L248" s="181" t="s">
        <v>184</v>
      </c>
      <c r="M248" s="42"/>
      <c r="N248" s="186" t="s">
        <v>22</v>
      </c>
      <c r="O248" s="187" t="s">
        <v>46</v>
      </c>
      <c r="P248" s="188">
        <f>I248+J248</f>
        <v>0</v>
      </c>
      <c r="Q248" s="188">
        <f>ROUND(I248*H248,2)</f>
        <v>0</v>
      </c>
      <c r="R248" s="188">
        <f>ROUND(J248*H248,2)</f>
        <v>0</v>
      </c>
      <c r="S248" s="67"/>
      <c r="T248" s="189">
        <f>S248*H248</f>
        <v>0</v>
      </c>
      <c r="U248" s="189">
        <v>0</v>
      </c>
      <c r="V248" s="189">
        <f>U248*H248</f>
        <v>0</v>
      </c>
      <c r="W248" s="189">
        <v>0.01</v>
      </c>
      <c r="X248" s="190">
        <f>W248*H248</f>
        <v>0.55761000000000005</v>
      </c>
      <c r="Y248" s="37"/>
      <c r="Z248" s="37"/>
      <c r="AA248" s="37"/>
      <c r="AB248" s="37"/>
      <c r="AC248" s="37"/>
      <c r="AD248" s="37"/>
      <c r="AE248" s="37"/>
      <c r="AR248" s="191" t="s">
        <v>371</v>
      </c>
      <c r="AT248" s="191" t="s">
        <v>144</v>
      </c>
      <c r="AU248" s="191" t="s">
        <v>150</v>
      </c>
      <c r="AY248" s="20" t="s">
        <v>141</v>
      </c>
      <c r="BE248" s="192">
        <f>IF(O248="základní",K248,0)</f>
        <v>0</v>
      </c>
      <c r="BF248" s="192">
        <f>IF(O248="snížená",K248,0)</f>
        <v>0</v>
      </c>
      <c r="BG248" s="192">
        <f>IF(O248="zákl. přenesená",K248,0)</f>
        <v>0</v>
      </c>
      <c r="BH248" s="192">
        <f>IF(O248="sníž. přenesená",K248,0)</f>
        <v>0</v>
      </c>
      <c r="BI248" s="192">
        <f>IF(O248="nulová",K248,0)</f>
        <v>0</v>
      </c>
      <c r="BJ248" s="20" t="s">
        <v>150</v>
      </c>
      <c r="BK248" s="192">
        <f>ROUND(P248*H248,2)</f>
        <v>0</v>
      </c>
      <c r="BL248" s="20" t="s">
        <v>371</v>
      </c>
      <c r="BM248" s="191" t="s">
        <v>372</v>
      </c>
    </row>
    <row r="249" spans="1:65" s="2" customFormat="1" ht="11.25">
      <c r="A249" s="37"/>
      <c r="B249" s="38"/>
      <c r="C249" s="39"/>
      <c r="D249" s="199" t="s">
        <v>187</v>
      </c>
      <c r="E249" s="39"/>
      <c r="F249" s="200" t="s">
        <v>373</v>
      </c>
      <c r="G249" s="39"/>
      <c r="H249" s="39"/>
      <c r="I249" s="201"/>
      <c r="J249" s="201"/>
      <c r="K249" s="39"/>
      <c r="L249" s="39"/>
      <c r="M249" s="42"/>
      <c r="N249" s="202"/>
      <c r="O249" s="203"/>
      <c r="P249" s="67"/>
      <c r="Q249" s="67"/>
      <c r="R249" s="67"/>
      <c r="S249" s="67"/>
      <c r="T249" s="67"/>
      <c r="U249" s="67"/>
      <c r="V249" s="67"/>
      <c r="W249" s="67"/>
      <c r="X249" s="68"/>
      <c r="Y249" s="37"/>
      <c r="Z249" s="37"/>
      <c r="AA249" s="37"/>
      <c r="AB249" s="37"/>
      <c r="AC249" s="37"/>
      <c r="AD249" s="37"/>
      <c r="AE249" s="37"/>
      <c r="AT249" s="20" t="s">
        <v>187</v>
      </c>
      <c r="AU249" s="20" t="s">
        <v>150</v>
      </c>
    </row>
    <row r="250" spans="1:65" s="13" customFormat="1" ht="11.25">
      <c r="B250" s="206"/>
      <c r="C250" s="207"/>
      <c r="D250" s="204" t="s">
        <v>191</v>
      </c>
      <c r="E250" s="208" t="s">
        <v>22</v>
      </c>
      <c r="F250" s="209" t="s">
        <v>374</v>
      </c>
      <c r="G250" s="207"/>
      <c r="H250" s="208" t="s">
        <v>22</v>
      </c>
      <c r="I250" s="210"/>
      <c r="J250" s="210"/>
      <c r="K250" s="207"/>
      <c r="L250" s="207"/>
      <c r="M250" s="211"/>
      <c r="N250" s="212"/>
      <c r="O250" s="213"/>
      <c r="P250" s="213"/>
      <c r="Q250" s="213"/>
      <c r="R250" s="213"/>
      <c r="S250" s="213"/>
      <c r="T250" s="213"/>
      <c r="U250" s="213"/>
      <c r="V250" s="213"/>
      <c r="W250" s="213"/>
      <c r="X250" s="214"/>
      <c r="AT250" s="215" t="s">
        <v>191</v>
      </c>
      <c r="AU250" s="215" t="s">
        <v>150</v>
      </c>
      <c r="AV250" s="13" t="s">
        <v>84</v>
      </c>
      <c r="AW250" s="13" t="s">
        <v>5</v>
      </c>
      <c r="AX250" s="13" t="s">
        <v>76</v>
      </c>
      <c r="AY250" s="215" t="s">
        <v>141</v>
      </c>
    </row>
    <row r="251" spans="1:65" s="14" customFormat="1" ht="11.25">
      <c r="B251" s="216"/>
      <c r="C251" s="217"/>
      <c r="D251" s="204" t="s">
        <v>191</v>
      </c>
      <c r="E251" s="218" t="s">
        <v>22</v>
      </c>
      <c r="F251" s="219" t="s">
        <v>375</v>
      </c>
      <c r="G251" s="217"/>
      <c r="H251" s="220">
        <v>50.301000000000002</v>
      </c>
      <c r="I251" s="221"/>
      <c r="J251" s="221"/>
      <c r="K251" s="217"/>
      <c r="L251" s="217"/>
      <c r="M251" s="222"/>
      <c r="N251" s="223"/>
      <c r="O251" s="224"/>
      <c r="P251" s="224"/>
      <c r="Q251" s="224"/>
      <c r="R251" s="224"/>
      <c r="S251" s="224"/>
      <c r="T251" s="224"/>
      <c r="U251" s="224"/>
      <c r="V251" s="224"/>
      <c r="W251" s="224"/>
      <c r="X251" s="225"/>
      <c r="AT251" s="226" t="s">
        <v>191</v>
      </c>
      <c r="AU251" s="226" t="s">
        <v>150</v>
      </c>
      <c r="AV251" s="14" t="s">
        <v>150</v>
      </c>
      <c r="AW251" s="14" t="s">
        <v>5</v>
      </c>
      <c r="AX251" s="14" t="s">
        <v>76</v>
      </c>
      <c r="AY251" s="226" t="s">
        <v>141</v>
      </c>
    </row>
    <row r="252" spans="1:65" s="13" customFormat="1" ht="11.25">
      <c r="B252" s="206"/>
      <c r="C252" s="207"/>
      <c r="D252" s="204" t="s">
        <v>191</v>
      </c>
      <c r="E252" s="208" t="s">
        <v>22</v>
      </c>
      <c r="F252" s="209" t="s">
        <v>376</v>
      </c>
      <c r="G252" s="207"/>
      <c r="H252" s="208" t="s">
        <v>22</v>
      </c>
      <c r="I252" s="210"/>
      <c r="J252" s="210"/>
      <c r="K252" s="207"/>
      <c r="L252" s="207"/>
      <c r="M252" s="211"/>
      <c r="N252" s="212"/>
      <c r="O252" s="213"/>
      <c r="P252" s="213"/>
      <c r="Q252" s="213"/>
      <c r="R252" s="213"/>
      <c r="S252" s="213"/>
      <c r="T252" s="213"/>
      <c r="U252" s="213"/>
      <c r="V252" s="213"/>
      <c r="W252" s="213"/>
      <c r="X252" s="214"/>
      <c r="AT252" s="215" t="s">
        <v>191</v>
      </c>
      <c r="AU252" s="215" t="s">
        <v>150</v>
      </c>
      <c r="AV252" s="13" t="s">
        <v>84</v>
      </c>
      <c r="AW252" s="13" t="s">
        <v>5</v>
      </c>
      <c r="AX252" s="13" t="s">
        <v>76</v>
      </c>
      <c r="AY252" s="215" t="s">
        <v>141</v>
      </c>
    </row>
    <row r="253" spans="1:65" s="14" customFormat="1" ht="11.25">
      <c r="B253" s="216"/>
      <c r="C253" s="217"/>
      <c r="D253" s="204" t="s">
        <v>191</v>
      </c>
      <c r="E253" s="218" t="s">
        <v>22</v>
      </c>
      <c r="F253" s="219" t="s">
        <v>377</v>
      </c>
      <c r="G253" s="217"/>
      <c r="H253" s="220">
        <v>-2.8090000000000002</v>
      </c>
      <c r="I253" s="221"/>
      <c r="J253" s="221"/>
      <c r="K253" s="217"/>
      <c r="L253" s="217"/>
      <c r="M253" s="222"/>
      <c r="N253" s="223"/>
      <c r="O253" s="224"/>
      <c r="P253" s="224"/>
      <c r="Q253" s="224"/>
      <c r="R253" s="224"/>
      <c r="S253" s="224"/>
      <c r="T253" s="224"/>
      <c r="U253" s="224"/>
      <c r="V253" s="224"/>
      <c r="W253" s="224"/>
      <c r="X253" s="225"/>
      <c r="AT253" s="226" t="s">
        <v>191</v>
      </c>
      <c r="AU253" s="226" t="s">
        <v>150</v>
      </c>
      <c r="AV253" s="14" t="s">
        <v>150</v>
      </c>
      <c r="AW253" s="14" t="s">
        <v>5</v>
      </c>
      <c r="AX253" s="14" t="s">
        <v>76</v>
      </c>
      <c r="AY253" s="226" t="s">
        <v>141</v>
      </c>
    </row>
    <row r="254" spans="1:65" s="13" customFormat="1" ht="11.25">
      <c r="B254" s="206"/>
      <c r="C254" s="207"/>
      <c r="D254" s="204" t="s">
        <v>191</v>
      </c>
      <c r="E254" s="208" t="s">
        <v>22</v>
      </c>
      <c r="F254" s="209" t="s">
        <v>270</v>
      </c>
      <c r="G254" s="207"/>
      <c r="H254" s="208" t="s">
        <v>22</v>
      </c>
      <c r="I254" s="210"/>
      <c r="J254" s="210"/>
      <c r="K254" s="207"/>
      <c r="L254" s="207"/>
      <c r="M254" s="211"/>
      <c r="N254" s="212"/>
      <c r="O254" s="213"/>
      <c r="P254" s="213"/>
      <c r="Q254" s="213"/>
      <c r="R254" s="213"/>
      <c r="S254" s="213"/>
      <c r="T254" s="213"/>
      <c r="U254" s="213"/>
      <c r="V254" s="213"/>
      <c r="W254" s="213"/>
      <c r="X254" s="214"/>
      <c r="AT254" s="215" t="s">
        <v>191</v>
      </c>
      <c r="AU254" s="215" t="s">
        <v>150</v>
      </c>
      <c r="AV254" s="13" t="s">
        <v>84</v>
      </c>
      <c r="AW254" s="13" t="s">
        <v>5</v>
      </c>
      <c r="AX254" s="13" t="s">
        <v>76</v>
      </c>
      <c r="AY254" s="215" t="s">
        <v>141</v>
      </c>
    </row>
    <row r="255" spans="1:65" s="14" customFormat="1" ht="11.25">
      <c r="B255" s="216"/>
      <c r="C255" s="217"/>
      <c r="D255" s="204" t="s">
        <v>191</v>
      </c>
      <c r="E255" s="218" t="s">
        <v>22</v>
      </c>
      <c r="F255" s="219" t="s">
        <v>378</v>
      </c>
      <c r="G255" s="217"/>
      <c r="H255" s="220">
        <v>2.0830000000000002</v>
      </c>
      <c r="I255" s="221"/>
      <c r="J255" s="221"/>
      <c r="K255" s="217"/>
      <c r="L255" s="217"/>
      <c r="M255" s="222"/>
      <c r="N255" s="223"/>
      <c r="O255" s="224"/>
      <c r="P255" s="224"/>
      <c r="Q255" s="224"/>
      <c r="R255" s="224"/>
      <c r="S255" s="224"/>
      <c r="T255" s="224"/>
      <c r="U255" s="224"/>
      <c r="V255" s="224"/>
      <c r="W255" s="224"/>
      <c r="X255" s="225"/>
      <c r="AT255" s="226" t="s">
        <v>191</v>
      </c>
      <c r="AU255" s="226" t="s">
        <v>150</v>
      </c>
      <c r="AV255" s="14" t="s">
        <v>150</v>
      </c>
      <c r="AW255" s="14" t="s">
        <v>5</v>
      </c>
      <c r="AX255" s="14" t="s">
        <v>76</v>
      </c>
      <c r="AY255" s="226" t="s">
        <v>141</v>
      </c>
    </row>
    <row r="256" spans="1:65" s="13" customFormat="1" ht="11.25">
      <c r="B256" s="206"/>
      <c r="C256" s="207"/>
      <c r="D256" s="204" t="s">
        <v>191</v>
      </c>
      <c r="E256" s="208" t="s">
        <v>22</v>
      </c>
      <c r="F256" s="209" t="s">
        <v>379</v>
      </c>
      <c r="G256" s="207"/>
      <c r="H256" s="208" t="s">
        <v>22</v>
      </c>
      <c r="I256" s="210"/>
      <c r="J256" s="210"/>
      <c r="K256" s="207"/>
      <c r="L256" s="207"/>
      <c r="M256" s="211"/>
      <c r="N256" s="212"/>
      <c r="O256" s="213"/>
      <c r="P256" s="213"/>
      <c r="Q256" s="213"/>
      <c r="R256" s="213"/>
      <c r="S256" s="213"/>
      <c r="T256" s="213"/>
      <c r="U256" s="213"/>
      <c r="V256" s="213"/>
      <c r="W256" s="213"/>
      <c r="X256" s="214"/>
      <c r="AT256" s="215" t="s">
        <v>191</v>
      </c>
      <c r="AU256" s="215" t="s">
        <v>150</v>
      </c>
      <c r="AV256" s="13" t="s">
        <v>84</v>
      </c>
      <c r="AW256" s="13" t="s">
        <v>5</v>
      </c>
      <c r="AX256" s="13" t="s">
        <v>76</v>
      </c>
      <c r="AY256" s="215" t="s">
        <v>141</v>
      </c>
    </row>
    <row r="257" spans="1:65" s="14" customFormat="1" ht="22.5">
      <c r="B257" s="216"/>
      <c r="C257" s="217"/>
      <c r="D257" s="204" t="s">
        <v>191</v>
      </c>
      <c r="E257" s="218" t="s">
        <v>22</v>
      </c>
      <c r="F257" s="219" t="s">
        <v>380</v>
      </c>
      <c r="G257" s="217"/>
      <c r="H257" s="220">
        <v>-23.811</v>
      </c>
      <c r="I257" s="221"/>
      <c r="J257" s="221"/>
      <c r="K257" s="217"/>
      <c r="L257" s="217"/>
      <c r="M257" s="222"/>
      <c r="N257" s="223"/>
      <c r="O257" s="224"/>
      <c r="P257" s="224"/>
      <c r="Q257" s="224"/>
      <c r="R257" s="224"/>
      <c r="S257" s="224"/>
      <c r="T257" s="224"/>
      <c r="U257" s="224"/>
      <c r="V257" s="224"/>
      <c r="W257" s="224"/>
      <c r="X257" s="225"/>
      <c r="AT257" s="226" t="s">
        <v>191</v>
      </c>
      <c r="AU257" s="226" t="s">
        <v>150</v>
      </c>
      <c r="AV257" s="14" t="s">
        <v>150</v>
      </c>
      <c r="AW257" s="14" t="s">
        <v>5</v>
      </c>
      <c r="AX257" s="14" t="s">
        <v>76</v>
      </c>
      <c r="AY257" s="226" t="s">
        <v>141</v>
      </c>
    </row>
    <row r="258" spans="1:65" s="13" customFormat="1" ht="11.25">
      <c r="B258" s="206"/>
      <c r="C258" s="207"/>
      <c r="D258" s="204" t="s">
        <v>191</v>
      </c>
      <c r="E258" s="208" t="s">
        <v>22</v>
      </c>
      <c r="F258" s="209" t="s">
        <v>381</v>
      </c>
      <c r="G258" s="207"/>
      <c r="H258" s="208" t="s">
        <v>22</v>
      </c>
      <c r="I258" s="210"/>
      <c r="J258" s="210"/>
      <c r="K258" s="207"/>
      <c r="L258" s="207"/>
      <c r="M258" s="211"/>
      <c r="N258" s="212"/>
      <c r="O258" s="213"/>
      <c r="P258" s="213"/>
      <c r="Q258" s="213"/>
      <c r="R258" s="213"/>
      <c r="S258" s="213"/>
      <c r="T258" s="213"/>
      <c r="U258" s="213"/>
      <c r="V258" s="213"/>
      <c r="W258" s="213"/>
      <c r="X258" s="214"/>
      <c r="AT258" s="215" t="s">
        <v>191</v>
      </c>
      <c r="AU258" s="215" t="s">
        <v>150</v>
      </c>
      <c r="AV258" s="13" t="s">
        <v>84</v>
      </c>
      <c r="AW258" s="13" t="s">
        <v>5</v>
      </c>
      <c r="AX258" s="13" t="s">
        <v>76</v>
      </c>
      <c r="AY258" s="215" t="s">
        <v>141</v>
      </c>
    </row>
    <row r="259" spans="1:65" s="14" customFormat="1" ht="11.25">
      <c r="B259" s="216"/>
      <c r="C259" s="217"/>
      <c r="D259" s="204" t="s">
        <v>191</v>
      </c>
      <c r="E259" s="218" t="s">
        <v>22</v>
      </c>
      <c r="F259" s="219" t="s">
        <v>382</v>
      </c>
      <c r="G259" s="217"/>
      <c r="H259" s="220">
        <v>-2.976</v>
      </c>
      <c r="I259" s="221"/>
      <c r="J259" s="221"/>
      <c r="K259" s="217"/>
      <c r="L259" s="217"/>
      <c r="M259" s="222"/>
      <c r="N259" s="223"/>
      <c r="O259" s="224"/>
      <c r="P259" s="224"/>
      <c r="Q259" s="224"/>
      <c r="R259" s="224"/>
      <c r="S259" s="224"/>
      <c r="T259" s="224"/>
      <c r="U259" s="224"/>
      <c r="V259" s="224"/>
      <c r="W259" s="224"/>
      <c r="X259" s="225"/>
      <c r="AT259" s="226" t="s">
        <v>191</v>
      </c>
      <c r="AU259" s="226" t="s">
        <v>150</v>
      </c>
      <c r="AV259" s="14" t="s">
        <v>150</v>
      </c>
      <c r="AW259" s="14" t="s">
        <v>5</v>
      </c>
      <c r="AX259" s="14" t="s">
        <v>76</v>
      </c>
      <c r="AY259" s="226" t="s">
        <v>141</v>
      </c>
    </row>
    <row r="260" spans="1:65" s="13" customFormat="1" ht="11.25">
      <c r="B260" s="206"/>
      <c r="C260" s="207"/>
      <c r="D260" s="204" t="s">
        <v>191</v>
      </c>
      <c r="E260" s="208" t="s">
        <v>22</v>
      </c>
      <c r="F260" s="209" t="s">
        <v>383</v>
      </c>
      <c r="G260" s="207"/>
      <c r="H260" s="208" t="s">
        <v>22</v>
      </c>
      <c r="I260" s="210"/>
      <c r="J260" s="210"/>
      <c r="K260" s="207"/>
      <c r="L260" s="207"/>
      <c r="M260" s="211"/>
      <c r="N260" s="212"/>
      <c r="O260" s="213"/>
      <c r="P260" s="213"/>
      <c r="Q260" s="213"/>
      <c r="R260" s="213"/>
      <c r="S260" s="213"/>
      <c r="T260" s="213"/>
      <c r="U260" s="213"/>
      <c r="V260" s="213"/>
      <c r="W260" s="213"/>
      <c r="X260" s="214"/>
      <c r="AT260" s="215" t="s">
        <v>191</v>
      </c>
      <c r="AU260" s="215" t="s">
        <v>150</v>
      </c>
      <c r="AV260" s="13" t="s">
        <v>84</v>
      </c>
      <c r="AW260" s="13" t="s">
        <v>5</v>
      </c>
      <c r="AX260" s="13" t="s">
        <v>76</v>
      </c>
      <c r="AY260" s="215" t="s">
        <v>141</v>
      </c>
    </row>
    <row r="261" spans="1:65" s="14" customFormat="1" ht="11.25">
      <c r="B261" s="216"/>
      <c r="C261" s="217"/>
      <c r="D261" s="204" t="s">
        <v>191</v>
      </c>
      <c r="E261" s="218" t="s">
        <v>22</v>
      </c>
      <c r="F261" s="219" t="s">
        <v>384</v>
      </c>
      <c r="G261" s="217"/>
      <c r="H261" s="220">
        <v>48.734000000000002</v>
      </c>
      <c r="I261" s="221"/>
      <c r="J261" s="221"/>
      <c r="K261" s="217"/>
      <c r="L261" s="217"/>
      <c r="M261" s="222"/>
      <c r="N261" s="223"/>
      <c r="O261" s="224"/>
      <c r="P261" s="224"/>
      <c r="Q261" s="224"/>
      <c r="R261" s="224"/>
      <c r="S261" s="224"/>
      <c r="T261" s="224"/>
      <c r="U261" s="224"/>
      <c r="V261" s="224"/>
      <c r="W261" s="224"/>
      <c r="X261" s="225"/>
      <c r="AT261" s="226" t="s">
        <v>191</v>
      </c>
      <c r="AU261" s="226" t="s">
        <v>150</v>
      </c>
      <c r="AV261" s="14" t="s">
        <v>150</v>
      </c>
      <c r="AW261" s="14" t="s">
        <v>5</v>
      </c>
      <c r="AX261" s="14" t="s">
        <v>76</v>
      </c>
      <c r="AY261" s="226" t="s">
        <v>141</v>
      </c>
    </row>
    <row r="262" spans="1:65" s="13" customFormat="1" ht="11.25">
      <c r="B262" s="206"/>
      <c r="C262" s="207"/>
      <c r="D262" s="204" t="s">
        <v>191</v>
      </c>
      <c r="E262" s="208" t="s">
        <v>22</v>
      </c>
      <c r="F262" s="209" t="s">
        <v>385</v>
      </c>
      <c r="G262" s="207"/>
      <c r="H262" s="208" t="s">
        <v>22</v>
      </c>
      <c r="I262" s="210"/>
      <c r="J262" s="210"/>
      <c r="K262" s="207"/>
      <c r="L262" s="207"/>
      <c r="M262" s="211"/>
      <c r="N262" s="212"/>
      <c r="O262" s="213"/>
      <c r="P262" s="213"/>
      <c r="Q262" s="213"/>
      <c r="R262" s="213"/>
      <c r="S262" s="213"/>
      <c r="T262" s="213"/>
      <c r="U262" s="213"/>
      <c r="V262" s="213"/>
      <c r="W262" s="213"/>
      <c r="X262" s="214"/>
      <c r="AT262" s="215" t="s">
        <v>191</v>
      </c>
      <c r="AU262" s="215" t="s">
        <v>150</v>
      </c>
      <c r="AV262" s="13" t="s">
        <v>84</v>
      </c>
      <c r="AW262" s="13" t="s">
        <v>5</v>
      </c>
      <c r="AX262" s="13" t="s">
        <v>76</v>
      </c>
      <c r="AY262" s="215" t="s">
        <v>141</v>
      </c>
    </row>
    <row r="263" spans="1:65" s="14" customFormat="1" ht="11.25">
      <c r="B263" s="216"/>
      <c r="C263" s="217"/>
      <c r="D263" s="204" t="s">
        <v>191</v>
      </c>
      <c r="E263" s="218" t="s">
        <v>22</v>
      </c>
      <c r="F263" s="219" t="s">
        <v>386</v>
      </c>
      <c r="G263" s="217"/>
      <c r="H263" s="220">
        <v>-8.9760000000000009</v>
      </c>
      <c r="I263" s="221"/>
      <c r="J263" s="221"/>
      <c r="K263" s="217"/>
      <c r="L263" s="217"/>
      <c r="M263" s="222"/>
      <c r="N263" s="223"/>
      <c r="O263" s="224"/>
      <c r="P263" s="224"/>
      <c r="Q263" s="224"/>
      <c r="R263" s="224"/>
      <c r="S263" s="224"/>
      <c r="T263" s="224"/>
      <c r="U263" s="224"/>
      <c r="V263" s="224"/>
      <c r="W263" s="224"/>
      <c r="X263" s="225"/>
      <c r="AT263" s="226" t="s">
        <v>191</v>
      </c>
      <c r="AU263" s="226" t="s">
        <v>150</v>
      </c>
      <c r="AV263" s="14" t="s">
        <v>150</v>
      </c>
      <c r="AW263" s="14" t="s">
        <v>5</v>
      </c>
      <c r="AX263" s="14" t="s">
        <v>76</v>
      </c>
      <c r="AY263" s="226" t="s">
        <v>141</v>
      </c>
    </row>
    <row r="264" spans="1:65" s="13" customFormat="1" ht="11.25">
      <c r="B264" s="206"/>
      <c r="C264" s="207"/>
      <c r="D264" s="204" t="s">
        <v>191</v>
      </c>
      <c r="E264" s="208" t="s">
        <v>22</v>
      </c>
      <c r="F264" s="209" t="s">
        <v>387</v>
      </c>
      <c r="G264" s="207"/>
      <c r="H264" s="208" t="s">
        <v>22</v>
      </c>
      <c r="I264" s="210"/>
      <c r="J264" s="210"/>
      <c r="K264" s="207"/>
      <c r="L264" s="207"/>
      <c r="M264" s="211"/>
      <c r="N264" s="212"/>
      <c r="O264" s="213"/>
      <c r="P264" s="213"/>
      <c r="Q264" s="213"/>
      <c r="R264" s="213"/>
      <c r="S264" s="213"/>
      <c r="T264" s="213"/>
      <c r="U264" s="213"/>
      <c r="V264" s="213"/>
      <c r="W264" s="213"/>
      <c r="X264" s="214"/>
      <c r="AT264" s="215" t="s">
        <v>191</v>
      </c>
      <c r="AU264" s="215" t="s">
        <v>150</v>
      </c>
      <c r="AV264" s="13" t="s">
        <v>84</v>
      </c>
      <c r="AW264" s="13" t="s">
        <v>5</v>
      </c>
      <c r="AX264" s="13" t="s">
        <v>76</v>
      </c>
      <c r="AY264" s="215" t="s">
        <v>141</v>
      </c>
    </row>
    <row r="265" spans="1:65" s="14" customFormat="1" ht="11.25">
      <c r="B265" s="216"/>
      <c r="C265" s="217"/>
      <c r="D265" s="204" t="s">
        <v>191</v>
      </c>
      <c r="E265" s="218" t="s">
        <v>22</v>
      </c>
      <c r="F265" s="219" t="s">
        <v>388</v>
      </c>
      <c r="G265" s="217"/>
      <c r="H265" s="220">
        <v>-7.5949999999999998</v>
      </c>
      <c r="I265" s="221"/>
      <c r="J265" s="221"/>
      <c r="K265" s="217"/>
      <c r="L265" s="217"/>
      <c r="M265" s="222"/>
      <c r="N265" s="223"/>
      <c r="O265" s="224"/>
      <c r="P265" s="224"/>
      <c r="Q265" s="224"/>
      <c r="R265" s="224"/>
      <c r="S265" s="224"/>
      <c r="T265" s="224"/>
      <c r="U265" s="224"/>
      <c r="V265" s="224"/>
      <c r="W265" s="224"/>
      <c r="X265" s="225"/>
      <c r="AT265" s="226" t="s">
        <v>191</v>
      </c>
      <c r="AU265" s="226" t="s">
        <v>150</v>
      </c>
      <c r="AV265" s="14" t="s">
        <v>150</v>
      </c>
      <c r="AW265" s="14" t="s">
        <v>5</v>
      </c>
      <c r="AX265" s="14" t="s">
        <v>76</v>
      </c>
      <c r="AY265" s="226" t="s">
        <v>141</v>
      </c>
    </row>
    <row r="266" spans="1:65" s="13" customFormat="1" ht="11.25">
      <c r="B266" s="206"/>
      <c r="C266" s="207"/>
      <c r="D266" s="204" t="s">
        <v>191</v>
      </c>
      <c r="E266" s="208" t="s">
        <v>22</v>
      </c>
      <c r="F266" s="209" t="s">
        <v>270</v>
      </c>
      <c r="G266" s="207"/>
      <c r="H266" s="208" t="s">
        <v>22</v>
      </c>
      <c r="I266" s="210"/>
      <c r="J266" s="210"/>
      <c r="K266" s="207"/>
      <c r="L266" s="207"/>
      <c r="M266" s="211"/>
      <c r="N266" s="212"/>
      <c r="O266" s="213"/>
      <c r="P266" s="213"/>
      <c r="Q266" s="213"/>
      <c r="R266" s="213"/>
      <c r="S266" s="213"/>
      <c r="T266" s="213"/>
      <c r="U266" s="213"/>
      <c r="V266" s="213"/>
      <c r="W266" s="213"/>
      <c r="X266" s="214"/>
      <c r="AT266" s="215" t="s">
        <v>191</v>
      </c>
      <c r="AU266" s="215" t="s">
        <v>150</v>
      </c>
      <c r="AV266" s="13" t="s">
        <v>84</v>
      </c>
      <c r="AW266" s="13" t="s">
        <v>5</v>
      </c>
      <c r="AX266" s="13" t="s">
        <v>76</v>
      </c>
      <c r="AY266" s="215" t="s">
        <v>141</v>
      </c>
    </row>
    <row r="267" spans="1:65" s="14" customFormat="1" ht="11.25">
      <c r="B267" s="216"/>
      <c r="C267" s="217"/>
      <c r="D267" s="204" t="s">
        <v>191</v>
      </c>
      <c r="E267" s="218" t="s">
        <v>22</v>
      </c>
      <c r="F267" s="219" t="s">
        <v>389</v>
      </c>
      <c r="G267" s="217"/>
      <c r="H267" s="220">
        <v>0.81</v>
      </c>
      <c r="I267" s="221"/>
      <c r="J267" s="221"/>
      <c r="K267" s="217"/>
      <c r="L267" s="217"/>
      <c r="M267" s="222"/>
      <c r="N267" s="223"/>
      <c r="O267" s="224"/>
      <c r="P267" s="224"/>
      <c r="Q267" s="224"/>
      <c r="R267" s="224"/>
      <c r="S267" s="224"/>
      <c r="T267" s="224"/>
      <c r="U267" s="224"/>
      <c r="V267" s="224"/>
      <c r="W267" s="224"/>
      <c r="X267" s="225"/>
      <c r="AT267" s="226" t="s">
        <v>191</v>
      </c>
      <c r="AU267" s="226" t="s">
        <v>150</v>
      </c>
      <c r="AV267" s="14" t="s">
        <v>150</v>
      </c>
      <c r="AW267" s="14" t="s">
        <v>5</v>
      </c>
      <c r="AX267" s="14" t="s">
        <v>76</v>
      </c>
      <c r="AY267" s="226" t="s">
        <v>141</v>
      </c>
    </row>
    <row r="268" spans="1:65" s="15" customFormat="1" ht="11.25">
      <c r="B268" s="227"/>
      <c r="C268" s="228"/>
      <c r="D268" s="204" t="s">
        <v>191</v>
      </c>
      <c r="E268" s="229" t="s">
        <v>22</v>
      </c>
      <c r="F268" s="230" t="s">
        <v>195</v>
      </c>
      <c r="G268" s="228"/>
      <c r="H268" s="231">
        <v>55.761000000000003</v>
      </c>
      <c r="I268" s="232"/>
      <c r="J268" s="232"/>
      <c r="K268" s="228"/>
      <c r="L268" s="228"/>
      <c r="M268" s="233"/>
      <c r="N268" s="234"/>
      <c r="O268" s="235"/>
      <c r="P268" s="235"/>
      <c r="Q268" s="235"/>
      <c r="R268" s="235"/>
      <c r="S268" s="235"/>
      <c r="T268" s="235"/>
      <c r="U268" s="235"/>
      <c r="V268" s="235"/>
      <c r="W268" s="235"/>
      <c r="X268" s="236"/>
      <c r="AT268" s="237" t="s">
        <v>191</v>
      </c>
      <c r="AU268" s="237" t="s">
        <v>150</v>
      </c>
      <c r="AV268" s="15" t="s">
        <v>185</v>
      </c>
      <c r="AW268" s="15" t="s">
        <v>5</v>
      </c>
      <c r="AX268" s="15" t="s">
        <v>84</v>
      </c>
      <c r="AY268" s="237" t="s">
        <v>141</v>
      </c>
    </row>
    <row r="269" spans="1:65" s="12" customFormat="1" ht="22.9" customHeight="1">
      <c r="B269" s="162"/>
      <c r="C269" s="163"/>
      <c r="D269" s="164" t="s">
        <v>75</v>
      </c>
      <c r="E269" s="177" t="s">
        <v>390</v>
      </c>
      <c r="F269" s="177" t="s">
        <v>391</v>
      </c>
      <c r="G269" s="163"/>
      <c r="H269" s="163"/>
      <c r="I269" s="166"/>
      <c r="J269" s="166"/>
      <c r="K269" s="178">
        <f>BK269</f>
        <v>0</v>
      </c>
      <c r="L269" s="163"/>
      <c r="M269" s="168"/>
      <c r="N269" s="169"/>
      <c r="O269" s="170"/>
      <c r="P269" s="170"/>
      <c r="Q269" s="171">
        <f>SUM(Q270:Q285)</f>
        <v>0</v>
      </c>
      <c r="R269" s="171">
        <f>SUM(R270:R285)</f>
        <v>0</v>
      </c>
      <c r="S269" s="170"/>
      <c r="T269" s="172">
        <f>SUM(T270:T285)</f>
        <v>0</v>
      </c>
      <c r="U269" s="170"/>
      <c r="V269" s="172">
        <f>SUM(V270:V285)</f>
        <v>0</v>
      </c>
      <c r="W269" s="170"/>
      <c r="X269" s="173">
        <f>SUM(X270:X285)</f>
        <v>0</v>
      </c>
      <c r="AR269" s="174" t="s">
        <v>84</v>
      </c>
      <c r="AT269" s="175" t="s">
        <v>75</v>
      </c>
      <c r="AU269" s="175" t="s">
        <v>84</v>
      </c>
      <c r="AY269" s="174" t="s">
        <v>141</v>
      </c>
      <c r="BK269" s="176">
        <f>SUM(BK270:BK285)</f>
        <v>0</v>
      </c>
    </row>
    <row r="270" spans="1:65" s="2" customFormat="1" ht="37.9" customHeight="1">
      <c r="A270" s="37"/>
      <c r="B270" s="38"/>
      <c r="C270" s="179" t="s">
        <v>314</v>
      </c>
      <c r="D270" s="179" t="s">
        <v>144</v>
      </c>
      <c r="E270" s="180" t="s">
        <v>392</v>
      </c>
      <c r="F270" s="181" t="s">
        <v>393</v>
      </c>
      <c r="G270" s="182" t="s">
        <v>183</v>
      </c>
      <c r="H270" s="183">
        <v>8.548</v>
      </c>
      <c r="I270" s="184"/>
      <c r="J270" s="184"/>
      <c r="K270" s="185">
        <f>ROUND(P270*H270,2)</f>
        <v>0</v>
      </c>
      <c r="L270" s="181" t="s">
        <v>184</v>
      </c>
      <c r="M270" s="42"/>
      <c r="N270" s="186" t="s">
        <v>22</v>
      </c>
      <c r="O270" s="187" t="s">
        <v>46</v>
      </c>
      <c r="P270" s="188">
        <f>I270+J270</f>
        <v>0</v>
      </c>
      <c r="Q270" s="188">
        <f>ROUND(I270*H270,2)</f>
        <v>0</v>
      </c>
      <c r="R270" s="188">
        <f>ROUND(J270*H270,2)</f>
        <v>0</v>
      </c>
      <c r="S270" s="67"/>
      <c r="T270" s="189">
        <f>S270*H270</f>
        <v>0</v>
      </c>
      <c r="U270" s="189">
        <v>0</v>
      </c>
      <c r="V270" s="189">
        <f>U270*H270</f>
        <v>0</v>
      </c>
      <c r="W270" s="189">
        <v>0</v>
      </c>
      <c r="X270" s="190">
        <f>W270*H270</f>
        <v>0</v>
      </c>
      <c r="Y270" s="37"/>
      <c r="Z270" s="37"/>
      <c r="AA270" s="37"/>
      <c r="AB270" s="37"/>
      <c r="AC270" s="37"/>
      <c r="AD270" s="37"/>
      <c r="AE270" s="37"/>
      <c r="AR270" s="191" t="s">
        <v>185</v>
      </c>
      <c r="AT270" s="191" t="s">
        <v>144</v>
      </c>
      <c r="AU270" s="191" t="s">
        <v>150</v>
      </c>
      <c r="AY270" s="20" t="s">
        <v>141</v>
      </c>
      <c r="BE270" s="192">
        <f>IF(O270="základní",K270,0)</f>
        <v>0</v>
      </c>
      <c r="BF270" s="192">
        <f>IF(O270="snížená",K270,0)</f>
        <v>0</v>
      </c>
      <c r="BG270" s="192">
        <f>IF(O270="zákl. přenesená",K270,0)</f>
        <v>0</v>
      </c>
      <c r="BH270" s="192">
        <f>IF(O270="sníž. přenesená",K270,0)</f>
        <v>0</v>
      </c>
      <c r="BI270" s="192">
        <f>IF(O270="nulová",K270,0)</f>
        <v>0</v>
      </c>
      <c r="BJ270" s="20" t="s">
        <v>150</v>
      </c>
      <c r="BK270" s="192">
        <f>ROUND(P270*H270,2)</f>
        <v>0</v>
      </c>
      <c r="BL270" s="20" t="s">
        <v>185</v>
      </c>
      <c r="BM270" s="191" t="s">
        <v>394</v>
      </c>
    </row>
    <row r="271" spans="1:65" s="2" customFormat="1" ht="11.25">
      <c r="A271" s="37"/>
      <c r="B271" s="38"/>
      <c r="C271" s="39"/>
      <c r="D271" s="199" t="s">
        <v>187</v>
      </c>
      <c r="E271" s="39"/>
      <c r="F271" s="200" t="s">
        <v>395</v>
      </c>
      <c r="G271" s="39"/>
      <c r="H271" s="39"/>
      <c r="I271" s="201"/>
      <c r="J271" s="201"/>
      <c r="K271" s="39"/>
      <c r="L271" s="39"/>
      <c r="M271" s="42"/>
      <c r="N271" s="202"/>
      <c r="O271" s="203"/>
      <c r="P271" s="67"/>
      <c r="Q271" s="67"/>
      <c r="R271" s="67"/>
      <c r="S271" s="67"/>
      <c r="T271" s="67"/>
      <c r="U271" s="67"/>
      <c r="V271" s="67"/>
      <c r="W271" s="67"/>
      <c r="X271" s="68"/>
      <c r="Y271" s="37"/>
      <c r="Z271" s="37"/>
      <c r="AA271" s="37"/>
      <c r="AB271" s="37"/>
      <c r="AC271" s="37"/>
      <c r="AD271" s="37"/>
      <c r="AE271" s="37"/>
      <c r="AT271" s="20" t="s">
        <v>187</v>
      </c>
      <c r="AU271" s="20" t="s">
        <v>150</v>
      </c>
    </row>
    <row r="272" spans="1:65" s="2" customFormat="1" ht="33" customHeight="1">
      <c r="A272" s="37"/>
      <c r="B272" s="38"/>
      <c r="C272" s="179" t="s">
        <v>396</v>
      </c>
      <c r="D272" s="179" t="s">
        <v>144</v>
      </c>
      <c r="E272" s="180" t="s">
        <v>397</v>
      </c>
      <c r="F272" s="181" t="s">
        <v>398</v>
      </c>
      <c r="G272" s="182" t="s">
        <v>183</v>
      </c>
      <c r="H272" s="183">
        <v>8.548</v>
      </c>
      <c r="I272" s="184"/>
      <c r="J272" s="184"/>
      <c r="K272" s="185">
        <f>ROUND(P272*H272,2)</f>
        <v>0</v>
      </c>
      <c r="L272" s="181" t="s">
        <v>184</v>
      </c>
      <c r="M272" s="42"/>
      <c r="N272" s="186" t="s">
        <v>22</v>
      </c>
      <c r="O272" s="187" t="s">
        <v>46</v>
      </c>
      <c r="P272" s="188">
        <f>I272+J272</f>
        <v>0</v>
      </c>
      <c r="Q272" s="188">
        <f>ROUND(I272*H272,2)</f>
        <v>0</v>
      </c>
      <c r="R272" s="188">
        <f>ROUND(J272*H272,2)</f>
        <v>0</v>
      </c>
      <c r="S272" s="67"/>
      <c r="T272" s="189">
        <f>S272*H272</f>
        <v>0</v>
      </c>
      <c r="U272" s="189">
        <v>0</v>
      </c>
      <c r="V272" s="189">
        <f>U272*H272</f>
        <v>0</v>
      </c>
      <c r="W272" s="189">
        <v>0</v>
      </c>
      <c r="X272" s="190">
        <f>W272*H272</f>
        <v>0</v>
      </c>
      <c r="Y272" s="37"/>
      <c r="Z272" s="37"/>
      <c r="AA272" s="37"/>
      <c r="AB272" s="37"/>
      <c r="AC272" s="37"/>
      <c r="AD272" s="37"/>
      <c r="AE272" s="37"/>
      <c r="AR272" s="191" t="s">
        <v>185</v>
      </c>
      <c r="AT272" s="191" t="s">
        <v>144</v>
      </c>
      <c r="AU272" s="191" t="s">
        <v>150</v>
      </c>
      <c r="AY272" s="20" t="s">
        <v>141</v>
      </c>
      <c r="BE272" s="192">
        <f>IF(O272="základní",K272,0)</f>
        <v>0</v>
      </c>
      <c r="BF272" s="192">
        <f>IF(O272="snížená",K272,0)</f>
        <v>0</v>
      </c>
      <c r="BG272" s="192">
        <f>IF(O272="zákl. přenesená",K272,0)</f>
        <v>0</v>
      </c>
      <c r="BH272" s="192">
        <f>IF(O272="sníž. přenesená",K272,0)</f>
        <v>0</v>
      </c>
      <c r="BI272" s="192">
        <f>IF(O272="nulová",K272,0)</f>
        <v>0</v>
      </c>
      <c r="BJ272" s="20" t="s">
        <v>150</v>
      </c>
      <c r="BK272" s="192">
        <f>ROUND(P272*H272,2)</f>
        <v>0</v>
      </c>
      <c r="BL272" s="20" t="s">
        <v>185</v>
      </c>
      <c r="BM272" s="191" t="s">
        <v>399</v>
      </c>
    </row>
    <row r="273" spans="1:65" s="2" customFormat="1" ht="11.25">
      <c r="A273" s="37"/>
      <c r="B273" s="38"/>
      <c r="C273" s="39"/>
      <c r="D273" s="199" t="s">
        <v>187</v>
      </c>
      <c r="E273" s="39"/>
      <c r="F273" s="200" t="s">
        <v>400</v>
      </c>
      <c r="G273" s="39"/>
      <c r="H273" s="39"/>
      <c r="I273" s="201"/>
      <c r="J273" s="201"/>
      <c r="K273" s="39"/>
      <c r="L273" s="39"/>
      <c r="M273" s="42"/>
      <c r="N273" s="202"/>
      <c r="O273" s="203"/>
      <c r="P273" s="67"/>
      <c r="Q273" s="67"/>
      <c r="R273" s="67"/>
      <c r="S273" s="67"/>
      <c r="T273" s="67"/>
      <c r="U273" s="67"/>
      <c r="V273" s="67"/>
      <c r="W273" s="67"/>
      <c r="X273" s="68"/>
      <c r="Y273" s="37"/>
      <c r="Z273" s="37"/>
      <c r="AA273" s="37"/>
      <c r="AB273" s="37"/>
      <c r="AC273" s="37"/>
      <c r="AD273" s="37"/>
      <c r="AE273" s="37"/>
      <c r="AT273" s="20" t="s">
        <v>187</v>
      </c>
      <c r="AU273" s="20" t="s">
        <v>150</v>
      </c>
    </row>
    <row r="274" spans="1:65" s="2" customFormat="1" ht="44.25" customHeight="1">
      <c r="A274" s="37"/>
      <c r="B274" s="38"/>
      <c r="C274" s="179" t="s">
        <v>401</v>
      </c>
      <c r="D274" s="179" t="s">
        <v>144</v>
      </c>
      <c r="E274" s="180" t="s">
        <v>402</v>
      </c>
      <c r="F274" s="181" t="s">
        <v>403</v>
      </c>
      <c r="G274" s="182" t="s">
        <v>183</v>
      </c>
      <c r="H274" s="183">
        <v>190.96899999999999</v>
      </c>
      <c r="I274" s="184"/>
      <c r="J274" s="184"/>
      <c r="K274" s="185">
        <f>ROUND(P274*H274,2)</f>
        <v>0</v>
      </c>
      <c r="L274" s="181" t="s">
        <v>184</v>
      </c>
      <c r="M274" s="42"/>
      <c r="N274" s="186" t="s">
        <v>22</v>
      </c>
      <c r="O274" s="187" t="s">
        <v>46</v>
      </c>
      <c r="P274" s="188">
        <f>I274+J274</f>
        <v>0</v>
      </c>
      <c r="Q274" s="188">
        <f>ROUND(I274*H274,2)</f>
        <v>0</v>
      </c>
      <c r="R274" s="188">
        <f>ROUND(J274*H274,2)</f>
        <v>0</v>
      </c>
      <c r="S274" s="67"/>
      <c r="T274" s="189">
        <f>S274*H274</f>
        <v>0</v>
      </c>
      <c r="U274" s="189">
        <v>0</v>
      </c>
      <c r="V274" s="189">
        <f>U274*H274</f>
        <v>0</v>
      </c>
      <c r="W274" s="189">
        <v>0</v>
      </c>
      <c r="X274" s="190">
        <f>W274*H274</f>
        <v>0</v>
      </c>
      <c r="Y274" s="37"/>
      <c r="Z274" s="37"/>
      <c r="AA274" s="37"/>
      <c r="AB274" s="37"/>
      <c r="AC274" s="37"/>
      <c r="AD274" s="37"/>
      <c r="AE274" s="37"/>
      <c r="AR274" s="191" t="s">
        <v>185</v>
      </c>
      <c r="AT274" s="191" t="s">
        <v>144</v>
      </c>
      <c r="AU274" s="191" t="s">
        <v>150</v>
      </c>
      <c r="AY274" s="20" t="s">
        <v>141</v>
      </c>
      <c r="BE274" s="192">
        <f>IF(O274="základní",K274,0)</f>
        <v>0</v>
      </c>
      <c r="BF274" s="192">
        <f>IF(O274="snížená",K274,0)</f>
        <v>0</v>
      </c>
      <c r="BG274" s="192">
        <f>IF(O274="zákl. přenesená",K274,0)</f>
        <v>0</v>
      </c>
      <c r="BH274" s="192">
        <f>IF(O274="sníž. přenesená",K274,0)</f>
        <v>0</v>
      </c>
      <c r="BI274" s="192">
        <f>IF(O274="nulová",K274,0)</f>
        <v>0</v>
      </c>
      <c r="BJ274" s="20" t="s">
        <v>150</v>
      </c>
      <c r="BK274" s="192">
        <f>ROUND(P274*H274,2)</f>
        <v>0</v>
      </c>
      <c r="BL274" s="20" t="s">
        <v>185</v>
      </c>
      <c r="BM274" s="191" t="s">
        <v>404</v>
      </c>
    </row>
    <row r="275" spans="1:65" s="2" customFormat="1" ht="11.25">
      <c r="A275" s="37"/>
      <c r="B275" s="38"/>
      <c r="C275" s="39"/>
      <c r="D275" s="199" t="s">
        <v>187</v>
      </c>
      <c r="E275" s="39"/>
      <c r="F275" s="200" t="s">
        <v>405</v>
      </c>
      <c r="G275" s="39"/>
      <c r="H275" s="39"/>
      <c r="I275" s="201"/>
      <c r="J275" s="201"/>
      <c r="K275" s="39"/>
      <c r="L275" s="39"/>
      <c r="M275" s="42"/>
      <c r="N275" s="202"/>
      <c r="O275" s="203"/>
      <c r="P275" s="67"/>
      <c r="Q275" s="67"/>
      <c r="R275" s="67"/>
      <c r="S275" s="67"/>
      <c r="T275" s="67"/>
      <c r="U275" s="67"/>
      <c r="V275" s="67"/>
      <c r="W275" s="67"/>
      <c r="X275" s="68"/>
      <c r="Y275" s="37"/>
      <c r="Z275" s="37"/>
      <c r="AA275" s="37"/>
      <c r="AB275" s="37"/>
      <c r="AC275" s="37"/>
      <c r="AD275" s="37"/>
      <c r="AE275" s="37"/>
      <c r="AT275" s="20" t="s">
        <v>187</v>
      </c>
      <c r="AU275" s="20" t="s">
        <v>150</v>
      </c>
    </row>
    <row r="276" spans="1:65" s="14" customFormat="1" ht="11.25">
      <c r="B276" s="216"/>
      <c r="C276" s="217"/>
      <c r="D276" s="204" t="s">
        <v>191</v>
      </c>
      <c r="E276" s="218" t="s">
        <v>22</v>
      </c>
      <c r="F276" s="219" t="s">
        <v>406</v>
      </c>
      <c r="G276" s="217"/>
      <c r="H276" s="220">
        <v>190.96899999999999</v>
      </c>
      <c r="I276" s="221"/>
      <c r="J276" s="221"/>
      <c r="K276" s="217"/>
      <c r="L276" s="217"/>
      <c r="M276" s="222"/>
      <c r="N276" s="223"/>
      <c r="O276" s="224"/>
      <c r="P276" s="224"/>
      <c r="Q276" s="224"/>
      <c r="R276" s="224"/>
      <c r="S276" s="224"/>
      <c r="T276" s="224"/>
      <c r="U276" s="224"/>
      <c r="V276" s="224"/>
      <c r="W276" s="224"/>
      <c r="X276" s="225"/>
      <c r="AT276" s="226" t="s">
        <v>191</v>
      </c>
      <c r="AU276" s="226" t="s">
        <v>150</v>
      </c>
      <c r="AV276" s="14" t="s">
        <v>150</v>
      </c>
      <c r="AW276" s="14" t="s">
        <v>5</v>
      </c>
      <c r="AX276" s="14" t="s">
        <v>76</v>
      </c>
      <c r="AY276" s="226" t="s">
        <v>141</v>
      </c>
    </row>
    <row r="277" spans="1:65" s="15" customFormat="1" ht="11.25">
      <c r="B277" s="227"/>
      <c r="C277" s="228"/>
      <c r="D277" s="204" t="s">
        <v>191</v>
      </c>
      <c r="E277" s="229" t="s">
        <v>22</v>
      </c>
      <c r="F277" s="230" t="s">
        <v>195</v>
      </c>
      <c r="G277" s="228"/>
      <c r="H277" s="231">
        <v>190.96899999999999</v>
      </c>
      <c r="I277" s="232"/>
      <c r="J277" s="232"/>
      <c r="K277" s="228"/>
      <c r="L277" s="228"/>
      <c r="M277" s="233"/>
      <c r="N277" s="234"/>
      <c r="O277" s="235"/>
      <c r="P277" s="235"/>
      <c r="Q277" s="235"/>
      <c r="R277" s="235"/>
      <c r="S277" s="235"/>
      <c r="T277" s="235"/>
      <c r="U277" s="235"/>
      <c r="V277" s="235"/>
      <c r="W277" s="235"/>
      <c r="X277" s="236"/>
      <c r="AT277" s="237" t="s">
        <v>191</v>
      </c>
      <c r="AU277" s="237" t="s">
        <v>150</v>
      </c>
      <c r="AV277" s="15" t="s">
        <v>185</v>
      </c>
      <c r="AW277" s="15" t="s">
        <v>5</v>
      </c>
      <c r="AX277" s="15" t="s">
        <v>84</v>
      </c>
      <c r="AY277" s="237" t="s">
        <v>141</v>
      </c>
    </row>
    <row r="278" spans="1:65" s="2" customFormat="1" ht="44.25" customHeight="1">
      <c r="A278" s="37"/>
      <c r="B278" s="38"/>
      <c r="C278" s="179" t="s">
        <v>9</v>
      </c>
      <c r="D278" s="179" t="s">
        <v>144</v>
      </c>
      <c r="E278" s="180" t="s">
        <v>407</v>
      </c>
      <c r="F278" s="181" t="s">
        <v>408</v>
      </c>
      <c r="G278" s="182" t="s">
        <v>183</v>
      </c>
      <c r="H278" s="183">
        <v>8.1690000000000005</v>
      </c>
      <c r="I278" s="184"/>
      <c r="J278" s="184"/>
      <c r="K278" s="185">
        <f>ROUND(P278*H278,2)</f>
        <v>0</v>
      </c>
      <c r="L278" s="181" t="s">
        <v>184</v>
      </c>
      <c r="M278" s="42"/>
      <c r="N278" s="186" t="s">
        <v>22</v>
      </c>
      <c r="O278" s="187" t="s">
        <v>46</v>
      </c>
      <c r="P278" s="188">
        <f>I278+J278</f>
        <v>0</v>
      </c>
      <c r="Q278" s="188">
        <f>ROUND(I278*H278,2)</f>
        <v>0</v>
      </c>
      <c r="R278" s="188">
        <f>ROUND(J278*H278,2)</f>
        <v>0</v>
      </c>
      <c r="S278" s="67"/>
      <c r="T278" s="189">
        <f>S278*H278</f>
        <v>0</v>
      </c>
      <c r="U278" s="189">
        <v>0</v>
      </c>
      <c r="V278" s="189">
        <f>U278*H278</f>
        <v>0</v>
      </c>
      <c r="W278" s="189">
        <v>0</v>
      </c>
      <c r="X278" s="190">
        <f>W278*H278</f>
        <v>0</v>
      </c>
      <c r="Y278" s="37"/>
      <c r="Z278" s="37"/>
      <c r="AA278" s="37"/>
      <c r="AB278" s="37"/>
      <c r="AC278" s="37"/>
      <c r="AD278" s="37"/>
      <c r="AE278" s="37"/>
      <c r="AR278" s="191" t="s">
        <v>185</v>
      </c>
      <c r="AT278" s="191" t="s">
        <v>144</v>
      </c>
      <c r="AU278" s="191" t="s">
        <v>150</v>
      </c>
      <c r="AY278" s="20" t="s">
        <v>141</v>
      </c>
      <c r="BE278" s="192">
        <f>IF(O278="základní",K278,0)</f>
        <v>0</v>
      </c>
      <c r="BF278" s="192">
        <f>IF(O278="snížená",K278,0)</f>
        <v>0</v>
      </c>
      <c r="BG278" s="192">
        <f>IF(O278="zákl. přenesená",K278,0)</f>
        <v>0</v>
      </c>
      <c r="BH278" s="192">
        <f>IF(O278="sníž. přenesená",K278,0)</f>
        <v>0</v>
      </c>
      <c r="BI278" s="192">
        <f>IF(O278="nulová",K278,0)</f>
        <v>0</v>
      </c>
      <c r="BJ278" s="20" t="s">
        <v>150</v>
      </c>
      <c r="BK278" s="192">
        <f>ROUND(P278*H278,2)</f>
        <v>0</v>
      </c>
      <c r="BL278" s="20" t="s">
        <v>185</v>
      </c>
      <c r="BM278" s="191" t="s">
        <v>409</v>
      </c>
    </row>
    <row r="279" spans="1:65" s="2" customFormat="1" ht="11.25">
      <c r="A279" s="37"/>
      <c r="B279" s="38"/>
      <c r="C279" s="39"/>
      <c r="D279" s="199" t="s">
        <v>187</v>
      </c>
      <c r="E279" s="39"/>
      <c r="F279" s="200" t="s">
        <v>410</v>
      </c>
      <c r="G279" s="39"/>
      <c r="H279" s="39"/>
      <c r="I279" s="201"/>
      <c r="J279" s="201"/>
      <c r="K279" s="39"/>
      <c r="L279" s="39"/>
      <c r="M279" s="42"/>
      <c r="N279" s="202"/>
      <c r="O279" s="203"/>
      <c r="P279" s="67"/>
      <c r="Q279" s="67"/>
      <c r="R279" s="67"/>
      <c r="S279" s="67"/>
      <c r="T279" s="67"/>
      <c r="U279" s="67"/>
      <c r="V279" s="67"/>
      <c r="W279" s="67"/>
      <c r="X279" s="68"/>
      <c r="Y279" s="37"/>
      <c r="Z279" s="37"/>
      <c r="AA279" s="37"/>
      <c r="AB279" s="37"/>
      <c r="AC279" s="37"/>
      <c r="AD279" s="37"/>
      <c r="AE279" s="37"/>
      <c r="AT279" s="20" t="s">
        <v>187</v>
      </c>
      <c r="AU279" s="20" t="s">
        <v>150</v>
      </c>
    </row>
    <row r="280" spans="1:65" s="14" customFormat="1" ht="11.25">
      <c r="B280" s="216"/>
      <c r="C280" s="217"/>
      <c r="D280" s="204" t="s">
        <v>191</v>
      </c>
      <c r="E280" s="218" t="s">
        <v>22</v>
      </c>
      <c r="F280" s="219" t="s">
        <v>411</v>
      </c>
      <c r="G280" s="217"/>
      <c r="H280" s="220">
        <v>8.1690000000000005</v>
      </c>
      <c r="I280" s="221"/>
      <c r="J280" s="221"/>
      <c r="K280" s="217"/>
      <c r="L280" s="217"/>
      <c r="M280" s="222"/>
      <c r="N280" s="223"/>
      <c r="O280" s="224"/>
      <c r="P280" s="224"/>
      <c r="Q280" s="224"/>
      <c r="R280" s="224"/>
      <c r="S280" s="224"/>
      <c r="T280" s="224"/>
      <c r="U280" s="224"/>
      <c r="V280" s="224"/>
      <c r="W280" s="224"/>
      <c r="X280" s="225"/>
      <c r="AT280" s="226" t="s">
        <v>191</v>
      </c>
      <c r="AU280" s="226" t="s">
        <v>150</v>
      </c>
      <c r="AV280" s="14" t="s">
        <v>150</v>
      </c>
      <c r="AW280" s="14" t="s">
        <v>5</v>
      </c>
      <c r="AX280" s="14" t="s">
        <v>76</v>
      </c>
      <c r="AY280" s="226" t="s">
        <v>141</v>
      </c>
    </row>
    <row r="281" spans="1:65" s="15" customFormat="1" ht="11.25">
      <c r="B281" s="227"/>
      <c r="C281" s="228"/>
      <c r="D281" s="204" t="s">
        <v>191</v>
      </c>
      <c r="E281" s="229" t="s">
        <v>22</v>
      </c>
      <c r="F281" s="230" t="s">
        <v>195</v>
      </c>
      <c r="G281" s="228"/>
      <c r="H281" s="231">
        <v>8.1690000000000005</v>
      </c>
      <c r="I281" s="232"/>
      <c r="J281" s="232"/>
      <c r="K281" s="228"/>
      <c r="L281" s="228"/>
      <c r="M281" s="233"/>
      <c r="N281" s="234"/>
      <c r="O281" s="235"/>
      <c r="P281" s="235"/>
      <c r="Q281" s="235"/>
      <c r="R281" s="235"/>
      <c r="S281" s="235"/>
      <c r="T281" s="235"/>
      <c r="U281" s="235"/>
      <c r="V281" s="235"/>
      <c r="W281" s="235"/>
      <c r="X281" s="236"/>
      <c r="AT281" s="237" t="s">
        <v>191</v>
      </c>
      <c r="AU281" s="237" t="s">
        <v>150</v>
      </c>
      <c r="AV281" s="15" t="s">
        <v>185</v>
      </c>
      <c r="AW281" s="15" t="s">
        <v>5</v>
      </c>
      <c r="AX281" s="15" t="s">
        <v>84</v>
      </c>
      <c r="AY281" s="237" t="s">
        <v>141</v>
      </c>
    </row>
    <row r="282" spans="1:65" s="2" customFormat="1" ht="37.9" customHeight="1">
      <c r="A282" s="37"/>
      <c r="B282" s="38"/>
      <c r="C282" s="179" t="s">
        <v>412</v>
      </c>
      <c r="D282" s="179" t="s">
        <v>144</v>
      </c>
      <c r="E282" s="180" t="s">
        <v>413</v>
      </c>
      <c r="F282" s="181" t="s">
        <v>414</v>
      </c>
      <c r="G282" s="182" t="s">
        <v>183</v>
      </c>
      <c r="H282" s="183">
        <v>0.13400000000000001</v>
      </c>
      <c r="I282" s="184"/>
      <c r="J282" s="184"/>
      <c r="K282" s="185">
        <f>ROUND(P282*H282,2)</f>
        <v>0</v>
      </c>
      <c r="L282" s="181" t="s">
        <v>184</v>
      </c>
      <c r="M282" s="42"/>
      <c r="N282" s="186" t="s">
        <v>22</v>
      </c>
      <c r="O282" s="187" t="s">
        <v>46</v>
      </c>
      <c r="P282" s="188">
        <f>I282+J282</f>
        <v>0</v>
      </c>
      <c r="Q282" s="188">
        <f>ROUND(I282*H282,2)</f>
        <v>0</v>
      </c>
      <c r="R282" s="188">
        <f>ROUND(J282*H282,2)</f>
        <v>0</v>
      </c>
      <c r="S282" s="67"/>
      <c r="T282" s="189">
        <f>S282*H282</f>
        <v>0</v>
      </c>
      <c r="U282" s="189">
        <v>0</v>
      </c>
      <c r="V282" s="189">
        <f>U282*H282</f>
        <v>0</v>
      </c>
      <c r="W282" s="189">
        <v>0</v>
      </c>
      <c r="X282" s="190">
        <f>W282*H282</f>
        <v>0</v>
      </c>
      <c r="Y282" s="37"/>
      <c r="Z282" s="37"/>
      <c r="AA282" s="37"/>
      <c r="AB282" s="37"/>
      <c r="AC282" s="37"/>
      <c r="AD282" s="37"/>
      <c r="AE282" s="37"/>
      <c r="AR282" s="191" t="s">
        <v>185</v>
      </c>
      <c r="AT282" s="191" t="s">
        <v>144</v>
      </c>
      <c r="AU282" s="191" t="s">
        <v>150</v>
      </c>
      <c r="AY282" s="20" t="s">
        <v>141</v>
      </c>
      <c r="BE282" s="192">
        <f>IF(O282="základní",K282,0)</f>
        <v>0</v>
      </c>
      <c r="BF282" s="192">
        <f>IF(O282="snížená",K282,0)</f>
        <v>0</v>
      </c>
      <c r="BG282" s="192">
        <f>IF(O282="zákl. přenesená",K282,0)</f>
        <v>0</v>
      </c>
      <c r="BH282" s="192">
        <f>IF(O282="sníž. přenesená",K282,0)</f>
        <v>0</v>
      </c>
      <c r="BI282" s="192">
        <f>IF(O282="nulová",K282,0)</f>
        <v>0</v>
      </c>
      <c r="BJ282" s="20" t="s">
        <v>150</v>
      </c>
      <c r="BK282" s="192">
        <f>ROUND(P282*H282,2)</f>
        <v>0</v>
      </c>
      <c r="BL282" s="20" t="s">
        <v>185</v>
      </c>
      <c r="BM282" s="191" t="s">
        <v>415</v>
      </c>
    </row>
    <row r="283" spans="1:65" s="2" customFormat="1" ht="11.25">
      <c r="A283" s="37"/>
      <c r="B283" s="38"/>
      <c r="C283" s="39"/>
      <c r="D283" s="199" t="s">
        <v>187</v>
      </c>
      <c r="E283" s="39"/>
      <c r="F283" s="200" t="s">
        <v>416</v>
      </c>
      <c r="G283" s="39"/>
      <c r="H283" s="39"/>
      <c r="I283" s="201"/>
      <c r="J283" s="201"/>
      <c r="K283" s="39"/>
      <c r="L283" s="39"/>
      <c r="M283" s="42"/>
      <c r="N283" s="202"/>
      <c r="O283" s="203"/>
      <c r="P283" s="67"/>
      <c r="Q283" s="67"/>
      <c r="R283" s="67"/>
      <c r="S283" s="67"/>
      <c r="T283" s="67"/>
      <c r="U283" s="67"/>
      <c r="V283" s="67"/>
      <c r="W283" s="67"/>
      <c r="X283" s="68"/>
      <c r="Y283" s="37"/>
      <c r="Z283" s="37"/>
      <c r="AA283" s="37"/>
      <c r="AB283" s="37"/>
      <c r="AC283" s="37"/>
      <c r="AD283" s="37"/>
      <c r="AE283" s="37"/>
      <c r="AT283" s="20" t="s">
        <v>187</v>
      </c>
      <c r="AU283" s="20" t="s">
        <v>150</v>
      </c>
    </row>
    <row r="284" spans="1:65" s="14" customFormat="1" ht="11.25">
      <c r="B284" s="216"/>
      <c r="C284" s="217"/>
      <c r="D284" s="204" t="s">
        <v>191</v>
      </c>
      <c r="E284" s="218" t="s">
        <v>22</v>
      </c>
      <c r="F284" s="219" t="s">
        <v>417</v>
      </c>
      <c r="G284" s="217"/>
      <c r="H284" s="220">
        <v>0.13400000000000001</v>
      </c>
      <c r="I284" s="221"/>
      <c r="J284" s="221"/>
      <c r="K284" s="217"/>
      <c r="L284" s="217"/>
      <c r="M284" s="222"/>
      <c r="N284" s="223"/>
      <c r="O284" s="224"/>
      <c r="P284" s="224"/>
      <c r="Q284" s="224"/>
      <c r="R284" s="224"/>
      <c r="S284" s="224"/>
      <c r="T284" s="224"/>
      <c r="U284" s="224"/>
      <c r="V284" s="224"/>
      <c r="W284" s="224"/>
      <c r="X284" s="225"/>
      <c r="AT284" s="226" t="s">
        <v>191</v>
      </c>
      <c r="AU284" s="226" t="s">
        <v>150</v>
      </c>
      <c r="AV284" s="14" t="s">
        <v>150</v>
      </c>
      <c r="AW284" s="14" t="s">
        <v>5</v>
      </c>
      <c r="AX284" s="14" t="s">
        <v>76</v>
      </c>
      <c r="AY284" s="226" t="s">
        <v>141</v>
      </c>
    </row>
    <row r="285" spans="1:65" s="15" customFormat="1" ht="11.25">
      <c r="B285" s="227"/>
      <c r="C285" s="228"/>
      <c r="D285" s="204" t="s">
        <v>191</v>
      </c>
      <c r="E285" s="229" t="s">
        <v>22</v>
      </c>
      <c r="F285" s="230" t="s">
        <v>195</v>
      </c>
      <c r="G285" s="228"/>
      <c r="H285" s="231">
        <v>0.13400000000000001</v>
      </c>
      <c r="I285" s="232"/>
      <c r="J285" s="232"/>
      <c r="K285" s="228"/>
      <c r="L285" s="228"/>
      <c r="M285" s="233"/>
      <c r="N285" s="234"/>
      <c r="O285" s="235"/>
      <c r="P285" s="235"/>
      <c r="Q285" s="235"/>
      <c r="R285" s="235"/>
      <c r="S285" s="235"/>
      <c r="T285" s="235"/>
      <c r="U285" s="235"/>
      <c r="V285" s="235"/>
      <c r="W285" s="235"/>
      <c r="X285" s="236"/>
      <c r="AT285" s="237" t="s">
        <v>191</v>
      </c>
      <c r="AU285" s="237" t="s">
        <v>150</v>
      </c>
      <c r="AV285" s="15" t="s">
        <v>185</v>
      </c>
      <c r="AW285" s="15" t="s">
        <v>5</v>
      </c>
      <c r="AX285" s="15" t="s">
        <v>84</v>
      </c>
      <c r="AY285" s="237" t="s">
        <v>141</v>
      </c>
    </row>
    <row r="286" spans="1:65" s="12" customFormat="1" ht="22.9" customHeight="1">
      <c r="B286" s="162"/>
      <c r="C286" s="163"/>
      <c r="D286" s="164" t="s">
        <v>75</v>
      </c>
      <c r="E286" s="177" t="s">
        <v>418</v>
      </c>
      <c r="F286" s="177" t="s">
        <v>419</v>
      </c>
      <c r="G286" s="163"/>
      <c r="H286" s="163"/>
      <c r="I286" s="166"/>
      <c r="J286" s="166"/>
      <c r="K286" s="178">
        <f>BK286</f>
        <v>0</v>
      </c>
      <c r="L286" s="163"/>
      <c r="M286" s="168"/>
      <c r="N286" s="169"/>
      <c r="O286" s="170"/>
      <c r="P286" s="170"/>
      <c r="Q286" s="171">
        <f>SUM(Q287:Q288)</f>
        <v>0</v>
      </c>
      <c r="R286" s="171">
        <f>SUM(R287:R288)</f>
        <v>0</v>
      </c>
      <c r="S286" s="170"/>
      <c r="T286" s="172">
        <f>SUM(T287:T288)</f>
        <v>0</v>
      </c>
      <c r="U286" s="170"/>
      <c r="V286" s="172">
        <f>SUM(V287:V288)</f>
        <v>0</v>
      </c>
      <c r="W286" s="170"/>
      <c r="X286" s="173">
        <f>SUM(X287:X288)</f>
        <v>0</v>
      </c>
      <c r="AR286" s="174" t="s">
        <v>84</v>
      </c>
      <c r="AT286" s="175" t="s">
        <v>75</v>
      </c>
      <c r="AU286" s="175" t="s">
        <v>84</v>
      </c>
      <c r="AY286" s="174" t="s">
        <v>141</v>
      </c>
      <c r="BK286" s="176">
        <f>SUM(BK287:BK288)</f>
        <v>0</v>
      </c>
    </row>
    <row r="287" spans="1:65" s="2" customFormat="1" ht="62.65" customHeight="1">
      <c r="A287" s="37"/>
      <c r="B287" s="38"/>
      <c r="C287" s="179" t="s">
        <v>420</v>
      </c>
      <c r="D287" s="179" t="s">
        <v>144</v>
      </c>
      <c r="E287" s="180" t="s">
        <v>421</v>
      </c>
      <c r="F287" s="181" t="s">
        <v>422</v>
      </c>
      <c r="G287" s="182" t="s">
        <v>183</v>
      </c>
      <c r="H287" s="183">
        <v>2.8860000000000001</v>
      </c>
      <c r="I287" s="184"/>
      <c r="J287" s="184"/>
      <c r="K287" s="185">
        <f>ROUND(P287*H287,2)</f>
        <v>0</v>
      </c>
      <c r="L287" s="181" t="s">
        <v>184</v>
      </c>
      <c r="M287" s="42"/>
      <c r="N287" s="186" t="s">
        <v>22</v>
      </c>
      <c r="O287" s="187" t="s">
        <v>46</v>
      </c>
      <c r="P287" s="188">
        <f>I287+J287</f>
        <v>0</v>
      </c>
      <c r="Q287" s="188">
        <f>ROUND(I287*H287,2)</f>
        <v>0</v>
      </c>
      <c r="R287" s="188">
        <f>ROUND(J287*H287,2)</f>
        <v>0</v>
      </c>
      <c r="S287" s="67"/>
      <c r="T287" s="189">
        <f>S287*H287</f>
        <v>0</v>
      </c>
      <c r="U287" s="189">
        <v>0</v>
      </c>
      <c r="V287" s="189">
        <f>U287*H287</f>
        <v>0</v>
      </c>
      <c r="W287" s="189">
        <v>0</v>
      </c>
      <c r="X287" s="190">
        <f>W287*H287</f>
        <v>0</v>
      </c>
      <c r="Y287" s="37"/>
      <c r="Z287" s="37"/>
      <c r="AA287" s="37"/>
      <c r="AB287" s="37"/>
      <c r="AC287" s="37"/>
      <c r="AD287" s="37"/>
      <c r="AE287" s="37"/>
      <c r="AR287" s="191" t="s">
        <v>185</v>
      </c>
      <c r="AT287" s="191" t="s">
        <v>144</v>
      </c>
      <c r="AU287" s="191" t="s">
        <v>150</v>
      </c>
      <c r="AY287" s="20" t="s">
        <v>141</v>
      </c>
      <c r="BE287" s="192">
        <f>IF(O287="základní",K287,0)</f>
        <v>0</v>
      </c>
      <c r="BF287" s="192">
        <f>IF(O287="snížená",K287,0)</f>
        <v>0</v>
      </c>
      <c r="BG287" s="192">
        <f>IF(O287="zákl. přenesená",K287,0)</f>
        <v>0</v>
      </c>
      <c r="BH287" s="192">
        <f>IF(O287="sníž. přenesená",K287,0)</f>
        <v>0</v>
      </c>
      <c r="BI287" s="192">
        <f>IF(O287="nulová",K287,0)</f>
        <v>0</v>
      </c>
      <c r="BJ287" s="20" t="s">
        <v>150</v>
      </c>
      <c r="BK287" s="192">
        <f>ROUND(P287*H287,2)</f>
        <v>0</v>
      </c>
      <c r="BL287" s="20" t="s">
        <v>185</v>
      </c>
      <c r="BM287" s="191" t="s">
        <v>423</v>
      </c>
    </row>
    <row r="288" spans="1:65" s="2" customFormat="1" ht="11.25">
      <c r="A288" s="37"/>
      <c r="B288" s="38"/>
      <c r="C288" s="39"/>
      <c r="D288" s="199" t="s">
        <v>187</v>
      </c>
      <c r="E288" s="39"/>
      <c r="F288" s="200" t="s">
        <v>424</v>
      </c>
      <c r="G288" s="39"/>
      <c r="H288" s="39"/>
      <c r="I288" s="201"/>
      <c r="J288" s="201"/>
      <c r="K288" s="39"/>
      <c r="L288" s="39"/>
      <c r="M288" s="42"/>
      <c r="N288" s="202"/>
      <c r="O288" s="203"/>
      <c r="P288" s="67"/>
      <c r="Q288" s="67"/>
      <c r="R288" s="67"/>
      <c r="S288" s="67"/>
      <c r="T288" s="67"/>
      <c r="U288" s="67"/>
      <c r="V288" s="67"/>
      <c r="W288" s="67"/>
      <c r="X288" s="68"/>
      <c r="Y288" s="37"/>
      <c r="Z288" s="37"/>
      <c r="AA288" s="37"/>
      <c r="AB288" s="37"/>
      <c r="AC288" s="37"/>
      <c r="AD288" s="37"/>
      <c r="AE288" s="37"/>
      <c r="AT288" s="20" t="s">
        <v>187</v>
      </c>
      <c r="AU288" s="20" t="s">
        <v>150</v>
      </c>
    </row>
    <row r="289" spans="1:65" s="12" customFormat="1" ht="25.9" customHeight="1">
      <c r="B289" s="162"/>
      <c r="C289" s="163"/>
      <c r="D289" s="164" t="s">
        <v>75</v>
      </c>
      <c r="E289" s="165" t="s">
        <v>425</v>
      </c>
      <c r="F289" s="165" t="s">
        <v>426</v>
      </c>
      <c r="G289" s="163"/>
      <c r="H289" s="163"/>
      <c r="I289" s="166"/>
      <c r="J289" s="166"/>
      <c r="K289" s="167">
        <f>BK289</f>
        <v>0</v>
      </c>
      <c r="L289" s="163"/>
      <c r="M289" s="168"/>
      <c r="N289" s="169"/>
      <c r="O289" s="170"/>
      <c r="P289" s="170"/>
      <c r="Q289" s="171">
        <f>Q290+Q380+Q403+Q518+Q542</f>
        <v>0</v>
      </c>
      <c r="R289" s="171">
        <f>R290+R380+R403+R518+R542</f>
        <v>0</v>
      </c>
      <c r="S289" s="170"/>
      <c r="T289" s="172">
        <f>T290+T380+T403+T518+T542</f>
        <v>0</v>
      </c>
      <c r="U289" s="170"/>
      <c r="V289" s="172">
        <f>V290+V380+V403+V518+V542</f>
        <v>3.8882006749999998</v>
      </c>
      <c r="W289" s="170"/>
      <c r="X289" s="173">
        <f>X290+X380+X403+X518+X542</f>
        <v>2.5183874099999999</v>
      </c>
      <c r="AR289" s="174" t="s">
        <v>150</v>
      </c>
      <c r="AT289" s="175" t="s">
        <v>75</v>
      </c>
      <c r="AU289" s="175" t="s">
        <v>76</v>
      </c>
      <c r="AY289" s="174" t="s">
        <v>141</v>
      </c>
      <c r="BK289" s="176">
        <f>BK290+BK380+BK403+BK518+BK542</f>
        <v>0</v>
      </c>
    </row>
    <row r="290" spans="1:65" s="12" customFormat="1" ht="22.9" customHeight="1">
      <c r="B290" s="162"/>
      <c r="C290" s="163"/>
      <c r="D290" s="164" t="s">
        <v>75</v>
      </c>
      <c r="E290" s="177" t="s">
        <v>427</v>
      </c>
      <c r="F290" s="177" t="s">
        <v>428</v>
      </c>
      <c r="G290" s="163"/>
      <c r="H290" s="163"/>
      <c r="I290" s="166"/>
      <c r="J290" s="166"/>
      <c r="K290" s="178">
        <f>BK290</f>
        <v>0</v>
      </c>
      <c r="L290" s="163"/>
      <c r="M290" s="168"/>
      <c r="N290" s="169"/>
      <c r="O290" s="170"/>
      <c r="P290" s="170"/>
      <c r="Q290" s="171">
        <f>Q291+SUM(Q292:Q351)</f>
        <v>0</v>
      </c>
      <c r="R290" s="171">
        <f>R291+SUM(R292:R351)</f>
        <v>0</v>
      </c>
      <c r="S290" s="170"/>
      <c r="T290" s="172">
        <f>T291+SUM(T292:T351)</f>
        <v>0</v>
      </c>
      <c r="U290" s="170"/>
      <c r="V290" s="172">
        <f>V291+SUM(V292:V351)</f>
        <v>1.5222387973</v>
      </c>
      <c r="W290" s="170"/>
      <c r="X290" s="173">
        <f>X291+SUM(X292:X351)</f>
        <v>0.33701999999999999</v>
      </c>
      <c r="AR290" s="174" t="s">
        <v>150</v>
      </c>
      <c r="AT290" s="175" t="s">
        <v>75</v>
      </c>
      <c r="AU290" s="175" t="s">
        <v>84</v>
      </c>
      <c r="AY290" s="174" t="s">
        <v>141</v>
      </c>
      <c r="BK290" s="176">
        <f>BK291+SUM(BK292:BK351)</f>
        <v>0</v>
      </c>
    </row>
    <row r="291" spans="1:65" s="2" customFormat="1" ht="55.5" customHeight="1">
      <c r="A291" s="37"/>
      <c r="B291" s="38"/>
      <c r="C291" s="179" t="s">
        <v>429</v>
      </c>
      <c r="D291" s="179" t="s">
        <v>144</v>
      </c>
      <c r="E291" s="180" t="s">
        <v>430</v>
      </c>
      <c r="F291" s="181" t="s">
        <v>431</v>
      </c>
      <c r="G291" s="182" t="s">
        <v>199</v>
      </c>
      <c r="H291" s="183">
        <v>19.622</v>
      </c>
      <c r="I291" s="184"/>
      <c r="J291" s="184"/>
      <c r="K291" s="185">
        <f>ROUND(P291*H291,2)</f>
        <v>0</v>
      </c>
      <c r="L291" s="181" t="s">
        <v>184</v>
      </c>
      <c r="M291" s="42"/>
      <c r="N291" s="186" t="s">
        <v>22</v>
      </c>
      <c r="O291" s="187" t="s">
        <v>46</v>
      </c>
      <c r="P291" s="188">
        <f>I291+J291</f>
        <v>0</v>
      </c>
      <c r="Q291" s="188">
        <f>ROUND(I291*H291,2)</f>
        <v>0</v>
      </c>
      <c r="R291" s="188">
        <f>ROUND(J291*H291,2)</f>
        <v>0</v>
      </c>
      <c r="S291" s="67"/>
      <c r="T291" s="189">
        <f>S291*H291</f>
        <v>0</v>
      </c>
      <c r="U291" s="189">
        <v>4.3233599999999997E-2</v>
      </c>
      <c r="V291" s="189">
        <f>U291*H291</f>
        <v>0.8483296991999999</v>
      </c>
      <c r="W291" s="189">
        <v>0</v>
      </c>
      <c r="X291" s="190">
        <f>W291*H291</f>
        <v>0</v>
      </c>
      <c r="Y291" s="37"/>
      <c r="Z291" s="37"/>
      <c r="AA291" s="37"/>
      <c r="AB291" s="37"/>
      <c r="AC291" s="37"/>
      <c r="AD291" s="37"/>
      <c r="AE291" s="37"/>
      <c r="AR291" s="191" t="s">
        <v>371</v>
      </c>
      <c r="AT291" s="191" t="s">
        <v>144</v>
      </c>
      <c r="AU291" s="191" t="s">
        <v>150</v>
      </c>
      <c r="AY291" s="20" t="s">
        <v>141</v>
      </c>
      <c r="BE291" s="192">
        <f>IF(O291="základní",K291,0)</f>
        <v>0</v>
      </c>
      <c r="BF291" s="192">
        <f>IF(O291="snížená",K291,0)</f>
        <v>0</v>
      </c>
      <c r="BG291" s="192">
        <f>IF(O291="zákl. přenesená",K291,0)</f>
        <v>0</v>
      </c>
      <c r="BH291" s="192">
        <f>IF(O291="sníž. přenesená",K291,0)</f>
        <v>0</v>
      </c>
      <c r="BI291" s="192">
        <f>IF(O291="nulová",K291,0)</f>
        <v>0</v>
      </c>
      <c r="BJ291" s="20" t="s">
        <v>150</v>
      </c>
      <c r="BK291" s="192">
        <f>ROUND(P291*H291,2)</f>
        <v>0</v>
      </c>
      <c r="BL291" s="20" t="s">
        <v>371</v>
      </c>
      <c r="BM291" s="191" t="s">
        <v>432</v>
      </c>
    </row>
    <row r="292" spans="1:65" s="2" customFormat="1" ht="11.25">
      <c r="A292" s="37"/>
      <c r="B292" s="38"/>
      <c r="C292" s="39"/>
      <c r="D292" s="199" t="s">
        <v>187</v>
      </c>
      <c r="E292" s="39"/>
      <c r="F292" s="200" t="s">
        <v>433</v>
      </c>
      <c r="G292" s="39"/>
      <c r="H292" s="39"/>
      <c r="I292" s="201"/>
      <c r="J292" s="201"/>
      <c r="K292" s="39"/>
      <c r="L292" s="39"/>
      <c r="M292" s="42"/>
      <c r="N292" s="202"/>
      <c r="O292" s="203"/>
      <c r="P292" s="67"/>
      <c r="Q292" s="67"/>
      <c r="R292" s="67"/>
      <c r="S292" s="67"/>
      <c r="T292" s="67"/>
      <c r="U292" s="67"/>
      <c r="V292" s="67"/>
      <c r="W292" s="67"/>
      <c r="X292" s="68"/>
      <c r="Y292" s="37"/>
      <c r="Z292" s="37"/>
      <c r="AA292" s="37"/>
      <c r="AB292" s="37"/>
      <c r="AC292" s="37"/>
      <c r="AD292" s="37"/>
      <c r="AE292" s="37"/>
      <c r="AT292" s="20" t="s">
        <v>187</v>
      </c>
      <c r="AU292" s="20" t="s">
        <v>150</v>
      </c>
    </row>
    <row r="293" spans="1:65" s="13" customFormat="1" ht="11.25">
      <c r="B293" s="206"/>
      <c r="C293" s="207"/>
      <c r="D293" s="204" t="s">
        <v>191</v>
      </c>
      <c r="E293" s="208" t="s">
        <v>22</v>
      </c>
      <c r="F293" s="209" t="s">
        <v>226</v>
      </c>
      <c r="G293" s="207"/>
      <c r="H293" s="208" t="s">
        <v>22</v>
      </c>
      <c r="I293" s="210"/>
      <c r="J293" s="210"/>
      <c r="K293" s="207"/>
      <c r="L293" s="207"/>
      <c r="M293" s="211"/>
      <c r="N293" s="212"/>
      <c r="O293" s="213"/>
      <c r="P293" s="213"/>
      <c r="Q293" s="213"/>
      <c r="R293" s="213"/>
      <c r="S293" s="213"/>
      <c r="T293" s="213"/>
      <c r="U293" s="213"/>
      <c r="V293" s="213"/>
      <c r="W293" s="213"/>
      <c r="X293" s="214"/>
      <c r="AT293" s="215" t="s">
        <v>191</v>
      </c>
      <c r="AU293" s="215" t="s">
        <v>150</v>
      </c>
      <c r="AV293" s="13" t="s">
        <v>84</v>
      </c>
      <c r="AW293" s="13" t="s">
        <v>5</v>
      </c>
      <c r="AX293" s="13" t="s">
        <v>76</v>
      </c>
      <c r="AY293" s="215" t="s">
        <v>141</v>
      </c>
    </row>
    <row r="294" spans="1:65" s="14" customFormat="1" ht="11.25">
      <c r="B294" s="216"/>
      <c r="C294" s="217"/>
      <c r="D294" s="204" t="s">
        <v>191</v>
      </c>
      <c r="E294" s="218" t="s">
        <v>22</v>
      </c>
      <c r="F294" s="219" t="s">
        <v>434</v>
      </c>
      <c r="G294" s="217"/>
      <c r="H294" s="220">
        <v>19.622</v>
      </c>
      <c r="I294" s="221"/>
      <c r="J294" s="221"/>
      <c r="K294" s="217"/>
      <c r="L294" s="217"/>
      <c r="M294" s="222"/>
      <c r="N294" s="223"/>
      <c r="O294" s="224"/>
      <c r="P294" s="224"/>
      <c r="Q294" s="224"/>
      <c r="R294" s="224"/>
      <c r="S294" s="224"/>
      <c r="T294" s="224"/>
      <c r="U294" s="224"/>
      <c r="V294" s="224"/>
      <c r="W294" s="224"/>
      <c r="X294" s="225"/>
      <c r="AT294" s="226" t="s">
        <v>191</v>
      </c>
      <c r="AU294" s="226" t="s">
        <v>150</v>
      </c>
      <c r="AV294" s="14" t="s">
        <v>150</v>
      </c>
      <c r="AW294" s="14" t="s">
        <v>5</v>
      </c>
      <c r="AX294" s="14" t="s">
        <v>76</v>
      </c>
      <c r="AY294" s="226" t="s">
        <v>141</v>
      </c>
    </row>
    <row r="295" spans="1:65" s="15" customFormat="1" ht="11.25">
      <c r="B295" s="227"/>
      <c r="C295" s="228"/>
      <c r="D295" s="204" t="s">
        <v>191</v>
      </c>
      <c r="E295" s="229" t="s">
        <v>22</v>
      </c>
      <c r="F295" s="230" t="s">
        <v>195</v>
      </c>
      <c r="G295" s="228"/>
      <c r="H295" s="231">
        <v>19.622</v>
      </c>
      <c r="I295" s="232"/>
      <c r="J295" s="232"/>
      <c r="K295" s="228"/>
      <c r="L295" s="228"/>
      <c r="M295" s="233"/>
      <c r="N295" s="234"/>
      <c r="O295" s="235"/>
      <c r="P295" s="235"/>
      <c r="Q295" s="235"/>
      <c r="R295" s="235"/>
      <c r="S295" s="235"/>
      <c r="T295" s="235"/>
      <c r="U295" s="235"/>
      <c r="V295" s="235"/>
      <c r="W295" s="235"/>
      <c r="X295" s="236"/>
      <c r="AT295" s="237" t="s">
        <v>191</v>
      </c>
      <c r="AU295" s="237" t="s">
        <v>150</v>
      </c>
      <c r="AV295" s="15" t="s">
        <v>185</v>
      </c>
      <c r="AW295" s="15" t="s">
        <v>5</v>
      </c>
      <c r="AX295" s="15" t="s">
        <v>84</v>
      </c>
      <c r="AY295" s="237" t="s">
        <v>141</v>
      </c>
    </row>
    <row r="296" spans="1:65" s="2" customFormat="1" ht="44.25" customHeight="1">
      <c r="A296" s="37"/>
      <c r="B296" s="38"/>
      <c r="C296" s="179" t="s">
        <v>435</v>
      </c>
      <c r="D296" s="179" t="s">
        <v>144</v>
      </c>
      <c r="E296" s="180" t="s">
        <v>436</v>
      </c>
      <c r="F296" s="181" t="s">
        <v>437</v>
      </c>
      <c r="G296" s="182" t="s">
        <v>362</v>
      </c>
      <c r="H296" s="183">
        <v>6.2850000000000001</v>
      </c>
      <c r="I296" s="184"/>
      <c r="J296" s="184"/>
      <c r="K296" s="185">
        <f>ROUND(P296*H296,2)</f>
        <v>0</v>
      </c>
      <c r="L296" s="181" t="s">
        <v>184</v>
      </c>
      <c r="M296" s="42"/>
      <c r="N296" s="186" t="s">
        <v>22</v>
      </c>
      <c r="O296" s="187" t="s">
        <v>46</v>
      </c>
      <c r="P296" s="188">
        <f>I296+J296</f>
        <v>0</v>
      </c>
      <c r="Q296" s="188">
        <f>ROUND(I296*H296,2)</f>
        <v>0</v>
      </c>
      <c r="R296" s="188">
        <f>ROUND(J296*H296,2)</f>
        <v>0</v>
      </c>
      <c r="S296" s="67"/>
      <c r="T296" s="189">
        <f>S296*H296</f>
        <v>0</v>
      </c>
      <c r="U296" s="189">
        <v>1.5999999999999999E-5</v>
      </c>
      <c r="V296" s="189">
        <f>U296*H296</f>
        <v>1.0056E-4</v>
      </c>
      <c r="W296" s="189">
        <v>0</v>
      </c>
      <c r="X296" s="190">
        <f>W296*H296</f>
        <v>0</v>
      </c>
      <c r="Y296" s="37"/>
      <c r="Z296" s="37"/>
      <c r="AA296" s="37"/>
      <c r="AB296" s="37"/>
      <c r="AC296" s="37"/>
      <c r="AD296" s="37"/>
      <c r="AE296" s="37"/>
      <c r="AR296" s="191" t="s">
        <v>371</v>
      </c>
      <c r="AT296" s="191" t="s">
        <v>144</v>
      </c>
      <c r="AU296" s="191" t="s">
        <v>150</v>
      </c>
      <c r="AY296" s="20" t="s">
        <v>141</v>
      </c>
      <c r="BE296" s="192">
        <f>IF(O296="základní",K296,0)</f>
        <v>0</v>
      </c>
      <c r="BF296" s="192">
        <f>IF(O296="snížená",K296,0)</f>
        <v>0</v>
      </c>
      <c r="BG296" s="192">
        <f>IF(O296="zákl. přenesená",K296,0)</f>
        <v>0</v>
      </c>
      <c r="BH296" s="192">
        <f>IF(O296="sníž. přenesená",K296,0)</f>
        <v>0</v>
      </c>
      <c r="BI296" s="192">
        <f>IF(O296="nulová",K296,0)</f>
        <v>0</v>
      </c>
      <c r="BJ296" s="20" t="s">
        <v>150</v>
      </c>
      <c r="BK296" s="192">
        <f>ROUND(P296*H296,2)</f>
        <v>0</v>
      </c>
      <c r="BL296" s="20" t="s">
        <v>371</v>
      </c>
      <c r="BM296" s="191" t="s">
        <v>438</v>
      </c>
    </row>
    <row r="297" spans="1:65" s="2" customFormat="1" ht="11.25">
      <c r="A297" s="37"/>
      <c r="B297" s="38"/>
      <c r="C297" s="39"/>
      <c r="D297" s="199" t="s">
        <v>187</v>
      </c>
      <c r="E297" s="39"/>
      <c r="F297" s="200" t="s">
        <v>439</v>
      </c>
      <c r="G297" s="39"/>
      <c r="H297" s="39"/>
      <c r="I297" s="201"/>
      <c r="J297" s="201"/>
      <c r="K297" s="39"/>
      <c r="L297" s="39"/>
      <c r="M297" s="42"/>
      <c r="N297" s="202"/>
      <c r="O297" s="203"/>
      <c r="P297" s="67"/>
      <c r="Q297" s="67"/>
      <c r="R297" s="67"/>
      <c r="S297" s="67"/>
      <c r="T297" s="67"/>
      <c r="U297" s="67"/>
      <c r="V297" s="67"/>
      <c r="W297" s="67"/>
      <c r="X297" s="68"/>
      <c r="Y297" s="37"/>
      <c r="Z297" s="37"/>
      <c r="AA297" s="37"/>
      <c r="AB297" s="37"/>
      <c r="AC297" s="37"/>
      <c r="AD297" s="37"/>
      <c r="AE297" s="37"/>
      <c r="AT297" s="20" t="s">
        <v>187</v>
      </c>
      <c r="AU297" s="20" t="s">
        <v>150</v>
      </c>
    </row>
    <row r="298" spans="1:65" s="13" customFormat="1" ht="11.25">
      <c r="B298" s="206"/>
      <c r="C298" s="207"/>
      <c r="D298" s="204" t="s">
        <v>191</v>
      </c>
      <c r="E298" s="208" t="s">
        <v>22</v>
      </c>
      <c r="F298" s="209" t="s">
        <v>226</v>
      </c>
      <c r="G298" s="207"/>
      <c r="H298" s="208" t="s">
        <v>22</v>
      </c>
      <c r="I298" s="210"/>
      <c r="J298" s="210"/>
      <c r="K298" s="207"/>
      <c r="L298" s="207"/>
      <c r="M298" s="211"/>
      <c r="N298" s="212"/>
      <c r="O298" s="213"/>
      <c r="P298" s="213"/>
      <c r="Q298" s="213"/>
      <c r="R298" s="213"/>
      <c r="S298" s="213"/>
      <c r="T298" s="213"/>
      <c r="U298" s="213"/>
      <c r="V298" s="213"/>
      <c r="W298" s="213"/>
      <c r="X298" s="214"/>
      <c r="AT298" s="215" t="s">
        <v>191</v>
      </c>
      <c r="AU298" s="215" t="s">
        <v>150</v>
      </c>
      <c r="AV298" s="13" t="s">
        <v>84</v>
      </c>
      <c r="AW298" s="13" t="s">
        <v>5</v>
      </c>
      <c r="AX298" s="13" t="s">
        <v>76</v>
      </c>
      <c r="AY298" s="215" t="s">
        <v>141</v>
      </c>
    </row>
    <row r="299" spans="1:65" s="14" customFormat="1" ht="11.25">
      <c r="B299" s="216"/>
      <c r="C299" s="217"/>
      <c r="D299" s="204" t="s">
        <v>191</v>
      </c>
      <c r="E299" s="218" t="s">
        <v>22</v>
      </c>
      <c r="F299" s="219" t="s">
        <v>440</v>
      </c>
      <c r="G299" s="217"/>
      <c r="H299" s="220">
        <v>6.2850000000000001</v>
      </c>
      <c r="I299" s="221"/>
      <c r="J299" s="221"/>
      <c r="K299" s="217"/>
      <c r="L299" s="217"/>
      <c r="M299" s="222"/>
      <c r="N299" s="223"/>
      <c r="O299" s="224"/>
      <c r="P299" s="224"/>
      <c r="Q299" s="224"/>
      <c r="R299" s="224"/>
      <c r="S299" s="224"/>
      <c r="T299" s="224"/>
      <c r="U299" s="224"/>
      <c r="V299" s="224"/>
      <c r="W299" s="224"/>
      <c r="X299" s="225"/>
      <c r="AT299" s="226" t="s">
        <v>191</v>
      </c>
      <c r="AU299" s="226" t="s">
        <v>150</v>
      </c>
      <c r="AV299" s="14" t="s">
        <v>150</v>
      </c>
      <c r="AW299" s="14" t="s">
        <v>5</v>
      </c>
      <c r="AX299" s="14" t="s">
        <v>76</v>
      </c>
      <c r="AY299" s="226" t="s">
        <v>141</v>
      </c>
    </row>
    <row r="300" spans="1:65" s="15" customFormat="1" ht="11.25">
      <c r="B300" s="227"/>
      <c r="C300" s="228"/>
      <c r="D300" s="204" t="s">
        <v>191</v>
      </c>
      <c r="E300" s="229" t="s">
        <v>22</v>
      </c>
      <c r="F300" s="230" t="s">
        <v>195</v>
      </c>
      <c r="G300" s="228"/>
      <c r="H300" s="231">
        <v>6.2850000000000001</v>
      </c>
      <c r="I300" s="232"/>
      <c r="J300" s="232"/>
      <c r="K300" s="228"/>
      <c r="L300" s="228"/>
      <c r="M300" s="233"/>
      <c r="N300" s="234"/>
      <c r="O300" s="235"/>
      <c r="P300" s="235"/>
      <c r="Q300" s="235"/>
      <c r="R300" s="235"/>
      <c r="S300" s="235"/>
      <c r="T300" s="235"/>
      <c r="U300" s="235"/>
      <c r="V300" s="235"/>
      <c r="W300" s="235"/>
      <c r="X300" s="236"/>
      <c r="AT300" s="237" t="s">
        <v>191</v>
      </c>
      <c r="AU300" s="237" t="s">
        <v>150</v>
      </c>
      <c r="AV300" s="15" t="s">
        <v>185</v>
      </c>
      <c r="AW300" s="15" t="s">
        <v>5</v>
      </c>
      <c r="AX300" s="15" t="s">
        <v>84</v>
      </c>
      <c r="AY300" s="237" t="s">
        <v>141</v>
      </c>
    </row>
    <row r="301" spans="1:65" s="2" customFormat="1" ht="78" customHeight="1">
      <c r="A301" s="37"/>
      <c r="B301" s="38"/>
      <c r="C301" s="179" t="s">
        <v>441</v>
      </c>
      <c r="D301" s="179" t="s">
        <v>144</v>
      </c>
      <c r="E301" s="180" t="s">
        <v>442</v>
      </c>
      <c r="F301" s="181" t="s">
        <v>443</v>
      </c>
      <c r="G301" s="182" t="s">
        <v>199</v>
      </c>
      <c r="H301" s="183">
        <v>6.1310000000000002</v>
      </c>
      <c r="I301" s="184"/>
      <c r="J301" s="184"/>
      <c r="K301" s="185">
        <f>ROUND(P301*H301,2)</f>
        <v>0</v>
      </c>
      <c r="L301" s="181" t="s">
        <v>184</v>
      </c>
      <c r="M301" s="42"/>
      <c r="N301" s="186" t="s">
        <v>22</v>
      </c>
      <c r="O301" s="187" t="s">
        <v>46</v>
      </c>
      <c r="P301" s="188">
        <f>I301+J301</f>
        <v>0</v>
      </c>
      <c r="Q301" s="188">
        <f>ROUND(I301*H301,2)</f>
        <v>0</v>
      </c>
      <c r="R301" s="188">
        <f>ROUND(J301*H301,2)</f>
        <v>0</v>
      </c>
      <c r="S301" s="67"/>
      <c r="T301" s="189">
        <f>S301*H301</f>
        <v>0</v>
      </c>
      <c r="U301" s="189">
        <v>4.9853099999999997E-2</v>
      </c>
      <c r="V301" s="189">
        <f>U301*H301</f>
        <v>0.30564935609999999</v>
      </c>
      <c r="W301" s="189">
        <v>0</v>
      </c>
      <c r="X301" s="190">
        <f>W301*H301</f>
        <v>0</v>
      </c>
      <c r="Y301" s="37"/>
      <c r="Z301" s="37"/>
      <c r="AA301" s="37"/>
      <c r="AB301" s="37"/>
      <c r="AC301" s="37"/>
      <c r="AD301" s="37"/>
      <c r="AE301" s="37"/>
      <c r="AR301" s="191" t="s">
        <v>371</v>
      </c>
      <c r="AT301" s="191" t="s">
        <v>144</v>
      </c>
      <c r="AU301" s="191" t="s">
        <v>150</v>
      </c>
      <c r="AY301" s="20" t="s">
        <v>141</v>
      </c>
      <c r="BE301" s="192">
        <f>IF(O301="základní",K301,0)</f>
        <v>0</v>
      </c>
      <c r="BF301" s="192">
        <f>IF(O301="snížená",K301,0)</f>
        <v>0</v>
      </c>
      <c r="BG301" s="192">
        <f>IF(O301="zákl. přenesená",K301,0)</f>
        <v>0</v>
      </c>
      <c r="BH301" s="192">
        <f>IF(O301="sníž. přenesená",K301,0)</f>
        <v>0</v>
      </c>
      <c r="BI301" s="192">
        <f>IF(O301="nulová",K301,0)</f>
        <v>0</v>
      </c>
      <c r="BJ301" s="20" t="s">
        <v>150</v>
      </c>
      <c r="BK301" s="192">
        <f>ROUND(P301*H301,2)</f>
        <v>0</v>
      </c>
      <c r="BL301" s="20" t="s">
        <v>371</v>
      </c>
      <c r="BM301" s="191" t="s">
        <v>444</v>
      </c>
    </row>
    <row r="302" spans="1:65" s="2" customFormat="1" ht="11.25">
      <c r="A302" s="37"/>
      <c r="B302" s="38"/>
      <c r="C302" s="39"/>
      <c r="D302" s="199" t="s">
        <v>187</v>
      </c>
      <c r="E302" s="39"/>
      <c r="F302" s="200" t="s">
        <v>445</v>
      </c>
      <c r="G302" s="39"/>
      <c r="H302" s="39"/>
      <c r="I302" s="201"/>
      <c r="J302" s="201"/>
      <c r="K302" s="39"/>
      <c r="L302" s="39"/>
      <c r="M302" s="42"/>
      <c r="N302" s="202"/>
      <c r="O302" s="203"/>
      <c r="P302" s="67"/>
      <c r="Q302" s="67"/>
      <c r="R302" s="67"/>
      <c r="S302" s="67"/>
      <c r="T302" s="67"/>
      <c r="U302" s="67"/>
      <c r="V302" s="67"/>
      <c r="W302" s="67"/>
      <c r="X302" s="68"/>
      <c r="Y302" s="37"/>
      <c r="Z302" s="37"/>
      <c r="AA302" s="37"/>
      <c r="AB302" s="37"/>
      <c r="AC302" s="37"/>
      <c r="AD302" s="37"/>
      <c r="AE302" s="37"/>
      <c r="AT302" s="20" t="s">
        <v>187</v>
      </c>
      <c r="AU302" s="20" t="s">
        <v>150</v>
      </c>
    </row>
    <row r="303" spans="1:65" s="13" customFormat="1" ht="11.25">
      <c r="B303" s="206"/>
      <c r="C303" s="207"/>
      <c r="D303" s="204" t="s">
        <v>191</v>
      </c>
      <c r="E303" s="208" t="s">
        <v>22</v>
      </c>
      <c r="F303" s="209" t="s">
        <v>446</v>
      </c>
      <c r="G303" s="207"/>
      <c r="H303" s="208" t="s">
        <v>22</v>
      </c>
      <c r="I303" s="210"/>
      <c r="J303" s="210"/>
      <c r="K303" s="207"/>
      <c r="L303" s="207"/>
      <c r="M303" s="211"/>
      <c r="N303" s="212"/>
      <c r="O303" s="213"/>
      <c r="P303" s="213"/>
      <c r="Q303" s="213"/>
      <c r="R303" s="213"/>
      <c r="S303" s="213"/>
      <c r="T303" s="213"/>
      <c r="U303" s="213"/>
      <c r="V303" s="213"/>
      <c r="W303" s="213"/>
      <c r="X303" s="214"/>
      <c r="AT303" s="215" t="s">
        <v>191</v>
      </c>
      <c r="AU303" s="215" t="s">
        <v>150</v>
      </c>
      <c r="AV303" s="13" t="s">
        <v>84</v>
      </c>
      <c r="AW303" s="13" t="s">
        <v>5</v>
      </c>
      <c r="AX303" s="13" t="s">
        <v>76</v>
      </c>
      <c r="AY303" s="215" t="s">
        <v>141</v>
      </c>
    </row>
    <row r="304" spans="1:65" s="14" customFormat="1" ht="11.25">
      <c r="B304" s="216"/>
      <c r="C304" s="217"/>
      <c r="D304" s="204" t="s">
        <v>191</v>
      </c>
      <c r="E304" s="218" t="s">
        <v>22</v>
      </c>
      <c r="F304" s="219" t="s">
        <v>447</v>
      </c>
      <c r="G304" s="217"/>
      <c r="H304" s="220">
        <v>6.1310000000000002</v>
      </c>
      <c r="I304" s="221"/>
      <c r="J304" s="221"/>
      <c r="K304" s="217"/>
      <c r="L304" s="217"/>
      <c r="M304" s="222"/>
      <c r="N304" s="223"/>
      <c r="O304" s="224"/>
      <c r="P304" s="224"/>
      <c r="Q304" s="224"/>
      <c r="R304" s="224"/>
      <c r="S304" s="224"/>
      <c r="T304" s="224"/>
      <c r="U304" s="224"/>
      <c r="V304" s="224"/>
      <c r="W304" s="224"/>
      <c r="X304" s="225"/>
      <c r="AT304" s="226" t="s">
        <v>191</v>
      </c>
      <c r="AU304" s="226" t="s">
        <v>150</v>
      </c>
      <c r="AV304" s="14" t="s">
        <v>150</v>
      </c>
      <c r="AW304" s="14" t="s">
        <v>5</v>
      </c>
      <c r="AX304" s="14" t="s">
        <v>84</v>
      </c>
      <c r="AY304" s="226" t="s">
        <v>141</v>
      </c>
    </row>
    <row r="305" spans="1:65" s="2" customFormat="1" ht="49.15" customHeight="1">
      <c r="A305" s="37"/>
      <c r="B305" s="38"/>
      <c r="C305" s="179" t="s">
        <v>8</v>
      </c>
      <c r="D305" s="179" t="s">
        <v>144</v>
      </c>
      <c r="E305" s="180" t="s">
        <v>448</v>
      </c>
      <c r="F305" s="181" t="s">
        <v>449</v>
      </c>
      <c r="G305" s="182" t="s">
        <v>199</v>
      </c>
      <c r="H305" s="183">
        <v>3.375</v>
      </c>
      <c r="I305" s="184"/>
      <c r="J305" s="184"/>
      <c r="K305" s="185">
        <f>ROUND(P305*H305,2)</f>
        <v>0</v>
      </c>
      <c r="L305" s="181" t="s">
        <v>184</v>
      </c>
      <c r="M305" s="42"/>
      <c r="N305" s="186" t="s">
        <v>22</v>
      </c>
      <c r="O305" s="187" t="s">
        <v>46</v>
      </c>
      <c r="P305" s="188">
        <f>I305+J305</f>
        <v>0</v>
      </c>
      <c r="Q305" s="188">
        <f>ROUND(I305*H305,2)</f>
        <v>0</v>
      </c>
      <c r="R305" s="188">
        <f>ROUND(J305*H305,2)</f>
        <v>0</v>
      </c>
      <c r="S305" s="67"/>
      <c r="T305" s="189">
        <f>S305*H305</f>
        <v>0</v>
      </c>
      <c r="U305" s="189">
        <v>0</v>
      </c>
      <c r="V305" s="189">
        <f>U305*H305</f>
        <v>0</v>
      </c>
      <c r="W305" s="189">
        <v>2.9440000000000001E-2</v>
      </c>
      <c r="X305" s="190">
        <f>W305*H305</f>
        <v>9.9360000000000004E-2</v>
      </c>
      <c r="Y305" s="37"/>
      <c r="Z305" s="37"/>
      <c r="AA305" s="37"/>
      <c r="AB305" s="37"/>
      <c r="AC305" s="37"/>
      <c r="AD305" s="37"/>
      <c r="AE305" s="37"/>
      <c r="AR305" s="191" t="s">
        <v>185</v>
      </c>
      <c r="AT305" s="191" t="s">
        <v>144</v>
      </c>
      <c r="AU305" s="191" t="s">
        <v>150</v>
      </c>
      <c r="AY305" s="20" t="s">
        <v>141</v>
      </c>
      <c r="BE305" s="192">
        <f>IF(O305="základní",K305,0)</f>
        <v>0</v>
      </c>
      <c r="BF305" s="192">
        <f>IF(O305="snížená",K305,0)</f>
        <v>0</v>
      </c>
      <c r="BG305" s="192">
        <f>IF(O305="zákl. přenesená",K305,0)</f>
        <v>0</v>
      </c>
      <c r="BH305" s="192">
        <f>IF(O305="sníž. přenesená",K305,0)</f>
        <v>0</v>
      </c>
      <c r="BI305" s="192">
        <f>IF(O305="nulová",K305,0)</f>
        <v>0</v>
      </c>
      <c r="BJ305" s="20" t="s">
        <v>150</v>
      </c>
      <c r="BK305" s="192">
        <f>ROUND(P305*H305,2)</f>
        <v>0</v>
      </c>
      <c r="BL305" s="20" t="s">
        <v>185</v>
      </c>
      <c r="BM305" s="191" t="s">
        <v>450</v>
      </c>
    </row>
    <row r="306" spans="1:65" s="2" customFormat="1" ht="11.25">
      <c r="A306" s="37"/>
      <c r="B306" s="38"/>
      <c r="C306" s="39"/>
      <c r="D306" s="199" t="s">
        <v>187</v>
      </c>
      <c r="E306" s="39"/>
      <c r="F306" s="200" t="s">
        <v>451</v>
      </c>
      <c r="G306" s="39"/>
      <c r="H306" s="39"/>
      <c r="I306" s="201"/>
      <c r="J306" s="201"/>
      <c r="K306" s="39"/>
      <c r="L306" s="39"/>
      <c r="M306" s="42"/>
      <c r="N306" s="202"/>
      <c r="O306" s="203"/>
      <c r="P306" s="67"/>
      <c r="Q306" s="67"/>
      <c r="R306" s="67"/>
      <c r="S306" s="67"/>
      <c r="T306" s="67"/>
      <c r="U306" s="67"/>
      <c r="V306" s="67"/>
      <c r="W306" s="67"/>
      <c r="X306" s="68"/>
      <c r="Y306" s="37"/>
      <c r="Z306" s="37"/>
      <c r="AA306" s="37"/>
      <c r="AB306" s="37"/>
      <c r="AC306" s="37"/>
      <c r="AD306" s="37"/>
      <c r="AE306" s="37"/>
      <c r="AT306" s="20" t="s">
        <v>187</v>
      </c>
      <c r="AU306" s="20" t="s">
        <v>150</v>
      </c>
    </row>
    <row r="307" spans="1:65" s="14" customFormat="1" ht="11.25">
      <c r="B307" s="216"/>
      <c r="C307" s="217"/>
      <c r="D307" s="204" t="s">
        <v>191</v>
      </c>
      <c r="E307" s="218" t="s">
        <v>22</v>
      </c>
      <c r="F307" s="219" t="s">
        <v>452</v>
      </c>
      <c r="G307" s="217"/>
      <c r="H307" s="220">
        <v>3.375</v>
      </c>
      <c r="I307" s="221"/>
      <c r="J307" s="221"/>
      <c r="K307" s="217"/>
      <c r="L307" s="217"/>
      <c r="M307" s="222"/>
      <c r="N307" s="223"/>
      <c r="O307" s="224"/>
      <c r="P307" s="224"/>
      <c r="Q307" s="224"/>
      <c r="R307" s="224"/>
      <c r="S307" s="224"/>
      <c r="T307" s="224"/>
      <c r="U307" s="224"/>
      <c r="V307" s="224"/>
      <c r="W307" s="224"/>
      <c r="X307" s="225"/>
      <c r="AT307" s="226" t="s">
        <v>191</v>
      </c>
      <c r="AU307" s="226" t="s">
        <v>150</v>
      </c>
      <c r="AV307" s="14" t="s">
        <v>150</v>
      </c>
      <c r="AW307" s="14" t="s">
        <v>5</v>
      </c>
      <c r="AX307" s="14" t="s">
        <v>76</v>
      </c>
      <c r="AY307" s="226" t="s">
        <v>141</v>
      </c>
    </row>
    <row r="308" spans="1:65" s="15" customFormat="1" ht="11.25">
      <c r="B308" s="227"/>
      <c r="C308" s="228"/>
      <c r="D308" s="204" t="s">
        <v>191</v>
      </c>
      <c r="E308" s="229" t="s">
        <v>22</v>
      </c>
      <c r="F308" s="230" t="s">
        <v>195</v>
      </c>
      <c r="G308" s="228"/>
      <c r="H308" s="231">
        <v>3.375</v>
      </c>
      <c r="I308" s="232"/>
      <c r="J308" s="232"/>
      <c r="K308" s="228"/>
      <c r="L308" s="228"/>
      <c r="M308" s="233"/>
      <c r="N308" s="234"/>
      <c r="O308" s="235"/>
      <c r="P308" s="235"/>
      <c r="Q308" s="235"/>
      <c r="R308" s="235"/>
      <c r="S308" s="235"/>
      <c r="T308" s="235"/>
      <c r="U308" s="235"/>
      <c r="V308" s="235"/>
      <c r="W308" s="235"/>
      <c r="X308" s="236"/>
      <c r="AT308" s="237" t="s">
        <v>191</v>
      </c>
      <c r="AU308" s="237" t="s">
        <v>150</v>
      </c>
      <c r="AV308" s="15" t="s">
        <v>185</v>
      </c>
      <c r="AW308" s="15" t="s">
        <v>5</v>
      </c>
      <c r="AX308" s="15" t="s">
        <v>84</v>
      </c>
      <c r="AY308" s="237" t="s">
        <v>141</v>
      </c>
    </row>
    <row r="309" spans="1:65" s="2" customFormat="1" ht="49.15" customHeight="1">
      <c r="A309" s="37"/>
      <c r="B309" s="38"/>
      <c r="C309" s="179" t="s">
        <v>453</v>
      </c>
      <c r="D309" s="179" t="s">
        <v>144</v>
      </c>
      <c r="E309" s="180" t="s">
        <v>454</v>
      </c>
      <c r="F309" s="181" t="s">
        <v>455</v>
      </c>
      <c r="G309" s="182" t="s">
        <v>199</v>
      </c>
      <c r="H309" s="183">
        <v>6</v>
      </c>
      <c r="I309" s="184"/>
      <c r="J309" s="184"/>
      <c r="K309" s="185">
        <f>ROUND(P309*H309,2)</f>
        <v>0</v>
      </c>
      <c r="L309" s="181" t="s">
        <v>184</v>
      </c>
      <c r="M309" s="42"/>
      <c r="N309" s="186" t="s">
        <v>22</v>
      </c>
      <c r="O309" s="187" t="s">
        <v>46</v>
      </c>
      <c r="P309" s="188">
        <f>I309+J309</f>
        <v>0</v>
      </c>
      <c r="Q309" s="188">
        <f>ROUND(I309*H309,2)</f>
        <v>0</v>
      </c>
      <c r="R309" s="188">
        <f>ROUND(J309*H309,2)</f>
        <v>0</v>
      </c>
      <c r="S309" s="67"/>
      <c r="T309" s="189">
        <f>S309*H309</f>
        <v>0</v>
      </c>
      <c r="U309" s="189">
        <v>1.259502E-2</v>
      </c>
      <c r="V309" s="189">
        <f>U309*H309</f>
        <v>7.5570120000000005E-2</v>
      </c>
      <c r="W309" s="189">
        <v>0</v>
      </c>
      <c r="X309" s="190">
        <f>W309*H309</f>
        <v>0</v>
      </c>
      <c r="Y309" s="37"/>
      <c r="Z309" s="37"/>
      <c r="AA309" s="37"/>
      <c r="AB309" s="37"/>
      <c r="AC309" s="37"/>
      <c r="AD309" s="37"/>
      <c r="AE309" s="37"/>
      <c r="AR309" s="191" t="s">
        <v>371</v>
      </c>
      <c r="AT309" s="191" t="s">
        <v>144</v>
      </c>
      <c r="AU309" s="191" t="s">
        <v>150</v>
      </c>
      <c r="AY309" s="20" t="s">
        <v>141</v>
      </c>
      <c r="BE309" s="192">
        <f>IF(O309="základní",K309,0)</f>
        <v>0</v>
      </c>
      <c r="BF309" s="192">
        <f>IF(O309="snížená",K309,0)</f>
        <v>0</v>
      </c>
      <c r="BG309" s="192">
        <f>IF(O309="zákl. přenesená",K309,0)</f>
        <v>0</v>
      </c>
      <c r="BH309" s="192">
        <f>IF(O309="sníž. přenesená",K309,0)</f>
        <v>0</v>
      </c>
      <c r="BI309" s="192">
        <f>IF(O309="nulová",K309,0)</f>
        <v>0</v>
      </c>
      <c r="BJ309" s="20" t="s">
        <v>150</v>
      </c>
      <c r="BK309" s="192">
        <f>ROUND(P309*H309,2)</f>
        <v>0</v>
      </c>
      <c r="BL309" s="20" t="s">
        <v>371</v>
      </c>
      <c r="BM309" s="191" t="s">
        <v>456</v>
      </c>
    </row>
    <row r="310" spans="1:65" s="2" customFormat="1" ht="11.25">
      <c r="A310" s="37"/>
      <c r="B310" s="38"/>
      <c r="C310" s="39"/>
      <c r="D310" s="199" t="s">
        <v>187</v>
      </c>
      <c r="E310" s="39"/>
      <c r="F310" s="200" t="s">
        <v>457</v>
      </c>
      <c r="G310" s="39"/>
      <c r="H310" s="39"/>
      <c r="I310" s="201"/>
      <c r="J310" s="201"/>
      <c r="K310" s="39"/>
      <c r="L310" s="39"/>
      <c r="M310" s="42"/>
      <c r="N310" s="202"/>
      <c r="O310" s="203"/>
      <c r="P310" s="67"/>
      <c r="Q310" s="67"/>
      <c r="R310" s="67"/>
      <c r="S310" s="67"/>
      <c r="T310" s="67"/>
      <c r="U310" s="67"/>
      <c r="V310" s="67"/>
      <c r="W310" s="67"/>
      <c r="X310" s="68"/>
      <c r="Y310" s="37"/>
      <c r="Z310" s="37"/>
      <c r="AA310" s="37"/>
      <c r="AB310" s="37"/>
      <c r="AC310" s="37"/>
      <c r="AD310" s="37"/>
      <c r="AE310" s="37"/>
      <c r="AT310" s="20" t="s">
        <v>187</v>
      </c>
      <c r="AU310" s="20" t="s">
        <v>150</v>
      </c>
    </row>
    <row r="311" spans="1:65" s="2" customFormat="1" ht="29.25">
      <c r="A311" s="37"/>
      <c r="B311" s="38"/>
      <c r="C311" s="39"/>
      <c r="D311" s="204" t="s">
        <v>189</v>
      </c>
      <c r="E311" s="39"/>
      <c r="F311" s="205" t="s">
        <v>458</v>
      </c>
      <c r="G311" s="39"/>
      <c r="H311" s="39"/>
      <c r="I311" s="201"/>
      <c r="J311" s="201"/>
      <c r="K311" s="39"/>
      <c r="L311" s="39"/>
      <c r="M311" s="42"/>
      <c r="N311" s="202"/>
      <c r="O311" s="203"/>
      <c r="P311" s="67"/>
      <c r="Q311" s="67"/>
      <c r="R311" s="67"/>
      <c r="S311" s="67"/>
      <c r="T311" s="67"/>
      <c r="U311" s="67"/>
      <c r="V311" s="67"/>
      <c r="W311" s="67"/>
      <c r="X311" s="68"/>
      <c r="Y311" s="37"/>
      <c r="Z311" s="37"/>
      <c r="AA311" s="37"/>
      <c r="AB311" s="37"/>
      <c r="AC311" s="37"/>
      <c r="AD311" s="37"/>
      <c r="AE311" s="37"/>
      <c r="AT311" s="20" t="s">
        <v>189</v>
      </c>
      <c r="AU311" s="20" t="s">
        <v>150</v>
      </c>
    </row>
    <row r="312" spans="1:65" s="13" customFormat="1" ht="11.25">
      <c r="B312" s="206"/>
      <c r="C312" s="207"/>
      <c r="D312" s="204" t="s">
        <v>191</v>
      </c>
      <c r="E312" s="208" t="s">
        <v>22</v>
      </c>
      <c r="F312" s="209" t="s">
        <v>459</v>
      </c>
      <c r="G312" s="207"/>
      <c r="H312" s="208" t="s">
        <v>22</v>
      </c>
      <c r="I312" s="210"/>
      <c r="J312" s="210"/>
      <c r="K312" s="207"/>
      <c r="L312" s="207"/>
      <c r="M312" s="211"/>
      <c r="N312" s="212"/>
      <c r="O312" s="213"/>
      <c r="P312" s="213"/>
      <c r="Q312" s="213"/>
      <c r="R312" s="213"/>
      <c r="S312" s="213"/>
      <c r="T312" s="213"/>
      <c r="U312" s="213"/>
      <c r="V312" s="213"/>
      <c r="W312" s="213"/>
      <c r="X312" s="214"/>
      <c r="AT312" s="215" t="s">
        <v>191</v>
      </c>
      <c r="AU312" s="215" t="s">
        <v>150</v>
      </c>
      <c r="AV312" s="13" t="s">
        <v>84</v>
      </c>
      <c r="AW312" s="13" t="s">
        <v>5</v>
      </c>
      <c r="AX312" s="13" t="s">
        <v>76</v>
      </c>
      <c r="AY312" s="215" t="s">
        <v>141</v>
      </c>
    </row>
    <row r="313" spans="1:65" s="14" customFormat="1" ht="11.25">
      <c r="B313" s="216"/>
      <c r="C313" s="217"/>
      <c r="D313" s="204" t="s">
        <v>191</v>
      </c>
      <c r="E313" s="218" t="s">
        <v>22</v>
      </c>
      <c r="F313" s="219" t="s">
        <v>211</v>
      </c>
      <c r="G313" s="217"/>
      <c r="H313" s="220">
        <v>6</v>
      </c>
      <c r="I313" s="221"/>
      <c r="J313" s="221"/>
      <c r="K313" s="217"/>
      <c r="L313" s="217"/>
      <c r="M313" s="222"/>
      <c r="N313" s="223"/>
      <c r="O313" s="224"/>
      <c r="P313" s="224"/>
      <c r="Q313" s="224"/>
      <c r="R313" s="224"/>
      <c r="S313" s="224"/>
      <c r="T313" s="224"/>
      <c r="U313" s="224"/>
      <c r="V313" s="224"/>
      <c r="W313" s="224"/>
      <c r="X313" s="225"/>
      <c r="AT313" s="226" t="s">
        <v>191</v>
      </c>
      <c r="AU313" s="226" t="s">
        <v>150</v>
      </c>
      <c r="AV313" s="14" t="s">
        <v>150</v>
      </c>
      <c r="AW313" s="14" t="s">
        <v>5</v>
      </c>
      <c r="AX313" s="14" t="s">
        <v>76</v>
      </c>
      <c r="AY313" s="226" t="s">
        <v>141</v>
      </c>
    </row>
    <row r="314" spans="1:65" s="15" customFormat="1" ht="11.25">
      <c r="B314" s="227"/>
      <c r="C314" s="228"/>
      <c r="D314" s="204" t="s">
        <v>191</v>
      </c>
      <c r="E314" s="229" t="s">
        <v>22</v>
      </c>
      <c r="F314" s="230" t="s">
        <v>195</v>
      </c>
      <c r="G314" s="228"/>
      <c r="H314" s="231">
        <v>6</v>
      </c>
      <c r="I314" s="232"/>
      <c r="J314" s="232"/>
      <c r="K314" s="228"/>
      <c r="L314" s="228"/>
      <c r="M314" s="233"/>
      <c r="N314" s="234"/>
      <c r="O314" s="235"/>
      <c r="P314" s="235"/>
      <c r="Q314" s="235"/>
      <c r="R314" s="235"/>
      <c r="S314" s="235"/>
      <c r="T314" s="235"/>
      <c r="U314" s="235"/>
      <c r="V314" s="235"/>
      <c r="W314" s="235"/>
      <c r="X314" s="236"/>
      <c r="AT314" s="237" t="s">
        <v>191</v>
      </c>
      <c r="AU314" s="237" t="s">
        <v>150</v>
      </c>
      <c r="AV314" s="15" t="s">
        <v>185</v>
      </c>
      <c r="AW314" s="15" t="s">
        <v>5</v>
      </c>
      <c r="AX314" s="15" t="s">
        <v>84</v>
      </c>
      <c r="AY314" s="237" t="s">
        <v>141</v>
      </c>
    </row>
    <row r="315" spans="1:65" s="2" customFormat="1" ht="49.15" customHeight="1">
      <c r="A315" s="37"/>
      <c r="B315" s="38"/>
      <c r="C315" s="179" t="s">
        <v>460</v>
      </c>
      <c r="D315" s="179" t="s">
        <v>144</v>
      </c>
      <c r="E315" s="180" t="s">
        <v>461</v>
      </c>
      <c r="F315" s="181" t="s">
        <v>462</v>
      </c>
      <c r="G315" s="182" t="s">
        <v>199</v>
      </c>
      <c r="H315" s="183">
        <v>6</v>
      </c>
      <c r="I315" s="184"/>
      <c r="J315" s="184"/>
      <c r="K315" s="185">
        <f>ROUND(P315*H315,2)</f>
        <v>0</v>
      </c>
      <c r="L315" s="181" t="s">
        <v>184</v>
      </c>
      <c r="M315" s="42"/>
      <c r="N315" s="186" t="s">
        <v>22</v>
      </c>
      <c r="O315" s="187" t="s">
        <v>46</v>
      </c>
      <c r="P315" s="188">
        <f>I315+J315</f>
        <v>0</v>
      </c>
      <c r="Q315" s="188">
        <f>ROUND(I315*H315,2)</f>
        <v>0</v>
      </c>
      <c r="R315" s="188">
        <f>ROUND(J315*H315,2)</f>
        <v>0</v>
      </c>
      <c r="S315" s="67"/>
      <c r="T315" s="189">
        <f>S315*H315</f>
        <v>0</v>
      </c>
      <c r="U315" s="189">
        <v>0</v>
      </c>
      <c r="V315" s="189">
        <f>U315*H315</f>
        <v>0</v>
      </c>
      <c r="W315" s="189">
        <v>1.721E-2</v>
      </c>
      <c r="X315" s="190">
        <f>W315*H315</f>
        <v>0.10325999999999999</v>
      </c>
      <c r="Y315" s="37"/>
      <c r="Z315" s="37"/>
      <c r="AA315" s="37"/>
      <c r="AB315" s="37"/>
      <c r="AC315" s="37"/>
      <c r="AD315" s="37"/>
      <c r="AE315" s="37"/>
      <c r="AR315" s="191" t="s">
        <v>185</v>
      </c>
      <c r="AT315" s="191" t="s">
        <v>144</v>
      </c>
      <c r="AU315" s="191" t="s">
        <v>150</v>
      </c>
      <c r="AY315" s="20" t="s">
        <v>141</v>
      </c>
      <c r="BE315" s="192">
        <f>IF(O315="základní",K315,0)</f>
        <v>0</v>
      </c>
      <c r="BF315" s="192">
        <f>IF(O315="snížená",K315,0)</f>
        <v>0</v>
      </c>
      <c r="BG315" s="192">
        <f>IF(O315="zákl. přenesená",K315,0)</f>
        <v>0</v>
      </c>
      <c r="BH315" s="192">
        <f>IF(O315="sníž. přenesená",K315,0)</f>
        <v>0</v>
      </c>
      <c r="BI315" s="192">
        <f>IF(O315="nulová",K315,0)</f>
        <v>0</v>
      </c>
      <c r="BJ315" s="20" t="s">
        <v>150</v>
      </c>
      <c r="BK315" s="192">
        <f>ROUND(P315*H315,2)</f>
        <v>0</v>
      </c>
      <c r="BL315" s="20" t="s">
        <v>185</v>
      </c>
      <c r="BM315" s="191" t="s">
        <v>463</v>
      </c>
    </row>
    <row r="316" spans="1:65" s="2" customFormat="1" ht="11.25">
      <c r="A316" s="37"/>
      <c r="B316" s="38"/>
      <c r="C316" s="39"/>
      <c r="D316" s="199" t="s">
        <v>187</v>
      </c>
      <c r="E316" s="39"/>
      <c r="F316" s="200" t="s">
        <v>464</v>
      </c>
      <c r="G316" s="39"/>
      <c r="H316" s="39"/>
      <c r="I316" s="201"/>
      <c r="J316" s="201"/>
      <c r="K316" s="39"/>
      <c r="L316" s="39"/>
      <c r="M316" s="42"/>
      <c r="N316" s="202"/>
      <c r="O316" s="203"/>
      <c r="P316" s="67"/>
      <c r="Q316" s="67"/>
      <c r="R316" s="67"/>
      <c r="S316" s="67"/>
      <c r="T316" s="67"/>
      <c r="U316" s="67"/>
      <c r="V316" s="67"/>
      <c r="W316" s="67"/>
      <c r="X316" s="68"/>
      <c r="Y316" s="37"/>
      <c r="Z316" s="37"/>
      <c r="AA316" s="37"/>
      <c r="AB316" s="37"/>
      <c r="AC316" s="37"/>
      <c r="AD316" s="37"/>
      <c r="AE316" s="37"/>
      <c r="AT316" s="20" t="s">
        <v>187</v>
      </c>
      <c r="AU316" s="20" t="s">
        <v>150</v>
      </c>
    </row>
    <row r="317" spans="1:65" s="2" customFormat="1" ht="29.25">
      <c r="A317" s="37"/>
      <c r="B317" s="38"/>
      <c r="C317" s="39"/>
      <c r="D317" s="204" t="s">
        <v>189</v>
      </c>
      <c r="E317" s="39"/>
      <c r="F317" s="205" t="s">
        <v>465</v>
      </c>
      <c r="G317" s="39"/>
      <c r="H317" s="39"/>
      <c r="I317" s="201"/>
      <c r="J317" s="201"/>
      <c r="K317" s="39"/>
      <c r="L317" s="39"/>
      <c r="M317" s="42"/>
      <c r="N317" s="202"/>
      <c r="O317" s="203"/>
      <c r="P317" s="67"/>
      <c r="Q317" s="67"/>
      <c r="R317" s="67"/>
      <c r="S317" s="67"/>
      <c r="T317" s="67"/>
      <c r="U317" s="67"/>
      <c r="V317" s="67"/>
      <c r="W317" s="67"/>
      <c r="X317" s="68"/>
      <c r="Y317" s="37"/>
      <c r="Z317" s="37"/>
      <c r="AA317" s="37"/>
      <c r="AB317" s="37"/>
      <c r="AC317" s="37"/>
      <c r="AD317" s="37"/>
      <c r="AE317" s="37"/>
      <c r="AT317" s="20" t="s">
        <v>189</v>
      </c>
      <c r="AU317" s="20" t="s">
        <v>150</v>
      </c>
    </row>
    <row r="318" spans="1:65" s="13" customFormat="1" ht="11.25">
      <c r="B318" s="206"/>
      <c r="C318" s="207"/>
      <c r="D318" s="204" t="s">
        <v>191</v>
      </c>
      <c r="E318" s="208" t="s">
        <v>22</v>
      </c>
      <c r="F318" s="209" t="s">
        <v>466</v>
      </c>
      <c r="G318" s="207"/>
      <c r="H318" s="208" t="s">
        <v>22</v>
      </c>
      <c r="I318" s="210"/>
      <c r="J318" s="210"/>
      <c r="K318" s="207"/>
      <c r="L318" s="207"/>
      <c r="M318" s="211"/>
      <c r="N318" s="212"/>
      <c r="O318" s="213"/>
      <c r="P318" s="213"/>
      <c r="Q318" s="213"/>
      <c r="R318" s="213"/>
      <c r="S318" s="213"/>
      <c r="T318" s="213"/>
      <c r="U318" s="213"/>
      <c r="V318" s="213"/>
      <c r="W318" s="213"/>
      <c r="X318" s="214"/>
      <c r="AT318" s="215" t="s">
        <v>191</v>
      </c>
      <c r="AU318" s="215" t="s">
        <v>150</v>
      </c>
      <c r="AV318" s="13" t="s">
        <v>84</v>
      </c>
      <c r="AW318" s="13" t="s">
        <v>5</v>
      </c>
      <c r="AX318" s="13" t="s">
        <v>76</v>
      </c>
      <c r="AY318" s="215" t="s">
        <v>141</v>
      </c>
    </row>
    <row r="319" spans="1:65" s="14" customFormat="1" ht="11.25">
      <c r="B319" s="216"/>
      <c r="C319" s="217"/>
      <c r="D319" s="204" t="s">
        <v>191</v>
      </c>
      <c r="E319" s="218" t="s">
        <v>22</v>
      </c>
      <c r="F319" s="219" t="s">
        <v>211</v>
      </c>
      <c r="G319" s="217"/>
      <c r="H319" s="220">
        <v>6</v>
      </c>
      <c r="I319" s="221"/>
      <c r="J319" s="221"/>
      <c r="K319" s="217"/>
      <c r="L319" s="217"/>
      <c r="M319" s="222"/>
      <c r="N319" s="223"/>
      <c r="O319" s="224"/>
      <c r="P319" s="224"/>
      <c r="Q319" s="224"/>
      <c r="R319" s="224"/>
      <c r="S319" s="224"/>
      <c r="T319" s="224"/>
      <c r="U319" s="224"/>
      <c r="V319" s="224"/>
      <c r="W319" s="224"/>
      <c r="X319" s="225"/>
      <c r="AT319" s="226" t="s">
        <v>191</v>
      </c>
      <c r="AU319" s="226" t="s">
        <v>150</v>
      </c>
      <c r="AV319" s="14" t="s">
        <v>150</v>
      </c>
      <c r="AW319" s="14" t="s">
        <v>5</v>
      </c>
      <c r="AX319" s="14" t="s">
        <v>76</v>
      </c>
      <c r="AY319" s="226" t="s">
        <v>141</v>
      </c>
    </row>
    <row r="320" spans="1:65" s="15" customFormat="1" ht="11.25">
      <c r="B320" s="227"/>
      <c r="C320" s="228"/>
      <c r="D320" s="204" t="s">
        <v>191</v>
      </c>
      <c r="E320" s="229" t="s">
        <v>22</v>
      </c>
      <c r="F320" s="230" t="s">
        <v>195</v>
      </c>
      <c r="G320" s="228"/>
      <c r="H320" s="231">
        <v>6</v>
      </c>
      <c r="I320" s="232"/>
      <c r="J320" s="232"/>
      <c r="K320" s="228"/>
      <c r="L320" s="228"/>
      <c r="M320" s="233"/>
      <c r="N320" s="234"/>
      <c r="O320" s="235"/>
      <c r="P320" s="235"/>
      <c r="Q320" s="235"/>
      <c r="R320" s="235"/>
      <c r="S320" s="235"/>
      <c r="T320" s="235"/>
      <c r="U320" s="235"/>
      <c r="V320" s="235"/>
      <c r="W320" s="235"/>
      <c r="X320" s="236"/>
      <c r="AT320" s="237" t="s">
        <v>191</v>
      </c>
      <c r="AU320" s="237" t="s">
        <v>150</v>
      </c>
      <c r="AV320" s="15" t="s">
        <v>185</v>
      </c>
      <c r="AW320" s="15" t="s">
        <v>5</v>
      </c>
      <c r="AX320" s="15" t="s">
        <v>84</v>
      </c>
      <c r="AY320" s="237" t="s">
        <v>141</v>
      </c>
    </row>
    <row r="321" spans="1:65" s="2" customFormat="1" ht="33" customHeight="1">
      <c r="A321" s="37"/>
      <c r="B321" s="38"/>
      <c r="C321" s="179" t="s">
        <v>467</v>
      </c>
      <c r="D321" s="179" t="s">
        <v>144</v>
      </c>
      <c r="E321" s="180" t="s">
        <v>468</v>
      </c>
      <c r="F321" s="181" t="s">
        <v>469</v>
      </c>
      <c r="G321" s="182" t="s">
        <v>155</v>
      </c>
      <c r="H321" s="183">
        <v>2</v>
      </c>
      <c r="I321" s="184"/>
      <c r="J321" s="184"/>
      <c r="K321" s="185">
        <f>ROUND(P321*H321,2)</f>
        <v>0</v>
      </c>
      <c r="L321" s="181" t="s">
        <v>184</v>
      </c>
      <c r="M321" s="42"/>
      <c r="N321" s="186" t="s">
        <v>22</v>
      </c>
      <c r="O321" s="187" t="s">
        <v>46</v>
      </c>
      <c r="P321" s="188">
        <f>I321+J321</f>
        <v>0</v>
      </c>
      <c r="Q321" s="188">
        <f>ROUND(I321*H321,2)</f>
        <v>0</v>
      </c>
      <c r="R321" s="188">
        <f>ROUND(J321*H321,2)</f>
        <v>0</v>
      </c>
      <c r="S321" s="67"/>
      <c r="T321" s="189">
        <f>S321*H321</f>
        <v>0</v>
      </c>
      <c r="U321" s="189">
        <v>1.4E-5</v>
      </c>
      <c r="V321" s="189">
        <f>U321*H321</f>
        <v>2.8E-5</v>
      </c>
      <c r="W321" s="189">
        <v>0</v>
      </c>
      <c r="X321" s="190">
        <f>W321*H321</f>
        <v>0</v>
      </c>
      <c r="Y321" s="37"/>
      <c r="Z321" s="37"/>
      <c r="AA321" s="37"/>
      <c r="AB321" s="37"/>
      <c r="AC321" s="37"/>
      <c r="AD321" s="37"/>
      <c r="AE321" s="37"/>
      <c r="AR321" s="191" t="s">
        <v>371</v>
      </c>
      <c r="AT321" s="191" t="s">
        <v>144</v>
      </c>
      <c r="AU321" s="191" t="s">
        <v>150</v>
      </c>
      <c r="AY321" s="20" t="s">
        <v>141</v>
      </c>
      <c r="BE321" s="192">
        <f>IF(O321="základní",K321,0)</f>
        <v>0</v>
      </c>
      <c r="BF321" s="192">
        <f>IF(O321="snížená",K321,0)</f>
        <v>0</v>
      </c>
      <c r="BG321" s="192">
        <f>IF(O321="zákl. přenesená",K321,0)</f>
        <v>0</v>
      </c>
      <c r="BH321" s="192">
        <f>IF(O321="sníž. přenesená",K321,0)</f>
        <v>0</v>
      </c>
      <c r="BI321" s="192">
        <f>IF(O321="nulová",K321,0)</f>
        <v>0</v>
      </c>
      <c r="BJ321" s="20" t="s">
        <v>150</v>
      </c>
      <c r="BK321" s="192">
        <f>ROUND(P321*H321,2)</f>
        <v>0</v>
      </c>
      <c r="BL321" s="20" t="s">
        <v>371</v>
      </c>
      <c r="BM321" s="191" t="s">
        <v>470</v>
      </c>
    </row>
    <row r="322" spans="1:65" s="2" customFormat="1" ht="11.25">
      <c r="A322" s="37"/>
      <c r="B322" s="38"/>
      <c r="C322" s="39"/>
      <c r="D322" s="199" t="s">
        <v>187</v>
      </c>
      <c r="E322" s="39"/>
      <c r="F322" s="200" t="s">
        <v>471</v>
      </c>
      <c r="G322" s="39"/>
      <c r="H322" s="39"/>
      <c r="I322" s="201"/>
      <c r="J322" s="201"/>
      <c r="K322" s="39"/>
      <c r="L322" s="39"/>
      <c r="M322" s="42"/>
      <c r="N322" s="202"/>
      <c r="O322" s="203"/>
      <c r="P322" s="67"/>
      <c r="Q322" s="67"/>
      <c r="R322" s="67"/>
      <c r="S322" s="67"/>
      <c r="T322" s="67"/>
      <c r="U322" s="67"/>
      <c r="V322" s="67"/>
      <c r="W322" s="67"/>
      <c r="X322" s="68"/>
      <c r="Y322" s="37"/>
      <c r="Z322" s="37"/>
      <c r="AA322" s="37"/>
      <c r="AB322" s="37"/>
      <c r="AC322" s="37"/>
      <c r="AD322" s="37"/>
      <c r="AE322" s="37"/>
      <c r="AT322" s="20" t="s">
        <v>187</v>
      </c>
      <c r="AU322" s="20" t="s">
        <v>150</v>
      </c>
    </row>
    <row r="323" spans="1:65" s="14" customFormat="1" ht="11.25">
      <c r="B323" s="216"/>
      <c r="C323" s="217"/>
      <c r="D323" s="204" t="s">
        <v>191</v>
      </c>
      <c r="E323" s="218" t="s">
        <v>22</v>
      </c>
      <c r="F323" s="219" t="s">
        <v>150</v>
      </c>
      <c r="G323" s="217"/>
      <c r="H323" s="220">
        <v>2</v>
      </c>
      <c r="I323" s="221"/>
      <c r="J323" s="221"/>
      <c r="K323" s="217"/>
      <c r="L323" s="217"/>
      <c r="M323" s="222"/>
      <c r="N323" s="223"/>
      <c r="O323" s="224"/>
      <c r="P323" s="224"/>
      <c r="Q323" s="224"/>
      <c r="R323" s="224"/>
      <c r="S323" s="224"/>
      <c r="T323" s="224"/>
      <c r="U323" s="224"/>
      <c r="V323" s="224"/>
      <c r="W323" s="224"/>
      <c r="X323" s="225"/>
      <c r="AT323" s="226" t="s">
        <v>191</v>
      </c>
      <c r="AU323" s="226" t="s">
        <v>150</v>
      </c>
      <c r="AV323" s="14" t="s">
        <v>150</v>
      </c>
      <c r="AW323" s="14" t="s">
        <v>5</v>
      </c>
      <c r="AX323" s="14" t="s">
        <v>76</v>
      </c>
      <c r="AY323" s="226" t="s">
        <v>141</v>
      </c>
    </row>
    <row r="324" spans="1:65" s="15" customFormat="1" ht="11.25">
      <c r="B324" s="227"/>
      <c r="C324" s="228"/>
      <c r="D324" s="204" t="s">
        <v>191</v>
      </c>
      <c r="E324" s="229" t="s">
        <v>22</v>
      </c>
      <c r="F324" s="230" t="s">
        <v>195</v>
      </c>
      <c r="G324" s="228"/>
      <c r="H324" s="231">
        <v>2</v>
      </c>
      <c r="I324" s="232"/>
      <c r="J324" s="232"/>
      <c r="K324" s="228"/>
      <c r="L324" s="228"/>
      <c r="M324" s="233"/>
      <c r="N324" s="234"/>
      <c r="O324" s="235"/>
      <c r="P324" s="235"/>
      <c r="Q324" s="235"/>
      <c r="R324" s="235"/>
      <c r="S324" s="235"/>
      <c r="T324" s="235"/>
      <c r="U324" s="235"/>
      <c r="V324" s="235"/>
      <c r="W324" s="235"/>
      <c r="X324" s="236"/>
      <c r="AT324" s="237" t="s">
        <v>191</v>
      </c>
      <c r="AU324" s="237" t="s">
        <v>150</v>
      </c>
      <c r="AV324" s="15" t="s">
        <v>185</v>
      </c>
      <c r="AW324" s="15" t="s">
        <v>5</v>
      </c>
      <c r="AX324" s="15" t="s">
        <v>84</v>
      </c>
      <c r="AY324" s="237" t="s">
        <v>141</v>
      </c>
    </row>
    <row r="325" spans="1:65" s="2" customFormat="1" ht="24.2" customHeight="1">
      <c r="A325" s="37"/>
      <c r="B325" s="38"/>
      <c r="C325" s="249" t="s">
        <v>472</v>
      </c>
      <c r="D325" s="249" t="s">
        <v>305</v>
      </c>
      <c r="E325" s="250" t="s">
        <v>473</v>
      </c>
      <c r="F325" s="251" t="s">
        <v>474</v>
      </c>
      <c r="G325" s="252" t="s">
        <v>155</v>
      </c>
      <c r="H325" s="253">
        <v>2</v>
      </c>
      <c r="I325" s="254"/>
      <c r="J325" s="255"/>
      <c r="K325" s="256">
        <f>ROUND(P325*H325,2)</f>
        <v>0</v>
      </c>
      <c r="L325" s="251" t="s">
        <v>184</v>
      </c>
      <c r="M325" s="257"/>
      <c r="N325" s="258" t="s">
        <v>22</v>
      </c>
      <c r="O325" s="187" t="s">
        <v>46</v>
      </c>
      <c r="P325" s="188">
        <f>I325+J325</f>
        <v>0</v>
      </c>
      <c r="Q325" s="188">
        <f>ROUND(I325*H325,2)</f>
        <v>0</v>
      </c>
      <c r="R325" s="188">
        <f>ROUND(J325*H325,2)</f>
        <v>0</v>
      </c>
      <c r="S325" s="67"/>
      <c r="T325" s="189">
        <f>S325*H325</f>
        <v>0</v>
      </c>
      <c r="U325" s="189">
        <v>2.5000000000000001E-3</v>
      </c>
      <c r="V325" s="189">
        <f>U325*H325</f>
        <v>5.0000000000000001E-3</v>
      </c>
      <c r="W325" s="189">
        <v>0</v>
      </c>
      <c r="X325" s="190">
        <f>W325*H325</f>
        <v>0</v>
      </c>
      <c r="Y325" s="37"/>
      <c r="Z325" s="37"/>
      <c r="AA325" s="37"/>
      <c r="AB325" s="37"/>
      <c r="AC325" s="37"/>
      <c r="AD325" s="37"/>
      <c r="AE325" s="37"/>
      <c r="AR325" s="191" t="s">
        <v>475</v>
      </c>
      <c r="AT325" s="191" t="s">
        <v>305</v>
      </c>
      <c r="AU325" s="191" t="s">
        <v>150</v>
      </c>
      <c r="AY325" s="20" t="s">
        <v>141</v>
      </c>
      <c r="BE325" s="192">
        <f>IF(O325="základní",K325,0)</f>
        <v>0</v>
      </c>
      <c r="BF325" s="192">
        <f>IF(O325="snížená",K325,0)</f>
        <v>0</v>
      </c>
      <c r="BG325" s="192">
        <f>IF(O325="zákl. přenesená",K325,0)</f>
        <v>0</v>
      </c>
      <c r="BH325" s="192">
        <f>IF(O325="sníž. přenesená",K325,0)</f>
        <v>0</v>
      </c>
      <c r="BI325" s="192">
        <f>IF(O325="nulová",K325,0)</f>
        <v>0</v>
      </c>
      <c r="BJ325" s="20" t="s">
        <v>150</v>
      </c>
      <c r="BK325" s="192">
        <f>ROUND(P325*H325,2)</f>
        <v>0</v>
      </c>
      <c r="BL325" s="20" t="s">
        <v>371</v>
      </c>
      <c r="BM325" s="191" t="s">
        <v>476</v>
      </c>
    </row>
    <row r="326" spans="1:65" s="14" customFormat="1" ht="11.25">
      <c r="B326" s="216"/>
      <c r="C326" s="217"/>
      <c r="D326" s="204" t="s">
        <v>191</v>
      </c>
      <c r="E326" s="218" t="s">
        <v>22</v>
      </c>
      <c r="F326" s="219" t="s">
        <v>150</v>
      </c>
      <c r="G326" s="217"/>
      <c r="H326" s="220">
        <v>2</v>
      </c>
      <c r="I326" s="221"/>
      <c r="J326" s="221"/>
      <c r="K326" s="217"/>
      <c r="L326" s="217"/>
      <c r="M326" s="222"/>
      <c r="N326" s="223"/>
      <c r="O326" s="224"/>
      <c r="P326" s="224"/>
      <c r="Q326" s="224"/>
      <c r="R326" s="224"/>
      <c r="S326" s="224"/>
      <c r="T326" s="224"/>
      <c r="U326" s="224"/>
      <c r="V326" s="224"/>
      <c r="W326" s="224"/>
      <c r="X326" s="225"/>
      <c r="AT326" s="226" t="s">
        <v>191</v>
      </c>
      <c r="AU326" s="226" t="s">
        <v>150</v>
      </c>
      <c r="AV326" s="14" t="s">
        <v>150</v>
      </c>
      <c r="AW326" s="14" t="s">
        <v>5</v>
      </c>
      <c r="AX326" s="14" t="s">
        <v>76</v>
      </c>
      <c r="AY326" s="226" t="s">
        <v>141</v>
      </c>
    </row>
    <row r="327" spans="1:65" s="15" customFormat="1" ht="11.25">
      <c r="B327" s="227"/>
      <c r="C327" s="228"/>
      <c r="D327" s="204" t="s">
        <v>191</v>
      </c>
      <c r="E327" s="229" t="s">
        <v>22</v>
      </c>
      <c r="F327" s="230" t="s">
        <v>195</v>
      </c>
      <c r="G327" s="228"/>
      <c r="H327" s="231">
        <v>2</v>
      </c>
      <c r="I327" s="232"/>
      <c r="J327" s="232"/>
      <c r="K327" s="228"/>
      <c r="L327" s="228"/>
      <c r="M327" s="233"/>
      <c r="N327" s="234"/>
      <c r="O327" s="235"/>
      <c r="P327" s="235"/>
      <c r="Q327" s="235"/>
      <c r="R327" s="235"/>
      <c r="S327" s="235"/>
      <c r="T327" s="235"/>
      <c r="U327" s="235"/>
      <c r="V327" s="235"/>
      <c r="W327" s="235"/>
      <c r="X327" s="236"/>
      <c r="AT327" s="237" t="s">
        <v>191</v>
      </c>
      <c r="AU327" s="237" t="s">
        <v>150</v>
      </c>
      <c r="AV327" s="15" t="s">
        <v>185</v>
      </c>
      <c r="AW327" s="15" t="s">
        <v>5</v>
      </c>
      <c r="AX327" s="15" t="s">
        <v>84</v>
      </c>
      <c r="AY327" s="237" t="s">
        <v>141</v>
      </c>
    </row>
    <row r="328" spans="1:65" s="2" customFormat="1" ht="33" customHeight="1">
      <c r="A328" s="37"/>
      <c r="B328" s="38"/>
      <c r="C328" s="179" t="s">
        <v>477</v>
      </c>
      <c r="D328" s="179" t="s">
        <v>144</v>
      </c>
      <c r="E328" s="180" t="s">
        <v>478</v>
      </c>
      <c r="F328" s="181" t="s">
        <v>479</v>
      </c>
      <c r="G328" s="182" t="s">
        <v>155</v>
      </c>
      <c r="H328" s="183">
        <v>3</v>
      </c>
      <c r="I328" s="184"/>
      <c r="J328" s="184"/>
      <c r="K328" s="185">
        <f>ROUND(P328*H328,2)</f>
        <v>0</v>
      </c>
      <c r="L328" s="181" t="s">
        <v>184</v>
      </c>
      <c r="M328" s="42"/>
      <c r="N328" s="186" t="s">
        <v>22</v>
      </c>
      <c r="O328" s="187" t="s">
        <v>46</v>
      </c>
      <c r="P328" s="188">
        <f>I328+J328</f>
        <v>0</v>
      </c>
      <c r="Q328" s="188">
        <f>ROUND(I328*H328,2)</f>
        <v>0</v>
      </c>
      <c r="R328" s="188">
        <f>ROUND(J328*H328,2)</f>
        <v>0</v>
      </c>
      <c r="S328" s="67"/>
      <c r="T328" s="189">
        <f>S328*H328</f>
        <v>0</v>
      </c>
      <c r="U328" s="189">
        <v>7.9999999999999996E-6</v>
      </c>
      <c r="V328" s="189">
        <f>U328*H328</f>
        <v>2.4000000000000001E-5</v>
      </c>
      <c r="W328" s="189">
        <v>0</v>
      </c>
      <c r="X328" s="190">
        <f>W328*H328</f>
        <v>0</v>
      </c>
      <c r="Y328" s="37"/>
      <c r="Z328" s="37"/>
      <c r="AA328" s="37"/>
      <c r="AB328" s="37"/>
      <c r="AC328" s="37"/>
      <c r="AD328" s="37"/>
      <c r="AE328" s="37"/>
      <c r="AR328" s="191" t="s">
        <v>371</v>
      </c>
      <c r="AT328" s="191" t="s">
        <v>144</v>
      </c>
      <c r="AU328" s="191" t="s">
        <v>150</v>
      </c>
      <c r="AY328" s="20" t="s">
        <v>141</v>
      </c>
      <c r="BE328" s="192">
        <f>IF(O328="základní",K328,0)</f>
        <v>0</v>
      </c>
      <c r="BF328" s="192">
        <f>IF(O328="snížená",K328,0)</f>
        <v>0</v>
      </c>
      <c r="BG328" s="192">
        <f>IF(O328="zákl. přenesená",K328,0)</f>
        <v>0</v>
      </c>
      <c r="BH328" s="192">
        <f>IF(O328="sníž. přenesená",K328,0)</f>
        <v>0</v>
      </c>
      <c r="BI328" s="192">
        <f>IF(O328="nulová",K328,0)</f>
        <v>0</v>
      </c>
      <c r="BJ328" s="20" t="s">
        <v>150</v>
      </c>
      <c r="BK328" s="192">
        <f>ROUND(P328*H328,2)</f>
        <v>0</v>
      </c>
      <c r="BL328" s="20" t="s">
        <v>371</v>
      </c>
      <c r="BM328" s="191" t="s">
        <v>480</v>
      </c>
    </row>
    <row r="329" spans="1:65" s="2" customFormat="1" ht="11.25">
      <c r="A329" s="37"/>
      <c r="B329" s="38"/>
      <c r="C329" s="39"/>
      <c r="D329" s="199" t="s">
        <v>187</v>
      </c>
      <c r="E329" s="39"/>
      <c r="F329" s="200" t="s">
        <v>481</v>
      </c>
      <c r="G329" s="39"/>
      <c r="H329" s="39"/>
      <c r="I329" s="201"/>
      <c r="J329" s="201"/>
      <c r="K329" s="39"/>
      <c r="L329" s="39"/>
      <c r="M329" s="42"/>
      <c r="N329" s="202"/>
      <c r="O329" s="203"/>
      <c r="P329" s="67"/>
      <c r="Q329" s="67"/>
      <c r="R329" s="67"/>
      <c r="S329" s="67"/>
      <c r="T329" s="67"/>
      <c r="U329" s="67"/>
      <c r="V329" s="67"/>
      <c r="W329" s="67"/>
      <c r="X329" s="68"/>
      <c r="Y329" s="37"/>
      <c r="Z329" s="37"/>
      <c r="AA329" s="37"/>
      <c r="AB329" s="37"/>
      <c r="AC329" s="37"/>
      <c r="AD329" s="37"/>
      <c r="AE329" s="37"/>
      <c r="AT329" s="20" t="s">
        <v>187</v>
      </c>
      <c r="AU329" s="20" t="s">
        <v>150</v>
      </c>
    </row>
    <row r="330" spans="1:65" s="14" customFormat="1" ht="11.25">
      <c r="B330" s="216"/>
      <c r="C330" s="217"/>
      <c r="D330" s="204" t="s">
        <v>191</v>
      </c>
      <c r="E330" s="218" t="s">
        <v>22</v>
      </c>
      <c r="F330" s="219" t="s">
        <v>159</v>
      </c>
      <c r="G330" s="217"/>
      <c r="H330" s="220">
        <v>3</v>
      </c>
      <c r="I330" s="221"/>
      <c r="J330" s="221"/>
      <c r="K330" s="217"/>
      <c r="L330" s="217"/>
      <c r="M330" s="222"/>
      <c r="N330" s="223"/>
      <c r="O330" s="224"/>
      <c r="P330" s="224"/>
      <c r="Q330" s="224"/>
      <c r="R330" s="224"/>
      <c r="S330" s="224"/>
      <c r="T330" s="224"/>
      <c r="U330" s="224"/>
      <c r="V330" s="224"/>
      <c r="W330" s="224"/>
      <c r="X330" s="225"/>
      <c r="AT330" s="226" t="s">
        <v>191</v>
      </c>
      <c r="AU330" s="226" t="s">
        <v>150</v>
      </c>
      <c r="AV330" s="14" t="s">
        <v>150</v>
      </c>
      <c r="AW330" s="14" t="s">
        <v>5</v>
      </c>
      <c r="AX330" s="14" t="s">
        <v>76</v>
      </c>
      <c r="AY330" s="226" t="s">
        <v>141</v>
      </c>
    </row>
    <row r="331" spans="1:65" s="15" customFormat="1" ht="11.25">
      <c r="B331" s="227"/>
      <c r="C331" s="228"/>
      <c r="D331" s="204" t="s">
        <v>191</v>
      </c>
      <c r="E331" s="229" t="s">
        <v>22</v>
      </c>
      <c r="F331" s="230" t="s">
        <v>195</v>
      </c>
      <c r="G331" s="228"/>
      <c r="H331" s="231">
        <v>3</v>
      </c>
      <c r="I331" s="232"/>
      <c r="J331" s="232"/>
      <c r="K331" s="228"/>
      <c r="L331" s="228"/>
      <c r="M331" s="233"/>
      <c r="N331" s="234"/>
      <c r="O331" s="235"/>
      <c r="P331" s="235"/>
      <c r="Q331" s="235"/>
      <c r="R331" s="235"/>
      <c r="S331" s="235"/>
      <c r="T331" s="235"/>
      <c r="U331" s="235"/>
      <c r="V331" s="235"/>
      <c r="W331" s="235"/>
      <c r="X331" s="236"/>
      <c r="AT331" s="237" t="s">
        <v>191</v>
      </c>
      <c r="AU331" s="237" t="s">
        <v>150</v>
      </c>
      <c r="AV331" s="15" t="s">
        <v>185</v>
      </c>
      <c r="AW331" s="15" t="s">
        <v>5</v>
      </c>
      <c r="AX331" s="15" t="s">
        <v>84</v>
      </c>
      <c r="AY331" s="237" t="s">
        <v>141</v>
      </c>
    </row>
    <row r="332" spans="1:65" s="2" customFormat="1" ht="24.2" customHeight="1">
      <c r="A332" s="37"/>
      <c r="B332" s="38"/>
      <c r="C332" s="249" t="s">
        <v>482</v>
      </c>
      <c r="D332" s="249" t="s">
        <v>305</v>
      </c>
      <c r="E332" s="250" t="s">
        <v>483</v>
      </c>
      <c r="F332" s="251" t="s">
        <v>484</v>
      </c>
      <c r="G332" s="252" t="s">
        <v>155</v>
      </c>
      <c r="H332" s="253">
        <v>3</v>
      </c>
      <c r="I332" s="254"/>
      <c r="J332" s="255"/>
      <c r="K332" s="256">
        <f>ROUND(P332*H332,2)</f>
        <v>0</v>
      </c>
      <c r="L332" s="251" t="s">
        <v>184</v>
      </c>
      <c r="M332" s="257"/>
      <c r="N332" s="258" t="s">
        <v>22</v>
      </c>
      <c r="O332" s="187" t="s">
        <v>46</v>
      </c>
      <c r="P332" s="188">
        <f>I332+J332</f>
        <v>0</v>
      </c>
      <c r="Q332" s="188">
        <f>ROUND(I332*H332,2)</f>
        <v>0</v>
      </c>
      <c r="R332" s="188">
        <f>ROUND(J332*H332,2)</f>
        <v>0</v>
      </c>
      <c r="S332" s="67"/>
      <c r="T332" s="189">
        <f>S332*H332</f>
        <v>0</v>
      </c>
      <c r="U332" s="189">
        <v>6.7000000000000002E-3</v>
      </c>
      <c r="V332" s="189">
        <f>U332*H332</f>
        <v>2.01E-2</v>
      </c>
      <c r="W332" s="189">
        <v>0</v>
      </c>
      <c r="X332" s="190">
        <f>W332*H332</f>
        <v>0</v>
      </c>
      <c r="Y332" s="37"/>
      <c r="Z332" s="37"/>
      <c r="AA332" s="37"/>
      <c r="AB332" s="37"/>
      <c r="AC332" s="37"/>
      <c r="AD332" s="37"/>
      <c r="AE332" s="37"/>
      <c r="AR332" s="191" t="s">
        <v>475</v>
      </c>
      <c r="AT332" s="191" t="s">
        <v>305</v>
      </c>
      <c r="AU332" s="191" t="s">
        <v>150</v>
      </c>
      <c r="AY332" s="20" t="s">
        <v>141</v>
      </c>
      <c r="BE332" s="192">
        <f>IF(O332="základní",K332,0)</f>
        <v>0</v>
      </c>
      <c r="BF332" s="192">
        <f>IF(O332="snížená",K332,0)</f>
        <v>0</v>
      </c>
      <c r="BG332" s="192">
        <f>IF(O332="zákl. přenesená",K332,0)</f>
        <v>0</v>
      </c>
      <c r="BH332" s="192">
        <f>IF(O332="sníž. přenesená",K332,0)</f>
        <v>0</v>
      </c>
      <c r="BI332" s="192">
        <f>IF(O332="nulová",K332,0)</f>
        <v>0</v>
      </c>
      <c r="BJ332" s="20" t="s">
        <v>150</v>
      </c>
      <c r="BK332" s="192">
        <f>ROUND(P332*H332,2)</f>
        <v>0</v>
      </c>
      <c r="BL332" s="20" t="s">
        <v>371</v>
      </c>
      <c r="BM332" s="191" t="s">
        <v>485</v>
      </c>
    </row>
    <row r="333" spans="1:65" s="14" customFormat="1" ht="11.25">
      <c r="B333" s="216"/>
      <c r="C333" s="217"/>
      <c r="D333" s="204" t="s">
        <v>191</v>
      </c>
      <c r="E333" s="218" t="s">
        <v>22</v>
      </c>
      <c r="F333" s="219" t="s">
        <v>159</v>
      </c>
      <c r="G333" s="217"/>
      <c r="H333" s="220">
        <v>3</v>
      </c>
      <c r="I333" s="221"/>
      <c r="J333" s="221"/>
      <c r="K333" s="217"/>
      <c r="L333" s="217"/>
      <c r="M333" s="222"/>
      <c r="N333" s="223"/>
      <c r="O333" s="224"/>
      <c r="P333" s="224"/>
      <c r="Q333" s="224"/>
      <c r="R333" s="224"/>
      <c r="S333" s="224"/>
      <c r="T333" s="224"/>
      <c r="U333" s="224"/>
      <c r="V333" s="224"/>
      <c r="W333" s="224"/>
      <c r="X333" s="225"/>
      <c r="AT333" s="226" t="s">
        <v>191</v>
      </c>
      <c r="AU333" s="226" t="s">
        <v>150</v>
      </c>
      <c r="AV333" s="14" t="s">
        <v>150</v>
      </c>
      <c r="AW333" s="14" t="s">
        <v>5</v>
      </c>
      <c r="AX333" s="14" t="s">
        <v>76</v>
      </c>
      <c r="AY333" s="226" t="s">
        <v>141</v>
      </c>
    </row>
    <row r="334" spans="1:65" s="15" customFormat="1" ht="11.25">
      <c r="B334" s="227"/>
      <c r="C334" s="228"/>
      <c r="D334" s="204" t="s">
        <v>191</v>
      </c>
      <c r="E334" s="229" t="s">
        <v>22</v>
      </c>
      <c r="F334" s="230" t="s">
        <v>195</v>
      </c>
      <c r="G334" s="228"/>
      <c r="H334" s="231">
        <v>3</v>
      </c>
      <c r="I334" s="232"/>
      <c r="J334" s="232"/>
      <c r="K334" s="228"/>
      <c r="L334" s="228"/>
      <c r="M334" s="233"/>
      <c r="N334" s="234"/>
      <c r="O334" s="235"/>
      <c r="P334" s="235"/>
      <c r="Q334" s="235"/>
      <c r="R334" s="235"/>
      <c r="S334" s="235"/>
      <c r="T334" s="235"/>
      <c r="U334" s="235"/>
      <c r="V334" s="235"/>
      <c r="W334" s="235"/>
      <c r="X334" s="236"/>
      <c r="AT334" s="237" t="s">
        <v>191</v>
      </c>
      <c r="AU334" s="237" t="s">
        <v>150</v>
      </c>
      <c r="AV334" s="15" t="s">
        <v>185</v>
      </c>
      <c r="AW334" s="15" t="s">
        <v>5</v>
      </c>
      <c r="AX334" s="15" t="s">
        <v>84</v>
      </c>
      <c r="AY334" s="237" t="s">
        <v>141</v>
      </c>
    </row>
    <row r="335" spans="1:65" s="2" customFormat="1" ht="33" customHeight="1">
      <c r="A335" s="37"/>
      <c r="B335" s="38"/>
      <c r="C335" s="179" t="s">
        <v>486</v>
      </c>
      <c r="D335" s="179" t="s">
        <v>144</v>
      </c>
      <c r="E335" s="180" t="s">
        <v>487</v>
      </c>
      <c r="F335" s="181" t="s">
        <v>488</v>
      </c>
      <c r="G335" s="182" t="s">
        <v>155</v>
      </c>
      <c r="H335" s="183">
        <v>2</v>
      </c>
      <c r="I335" s="184"/>
      <c r="J335" s="184"/>
      <c r="K335" s="185">
        <f>ROUND(P335*H335,2)</f>
        <v>0</v>
      </c>
      <c r="L335" s="181" t="s">
        <v>184</v>
      </c>
      <c r="M335" s="42"/>
      <c r="N335" s="186" t="s">
        <v>22</v>
      </c>
      <c r="O335" s="187" t="s">
        <v>46</v>
      </c>
      <c r="P335" s="188">
        <f>I335+J335</f>
        <v>0</v>
      </c>
      <c r="Q335" s="188">
        <f>ROUND(I335*H335,2)</f>
        <v>0</v>
      </c>
      <c r="R335" s="188">
        <f>ROUND(J335*H335,2)</f>
        <v>0</v>
      </c>
      <c r="S335" s="67"/>
      <c r="T335" s="189">
        <f>S335*H335</f>
        <v>0</v>
      </c>
      <c r="U335" s="189">
        <v>2.2000000000000001E-4</v>
      </c>
      <c r="V335" s="189">
        <f>U335*H335</f>
        <v>4.4000000000000002E-4</v>
      </c>
      <c r="W335" s="189">
        <v>0</v>
      </c>
      <c r="X335" s="190">
        <f>W335*H335</f>
        <v>0</v>
      </c>
      <c r="Y335" s="37"/>
      <c r="Z335" s="37"/>
      <c r="AA335" s="37"/>
      <c r="AB335" s="37"/>
      <c r="AC335" s="37"/>
      <c r="AD335" s="37"/>
      <c r="AE335" s="37"/>
      <c r="AR335" s="191" t="s">
        <v>371</v>
      </c>
      <c r="AT335" s="191" t="s">
        <v>144</v>
      </c>
      <c r="AU335" s="191" t="s">
        <v>150</v>
      </c>
      <c r="AY335" s="20" t="s">
        <v>141</v>
      </c>
      <c r="BE335" s="192">
        <f>IF(O335="základní",K335,0)</f>
        <v>0</v>
      </c>
      <c r="BF335" s="192">
        <f>IF(O335="snížená",K335,0)</f>
        <v>0</v>
      </c>
      <c r="BG335" s="192">
        <f>IF(O335="zákl. přenesená",K335,0)</f>
        <v>0</v>
      </c>
      <c r="BH335" s="192">
        <f>IF(O335="sníž. přenesená",K335,0)</f>
        <v>0</v>
      </c>
      <c r="BI335" s="192">
        <f>IF(O335="nulová",K335,0)</f>
        <v>0</v>
      </c>
      <c r="BJ335" s="20" t="s">
        <v>150</v>
      </c>
      <c r="BK335" s="192">
        <f>ROUND(P335*H335,2)</f>
        <v>0</v>
      </c>
      <c r="BL335" s="20" t="s">
        <v>371</v>
      </c>
      <c r="BM335" s="191" t="s">
        <v>489</v>
      </c>
    </row>
    <row r="336" spans="1:65" s="2" customFormat="1" ht="11.25">
      <c r="A336" s="37"/>
      <c r="B336" s="38"/>
      <c r="C336" s="39"/>
      <c r="D336" s="199" t="s">
        <v>187</v>
      </c>
      <c r="E336" s="39"/>
      <c r="F336" s="200" t="s">
        <v>490</v>
      </c>
      <c r="G336" s="39"/>
      <c r="H336" s="39"/>
      <c r="I336" s="201"/>
      <c r="J336" s="201"/>
      <c r="K336" s="39"/>
      <c r="L336" s="39"/>
      <c r="M336" s="42"/>
      <c r="N336" s="202"/>
      <c r="O336" s="203"/>
      <c r="P336" s="67"/>
      <c r="Q336" s="67"/>
      <c r="R336" s="67"/>
      <c r="S336" s="67"/>
      <c r="T336" s="67"/>
      <c r="U336" s="67"/>
      <c r="V336" s="67"/>
      <c r="W336" s="67"/>
      <c r="X336" s="68"/>
      <c r="Y336" s="37"/>
      <c r="Z336" s="37"/>
      <c r="AA336" s="37"/>
      <c r="AB336" s="37"/>
      <c r="AC336" s="37"/>
      <c r="AD336" s="37"/>
      <c r="AE336" s="37"/>
      <c r="AT336" s="20" t="s">
        <v>187</v>
      </c>
      <c r="AU336" s="20" t="s">
        <v>150</v>
      </c>
    </row>
    <row r="337" spans="1:65" s="14" customFormat="1" ht="11.25">
      <c r="B337" s="216"/>
      <c r="C337" s="217"/>
      <c r="D337" s="204" t="s">
        <v>191</v>
      </c>
      <c r="E337" s="218" t="s">
        <v>22</v>
      </c>
      <c r="F337" s="219" t="s">
        <v>150</v>
      </c>
      <c r="G337" s="217"/>
      <c r="H337" s="220">
        <v>2</v>
      </c>
      <c r="I337" s="221"/>
      <c r="J337" s="221"/>
      <c r="K337" s="217"/>
      <c r="L337" s="217"/>
      <c r="M337" s="222"/>
      <c r="N337" s="223"/>
      <c r="O337" s="224"/>
      <c r="P337" s="224"/>
      <c r="Q337" s="224"/>
      <c r="R337" s="224"/>
      <c r="S337" s="224"/>
      <c r="T337" s="224"/>
      <c r="U337" s="224"/>
      <c r="V337" s="224"/>
      <c r="W337" s="224"/>
      <c r="X337" s="225"/>
      <c r="AT337" s="226" t="s">
        <v>191</v>
      </c>
      <c r="AU337" s="226" t="s">
        <v>150</v>
      </c>
      <c r="AV337" s="14" t="s">
        <v>150</v>
      </c>
      <c r="AW337" s="14" t="s">
        <v>5</v>
      </c>
      <c r="AX337" s="14" t="s">
        <v>76</v>
      </c>
      <c r="AY337" s="226" t="s">
        <v>141</v>
      </c>
    </row>
    <row r="338" spans="1:65" s="15" customFormat="1" ht="11.25">
      <c r="B338" s="227"/>
      <c r="C338" s="228"/>
      <c r="D338" s="204" t="s">
        <v>191</v>
      </c>
      <c r="E338" s="229" t="s">
        <v>22</v>
      </c>
      <c r="F338" s="230" t="s">
        <v>195</v>
      </c>
      <c r="G338" s="228"/>
      <c r="H338" s="231">
        <v>2</v>
      </c>
      <c r="I338" s="232"/>
      <c r="J338" s="232"/>
      <c r="K338" s="228"/>
      <c r="L338" s="228"/>
      <c r="M338" s="233"/>
      <c r="N338" s="234"/>
      <c r="O338" s="235"/>
      <c r="P338" s="235"/>
      <c r="Q338" s="235"/>
      <c r="R338" s="235"/>
      <c r="S338" s="235"/>
      <c r="T338" s="235"/>
      <c r="U338" s="235"/>
      <c r="V338" s="235"/>
      <c r="W338" s="235"/>
      <c r="X338" s="236"/>
      <c r="AT338" s="237" t="s">
        <v>191</v>
      </c>
      <c r="AU338" s="237" t="s">
        <v>150</v>
      </c>
      <c r="AV338" s="15" t="s">
        <v>185</v>
      </c>
      <c r="AW338" s="15" t="s">
        <v>5</v>
      </c>
      <c r="AX338" s="15" t="s">
        <v>84</v>
      </c>
      <c r="AY338" s="237" t="s">
        <v>141</v>
      </c>
    </row>
    <row r="339" spans="1:65" s="2" customFormat="1" ht="33" customHeight="1">
      <c r="A339" s="37"/>
      <c r="B339" s="38"/>
      <c r="C339" s="249" t="s">
        <v>491</v>
      </c>
      <c r="D339" s="249" t="s">
        <v>305</v>
      </c>
      <c r="E339" s="250" t="s">
        <v>492</v>
      </c>
      <c r="F339" s="251" t="s">
        <v>493</v>
      </c>
      <c r="G339" s="252" t="s">
        <v>155</v>
      </c>
      <c r="H339" s="253">
        <v>1</v>
      </c>
      <c r="I339" s="254"/>
      <c r="J339" s="255"/>
      <c r="K339" s="256">
        <f>ROUND(P339*H339,2)</f>
        <v>0</v>
      </c>
      <c r="L339" s="251" t="s">
        <v>184</v>
      </c>
      <c r="M339" s="257"/>
      <c r="N339" s="258" t="s">
        <v>22</v>
      </c>
      <c r="O339" s="187" t="s">
        <v>46</v>
      </c>
      <c r="P339" s="188">
        <f>I339+J339</f>
        <v>0</v>
      </c>
      <c r="Q339" s="188">
        <f>ROUND(I339*H339,2)</f>
        <v>0</v>
      </c>
      <c r="R339" s="188">
        <f>ROUND(J339*H339,2)</f>
        <v>0</v>
      </c>
      <c r="S339" s="67"/>
      <c r="T339" s="189">
        <f>S339*H339</f>
        <v>0</v>
      </c>
      <c r="U339" s="189">
        <v>1.489E-2</v>
      </c>
      <c r="V339" s="189">
        <f>U339*H339</f>
        <v>1.489E-2</v>
      </c>
      <c r="W339" s="189">
        <v>0</v>
      </c>
      <c r="X339" s="190">
        <f>W339*H339</f>
        <v>0</v>
      </c>
      <c r="Y339" s="37"/>
      <c r="Z339" s="37"/>
      <c r="AA339" s="37"/>
      <c r="AB339" s="37"/>
      <c r="AC339" s="37"/>
      <c r="AD339" s="37"/>
      <c r="AE339" s="37"/>
      <c r="AR339" s="191" t="s">
        <v>475</v>
      </c>
      <c r="AT339" s="191" t="s">
        <v>305</v>
      </c>
      <c r="AU339" s="191" t="s">
        <v>150</v>
      </c>
      <c r="AY339" s="20" t="s">
        <v>141</v>
      </c>
      <c r="BE339" s="192">
        <f>IF(O339="základní",K339,0)</f>
        <v>0</v>
      </c>
      <c r="BF339" s="192">
        <f>IF(O339="snížená",K339,0)</f>
        <v>0</v>
      </c>
      <c r="BG339" s="192">
        <f>IF(O339="zákl. přenesená",K339,0)</f>
        <v>0</v>
      </c>
      <c r="BH339" s="192">
        <f>IF(O339="sníž. přenesená",K339,0)</f>
        <v>0</v>
      </c>
      <c r="BI339" s="192">
        <f>IF(O339="nulová",K339,0)</f>
        <v>0</v>
      </c>
      <c r="BJ339" s="20" t="s">
        <v>150</v>
      </c>
      <c r="BK339" s="192">
        <f>ROUND(P339*H339,2)</f>
        <v>0</v>
      </c>
      <c r="BL339" s="20" t="s">
        <v>371</v>
      </c>
      <c r="BM339" s="191" t="s">
        <v>494</v>
      </c>
    </row>
    <row r="340" spans="1:65" s="14" customFormat="1" ht="11.25">
      <c r="B340" s="216"/>
      <c r="C340" s="217"/>
      <c r="D340" s="204" t="s">
        <v>191</v>
      </c>
      <c r="E340" s="218" t="s">
        <v>22</v>
      </c>
      <c r="F340" s="219" t="s">
        <v>84</v>
      </c>
      <c r="G340" s="217"/>
      <c r="H340" s="220">
        <v>1</v>
      </c>
      <c r="I340" s="221"/>
      <c r="J340" s="221"/>
      <c r="K340" s="217"/>
      <c r="L340" s="217"/>
      <c r="M340" s="222"/>
      <c r="N340" s="223"/>
      <c r="O340" s="224"/>
      <c r="P340" s="224"/>
      <c r="Q340" s="224"/>
      <c r="R340" s="224"/>
      <c r="S340" s="224"/>
      <c r="T340" s="224"/>
      <c r="U340" s="224"/>
      <c r="V340" s="224"/>
      <c r="W340" s="224"/>
      <c r="X340" s="225"/>
      <c r="AT340" s="226" t="s">
        <v>191</v>
      </c>
      <c r="AU340" s="226" t="s">
        <v>150</v>
      </c>
      <c r="AV340" s="14" t="s">
        <v>150</v>
      </c>
      <c r="AW340" s="14" t="s">
        <v>5</v>
      </c>
      <c r="AX340" s="14" t="s">
        <v>76</v>
      </c>
      <c r="AY340" s="226" t="s">
        <v>141</v>
      </c>
    </row>
    <row r="341" spans="1:65" s="15" customFormat="1" ht="11.25">
      <c r="B341" s="227"/>
      <c r="C341" s="228"/>
      <c r="D341" s="204" t="s">
        <v>191</v>
      </c>
      <c r="E341" s="229" t="s">
        <v>22</v>
      </c>
      <c r="F341" s="230" t="s">
        <v>195</v>
      </c>
      <c r="G341" s="228"/>
      <c r="H341" s="231">
        <v>1</v>
      </c>
      <c r="I341" s="232"/>
      <c r="J341" s="232"/>
      <c r="K341" s="228"/>
      <c r="L341" s="228"/>
      <c r="M341" s="233"/>
      <c r="N341" s="234"/>
      <c r="O341" s="235"/>
      <c r="P341" s="235"/>
      <c r="Q341" s="235"/>
      <c r="R341" s="235"/>
      <c r="S341" s="235"/>
      <c r="T341" s="235"/>
      <c r="U341" s="235"/>
      <c r="V341" s="235"/>
      <c r="W341" s="235"/>
      <c r="X341" s="236"/>
      <c r="AT341" s="237" t="s">
        <v>191</v>
      </c>
      <c r="AU341" s="237" t="s">
        <v>150</v>
      </c>
      <c r="AV341" s="15" t="s">
        <v>185</v>
      </c>
      <c r="AW341" s="15" t="s">
        <v>5</v>
      </c>
      <c r="AX341" s="15" t="s">
        <v>84</v>
      </c>
      <c r="AY341" s="237" t="s">
        <v>141</v>
      </c>
    </row>
    <row r="342" spans="1:65" s="2" customFormat="1" ht="33" customHeight="1">
      <c r="A342" s="37"/>
      <c r="B342" s="38"/>
      <c r="C342" s="249" t="s">
        <v>495</v>
      </c>
      <c r="D342" s="249" t="s">
        <v>305</v>
      </c>
      <c r="E342" s="250" t="s">
        <v>496</v>
      </c>
      <c r="F342" s="251" t="s">
        <v>497</v>
      </c>
      <c r="G342" s="252" t="s">
        <v>155</v>
      </c>
      <c r="H342" s="253">
        <v>1</v>
      </c>
      <c r="I342" s="254"/>
      <c r="J342" s="255"/>
      <c r="K342" s="256">
        <f>ROUND(P342*H342,2)</f>
        <v>0</v>
      </c>
      <c r="L342" s="251" t="s">
        <v>184</v>
      </c>
      <c r="M342" s="257"/>
      <c r="N342" s="258" t="s">
        <v>22</v>
      </c>
      <c r="O342" s="187" t="s">
        <v>46</v>
      </c>
      <c r="P342" s="188">
        <f>I342+J342</f>
        <v>0</v>
      </c>
      <c r="Q342" s="188">
        <f>ROUND(I342*H342,2)</f>
        <v>0</v>
      </c>
      <c r="R342" s="188">
        <f>ROUND(J342*H342,2)</f>
        <v>0</v>
      </c>
      <c r="S342" s="67"/>
      <c r="T342" s="189">
        <f>S342*H342</f>
        <v>0</v>
      </c>
      <c r="U342" s="189">
        <v>1.553E-2</v>
      </c>
      <c r="V342" s="189">
        <f>U342*H342</f>
        <v>1.553E-2</v>
      </c>
      <c r="W342" s="189">
        <v>0</v>
      </c>
      <c r="X342" s="190">
        <f>W342*H342</f>
        <v>0</v>
      </c>
      <c r="Y342" s="37"/>
      <c r="Z342" s="37"/>
      <c r="AA342" s="37"/>
      <c r="AB342" s="37"/>
      <c r="AC342" s="37"/>
      <c r="AD342" s="37"/>
      <c r="AE342" s="37"/>
      <c r="AR342" s="191" t="s">
        <v>475</v>
      </c>
      <c r="AT342" s="191" t="s">
        <v>305</v>
      </c>
      <c r="AU342" s="191" t="s">
        <v>150</v>
      </c>
      <c r="AY342" s="20" t="s">
        <v>141</v>
      </c>
      <c r="BE342" s="192">
        <f>IF(O342="základní",K342,0)</f>
        <v>0</v>
      </c>
      <c r="BF342" s="192">
        <f>IF(O342="snížená",K342,0)</f>
        <v>0</v>
      </c>
      <c r="BG342" s="192">
        <f>IF(O342="zákl. přenesená",K342,0)</f>
        <v>0</v>
      </c>
      <c r="BH342" s="192">
        <f>IF(O342="sníž. přenesená",K342,0)</f>
        <v>0</v>
      </c>
      <c r="BI342" s="192">
        <f>IF(O342="nulová",K342,0)</f>
        <v>0</v>
      </c>
      <c r="BJ342" s="20" t="s">
        <v>150</v>
      </c>
      <c r="BK342" s="192">
        <f>ROUND(P342*H342,2)</f>
        <v>0</v>
      </c>
      <c r="BL342" s="20" t="s">
        <v>371</v>
      </c>
      <c r="BM342" s="191" t="s">
        <v>498</v>
      </c>
    </row>
    <row r="343" spans="1:65" s="14" customFormat="1" ht="11.25">
      <c r="B343" s="216"/>
      <c r="C343" s="217"/>
      <c r="D343" s="204" t="s">
        <v>191</v>
      </c>
      <c r="E343" s="218" t="s">
        <v>22</v>
      </c>
      <c r="F343" s="219" t="s">
        <v>84</v>
      </c>
      <c r="G343" s="217"/>
      <c r="H343" s="220">
        <v>1</v>
      </c>
      <c r="I343" s="221"/>
      <c r="J343" s="221"/>
      <c r="K343" s="217"/>
      <c r="L343" s="217"/>
      <c r="M343" s="222"/>
      <c r="N343" s="223"/>
      <c r="O343" s="224"/>
      <c r="P343" s="224"/>
      <c r="Q343" s="224"/>
      <c r="R343" s="224"/>
      <c r="S343" s="224"/>
      <c r="T343" s="224"/>
      <c r="U343" s="224"/>
      <c r="V343" s="224"/>
      <c r="W343" s="224"/>
      <c r="X343" s="225"/>
      <c r="AT343" s="226" t="s">
        <v>191</v>
      </c>
      <c r="AU343" s="226" t="s">
        <v>150</v>
      </c>
      <c r="AV343" s="14" t="s">
        <v>150</v>
      </c>
      <c r="AW343" s="14" t="s">
        <v>5</v>
      </c>
      <c r="AX343" s="14" t="s">
        <v>76</v>
      </c>
      <c r="AY343" s="226" t="s">
        <v>141</v>
      </c>
    </row>
    <row r="344" spans="1:65" s="15" customFormat="1" ht="11.25">
      <c r="B344" s="227"/>
      <c r="C344" s="228"/>
      <c r="D344" s="204" t="s">
        <v>191</v>
      </c>
      <c r="E344" s="229" t="s">
        <v>22</v>
      </c>
      <c r="F344" s="230" t="s">
        <v>195</v>
      </c>
      <c r="G344" s="228"/>
      <c r="H344" s="231">
        <v>1</v>
      </c>
      <c r="I344" s="232"/>
      <c r="J344" s="232"/>
      <c r="K344" s="228"/>
      <c r="L344" s="228"/>
      <c r="M344" s="233"/>
      <c r="N344" s="234"/>
      <c r="O344" s="235"/>
      <c r="P344" s="235"/>
      <c r="Q344" s="235"/>
      <c r="R344" s="235"/>
      <c r="S344" s="235"/>
      <c r="T344" s="235"/>
      <c r="U344" s="235"/>
      <c r="V344" s="235"/>
      <c r="W344" s="235"/>
      <c r="X344" s="236"/>
      <c r="AT344" s="237" t="s">
        <v>191</v>
      </c>
      <c r="AU344" s="237" t="s">
        <v>150</v>
      </c>
      <c r="AV344" s="15" t="s">
        <v>185</v>
      </c>
      <c r="AW344" s="15" t="s">
        <v>5</v>
      </c>
      <c r="AX344" s="15" t="s">
        <v>84</v>
      </c>
      <c r="AY344" s="237" t="s">
        <v>141</v>
      </c>
    </row>
    <row r="345" spans="1:65" s="2" customFormat="1" ht="55.5" customHeight="1">
      <c r="A345" s="37"/>
      <c r="B345" s="38"/>
      <c r="C345" s="179" t="s">
        <v>499</v>
      </c>
      <c r="D345" s="179" t="s">
        <v>144</v>
      </c>
      <c r="E345" s="180" t="s">
        <v>500</v>
      </c>
      <c r="F345" s="181" t="s">
        <v>501</v>
      </c>
      <c r="G345" s="182" t="s">
        <v>199</v>
      </c>
      <c r="H345" s="183">
        <v>7.29</v>
      </c>
      <c r="I345" s="184"/>
      <c r="J345" s="184"/>
      <c r="K345" s="185">
        <f>ROUND(P345*H345,2)</f>
        <v>0</v>
      </c>
      <c r="L345" s="181" t="s">
        <v>148</v>
      </c>
      <c r="M345" s="42"/>
      <c r="N345" s="186" t="s">
        <v>22</v>
      </c>
      <c r="O345" s="187" t="s">
        <v>46</v>
      </c>
      <c r="P345" s="188">
        <f>I345+J345</f>
        <v>0</v>
      </c>
      <c r="Q345" s="188">
        <f>ROUND(I345*H345,2)</f>
        <v>0</v>
      </c>
      <c r="R345" s="188">
        <f>ROUND(J345*H345,2)</f>
        <v>0</v>
      </c>
      <c r="S345" s="67"/>
      <c r="T345" s="189">
        <f>S345*H345</f>
        <v>0</v>
      </c>
      <c r="U345" s="189">
        <v>2.5387799999999999E-2</v>
      </c>
      <c r="V345" s="189">
        <f>U345*H345</f>
        <v>0.18507706199999999</v>
      </c>
      <c r="W345" s="189">
        <v>0</v>
      </c>
      <c r="X345" s="190">
        <f>W345*H345</f>
        <v>0</v>
      </c>
      <c r="Y345" s="37"/>
      <c r="Z345" s="37"/>
      <c r="AA345" s="37"/>
      <c r="AB345" s="37"/>
      <c r="AC345" s="37"/>
      <c r="AD345" s="37"/>
      <c r="AE345" s="37"/>
      <c r="AR345" s="191" t="s">
        <v>371</v>
      </c>
      <c r="AT345" s="191" t="s">
        <v>144</v>
      </c>
      <c r="AU345" s="191" t="s">
        <v>150</v>
      </c>
      <c r="AY345" s="20" t="s">
        <v>141</v>
      </c>
      <c r="BE345" s="192">
        <f>IF(O345="základní",K345,0)</f>
        <v>0</v>
      </c>
      <c r="BF345" s="192">
        <f>IF(O345="snížená",K345,0)</f>
        <v>0</v>
      </c>
      <c r="BG345" s="192">
        <f>IF(O345="zákl. přenesená",K345,0)</f>
        <v>0</v>
      </c>
      <c r="BH345" s="192">
        <f>IF(O345="sníž. přenesená",K345,0)</f>
        <v>0</v>
      </c>
      <c r="BI345" s="192">
        <f>IF(O345="nulová",K345,0)</f>
        <v>0</v>
      </c>
      <c r="BJ345" s="20" t="s">
        <v>150</v>
      </c>
      <c r="BK345" s="192">
        <f>ROUND(P345*H345,2)</f>
        <v>0</v>
      </c>
      <c r="BL345" s="20" t="s">
        <v>371</v>
      </c>
      <c r="BM345" s="191" t="s">
        <v>502</v>
      </c>
    </row>
    <row r="346" spans="1:65" s="13" customFormat="1" ht="11.25">
      <c r="B346" s="206"/>
      <c r="C346" s="207"/>
      <c r="D346" s="204" t="s">
        <v>191</v>
      </c>
      <c r="E346" s="208" t="s">
        <v>22</v>
      </c>
      <c r="F346" s="209" t="s">
        <v>503</v>
      </c>
      <c r="G346" s="207"/>
      <c r="H346" s="208" t="s">
        <v>22</v>
      </c>
      <c r="I346" s="210"/>
      <c r="J346" s="210"/>
      <c r="K346" s="207"/>
      <c r="L346" s="207"/>
      <c r="M346" s="211"/>
      <c r="N346" s="212"/>
      <c r="O346" s="213"/>
      <c r="P346" s="213"/>
      <c r="Q346" s="213"/>
      <c r="R346" s="213"/>
      <c r="S346" s="213"/>
      <c r="T346" s="213"/>
      <c r="U346" s="213"/>
      <c r="V346" s="213"/>
      <c r="W346" s="213"/>
      <c r="X346" s="214"/>
      <c r="AT346" s="215" t="s">
        <v>191</v>
      </c>
      <c r="AU346" s="215" t="s">
        <v>150</v>
      </c>
      <c r="AV346" s="13" t="s">
        <v>84</v>
      </c>
      <c r="AW346" s="13" t="s">
        <v>5</v>
      </c>
      <c r="AX346" s="13" t="s">
        <v>76</v>
      </c>
      <c r="AY346" s="215" t="s">
        <v>141</v>
      </c>
    </row>
    <row r="347" spans="1:65" s="14" customFormat="1" ht="11.25">
      <c r="B347" s="216"/>
      <c r="C347" s="217"/>
      <c r="D347" s="204" t="s">
        <v>191</v>
      </c>
      <c r="E347" s="218" t="s">
        <v>22</v>
      </c>
      <c r="F347" s="219" t="s">
        <v>504</v>
      </c>
      <c r="G347" s="217"/>
      <c r="H347" s="220">
        <v>7.29</v>
      </c>
      <c r="I347" s="221"/>
      <c r="J347" s="221"/>
      <c r="K347" s="217"/>
      <c r="L347" s="217"/>
      <c r="M347" s="222"/>
      <c r="N347" s="223"/>
      <c r="O347" s="224"/>
      <c r="P347" s="224"/>
      <c r="Q347" s="224"/>
      <c r="R347" s="224"/>
      <c r="S347" s="224"/>
      <c r="T347" s="224"/>
      <c r="U347" s="224"/>
      <c r="V347" s="224"/>
      <c r="W347" s="224"/>
      <c r="X347" s="225"/>
      <c r="AT347" s="226" t="s">
        <v>191</v>
      </c>
      <c r="AU347" s="226" t="s">
        <v>150</v>
      </c>
      <c r="AV347" s="14" t="s">
        <v>150</v>
      </c>
      <c r="AW347" s="14" t="s">
        <v>5</v>
      </c>
      <c r="AX347" s="14" t="s">
        <v>76</v>
      </c>
      <c r="AY347" s="226" t="s">
        <v>141</v>
      </c>
    </row>
    <row r="348" spans="1:65" s="15" customFormat="1" ht="11.25">
      <c r="B348" s="227"/>
      <c r="C348" s="228"/>
      <c r="D348" s="204" t="s">
        <v>191</v>
      </c>
      <c r="E348" s="229" t="s">
        <v>22</v>
      </c>
      <c r="F348" s="230" t="s">
        <v>195</v>
      </c>
      <c r="G348" s="228"/>
      <c r="H348" s="231">
        <v>7.29</v>
      </c>
      <c r="I348" s="232"/>
      <c r="J348" s="232"/>
      <c r="K348" s="228"/>
      <c r="L348" s="228"/>
      <c r="M348" s="233"/>
      <c r="N348" s="234"/>
      <c r="O348" s="235"/>
      <c r="P348" s="235"/>
      <c r="Q348" s="235"/>
      <c r="R348" s="235"/>
      <c r="S348" s="235"/>
      <c r="T348" s="235"/>
      <c r="U348" s="235"/>
      <c r="V348" s="235"/>
      <c r="W348" s="235"/>
      <c r="X348" s="236"/>
      <c r="AT348" s="237" t="s">
        <v>191</v>
      </c>
      <c r="AU348" s="237" t="s">
        <v>150</v>
      </c>
      <c r="AV348" s="15" t="s">
        <v>185</v>
      </c>
      <c r="AW348" s="15" t="s">
        <v>5</v>
      </c>
      <c r="AX348" s="15" t="s">
        <v>84</v>
      </c>
      <c r="AY348" s="237" t="s">
        <v>141</v>
      </c>
    </row>
    <row r="349" spans="1:65" s="2" customFormat="1" ht="78" customHeight="1">
      <c r="A349" s="37"/>
      <c r="B349" s="38"/>
      <c r="C349" s="179" t="s">
        <v>505</v>
      </c>
      <c r="D349" s="179" t="s">
        <v>144</v>
      </c>
      <c r="E349" s="180" t="s">
        <v>506</v>
      </c>
      <c r="F349" s="181" t="s">
        <v>507</v>
      </c>
      <c r="G349" s="182" t="s">
        <v>183</v>
      </c>
      <c r="H349" s="183">
        <v>1.522</v>
      </c>
      <c r="I349" s="184"/>
      <c r="J349" s="184"/>
      <c r="K349" s="185">
        <f>ROUND(P349*H349,2)</f>
        <v>0</v>
      </c>
      <c r="L349" s="181" t="s">
        <v>184</v>
      </c>
      <c r="M349" s="42"/>
      <c r="N349" s="186" t="s">
        <v>22</v>
      </c>
      <c r="O349" s="187" t="s">
        <v>46</v>
      </c>
      <c r="P349" s="188">
        <f>I349+J349</f>
        <v>0</v>
      </c>
      <c r="Q349" s="188">
        <f>ROUND(I349*H349,2)</f>
        <v>0</v>
      </c>
      <c r="R349" s="188">
        <f>ROUND(J349*H349,2)</f>
        <v>0</v>
      </c>
      <c r="S349" s="67"/>
      <c r="T349" s="189">
        <f>S349*H349</f>
        <v>0</v>
      </c>
      <c r="U349" s="189">
        <v>0</v>
      </c>
      <c r="V349" s="189">
        <f>U349*H349</f>
        <v>0</v>
      </c>
      <c r="W349" s="189">
        <v>0</v>
      </c>
      <c r="X349" s="190">
        <f>W349*H349</f>
        <v>0</v>
      </c>
      <c r="Y349" s="37"/>
      <c r="Z349" s="37"/>
      <c r="AA349" s="37"/>
      <c r="AB349" s="37"/>
      <c r="AC349" s="37"/>
      <c r="AD349" s="37"/>
      <c r="AE349" s="37"/>
      <c r="AR349" s="191" t="s">
        <v>371</v>
      </c>
      <c r="AT349" s="191" t="s">
        <v>144</v>
      </c>
      <c r="AU349" s="191" t="s">
        <v>150</v>
      </c>
      <c r="AY349" s="20" t="s">
        <v>141</v>
      </c>
      <c r="BE349" s="192">
        <f>IF(O349="základní",K349,0)</f>
        <v>0</v>
      </c>
      <c r="BF349" s="192">
        <f>IF(O349="snížená",K349,0)</f>
        <v>0</v>
      </c>
      <c r="BG349" s="192">
        <f>IF(O349="zákl. přenesená",K349,0)</f>
        <v>0</v>
      </c>
      <c r="BH349" s="192">
        <f>IF(O349="sníž. přenesená",K349,0)</f>
        <v>0</v>
      </c>
      <c r="BI349" s="192">
        <f>IF(O349="nulová",K349,0)</f>
        <v>0</v>
      </c>
      <c r="BJ349" s="20" t="s">
        <v>150</v>
      </c>
      <c r="BK349" s="192">
        <f>ROUND(P349*H349,2)</f>
        <v>0</v>
      </c>
      <c r="BL349" s="20" t="s">
        <v>371</v>
      </c>
      <c r="BM349" s="191" t="s">
        <v>508</v>
      </c>
    </row>
    <row r="350" spans="1:65" s="2" customFormat="1" ht="11.25">
      <c r="A350" s="37"/>
      <c r="B350" s="38"/>
      <c r="C350" s="39"/>
      <c r="D350" s="199" t="s">
        <v>187</v>
      </c>
      <c r="E350" s="39"/>
      <c r="F350" s="200" t="s">
        <v>509</v>
      </c>
      <c r="G350" s="39"/>
      <c r="H350" s="39"/>
      <c r="I350" s="201"/>
      <c r="J350" s="201"/>
      <c r="K350" s="39"/>
      <c r="L350" s="39"/>
      <c r="M350" s="42"/>
      <c r="N350" s="202"/>
      <c r="O350" s="203"/>
      <c r="P350" s="67"/>
      <c r="Q350" s="67"/>
      <c r="R350" s="67"/>
      <c r="S350" s="67"/>
      <c r="T350" s="67"/>
      <c r="U350" s="67"/>
      <c r="V350" s="67"/>
      <c r="W350" s="67"/>
      <c r="X350" s="68"/>
      <c r="Y350" s="37"/>
      <c r="Z350" s="37"/>
      <c r="AA350" s="37"/>
      <c r="AB350" s="37"/>
      <c r="AC350" s="37"/>
      <c r="AD350" s="37"/>
      <c r="AE350" s="37"/>
      <c r="AT350" s="20" t="s">
        <v>187</v>
      </c>
      <c r="AU350" s="20" t="s">
        <v>150</v>
      </c>
    </row>
    <row r="351" spans="1:65" s="12" customFormat="1" ht="20.85" customHeight="1">
      <c r="B351" s="162"/>
      <c r="C351" s="163"/>
      <c r="D351" s="164" t="s">
        <v>75</v>
      </c>
      <c r="E351" s="177" t="s">
        <v>510</v>
      </c>
      <c r="F351" s="177" t="s">
        <v>511</v>
      </c>
      <c r="G351" s="163"/>
      <c r="H351" s="163"/>
      <c r="I351" s="166"/>
      <c r="J351" s="166"/>
      <c r="K351" s="178">
        <f>BK351</f>
        <v>0</v>
      </c>
      <c r="L351" s="163"/>
      <c r="M351" s="168"/>
      <c r="N351" s="169"/>
      <c r="O351" s="170"/>
      <c r="P351" s="170"/>
      <c r="Q351" s="171">
        <f>SUM(Q352:Q379)</f>
        <v>0</v>
      </c>
      <c r="R351" s="171">
        <f>SUM(R352:R379)</f>
        <v>0</v>
      </c>
      <c r="S351" s="170"/>
      <c r="T351" s="172">
        <f>SUM(T352:T379)</f>
        <v>0</v>
      </c>
      <c r="U351" s="170"/>
      <c r="V351" s="172">
        <f>SUM(V352:V379)</f>
        <v>5.1500000000000004E-2</v>
      </c>
      <c r="W351" s="170"/>
      <c r="X351" s="173">
        <f>SUM(X352:X379)</f>
        <v>0.13439999999999999</v>
      </c>
      <c r="AR351" s="174" t="s">
        <v>150</v>
      </c>
      <c r="AT351" s="175" t="s">
        <v>75</v>
      </c>
      <c r="AU351" s="175" t="s">
        <v>150</v>
      </c>
      <c r="AY351" s="174" t="s">
        <v>141</v>
      </c>
      <c r="BK351" s="176">
        <f>SUM(BK352:BK379)</f>
        <v>0</v>
      </c>
    </row>
    <row r="352" spans="1:65" s="2" customFormat="1" ht="37.9" customHeight="1">
      <c r="A352" s="37"/>
      <c r="B352" s="38"/>
      <c r="C352" s="179" t="s">
        <v>512</v>
      </c>
      <c r="D352" s="179" t="s">
        <v>144</v>
      </c>
      <c r="E352" s="180" t="s">
        <v>513</v>
      </c>
      <c r="F352" s="181" t="s">
        <v>514</v>
      </c>
      <c r="G352" s="182" t="s">
        <v>155</v>
      </c>
      <c r="H352" s="183">
        <v>2</v>
      </c>
      <c r="I352" s="184"/>
      <c r="J352" s="184"/>
      <c r="K352" s="185">
        <f>ROUND(P352*H352,2)</f>
        <v>0</v>
      </c>
      <c r="L352" s="181" t="s">
        <v>184</v>
      </c>
      <c r="M352" s="42"/>
      <c r="N352" s="186" t="s">
        <v>22</v>
      </c>
      <c r="O352" s="187" t="s">
        <v>46</v>
      </c>
      <c r="P352" s="188">
        <f>I352+J352</f>
        <v>0</v>
      </c>
      <c r="Q352" s="188">
        <f>ROUND(I352*H352,2)</f>
        <v>0</v>
      </c>
      <c r="R352" s="188">
        <f>ROUND(J352*H352,2)</f>
        <v>0</v>
      </c>
      <c r="S352" s="67"/>
      <c r="T352" s="189">
        <f>S352*H352</f>
        <v>0</v>
      </c>
      <c r="U352" s="189">
        <v>0</v>
      </c>
      <c r="V352" s="189">
        <f>U352*H352</f>
        <v>0</v>
      </c>
      <c r="W352" s="189">
        <v>0</v>
      </c>
      <c r="X352" s="190">
        <f>W352*H352</f>
        <v>0</v>
      </c>
      <c r="Y352" s="37"/>
      <c r="Z352" s="37"/>
      <c r="AA352" s="37"/>
      <c r="AB352" s="37"/>
      <c r="AC352" s="37"/>
      <c r="AD352" s="37"/>
      <c r="AE352" s="37"/>
      <c r="AR352" s="191" t="s">
        <v>371</v>
      </c>
      <c r="AT352" s="191" t="s">
        <v>144</v>
      </c>
      <c r="AU352" s="191" t="s">
        <v>159</v>
      </c>
      <c r="AY352" s="20" t="s">
        <v>141</v>
      </c>
      <c r="BE352" s="192">
        <f>IF(O352="základní",K352,0)</f>
        <v>0</v>
      </c>
      <c r="BF352" s="192">
        <f>IF(O352="snížená",K352,0)</f>
        <v>0</v>
      </c>
      <c r="BG352" s="192">
        <f>IF(O352="zákl. přenesená",K352,0)</f>
        <v>0</v>
      </c>
      <c r="BH352" s="192">
        <f>IF(O352="sníž. přenesená",K352,0)</f>
        <v>0</v>
      </c>
      <c r="BI352" s="192">
        <f>IF(O352="nulová",K352,0)</f>
        <v>0</v>
      </c>
      <c r="BJ352" s="20" t="s">
        <v>150</v>
      </c>
      <c r="BK352" s="192">
        <f>ROUND(P352*H352,2)</f>
        <v>0</v>
      </c>
      <c r="BL352" s="20" t="s">
        <v>371</v>
      </c>
      <c r="BM352" s="191" t="s">
        <v>515</v>
      </c>
    </row>
    <row r="353" spans="1:65" s="2" customFormat="1" ht="11.25">
      <c r="A353" s="37"/>
      <c r="B353" s="38"/>
      <c r="C353" s="39"/>
      <c r="D353" s="199" t="s">
        <v>187</v>
      </c>
      <c r="E353" s="39"/>
      <c r="F353" s="200" t="s">
        <v>516</v>
      </c>
      <c r="G353" s="39"/>
      <c r="H353" s="39"/>
      <c r="I353" s="201"/>
      <c r="J353" s="201"/>
      <c r="K353" s="39"/>
      <c r="L353" s="39"/>
      <c r="M353" s="42"/>
      <c r="N353" s="202"/>
      <c r="O353" s="203"/>
      <c r="P353" s="67"/>
      <c r="Q353" s="67"/>
      <c r="R353" s="67"/>
      <c r="S353" s="67"/>
      <c r="T353" s="67"/>
      <c r="U353" s="67"/>
      <c r="V353" s="67"/>
      <c r="W353" s="67"/>
      <c r="X353" s="68"/>
      <c r="Y353" s="37"/>
      <c r="Z353" s="37"/>
      <c r="AA353" s="37"/>
      <c r="AB353" s="37"/>
      <c r="AC353" s="37"/>
      <c r="AD353" s="37"/>
      <c r="AE353" s="37"/>
      <c r="AT353" s="20" t="s">
        <v>187</v>
      </c>
      <c r="AU353" s="20" t="s">
        <v>159</v>
      </c>
    </row>
    <row r="354" spans="1:65" s="13" customFormat="1" ht="11.25">
      <c r="B354" s="206"/>
      <c r="C354" s="207"/>
      <c r="D354" s="204" t="s">
        <v>191</v>
      </c>
      <c r="E354" s="208" t="s">
        <v>22</v>
      </c>
      <c r="F354" s="209" t="s">
        <v>517</v>
      </c>
      <c r="G354" s="207"/>
      <c r="H354" s="208" t="s">
        <v>22</v>
      </c>
      <c r="I354" s="210"/>
      <c r="J354" s="210"/>
      <c r="K354" s="207"/>
      <c r="L354" s="207"/>
      <c r="M354" s="211"/>
      <c r="N354" s="212"/>
      <c r="O354" s="213"/>
      <c r="P354" s="213"/>
      <c r="Q354" s="213"/>
      <c r="R354" s="213"/>
      <c r="S354" s="213"/>
      <c r="T354" s="213"/>
      <c r="U354" s="213"/>
      <c r="V354" s="213"/>
      <c r="W354" s="213"/>
      <c r="X354" s="214"/>
      <c r="AT354" s="215" t="s">
        <v>191</v>
      </c>
      <c r="AU354" s="215" t="s">
        <v>159</v>
      </c>
      <c r="AV354" s="13" t="s">
        <v>84</v>
      </c>
      <c r="AW354" s="13" t="s">
        <v>5</v>
      </c>
      <c r="AX354" s="13" t="s">
        <v>76</v>
      </c>
      <c r="AY354" s="215" t="s">
        <v>141</v>
      </c>
    </row>
    <row r="355" spans="1:65" s="14" customFormat="1" ht="11.25">
      <c r="B355" s="216"/>
      <c r="C355" s="217"/>
      <c r="D355" s="204" t="s">
        <v>191</v>
      </c>
      <c r="E355" s="218" t="s">
        <v>22</v>
      </c>
      <c r="F355" s="219" t="s">
        <v>150</v>
      </c>
      <c r="G355" s="217"/>
      <c r="H355" s="220">
        <v>2</v>
      </c>
      <c r="I355" s="221"/>
      <c r="J355" s="221"/>
      <c r="K355" s="217"/>
      <c r="L355" s="217"/>
      <c r="M355" s="222"/>
      <c r="N355" s="223"/>
      <c r="O355" s="224"/>
      <c r="P355" s="224"/>
      <c r="Q355" s="224"/>
      <c r="R355" s="224"/>
      <c r="S355" s="224"/>
      <c r="T355" s="224"/>
      <c r="U355" s="224"/>
      <c r="V355" s="224"/>
      <c r="W355" s="224"/>
      <c r="X355" s="225"/>
      <c r="AT355" s="226" t="s">
        <v>191</v>
      </c>
      <c r="AU355" s="226" t="s">
        <v>159</v>
      </c>
      <c r="AV355" s="14" t="s">
        <v>150</v>
      </c>
      <c r="AW355" s="14" t="s">
        <v>5</v>
      </c>
      <c r="AX355" s="14" t="s">
        <v>84</v>
      </c>
      <c r="AY355" s="226" t="s">
        <v>141</v>
      </c>
    </row>
    <row r="356" spans="1:65" s="2" customFormat="1" ht="24.2" customHeight="1">
      <c r="A356" s="37"/>
      <c r="B356" s="38"/>
      <c r="C356" s="249" t="s">
        <v>518</v>
      </c>
      <c r="D356" s="249" t="s">
        <v>305</v>
      </c>
      <c r="E356" s="250" t="s">
        <v>519</v>
      </c>
      <c r="F356" s="251" t="s">
        <v>520</v>
      </c>
      <c r="G356" s="252" t="s">
        <v>155</v>
      </c>
      <c r="H356" s="253">
        <v>2</v>
      </c>
      <c r="I356" s="254"/>
      <c r="J356" s="255"/>
      <c r="K356" s="256">
        <f>ROUND(P356*H356,2)</f>
        <v>0</v>
      </c>
      <c r="L356" s="251" t="s">
        <v>148</v>
      </c>
      <c r="M356" s="257"/>
      <c r="N356" s="258" t="s">
        <v>22</v>
      </c>
      <c r="O356" s="187" t="s">
        <v>46</v>
      </c>
      <c r="P356" s="188">
        <f>I356+J356</f>
        <v>0</v>
      </c>
      <c r="Q356" s="188">
        <f>ROUND(I356*H356,2)</f>
        <v>0</v>
      </c>
      <c r="R356" s="188">
        <f>ROUND(J356*H356,2)</f>
        <v>0</v>
      </c>
      <c r="S356" s="67"/>
      <c r="T356" s="189">
        <f>S356*H356</f>
        <v>0</v>
      </c>
      <c r="U356" s="189">
        <v>1.55E-2</v>
      </c>
      <c r="V356" s="189">
        <f>U356*H356</f>
        <v>3.1E-2</v>
      </c>
      <c r="W356" s="189">
        <v>0</v>
      </c>
      <c r="X356" s="190">
        <f>W356*H356</f>
        <v>0</v>
      </c>
      <c r="Y356" s="37"/>
      <c r="Z356" s="37"/>
      <c r="AA356" s="37"/>
      <c r="AB356" s="37"/>
      <c r="AC356" s="37"/>
      <c r="AD356" s="37"/>
      <c r="AE356" s="37"/>
      <c r="AR356" s="191" t="s">
        <v>475</v>
      </c>
      <c r="AT356" s="191" t="s">
        <v>305</v>
      </c>
      <c r="AU356" s="191" t="s">
        <v>159</v>
      </c>
      <c r="AY356" s="20" t="s">
        <v>141</v>
      </c>
      <c r="BE356" s="192">
        <f>IF(O356="základní",K356,0)</f>
        <v>0</v>
      </c>
      <c r="BF356" s="192">
        <f>IF(O356="snížená",K356,0)</f>
        <v>0</v>
      </c>
      <c r="BG356" s="192">
        <f>IF(O356="zákl. přenesená",K356,0)</f>
        <v>0</v>
      </c>
      <c r="BH356" s="192">
        <f>IF(O356="sníž. přenesená",K356,0)</f>
        <v>0</v>
      </c>
      <c r="BI356" s="192">
        <f>IF(O356="nulová",K356,0)</f>
        <v>0</v>
      </c>
      <c r="BJ356" s="20" t="s">
        <v>150</v>
      </c>
      <c r="BK356" s="192">
        <f>ROUND(P356*H356,2)</f>
        <v>0</v>
      </c>
      <c r="BL356" s="20" t="s">
        <v>371</v>
      </c>
      <c r="BM356" s="191" t="s">
        <v>521</v>
      </c>
    </row>
    <row r="357" spans="1:65" s="14" customFormat="1" ht="11.25">
      <c r="B357" s="216"/>
      <c r="C357" s="217"/>
      <c r="D357" s="204" t="s">
        <v>191</v>
      </c>
      <c r="E357" s="218" t="s">
        <v>22</v>
      </c>
      <c r="F357" s="219" t="s">
        <v>150</v>
      </c>
      <c r="G357" s="217"/>
      <c r="H357" s="220">
        <v>2</v>
      </c>
      <c r="I357" s="221"/>
      <c r="J357" s="221"/>
      <c r="K357" s="217"/>
      <c r="L357" s="217"/>
      <c r="M357" s="222"/>
      <c r="N357" s="223"/>
      <c r="O357" s="224"/>
      <c r="P357" s="224"/>
      <c r="Q357" s="224"/>
      <c r="R357" s="224"/>
      <c r="S357" s="224"/>
      <c r="T357" s="224"/>
      <c r="U357" s="224"/>
      <c r="V357" s="224"/>
      <c r="W357" s="224"/>
      <c r="X357" s="225"/>
      <c r="AT357" s="226" t="s">
        <v>191</v>
      </c>
      <c r="AU357" s="226" t="s">
        <v>159</v>
      </c>
      <c r="AV357" s="14" t="s">
        <v>150</v>
      </c>
      <c r="AW357" s="14" t="s">
        <v>5</v>
      </c>
      <c r="AX357" s="14" t="s">
        <v>76</v>
      </c>
      <c r="AY357" s="226" t="s">
        <v>141</v>
      </c>
    </row>
    <row r="358" spans="1:65" s="15" customFormat="1" ht="11.25">
      <c r="B358" s="227"/>
      <c r="C358" s="228"/>
      <c r="D358" s="204" t="s">
        <v>191</v>
      </c>
      <c r="E358" s="229" t="s">
        <v>22</v>
      </c>
      <c r="F358" s="230" t="s">
        <v>195</v>
      </c>
      <c r="G358" s="228"/>
      <c r="H358" s="231">
        <v>2</v>
      </c>
      <c r="I358" s="232"/>
      <c r="J358" s="232"/>
      <c r="K358" s="228"/>
      <c r="L358" s="228"/>
      <c r="M358" s="233"/>
      <c r="N358" s="234"/>
      <c r="O358" s="235"/>
      <c r="P358" s="235"/>
      <c r="Q358" s="235"/>
      <c r="R358" s="235"/>
      <c r="S358" s="235"/>
      <c r="T358" s="235"/>
      <c r="U358" s="235"/>
      <c r="V358" s="235"/>
      <c r="W358" s="235"/>
      <c r="X358" s="236"/>
      <c r="AT358" s="237" t="s">
        <v>191</v>
      </c>
      <c r="AU358" s="237" t="s">
        <v>159</v>
      </c>
      <c r="AV358" s="15" t="s">
        <v>185</v>
      </c>
      <c r="AW358" s="15" t="s">
        <v>5</v>
      </c>
      <c r="AX358" s="15" t="s">
        <v>84</v>
      </c>
      <c r="AY358" s="237" t="s">
        <v>141</v>
      </c>
    </row>
    <row r="359" spans="1:65" s="2" customFormat="1" ht="37.9" customHeight="1">
      <c r="A359" s="37"/>
      <c r="B359" s="38"/>
      <c r="C359" s="179" t="s">
        <v>522</v>
      </c>
      <c r="D359" s="179" t="s">
        <v>144</v>
      </c>
      <c r="E359" s="180" t="s">
        <v>523</v>
      </c>
      <c r="F359" s="181" t="s">
        <v>524</v>
      </c>
      <c r="G359" s="182" t="s">
        <v>155</v>
      </c>
      <c r="H359" s="183">
        <v>1</v>
      </c>
      <c r="I359" s="184"/>
      <c r="J359" s="184"/>
      <c r="K359" s="185">
        <f>ROUND(P359*H359,2)</f>
        <v>0</v>
      </c>
      <c r="L359" s="181" t="s">
        <v>184</v>
      </c>
      <c r="M359" s="42"/>
      <c r="N359" s="186" t="s">
        <v>22</v>
      </c>
      <c r="O359" s="187" t="s">
        <v>46</v>
      </c>
      <c r="P359" s="188">
        <f>I359+J359</f>
        <v>0</v>
      </c>
      <c r="Q359" s="188">
        <f>ROUND(I359*H359,2)</f>
        <v>0</v>
      </c>
      <c r="R359" s="188">
        <f>ROUND(J359*H359,2)</f>
        <v>0</v>
      </c>
      <c r="S359" s="67"/>
      <c r="T359" s="189">
        <f>S359*H359</f>
        <v>0</v>
      </c>
      <c r="U359" s="189">
        <v>0</v>
      </c>
      <c r="V359" s="189">
        <f>U359*H359</f>
        <v>0</v>
      </c>
      <c r="W359" s="189">
        <v>0</v>
      </c>
      <c r="X359" s="190">
        <f>W359*H359</f>
        <v>0</v>
      </c>
      <c r="Y359" s="37"/>
      <c r="Z359" s="37"/>
      <c r="AA359" s="37"/>
      <c r="AB359" s="37"/>
      <c r="AC359" s="37"/>
      <c r="AD359" s="37"/>
      <c r="AE359" s="37"/>
      <c r="AR359" s="191" t="s">
        <v>371</v>
      </c>
      <c r="AT359" s="191" t="s">
        <v>144</v>
      </c>
      <c r="AU359" s="191" t="s">
        <v>159</v>
      </c>
      <c r="AY359" s="20" t="s">
        <v>141</v>
      </c>
      <c r="BE359" s="192">
        <f>IF(O359="základní",K359,0)</f>
        <v>0</v>
      </c>
      <c r="BF359" s="192">
        <f>IF(O359="snížená",K359,0)</f>
        <v>0</v>
      </c>
      <c r="BG359" s="192">
        <f>IF(O359="zákl. přenesená",K359,0)</f>
        <v>0</v>
      </c>
      <c r="BH359" s="192">
        <f>IF(O359="sníž. přenesená",K359,0)</f>
        <v>0</v>
      </c>
      <c r="BI359" s="192">
        <f>IF(O359="nulová",K359,0)</f>
        <v>0</v>
      </c>
      <c r="BJ359" s="20" t="s">
        <v>150</v>
      </c>
      <c r="BK359" s="192">
        <f>ROUND(P359*H359,2)</f>
        <v>0</v>
      </c>
      <c r="BL359" s="20" t="s">
        <v>371</v>
      </c>
      <c r="BM359" s="191" t="s">
        <v>525</v>
      </c>
    </row>
    <row r="360" spans="1:65" s="2" customFormat="1" ht="11.25">
      <c r="A360" s="37"/>
      <c r="B360" s="38"/>
      <c r="C360" s="39"/>
      <c r="D360" s="199" t="s">
        <v>187</v>
      </c>
      <c r="E360" s="39"/>
      <c r="F360" s="200" t="s">
        <v>526</v>
      </c>
      <c r="G360" s="39"/>
      <c r="H360" s="39"/>
      <c r="I360" s="201"/>
      <c r="J360" s="201"/>
      <c r="K360" s="39"/>
      <c r="L360" s="39"/>
      <c r="M360" s="42"/>
      <c r="N360" s="202"/>
      <c r="O360" s="203"/>
      <c r="P360" s="67"/>
      <c r="Q360" s="67"/>
      <c r="R360" s="67"/>
      <c r="S360" s="67"/>
      <c r="T360" s="67"/>
      <c r="U360" s="67"/>
      <c r="V360" s="67"/>
      <c r="W360" s="67"/>
      <c r="X360" s="68"/>
      <c r="Y360" s="37"/>
      <c r="Z360" s="37"/>
      <c r="AA360" s="37"/>
      <c r="AB360" s="37"/>
      <c r="AC360" s="37"/>
      <c r="AD360" s="37"/>
      <c r="AE360" s="37"/>
      <c r="AT360" s="20" t="s">
        <v>187</v>
      </c>
      <c r="AU360" s="20" t="s">
        <v>159</v>
      </c>
    </row>
    <row r="361" spans="1:65" s="14" customFormat="1" ht="11.25">
      <c r="B361" s="216"/>
      <c r="C361" s="217"/>
      <c r="D361" s="204" t="s">
        <v>191</v>
      </c>
      <c r="E361" s="218" t="s">
        <v>22</v>
      </c>
      <c r="F361" s="219" t="s">
        <v>84</v>
      </c>
      <c r="G361" s="217"/>
      <c r="H361" s="220">
        <v>1</v>
      </c>
      <c r="I361" s="221"/>
      <c r="J361" s="221"/>
      <c r="K361" s="217"/>
      <c r="L361" s="217"/>
      <c r="M361" s="222"/>
      <c r="N361" s="223"/>
      <c r="O361" s="224"/>
      <c r="P361" s="224"/>
      <c r="Q361" s="224"/>
      <c r="R361" s="224"/>
      <c r="S361" s="224"/>
      <c r="T361" s="224"/>
      <c r="U361" s="224"/>
      <c r="V361" s="224"/>
      <c r="W361" s="224"/>
      <c r="X361" s="225"/>
      <c r="AT361" s="226" t="s">
        <v>191</v>
      </c>
      <c r="AU361" s="226" t="s">
        <v>159</v>
      </c>
      <c r="AV361" s="14" t="s">
        <v>150</v>
      </c>
      <c r="AW361" s="14" t="s">
        <v>5</v>
      </c>
      <c r="AX361" s="14" t="s">
        <v>76</v>
      </c>
      <c r="AY361" s="226" t="s">
        <v>141</v>
      </c>
    </row>
    <row r="362" spans="1:65" s="15" customFormat="1" ht="11.25">
      <c r="B362" s="227"/>
      <c r="C362" s="228"/>
      <c r="D362" s="204" t="s">
        <v>191</v>
      </c>
      <c r="E362" s="229" t="s">
        <v>22</v>
      </c>
      <c r="F362" s="230" t="s">
        <v>195</v>
      </c>
      <c r="G362" s="228"/>
      <c r="H362" s="231">
        <v>1</v>
      </c>
      <c r="I362" s="232"/>
      <c r="J362" s="232"/>
      <c r="K362" s="228"/>
      <c r="L362" s="228"/>
      <c r="M362" s="233"/>
      <c r="N362" s="234"/>
      <c r="O362" s="235"/>
      <c r="P362" s="235"/>
      <c r="Q362" s="235"/>
      <c r="R362" s="235"/>
      <c r="S362" s="235"/>
      <c r="T362" s="235"/>
      <c r="U362" s="235"/>
      <c r="V362" s="235"/>
      <c r="W362" s="235"/>
      <c r="X362" s="236"/>
      <c r="AT362" s="237" t="s">
        <v>191</v>
      </c>
      <c r="AU362" s="237" t="s">
        <v>159</v>
      </c>
      <c r="AV362" s="15" t="s">
        <v>185</v>
      </c>
      <c r="AW362" s="15" t="s">
        <v>5</v>
      </c>
      <c r="AX362" s="15" t="s">
        <v>84</v>
      </c>
      <c r="AY362" s="237" t="s">
        <v>141</v>
      </c>
    </row>
    <row r="363" spans="1:65" s="2" customFormat="1" ht="24.2" customHeight="1">
      <c r="A363" s="37"/>
      <c r="B363" s="38"/>
      <c r="C363" s="249" t="s">
        <v>527</v>
      </c>
      <c r="D363" s="249" t="s">
        <v>305</v>
      </c>
      <c r="E363" s="250" t="s">
        <v>528</v>
      </c>
      <c r="F363" s="251" t="s">
        <v>529</v>
      </c>
      <c r="G363" s="252" t="s">
        <v>155</v>
      </c>
      <c r="H363" s="253">
        <v>1</v>
      </c>
      <c r="I363" s="254"/>
      <c r="J363" s="255"/>
      <c r="K363" s="256">
        <f>ROUND(P363*H363,2)</f>
        <v>0</v>
      </c>
      <c r="L363" s="251" t="s">
        <v>148</v>
      </c>
      <c r="M363" s="257"/>
      <c r="N363" s="258" t="s">
        <v>22</v>
      </c>
      <c r="O363" s="187" t="s">
        <v>46</v>
      </c>
      <c r="P363" s="188">
        <f>I363+J363</f>
        <v>0</v>
      </c>
      <c r="Q363" s="188">
        <f>ROUND(I363*H363,2)</f>
        <v>0</v>
      </c>
      <c r="R363" s="188">
        <f>ROUND(J363*H363,2)</f>
        <v>0</v>
      </c>
      <c r="S363" s="67"/>
      <c r="T363" s="189">
        <f>S363*H363</f>
        <v>0</v>
      </c>
      <c r="U363" s="189">
        <v>1.7500000000000002E-2</v>
      </c>
      <c r="V363" s="189">
        <f>U363*H363</f>
        <v>1.7500000000000002E-2</v>
      </c>
      <c r="W363" s="189">
        <v>0</v>
      </c>
      <c r="X363" s="190">
        <f>W363*H363</f>
        <v>0</v>
      </c>
      <c r="Y363" s="37"/>
      <c r="Z363" s="37"/>
      <c r="AA363" s="37"/>
      <c r="AB363" s="37"/>
      <c r="AC363" s="37"/>
      <c r="AD363" s="37"/>
      <c r="AE363" s="37"/>
      <c r="AR363" s="191" t="s">
        <v>475</v>
      </c>
      <c r="AT363" s="191" t="s">
        <v>305</v>
      </c>
      <c r="AU363" s="191" t="s">
        <v>159</v>
      </c>
      <c r="AY363" s="20" t="s">
        <v>141</v>
      </c>
      <c r="BE363" s="192">
        <f>IF(O363="základní",K363,0)</f>
        <v>0</v>
      </c>
      <c r="BF363" s="192">
        <f>IF(O363="snížená",K363,0)</f>
        <v>0</v>
      </c>
      <c r="BG363" s="192">
        <f>IF(O363="zákl. přenesená",K363,0)</f>
        <v>0</v>
      </c>
      <c r="BH363" s="192">
        <f>IF(O363="sníž. přenesená",K363,0)</f>
        <v>0</v>
      </c>
      <c r="BI363" s="192">
        <f>IF(O363="nulová",K363,0)</f>
        <v>0</v>
      </c>
      <c r="BJ363" s="20" t="s">
        <v>150</v>
      </c>
      <c r="BK363" s="192">
        <f>ROUND(P363*H363,2)</f>
        <v>0</v>
      </c>
      <c r="BL363" s="20" t="s">
        <v>371</v>
      </c>
      <c r="BM363" s="191" t="s">
        <v>530</v>
      </c>
    </row>
    <row r="364" spans="1:65" s="14" customFormat="1" ht="11.25">
      <c r="B364" s="216"/>
      <c r="C364" s="217"/>
      <c r="D364" s="204" t="s">
        <v>191</v>
      </c>
      <c r="E364" s="218" t="s">
        <v>22</v>
      </c>
      <c r="F364" s="219" t="s">
        <v>84</v>
      </c>
      <c r="G364" s="217"/>
      <c r="H364" s="220">
        <v>1</v>
      </c>
      <c r="I364" s="221"/>
      <c r="J364" s="221"/>
      <c r="K364" s="217"/>
      <c r="L364" s="217"/>
      <c r="M364" s="222"/>
      <c r="N364" s="223"/>
      <c r="O364" s="224"/>
      <c r="P364" s="224"/>
      <c r="Q364" s="224"/>
      <c r="R364" s="224"/>
      <c r="S364" s="224"/>
      <c r="T364" s="224"/>
      <c r="U364" s="224"/>
      <c r="V364" s="224"/>
      <c r="W364" s="224"/>
      <c r="X364" s="225"/>
      <c r="AT364" s="226" t="s">
        <v>191</v>
      </c>
      <c r="AU364" s="226" t="s">
        <v>159</v>
      </c>
      <c r="AV364" s="14" t="s">
        <v>150</v>
      </c>
      <c r="AW364" s="14" t="s">
        <v>5</v>
      </c>
      <c r="AX364" s="14" t="s">
        <v>76</v>
      </c>
      <c r="AY364" s="226" t="s">
        <v>141</v>
      </c>
    </row>
    <row r="365" spans="1:65" s="15" customFormat="1" ht="11.25">
      <c r="B365" s="227"/>
      <c r="C365" s="228"/>
      <c r="D365" s="204" t="s">
        <v>191</v>
      </c>
      <c r="E365" s="229" t="s">
        <v>22</v>
      </c>
      <c r="F365" s="230" t="s">
        <v>195</v>
      </c>
      <c r="G365" s="228"/>
      <c r="H365" s="231">
        <v>1</v>
      </c>
      <c r="I365" s="232"/>
      <c r="J365" s="232"/>
      <c r="K365" s="228"/>
      <c r="L365" s="228"/>
      <c r="M365" s="233"/>
      <c r="N365" s="234"/>
      <c r="O365" s="235"/>
      <c r="P365" s="235"/>
      <c r="Q365" s="235"/>
      <c r="R365" s="235"/>
      <c r="S365" s="235"/>
      <c r="T365" s="235"/>
      <c r="U365" s="235"/>
      <c r="V365" s="235"/>
      <c r="W365" s="235"/>
      <c r="X365" s="236"/>
      <c r="AT365" s="237" t="s">
        <v>191</v>
      </c>
      <c r="AU365" s="237" t="s">
        <v>159</v>
      </c>
      <c r="AV365" s="15" t="s">
        <v>185</v>
      </c>
      <c r="AW365" s="15" t="s">
        <v>5</v>
      </c>
      <c r="AX365" s="15" t="s">
        <v>84</v>
      </c>
      <c r="AY365" s="237" t="s">
        <v>141</v>
      </c>
    </row>
    <row r="366" spans="1:65" s="2" customFormat="1" ht="24.2" customHeight="1">
      <c r="A366" s="37"/>
      <c r="B366" s="38"/>
      <c r="C366" s="179" t="s">
        <v>531</v>
      </c>
      <c r="D366" s="179" t="s">
        <v>144</v>
      </c>
      <c r="E366" s="180" t="s">
        <v>532</v>
      </c>
      <c r="F366" s="181" t="s">
        <v>533</v>
      </c>
      <c r="G366" s="182" t="s">
        <v>155</v>
      </c>
      <c r="H366" s="183">
        <v>1</v>
      </c>
      <c r="I366" s="184"/>
      <c r="J366" s="184"/>
      <c r="K366" s="185">
        <f>ROUND(P366*H366,2)</f>
        <v>0</v>
      </c>
      <c r="L366" s="181" t="s">
        <v>184</v>
      </c>
      <c r="M366" s="42"/>
      <c r="N366" s="186" t="s">
        <v>22</v>
      </c>
      <c r="O366" s="187" t="s">
        <v>46</v>
      </c>
      <c r="P366" s="188">
        <f>I366+J366</f>
        <v>0</v>
      </c>
      <c r="Q366" s="188">
        <f>ROUND(I366*H366,2)</f>
        <v>0</v>
      </c>
      <c r="R366" s="188">
        <f>ROUND(J366*H366,2)</f>
        <v>0</v>
      </c>
      <c r="S366" s="67"/>
      <c r="T366" s="189">
        <f>S366*H366</f>
        <v>0</v>
      </c>
      <c r="U366" s="189">
        <v>0</v>
      </c>
      <c r="V366" s="189">
        <f>U366*H366</f>
        <v>0</v>
      </c>
      <c r="W366" s="189">
        <v>2.4E-2</v>
      </c>
      <c r="X366" s="190">
        <f>W366*H366</f>
        <v>2.4E-2</v>
      </c>
      <c r="Y366" s="37"/>
      <c r="Z366" s="37"/>
      <c r="AA366" s="37"/>
      <c r="AB366" s="37"/>
      <c r="AC366" s="37"/>
      <c r="AD366" s="37"/>
      <c r="AE366" s="37"/>
      <c r="AR366" s="191" t="s">
        <v>371</v>
      </c>
      <c r="AT366" s="191" t="s">
        <v>144</v>
      </c>
      <c r="AU366" s="191" t="s">
        <v>159</v>
      </c>
      <c r="AY366" s="20" t="s">
        <v>141</v>
      </c>
      <c r="BE366" s="192">
        <f>IF(O366="základní",K366,0)</f>
        <v>0</v>
      </c>
      <c r="BF366" s="192">
        <f>IF(O366="snížená",K366,0)</f>
        <v>0</v>
      </c>
      <c r="BG366" s="192">
        <f>IF(O366="zákl. přenesená",K366,0)</f>
        <v>0</v>
      </c>
      <c r="BH366" s="192">
        <f>IF(O366="sníž. přenesená",K366,0)</f>
        <v>0</v>
      </c>
      <c r="BI366" s="192">
        <f>IF(O366="nulová",K366,0)</f>
        <v>0</v>
      </c>
      <c r="BJ366" s="20" t="s">
        <v>150</v>
      </c>
      <c r="BK366" s="192">
        <f>ROUND(P366*H366,2)</f>
        <v>0</v>
      </c>
      <c r="BL366" s="20" t="s">
        <v>371</v>
      </c>
      <c r="BM366" s="191" t="s">
        <v>534</v>
      </c>
    </row>
    <row r="367" spans="1:65" s="2" customFormat="1" ht="11.25">
      <c r="A367" s="37"/>
      <c r="B367" s="38"/>
      <c r="C367" s="39"/>
      <c r="D367" s="199" t="s">
        <v>187</v>
      </c>
      <c r="E367" s="39"/>
      <c r="F367" s="200" t="s">
        <v>535</v>
      </c>
      <c r="G367" s="39"/>
      <c r="H367" s="39"/>
      <c r="I367" s="201"/>
      <c r="J367" s="201"/>
      <c r="K367" s="39"/>
      <c r="L367" s="39"/>
      <c r="M367" s="42"/>
      <c r="N367" s="202"/>
      <c r="O367" s="203"/>
      <c r="P367" s="67"/>
      <c r="Q367" s="67"/>
      <c r="R367" s="67"/>
      <c r="S367" s="67"/>
      <c r="T367" s="67"/>
      <c r="U367" s="67"/>
      <c r="V367" s="67"/>
      <c r="W367" s="67"/>
      <c r="X367" s="68"/>
      <c r="Y367" s="37"/>
      <c r="Z367" s="37"/>
      <c r="AA367" s="37"/>
      <c r="AB367" s="37"/>
      <c r="AC367" s="37"/>
      <c r="AD367" s="37"/>
      <c r="AE367" s="37"/>
      <c r="AT367" s="20" t="s">
        <v>187</v>
      </c>
      <c r="AU367" s="20" t="s">
        <v>159</v>
      </c>
    </row>
    <row r="368" spans="1:65" s="13" customFormat="1" ht="11.25">
      <c r="B368" s="206"/>
      <c r="C368" s="207"/>
      <c r="D368" s="204" t="s">
        <v>191</v>
      </c>
      <c r="E368" s="208" t="s">
        <v>22</v>
      </c>
      <c r="F368" s="209" t="s">
        <v>536</v>
      </c>
      <c r="G368" s="207"/>
      <c r="H368" s="208" t="s">
        <v>22</v>
      </c>
      <c r="I368" s="210"/>
      <c r="J368" s="210"/>
      <c r="K368" s="207"/>
      <c r="L368" s="207"/>
      <c r="M368" s="211"/>
      <c r="N368" s="212"/>
      <c r="O368" s="213"/>
      <c r="P368" s="213"/>
      <c r="Q368" s="213"/>
      <c r="R368" s="213"/>
      <c r="S368" s="213"/>
      <c r="T368" s="213"/>
      <c r="U368" s="213"/>
      <c r="V368" s="213"/>
      <c r="W368" s="213"/>
      <c r="X368" s="214"/>
      <c r="AT368" s="215" t="s">
        <v>191</v>
      </c>
      <c r="AU368" s="215" t="s">
        <v>159</v>
      </c>
      <c r="AV368" s="13" t="s">
        <v>84</v>
      </c>
      <c r="AW368" s="13" t="s">
        <v>5</v>
      </c>
      <c r="AX368" s="13" t="s">
        <v>76</v>
      </c>
      <c r="AY368" s="215" t="s">
        <v>141</v>
      </c>
    </row>
    <row r="369" spans="1:65" s="13" customFormat="1" ht="11.25">
      <c r="B369" s="206"/>
      <c r="C369" s="207"/>
      <c r="D369" s="204" t="s">
        <v>191</v>
      </c>
      <c r="E369" s="208" t="s">
        <v>22</v>
      </c>
      <c r="F369" s="209" t="s">
        <v>537</v>
      </c>
      <c r="G369" s="207"/>
      <c r="H369" s="208" t="s">
        <v>22</v>
      </c>
      <c r="I369" s="210"/>
      <c r="J369" s="210"/>
      <c r="K369" s="207"/>
      <c r="L369" s="207"/>
      <c r="M369" s="211"/>
      <c r="N369" s="212"/>
      <c r="O369" s="213"/>
      <c r="P369" s="213"/>
      <c r="Q369" s="213"/>
      <c r="R369" s="213"/>
      <c r="S369" s="213"/>
      <c r="T369" s="213"/>
      <c r="U369" s="213"/>
      <c r="V369" s="213"/>
      <c r="W369" s="213"/>
      <c r="X369" s="214"/>
      <c r="AT369" s="215" t="s">
        <v>191</v>
      </c>
      <c r="AU369" s="215" t="s">
        <v>159</v>
      </c>
      <c r="AV369" s="13" t="s">
        <v>84</v>
      </c>
      <c r="AW369" s="13" t="s">
        <v>5</v>
      </c>
      <c r="AX369" s="13" t="s">
        <v>76</v>
      </c>
      <c r="AY369" s="215" t="s">
        <v>141</v>
      </c>
    </row>
    <row r="370" spans="1:65" s="14" customFormat="1" ht="11.25">
      <c r="B370" s="216"/>
      <c r="C370" s="217"/>
      <c r="D370" s="204" t="s">
        <v>191</v>
      </c>
      <c r="E370" s="218" t="s">
        <v>22</v>
      </c>
      <c r="F370" s="219" t="s">
        <v>84</v>
      </c>
      <c r="G370" s="217"/>
      <c r="H370" s="220">
        <v>1</v>
      </c>
      <c r="I370" s="221"/>
      <c r="J370" s="221"/>
      <c r="K370" s="217"/>
      <c r="L370" s="217"/>
      <c r="M370" s="222"/>
      <c r="N370" s="223"/>
      <c r="O370" s="224"/>
      <c r="P370" s="224"/>
      <c r="Q370" s="224"/>
      <c r="R370" s="224"/>
      <c r="S370" s="224"/>
      <c r="T370" s="224"/>
      <c r="U370" s="224"/>
      <c r="V370" s="224"/>
      <c r="W370" s="224"/>
      <c r="X370" s="225"/>
      <c r="AT370" s="226" t="s">
        <v>191</v>
      </c>
      <c r="AU370" s="226" t="s">
        <v>159</v>
      </c>
      <c r="AV370" s="14" t="s">
        <v>150</v>
      </c>
      <c r="AW370" s="14" t="s">
        <v>5</v>
      </c>
      <c r="AX370" s="14" t="s">
        <v>76</v>
      </c>
      <c r="AY370" s="226" t="s">
        <v>141</v>
      </c>
    </row>
    <row r="371" spans="1:65" s="15" customFormat="1" ht="11.25">
      <c r="B371" s="227"/>
      <c r="C371" s="228"/>
      <c r="D371" s="204" t="s">
        <v>191</v>
      </c>
      <c r="E371" s="229" t="s">
        <v>22</v>
      </c>
      <c r="F371" s="230" t="s">
        <v>195</v>
      </c>
      <c r="G371" s="228"/>
      <c r="H371" s="231">
        <v>1</v>
      </c>
      <c r="I371" s="232"/>
      <c r="J371" s="232"/>
      <c r="K371" s="228"/>
      <c r="L371" s="228"/>
      <c r="M371" s="233"/>
      <c r="N371" s="234"/>
      <c r="O371" s="235"/>
      <c r="P371" s="235"/>
      <c r="Q371" s="235"/>
      <c r="R371" s="235"/>
      <c r="S371" s="235"/>
      <c r="T371" s="235"/>
      <c r="U371" s="235"/>
      <c r="V371" s="235"/>
      <c r="W371" s="235"/>
      <c r="X371" s="236"/>
      <c r="AT371" s="237" t="s">
        <v>191</v>
      </c>
      <c r="AU371" s="237" t="s">
        <v>159</v>
      </c>
      <c r="AV371" s="15" t="s">
        <v>185</v>
      </c>
      <c r="AW371" s="15" t="s">
        <v>5</v>
      </c>
      <c r="AX371" s="15" t="s">
        <v>84</v>
      </c>
      <c r="AY371" s="237" t="s">
        <v>141</v>
      </c>
    </row>
    <row r="372" spans="1:65" s="2" customFormat="1" ht="24">
      <c r="A372" s="37"/>
      <c r="B372" s="38"/>
      <c r="C372" s="179" t="s">
        <v>538</v>
      </c>
      <c r="D372" s="179" t="s">
        <v>144</v>
      </c>
      <c r="E372" s="180" t="s">
        <v>539</v>
      </c>
      <c r="F372" s="181" t="s">
        <v>540</v>
      </c>
      <c r="G372" s="182" t="s">
        <v>155</v>
      </c>
      <c r="H372" s="183">
        <v>1</v>
      </c>
      <c r="I372" s="184"/>
      <c r="J372" s="184"/>
      <c r="K372" s="185">
        <f>ROUND(P372*H372,2)</f>
        <v>0</v>
      </c>
      <c r="L372" s="181" t="s">
        <v>184</v>
      </c>
      <c r="M372" s="42"/>
      <c r="N372" s="186" t="s">
        <v>22</v>
      </c>
      <c r="O372" s="187" t="s">
        <v>46</v>
      </c>
      <c r="P372" s="188">
        <f>I372+J372</f>
        <v>0</v>
      </c>
      <c r="Q372" s="188">
        <f>ROUND(I372*H372,2)</f>
        <v>0</v>
      </c>
      <c r="R372" s="188">
        <f>ROUND(J372*H372,2)</f>
        <v>0</v>
      </c>
      <c r="S372" s="67"/>
      <c r="T372" s="189">
        <f>S372*H372</f>
        <v>0</v>
      </c>
      <c r="U372" s="189">
        <v>0</v>
      </c>
      <c r="V372" s="189">
        <f>U372*H372</f>
        <v>0</v>
      </c>
      <c r="W372" s="189">
        <v>0.1104</v>
      </c>
      <c r="X372" s="190">
        <f>W372*H372</f>
        <v>0.1104</v>
      </c>
      <c r="Y372" s="37"/>
      <c r="Z372" s="37"/>
      <c r="AA372" s="37"/>
      <c r="AB372" s="37"/>
      <c r="AC372" s="37"/>
      <c r="AD372" s="37"/>
      <c r="AE372" s="37"/>
      <c r="AR372" s="191" t="s">
        <v>371</v>
      </c>
      <c r="AT372" s="191" t="s">
        <v>144</v>
      </c>
      <c r="AU372" s="191" t="s">
        <v>159</v>
      </c>
      <c r="AY372" s="20" t="s">
        <v>141</v>
      </c>
      <c r="BE372" s="192">
        <f>IF(O372="základní",K372,0)</f>
        <v>0</v>
      </c>
      <c r="BF372" s="192">
        <f>IF(O372="snížená",K372,0)</f>
        <v>0</v>
      </c>
      <c r="BG372" s="192">
        <f>IF(O372="zákl. přenesená",K372,0)</f>
        <v>0</v>
      </c>
      <c r="BH372" s="192">
        <f>IF(O372="sníž. přenesená",K372,0)</f>
        <v>0</v>
      </c>
      <c r="BI372" s="192">
        <f>IF(O372="nulová",K372,0)</f>
        <v>0</v>
      </c>
      <c r="BJ372" s="20" t="s">
        <v>150</v>
      </c>
      <c r="BK372" s="192">
        <f>ROUND(P372*H372,2)</f>
        <v>0</v>
      </c>
      <c r="BL372" s="20" t="s">
        <v>371</v>
      </c>
      <c r="BM372" s="191" t="s">
        <v>541</v>
      </c>
    </row>
    <row r="373" spans="1:65" s="2" customFormat="1" ht="11.25">
      <c r="A373" s="37"/>
      <c r="B373" s="38"/>
      <c r="C373" s="39"/>
      <c r="D373" s="199" t="s">
        <v>187</v>
      </c>
      <c r="E373" s="39"/>
      <c r="F373" s="200" t="s">
        <v>542</v>
      </c>
      <c r="G373" s="39"/>
      <c r="H373" s="39"/>
      <c r="I373" s="201"/>
      <c r="J373" s="201"/>
      <c r="K373" s="39"/>
      <c r="L373" s="39"/>
      <c r="M373" s="42"/>
      <c r="N373" s="202"/>
      <c r="O373" s="203"/>
      <c r="P373" s="67"/>
      <c r="Q373" s="67"/>
      <c r="R373" s="67"/>
      <c r="S373" s="67"/>
      <c r="T373" s="67"/>
      <c r="U373" s="67"/>
      <c r="V373" s="67"/>
      <c r="W373" s="67"/>
      <c r="X373" s="68"/>
      <c r="Y373" s="37"/>
      <c r="Z373" s="37"/>
      <c r="AA373" s="37"/>
      <c r="AB373" s="37"/>
      <c r="AC373" s="37"/>
      <c r="AD373" s="37"/>
      <c r="AE373" s="37"/>
      <c r="AT373" s="20" t="s">
        <v>187</v>
      </c>
      <c r="AU373" s="20" t="s">
        <v>159</v>
      </c>
    </row>
    <row r="374" spans="1:65" s="13" customFormat="1" ht="11.25">
      <c r="B374" s="206"/>
      <c r="C374" s="207"/>
      <c r="D374" s="204" t="s">
        <v>191</v>
      </c>
      <c r="E374" s="208" t="s">
        <v>22</v>
      </c>
      <c r="F374" s="209" t="s">
        <v>543</v>
      </c>
      <c r="G374" s="207"/>
      <c r="H374" s="208" t="s">
        <v>22</v>
      </c>
      <c r="I374" s="210"/>
      <c r="J374" s="210"/>
      <c r="K374" s="207"/>
      <c r="L374" s="207"/>
      <c r="M374" s="211"/>
      <c r="N374" s="212"/>
      <c r="O374" s="213"/>
      <c r="P374" s="213"/>
      <c r="Q374" s="213"/>
      <c r="R374" s="213"/>
      <c r="S374" s="213"/>
      <c r="T374" s="213"/>
      <c r="U374" s="213"/>
      <c r="V374" s="213"/>
      <c r="W374" s="213"/>
      <c r="X374" s="214"/>
      <c r="AT374" s="215" t="s">
        <v>191</v>
      </c>
      <c r="AU374" s="215" t="s">
        <v>159</v>
      </c>
      <c r="AV374" s="13" t="s">
        <v>84</v>
      </c>
      <c r="AW374" s="13" t="s">
        <v>5</v>
      </c>
      <c r="AX374" s="13" t="s">
        <v>76</v>
      </c>
      <c r="AY374" s="215" t="s">
        <v>141</v>
      </c>
    </row>
    <row r="375" spans="1:65" s="14" customFormat="1" ht="11.25">
      <c r="B375" s="216"/>
      <c r="C375" s="217"/>
      <c r="D375" s="204" t="s">
        <v>191</v>
      </c>
      <c r="E375" s="218" t="s">
        <v>22</v>
      </c>
      <c r="F375" s="219" t="s">
        <v>84</v>
      </c>
      <c r="G375" s="217"/>
      <c r="H375" s="220">
        <v>1</v>
      </c>
      <c r="I375" s="221"/>
      <c r="J375" s="221"/>
      <c r="K375" s="217"/>
      <c r="L375" s="217"/>
      <c r="M375" s="222"/>
      <c r="N375" s="223"/>
      <c r="O375" s="224"/>
      <c r="P375" s="224"/>
      <c r="Q375" s="224"/>
      <c r="R375" s="224"/>
      <c r="S375" s="224"/>
      <c r="T375" s="224"/>
      <c r="U375" s="224"/>
      <c r="V375" s="224"/>
      <c r="W375" s="224"/>
      <c r="X375" s="225"/>
      <c r="AT375" s="226" t="s">
        <v>191</v>
      </c>
      <c r="AU375" s="226" t="s">
        <v>159</v>
      </c>
      <c r="AV375" s="14" t="s">
        <v>150</v>
      </c>
      <c r="AW375" s="14" t="s">
        <v>5</v>
      </c>
      <c r="AX375" s="14" t="s">
        <v>76</v>
      </c>
      <c r="AY375" s="226" t="s">
        <v>141</v>
      </c>
    </row>
    <row r="376" spans="1:65" s="15" customFormat="1" ht="11.25">
      <c r="B376" s="227"/>
      <c r="C376" s="228"/>
      <c r="D376" s="204" t="s">
        <v>191</v>
      </c>
      <c r="E376" s="229" t="s">
        <v>22</v>
      </c>
      <c r="F376" s="230" t="s">
        <v>195</v>
      </c>
      <c r="G376" s="228"/>
      <c r="H376" s="231">
        <v>1</v>
      </c>
      <c r="I376" s="232"/>
      <c r="J376" s="232"/>
      <c r="K376" s="228"/>
      <c r="L376" s="228"/>
      <c r="M376" s="233"/>
      <c r="N376" s="234"/>
      <c r="O376" s="235"/>
      <c r="P376" s="235"/>
      <c r="Q376" s="235"/>
      <c r="R376" s="235"/>
      <c r="S376" s="235"/>
      <c r="T376" s="235"/>
      <c r="U376" s="235"/>
      <c r="V376" s="235"/>
      <c r="W376" s="235"/>
      <c r="X376" s="236"/>
      <c r="AT376" s="237" t="s">
        <v>191</v>
      </c>
      <c r="AU376" s="237" t="s">
        <v>159</v>
      </c>
      <c r="AV376" s="15" t="s">
        <v>185</v>
      </c>
      <c r="AW376" s="15" t="s">
        <v>5</v>
      </c>
      <c r="AX376" s="15" t="s">
        <v>84</v>
      </c>
      <c r="AY376" s="237" t="s">
        <v>141</v>
      </c>
    </row>
    <row r="377" spans="1:65" s="2" customFormat="1" ht="24.2" customHeight="1">
      <c r="A377" s="37"/>
      <c r="B377" s="38"/>
      <c r="C377" s="179" t="s">
        <v>544</v>
      </c>
      <c r="D377" s="179" t="s">
        <v>144</v>
      </c>
      <c r="E377" s="180" t="s">
        <v>545</v>
      </c>
      <c r="F377" s="181" t="s">
        <v>546</v>
      </c>
      <c r="G377" s="182" t="s">
        <v>155</v>
      </c>
      <c r="H377" s="183">
        <v>1</v>
      </c>
      <c r="I377" s="184"/>
      <c r="J377" s="184"/>
      <c r="K377" s="185">
        <f>ROUND(P377*H377,2)</f>
        <v>0</v>
      </c>
      <c r="L377" s="181" t="s">
        <v>148</v>
      </c>
      <c r="M377" s="42"/>
      <c r="N377" s="186" t="s">
        <v>22</v>
      </c>
      <c r="O377" s="187" t="s">
        <v>46</v>
      </c>
      <c r="P377" s="188">
        <f>I377+J377</f>
        <v>0</v>
      </c>
      <c r="Q377" s="188">
        <f>ROUND(I377*H377,2)</f>
        <v>0</v>
      </c>
      <c r="R377" s="188">
        <f>ROUND(J377*H377,2)</f>
        <v>0</v>
      </c>
      <c r="S377" s="67"/>
      <c r="T377" s="189">
        <f>S377*H377</f>
        <v>0</v>
      </c>
      <c r="U377" s="189">
        <v>3.0000000000000001E-3</v>
      </c>
      <c r="V377" s="189">
        <f>U377*H377</f>
        <v>3.0000000000000001E-3</v>
      </c>
      <c r="W377" s="189">
        <v>0</v>
      </c>
      <c r="X377" s="190">
        <f>W377*H377</f>
        <v>0</v>
      </c>
      <c r="Y377" s="37"/>
      <c r="Z377" s="37"/>
      <c r="AA377" s="37"/>
      <c r="AB377" s="37"/>
      <c r="AC377" s="37"/>
      <c r="AD377" s="37"/>
      <c r="AE377" s="37"/>
      <c r="AR377" s="191" t="s">
        <v>371</v>
      </c>
      <c r="AT377" s="191" t="s">
        <v>144</v>
      </c>
      <c r="AU377" s="191" t="s">
        <v>159</v>
      </c>
      <c r="AY377" s="20" t="s">
        <v>141</v>
      </c>
      <c r="BE377" s="192">
        <f>IF(O377="základní",K377,0)</f>
        <v>0</v>
      </c>
      <c r="BF377" s="192">
        <f>IF(O377="snížená",K377,0)</f>
        <v>0</v>
      </c>
      <c r="BG377" s="192">
        <f>IF(O377="zákl. přenesená",K377,0)</f>
        <v>0</v>
      </c>
      <c r="BH377" s="192">
        <f>IF(O377="sníž. přenesená",K377,0)</f>
        <v>0</v>
      </c>
      <c r="BI377" s="192">
        <f>IF(O377="nulová",K377,0)</f>
        <v>0</v>
      </c>
      <c r="BJ377" s="20" t="s">
        <v>150</v>
      </c>
      <c r="BK377" s="192">
        <f>ROUND(P377*H377,2)</f>
        <v>0</v>
      </c>
      <c r="BL377" s="20" t="s">
        <v>371</v>
      </c>
      <c r="BM377" s="191" t="s">
        <v>547</v>
      </c>
    </row>
    <row r="378" spans="1:65" s="2" customFormat="1" ht="49.15" customHeight="1">
      <c r="A378" s="37"/>
      <c r="B378" s="38"/>
      <c r="C378" s="179" t="s">
        <v>548</v>
      </c>
      <c r="D378" s="179" t="s">
        <v>144</v>
      </c>
      <c r="E378" s="180" t="s">
        <v>549</v>
      </c>
      <c r="F378" s="181" t="s">
        <v>550</v>
      </c>
      <c r="G378" s="182" t="s">
        <v>551</v>
      </c>
      <c r="H378" s="259"/>
      <c r="I378" s="184"/>
      <c r="J378" s="184"/>
      <c r="K378" s="185">
        <f>ROUND(P378*H378,2)</f>
        <v>0</v>
      </c>
      <c r="L378" s="181" t="s">
        <v>184</v>
      </c>
      <c r="M378" s="42"/>
      <c r="N378" s="186" t="s">
        <v>22</v>
      </c>
      <c r="O378" s="187" t="s">
        <v>46</v>
      </c>
      <c r="P378" s="188">
        <f>I378+J378</f>
        <v>0</v>
      </c>
      <c r="Q378" s="188">
        <f>ROUND(I378*H378,2)</f>
        <v>0</v>
      </c>
      <c r="R378" s="188">
        <f>ROUND(J378*H378,2)</f>
        <v>0</v>
      </c>
      <c r="S378" s="67"/>
      <c r="T378" s="189">
        <f>S378*H378</f>
        <v>0</v>
      </c>
      <c r="U378" s="189">
        <v>0</v>
      </c>
      <c r="V378" s="189">
        <f>U378*H378</f>
        <v>0</v>
      </c>
      <c r="W378" s="189">
        <v>0</v>
      </c>
      <c r="X378" s="190">
        <f>W378*H378</f>
        <v>0</v>
      </c>
      <c r="Y378" s="37"/>
      <c r="Z378" s="37"/>
      <c r="AA378" s="37"/>
      <c r="AB378" s="37"/>
      <c r="AC378" s="37"/>
      <c r="AD378" s="37"/>
      <c r="AE378" s="37"/>
      <c r="AR378" s="191" t="s">
        <v>371</v>
      </c>
      <c r="AT378" s="191" t="s">
        <v>144</v>
      </c>
      <c r="AU378" s="191" t="s">
        <v>159</v>
      </c>
      <c r="AY378" s="20" t="s">
        <v>141</v>
      </c>
      <c r="BE378" s="192">
        <f>IF(O378="základní",K378,0)</f>
        <v>0</v>
      </c>
      <c r="BF378" s="192">
        <f>IF(O378="snížená",K378,0)</f>
        <v>0</v>
      </c>
      <c r="BG378" s="192">
        <f>IF(O378="zákl. přenesená",K378,0)</f>
        <v>0</v>
      </c>
      <c r="BH378" s="192">
        <f>IF(O378="sníž. přenesená",K378,0)</f>
        <v>0</v>
      </c>
      <c r="BI378" s="192">
        <f>IF(O378="nulová",K378,0)</f>
        <v>0</v>
      </c>
      <c r="BJ378" s="20" t="s">
        <v>150</v>
      </c>
      <c r="BK378" s="192">
        <f>ROUND(P378*H378,2)</f>
        <v>0</v>
      </c>
      <c r="BL378" s="20" t="s">
        <v>371</v>
      </c>
      <c r="BM378" s="191" t="s">
        <v>552</v>
      </c>
    </row>
    <row r="379" spans="1:65" s="2" customFormat="1" ht="11.25">
      <c r="A379" s="37"/>
      <c r="B379" s="38"/>
      <c r="C379" s="39"/>
      <c r="D379" s="199" t="s">
        <v>187</v>
      </c>
      <c r="E379" s="39"/>
      <c r="F379" s="200" t="s">
        <v>553</v>
      </c>
      <c r="G379" s="39"/>
      <c r="H379" s="39"/>
      <c r="I379" s="201"/>
      <c r="J379" s="201"/>
      <c r="K379" s="39"/>
      <c r="L379" s="39"/>
      <c r="M379" s="42"/>
      <c r="N379" s="202"/>
      <c r="O379" s="203"/>
      <c r="P379" s="67"/>
      <c r="Q379" s="67"/>
      <c r="R379" s="67"/>
      <c r="S379" s="67"/>
      <c r="T379" s="67"/>
      <c r="U379" s="67"/>
      <c r="V379" s="67"/>
      <c r="W379" s="67"/>
      <c r="X379" s="68"/>
      <c r="Y379" s="37"/>
      <c r="Z379" s="37"/>
      <c r="AA379" s="37"/>
      <c r="AB379" s="37"/>
      <c r="AC379" s="37"/>
      <c r="AD379" s="37"/>
      <c r="AE379" s="37"/>
      <c r="AT379" s="20" t="s">
        <v>187</v>
      </c>
      <c r="AU379" s="20" t="s">
        <v>159</v>
      </c>
    </row>
    <row r="380" spans="1:65" s="12" customFormat="1" ht="22.9" customHeight="1">
      <c r="B380" s="162"/>
      <c r="C380" s="163"/>
      <c r="D380" s="164" t="s">
        <v>75</v>
      </c>
      <c r="E380" s="177" t="s">
        <v>554</v>
      </c>
      <c r="F380" s="177" t="s">
        <v>555</v>
      </c>
      <c r="G380" s="163"/>
      <c r="H380" s="163"/>
      <c r="I380" s="166"/>
      <c r="J380" s="166"/>
      <c r="K380" s="178">
        <f>BK380</f>
        <v>0</v>
      </c>
      <c r="L380" s="163"/>
      <c r="M380" s="168"/>
      <c r="N380" s="169"/>
      <c r="O380" s="170"/>
      <c r="P380" s="170"/>
      <c r="Q380" s="171">
        <f>SUM(Q381:Q402)</f>
        <v>0</v>
      </c>
      <c r="R380" s="171">
        <f>SUM(R381:R402)</f>
        <v>0</v>
      </c>
      <c r="S380" s="170"/>
      <c r="T380" s="172">
        <f>SUM(T381:T402)</f>
        <v>0</v>
      </c>
      <c r="U380" s="170"/>
      <c r="V380" s="172">
        <f>SUM(V381:V402)</f>
        <v>0.71265149999999988</v>
      </c>
      <c r="W380" s="170"/>
      <c r="X380" s="173">
        <f>SUM(X381:X402)</f>
        <v>0.89051399999999992</v>
      </c>
      <c r="AR380" s="174" t="s">
        <v>150</v>
      </c>
      <c r="AT380" s="175" t="s">
        <v>75</v>
      </c>
      <c r="AU380" s="175" t="s">
        <v>84</v>
      </c>
      <c r="AY380" s="174" t="s">
        <v>141</v>
      </c>
      <c r="BK380" s="176">
        <f>SUM(BK381:BK402)</f>
        <v>0</v>
      </c>
    </row>
    <row r="381" spans="1:65" s="2" customFormat="1" ht="24.2" customHeight="1">
      <c r="A381" s="37"/>
      <c r="B381" s="38"/>
      <c r="C381" s="179" t="s">
        <v>556</v>
      </c>
      <c r="D381" s="179" t="s">
        <v>144</v>
      </c>
      <c r="E381" s="180" t="s">
        <v>557</v>
      </c>
      <c r="F381" s="181" t="s">
        <v>558</v>
      </c>
      <c r="G381" s="182" t="s">
        <v>362</v>
      </c>
      <c r="H381" s="183">
        <v>9.1999999999999993</v>
      </c>
      <c r="I381" s="184"/>
      <c r="J381" s="184"/>
      <c r="K381" s="185">
        <f>ROUND(P381*H381,2)</f>
        <v>0</v>
      </c>
      <c r="L381" s="181" t="s">
        <v>184</v>
      </c>
      <c r="M381" s="42"/>
      <c r="N381" s="186" t="s">
        <v>22</v>
      </c>
      <c r="O381" s="187" t="s">
        <v>46</v>
      </c>
      <c r="P381" s="188">
        <f>I381+J381</f>
        <v>0</v>
      </c>
      <c r="Q381" s="188">
        <f>ROUND(I381*H381,2)</f>
        <v>0</v>
      </c>
      <c r="R381" s="188">
        <f>ROUND(J381*H381,2)</f>
        <v>0</v>
      </c>
      <c r="S381" s="67"/>
      <c r="T381" s="189">
        <f>S381*H381</f>
        <v>0</v>
      </c>
      <c r="U381" s="189">
        <v>0</v>
      </c>
      <c r="V381" s="189">
        <f>U381*H381</f>
        <v>0</v>
      </c>
      <c r="W381" s="189">
        <v>3.2499999999999999E-3</v>
      </c>
      <c r="X381" s="190">
        <f>W381*H381</f>
        <v>2.9899999999999996E-2</v>
      </c>
      <c r="Y381" s="37"/>
      <c r="Z381" s="37"/>
      <c r="AA381" s="37"/>
      <c r="AB381" s="37"/>
      <c r="AC381" s="37"/>
      <c r="AD381" s="37"/>
      <c r="AE381" s="37"/>
      <c r="AR381" s="191" t="s">
        <v>371</v>
      </c>
      <c r="AT381" s="191" t="s">
        <v>144</v>
      </c>
      <c r="AU381" s="191" t="s">
        <v>150</v>
      </c>
      <c r="AY381" s="20" t="s">
        <v>141</v>
      </c>
      <c r="BE381" s="192">
        <f>IF(O381="základní",K381,0)</f>
        <v>0</v>
      </c>
      <c r="BF381" s="192">
        <f>IF(O381="snížená",K381,0)</f>
        <v>0</v>
      </c>
      <c r="BG381" s="192">
        <f>IF(O381="zákl. přenesená",K381,0)</f>
        <v>0</v>
      </c>
      <c r="BH381" s="192">
        <f>IF(O381="sníž. přenesená",K381,0)</f>
        <v>0</v>
      </c>
      <c r="BI381" s="192">
        <f>IF(O381="nulová",K381,0)</f>
        <v>0</v>
      </c>
      <c r="BJ381" s="20" t="s">
        <v>150</v>
      </c>
      <c r="BK381" s="192">
        <f>ROUND(P381*H381,2)</f>
        <v>0</v>
      </c>
      <c r="BL381" s="20" t="s">
        <v>371</v>
      </c>
      <c r="BM381" s="191" t="s">
        <v>559</v>
      </c>
    </row>
    <row r="382" spans="1:65" s="2" customFormat="1" ht="11.25">
      <c r="A382" s="37"/>
      <c r="B382" s="38"/>
      <c r="C382" s="39"/>
      <c r="D382" s="199" t="s">
        <v>187</v>
      </c>
      <c r="E382" s="39"/>
      <c r="F382" s="200" t="s">
        <v>560</v>
      </c>
      <c r="G382" s="39"/>
      <c r="H382" s="39"/>
      <c r="I382" s="201"/>
      <c r="J382" s="201"/>
      <c r="K382" s="39"/>
      <c r="L382" s="39"/>
      <c r="M382" s="42"/>
      <c r="N382" s="202"/>
      <c r="O382" s="203"/>
      <c r="P382" s="67"/>
      <c r="Q382" s="67"/>
      <c r="R382" s="67"/>
      <c r="S382" s="67"/>
      <c r="T382" s="67"/>
      <c r="U382" s="67"/>
      <c r="V382" s="67"/>
      <c r="W382" s="67"/>
      <c r="X382" s="68"/>
      <c r="Y382" s="37"/>
      <c r="Z382" s="37"/>
      <c r="AA382" s="37"/>
      <c r="AB382" s="37"/>
      <c r="AC382" s="37"/>
      <c r="AD382" s="37"/>
      <c r="AE382" s="37"/>
      <c r="AT382" s="20" t="s">
        <v>187</v>
      </c>
      <c r="AU382" s="20" t="s">
        <v>150</v>
      </c>
    </row>
    <row r="383" spans="1:65" s="13" customFormat="1" ht="11.25">
      <c r="B383" s="206"/>
      <c r="C383" s="207"/>
      <c r="D383" s="204" t="s">
        <v>191</v>
      </c>
      <c r="E383" s="208" t="s">
        <v>22</v>
      </c>
      <c r="F383" s="209" t="s">
        <v>561</v>
      </c>
      <c r="G383" s="207"/>
      <c r="H383" s="208" t="s">
        <v>22</v>
      </c>
      <c r="I383" s="210"/>
      <c r="J383" s="210"/>
      <c r="K383" s="207"/>
      <c r="L383" s="207"/>
      <c r="M383" s="211"/>
      <c r="N383" s="212"/>
      <c r="O383" s="213"/>
      <c r="P383" s="213"/>
      <c r="Q383" s="213"/>
      <c r="R383" s="213"/>
      <c r="S383" s="213"/>
      <c r="T383" s="213"/>
      <c r="U383" s="213"/>
      <c r="V383" s="213"/>
      <c r="W383" s="213"/>
      <c r="X383" s="214"/>
      <c r="AT383" s="215" t="s">
        <v>191</v>
      </c>
      <c r="AU383" s="215" t="s">
        <v>150</v>
      </c>
      <c r="AV383" s="13" t="s">
        <v>84</v>
      </c>
      <c r="AW383" s="13" t="s">
        <v>5</v>
      </c>
      <c r="AX383" s="13" t="s">
        <v>76</v>
      </c>
      <c r="AY383" s="215" t="s">
        <v>141</v>
      </c>
    </row>
    <row r="384" spans="1:65" s="14" customFormat="1" ht="11.25">
      <c r="B384" s="216"/>
      <c r="C384" s="217"/>
      <c r="D384" s="204" t="s">
        <v>191</v>
      </c>
      <c r="E384" s="218" t="s">
        <v>22</v>
      </c>
      <c r="F384" s="219" t="s">
        <v>562</v>
      </c>
      <c r="G384" s="217"/>
      <c r="H384" s="220">
        <v>9.1999999999999993</v>
      </c>
      <c r="I384" s="221"/>
      <c r="J384" s="221"/>
      <c r="K384" s="217"/>
      <c r="L384" s="217"/>
      <c r="M384" s="222"/>
      <c r="N384" s="223"/>
      <c r="O384" s="224"/>
      <c r="P384" s="224"/>
      <c r="Q384" s="224"/>
      <c r="R384" s="224"/>
      <c r="S384" s="224"/>
      <c r="T384" s="224"/>
      <c r="U384" s="224"/>
      <c r="V384" s="224"/>
      <c r="W384" s="224"/>
      <c r="X384" s="225"/>
      <c r="AT384" s="226" t="s">
        <v>191</v>
      </c>
      <c r="AU384" s="226" t="s">
        <v>150</v>
      </c>
      <c r="AV384" s="14" t="s">
        <v>150</v>
      </c>
      <c r="AW384" s="14" t="s">
        <v>5</v>
      </c>
      <c r="AX384" s="14" t="s">
        <v>76</v>
      </c>
      <c r="AY384" s="226" t="s">
        <v>141</v>
      </c>
    </row>
    <row r="385" spans="1:65" s="15" customFormat="1" ht="11.25">
      <c r="B385" s="227"/>
      <c r="C385" s="228"/>
      <c r="D385" s="204" t="s">
        <v>191</v>
      </c>
      <c r="E385" s="229" t="s">
        <v>22</v>
      </c>
      <c r="F385" s="230" t="s">
        <v>195</v>
      </c>
      <c r="G385" s="228"/>
      <c r="H385" s="231">
        <v>9.1999999999999993</v>
      </c>
      <c r="I385" s="232"/>
      <c r="J385" s="232"/>
      <c r="K385" s="228"/>
      <c r="L385" s="228"/>
      <c r="M385" s="233"/>
      <c r="N385" s="234"/>
      <c r="O385" s="235"/>
      <c r="P385" s="235"/>
      <c r="Q385" s="235"/>
      <c r="R385" s="235"/>
      <c r="S385" s="235"/>
      <c r="T385" s="235"/>
      <c r="U385" s="235"/>
      <c r="V385" s="235"/>
      <c r="W385" s="235"/>
      <c r="X385" s="236"/>
      <c r="AT385" s="237" t="s">
        <v>191</v>
      </c>
      <c r="AU385" s="237" t="s">
        <v>150</v>
      </c>
      <c r="AV385" s="15" t="s">
        <v>185</v>
      </c>
      <c r="AW385" s="15" t="s">
        <v>5</v>
      </c>
      <c r="AX385" s="15" t="s">
        <v>84</v>
      </c>
      <c r="AY385" s="237" t="s">
        <v>141</v>
      </c>
    </row>
    <row r="386" spans="1:65" s="2" customFormat="1" ht="24.2" customHeight="1">
      <c r="A386" s="37"/>
      <c r="B386" s="38"/>
      <c r="C386" s="179" t="s">
        <v>563</v>
      </c>
      <c r="D386" s="179" t="s">
        <v>144</v>
      </c>
      <c r="E386" s="180" t="s">
        <v>564</v>
      </c>
      <c r="F386" s="181" t="s">
        <v>565</v>
      </c>
      <c r="G386" s="182" t="s">
        <v>199</v>
      </c>
      <c r="H386" s="183">
        <v>24.38</v>
      </c>
      <c r="I386" s="184"/>
      <c r="J386" s="184"/>
      <c r="K386" s="185">
        <f>ROUND(P386*H386,2)</f>
        <v>0</v>
      </c>
      <c r="L386" s="181" t="s">
        <v>184</v>
      </c>
      <c r="M386" s="42"/>
      <c r="N386" s="186" t="s">
        <v>22</v>
      </c>
      <c r="O386" s="187" t="s">
        <v>46</v>
      </c>
      <c r="P386" s="188">
        <f>I386+J386</f>
        <v>0</v>
      </c>
      <c r="Q386" s="188">
        <f>ROUND(I386*H386,2)</f>
        <v>0</v>
      </c>
      <c r="R386" s="188">
        <f>ROUND(J386*H386,2)</f>
        <v>0</v>
      </c>
      <c r="S386" s="67"/>
      <c r="T386" s="189">
        <f>S386*H386</f>
        <v>0</v>
      </c>
      <c r="U386" s="189">
        <v>0</v>
      </c>
      <c r="V386" s="189">
        <f>U386*H386</f>
        <v>0</v>
      </c>
      <c r="W386" s="189">
        <v>3.5299999999999998E-2</v>
      </c>
      <c r="X386" s="190">
        <f>W386*H386</f>
        <v>0.86061399999999988</v>
      </c>
      <c r="Y386" s="37"/>
      <c r="Z386" s="37"/>
      <c r="AA386" s="37"/>
      <c r="AB386" s="37"/>
      <c r="AC386" s="37"/>
      <c r="AD386" s="37"/>
      <c r="AE386" s="37"/>
      <c r="AR386" s="191" t="s">
        <v>371</v>
      </c>
      <c r="AT386" s="191" t="s">
        <v>144</v>
      </c>
      <c r="AU386" s="191" t="s">
        <v>150</v>
      </c>
      <c r="AY386" s="20" t="s">
        <v>141</v>
      </c>
      <c r="BE386" s="192">
        <f>IF(O386="základní",K386,0)</f>
        <v>0</v>
      </c>
      <c r="BF386" s="192">
        <f>IF(O386="snížená",K386,0)</f>
        <v>0</v>
      </c>
      <c r="BG386" s="192">
        <f>IF(O386="zákl. přenesená",K386,0)</f>
        <v>0</v>
      </c>
      <c r="BH386" s="192">
        <f>IF(O386="sníž. přenesená",K386,0)</f>
        <v>0</v>
      </c>
      <c r="BI386" s="192">
        <f>IF(O386="nulová",K386,0)</f>
        <v>0</v>
      </c>
      <c r="BJ386" s="20" t="s">
        <v>150</v>
      </c>
      <c r="BK386" s="192">
        <f>ROUND(P386*H386,2)</f>
        <v>0</v>
      </c>
      <c r="BL386" s="20" t="s">
        <v>371</v>
      </c>
      <c r="BM386" s="191" t="s">
        <v>566</v>
      </c>
    </row>
    <row r="387" spans="1:65" s="2" customFormat="1" ht="11.25">
      <c r="A387" s="37"/>
      <c r="B387" s="38"/>
      <c r="C387" s="39"/>
      <c r="D387" s="199" t="s">
        <v>187</v>
      </c>
      <c r="E387" s="39"/>
      <c r="F387" s="200" t="s">
        <v>567</v>
      </c>
      <c r="G387" s="39"/>
      <c r="H387" s="39"/>
      <c r="I387" s="201"/>
      <c r="J387" s="201"/>
      <c r="K387" s="39"/>
      <c r="L387" s="39"/>
      <c r="M387" s="42"/>
      <c r="N387" s="202"/>
      <c r="O387" s="203"/>
      <c r="P387" s="67"/>
      <c r="Q387" s="67"/>
      <c r="R387" s="67"/>
      <c r="S387" s="67"/>
      <c r="T387" s="67"/>
      <c r="U387" s="67"/>
      <c r="V387" s="67"/>
      <c r="W387" s="67"/>
      <c r="X387" s="68"/>
      <c r="Y387" s="37"/>
      <c r="Z387" s="37"/>
      <c r="AA387" s="37"/>
      <c r="AB387" s="37"/>
      <c r="AC387" s="37"/>
      <c r="AD387" s="37"/>
      <c r="AE387" s="37"/>
      <c r="AT387" s="20" t="s">
        <v>187</v>
      </c>
      <c r="AU387" s="20" t="s">
        <v>150</v>
      </c>
    </row>
    <row r="388" spans="1:65" s="13" customFormat="1" ht="11.25">
      <c r="B388" s="206"/>
      <c r="C388" s="207"/>
      <c r="D388" s="204" t="s">
        <v>191</v>
      </c>
      <c r="E388" s="208" t="s">
        <v>22</v>
      </c>
      <c r="F388" s="209" t="s">
        <v>228</v>
      </c>
      <c r="G388" s="207"/>
      <c r="H388" s="208" t="s">
        <v>22</v>
      </c>
      <c r="I388" s="210"/>
      <c r="J388" s="210"/>
      <c r="K388" s="207"/>
      <c r="L388" s="207"/>
      <c r="M388" s="211"/>
      <c r="N388" s="212"/>
      <c r="O388" s="213"/>
      <c r="P388" s="213"/>
      <c r="Q388" s="213"/>
      <c r="R388" s="213"/>
      <c r="S388" s="213"/>
      <c r="T388" s="213"/>
      <c r="U388" s="213"/>
      <c r="V388" s="213"/>
      <c r="W388" s="213"/>
      <c r="X388" s="214"/>
      <c r="AT388" s="215" t="s">
        <v>191</v>
      </c>
      <c r="AU388" s="215" t="s">
        <v>150</v>
      </c>
      <c r="AV388" s="13" t="s">
        <v>84</v>
      </c>
      <c r="AW388" s="13" t="s">
        <v>5</v>
      </c>
      <c r="AX388" s="13" t="s">
        <v>76</v>
      </c>
      <c r="AY388" s="215" t="s">
        <v>141</v>
      </c>
    </row>
    <row r="389" spans="1:65" s="14" customFormat="1" ht="11.25">
      <c r="B389" s="216"/>
      <c r="C389" s="217"/>
      <c r="D389" s="204" t="s">
        <v>191</v>
      </c>
      <c r="E389" s="218" t="s">
        <v>22</v>
      </c>
      <c r="F389" s="219" t="s">
        <v>568</v>
      </c>
      <c r="G389" s="217"/>
      <c r="H389" s="220">
        <v>24.38</v>
      </c>
      <c r="I389" s="221"/>
      <c r="J389" s="221"/>
      <c r="K389" s="217"/>
      <c r="L389" s="217"/>
      <c r="M389" s="222"/>
      <c r="N389" s="223"/>
      <c r="O389" s="224"/>
      <c r="P389" s="224"/>
      <c r="Q389" s="224"/>
      <c r="R389" s="224"/>
      <c r="S389" s="224"/>
      <c r="T389" s="224"/>
      <c r="U389" s="224"/>
      <c r="V389" s="224"/>
      <c r="W389" s="224"/>
      <c r="X389" s="225"/>
      <c r="AT389" s="226" t="s">
        <v>191</v>
      </c>
      <c r="AU389" s="226" t="s">
        <v>150</v>
      </c>
      <c r="AV389" s="14" t="s">
        <v>150</v>
      </c>
      <c r="AW389" s="14" t="s">
        <v>5</v>
      </c>
      <c r="AX389" s="14" t="s">
        <v>76</v>
      </c>
      <c r="AY389" s="226" t="s">
        <v>141</v>
      </c>
    </row>
    <row r="390" spans="1:65" s="15" customFormat="1" ht="11.25">
      <c r="B390" s="227"/>
      <c r="C390" s="228"/>
      <c r="D390" s="204" t="s">
        <v>191</v>
      </c>
      <c r="E390" s="229" t="s">
        <v>22</v>
      </c>
      <c r="F390" s="230" t="s">
        <v>195</v>
      </c>
      <c r="G390" s="228"/>
      <c r="H390" s="231">
        <v>24.38</v>
      </c>
      <c r="I390" s="232"/>
      <c r="J390" s="232"/>
      <c r="K390" s="228"/>
      <c r="L390" s="228"/>
      <c r="M390" s="233"/>
      <c r="N390" s="234"/>
      <c r="O390" s="235"/>
      <c r="P390" s="235"/>
      <c r="Q390" s="235"/>
      <c r="R390" s="235"/>
      <c r="S390" s="235"/>
      <c r="T390" s="235"/>
      <c r="U390" s="235"/>
      <c r="V390" s="235"/>
      <c r="W390" s="235"/>
      <c r="X390" s="236"/>
      <c r="AT390" s="237" t="s">
        <v>191</v>
      </c>
      <c r="AU390" s="237" t="s">
        <v>150</v>
      </c>
      <c r="AV390" s="15" t="s">
        <v>185</v>
      </c>
      <c r="AW390" s="15" t="s">
        <v>5</v>
      </c>
      <c r="AX390" s="15" t="s">
        <v>84</v>
      </c>
      <c r="AY390" s="237" t="s">
        <v>141</v>
      </c>
    </row>
    <row r="391" spans="1:65" s="2" customFormat="1" ht="49.15" customHeight="1">
      <c r="A391" s="37"/>
      <c r="B391" s="38"/>
      <c r="C391" s="179" t="s">
        <v>569</v>
      </c>
      <c r="D391" s="179" t="s">
        <v>144</v>
      </c>
      <c r="E391" s="180" t="s">
        <v>570</v>
      </c>
      <c r="F391" s="181" t="s">
        <v>571</v>
      </c>
      <c r="G391" s="182" t="s">
        <v>199</v>
      </c>
      <c r="H391" s="183">
        <v>24.75</v>
      </c>
      <c r="I391" s="184"/>
      <c r="J391" s="184"/>
      <c r="K391" s="185">
        <f>ROUND(P391*H391,2)</f>
        <v>0</v>
      </c>
      <c r="L391" s="181" t="s">
        <v>184</v>
      </c>
      <c r="M391" s="42"/>
      <c r="N391" s="186" t="s">
        <v>22</v>
      </c>
      <c r="O391" s="187" t="s">
        <v>46</v>
      </c>
      <c r="P391" s="188">
        <f>I391+J391</f>
        <v>0</v>
      </c>
      <c r="Q391" s="188">
        <f>ROUND(I391*H391,2)</f>
        <v>0</v>
      </c>
      <c r="R391" s="188">
        <f>ROUND(J391*H391,2)</f>
        <v>0</v>
      </c>
      <c r="S391" s="67"/>
      <c r="T391" s="189">
        <f>S391*H391</f>
        <v>0</v>
      </c>
      <c r="U391" s="189">
        <v>6.1739999999999998E-3</v>
      </c>
      <c r="V391" s="189">
        <f>U391*H391</f>
        <v>0.15280649999999998</v>
      </c>
      <c r="W391" s="189">
        <v>0</v>
      </c>
      <c r="X391" s="190">
        <f>W391*H391</f>
        <v>0</v>
      </c>
      <c r="Y391" s="37"/>
      <c r="Z391" s="37"/>
      <c r="AA391" s="37"/>
      <c r="AB391" s="37"/>
      <c r="AC391" s="37"/>
      <c r="AD391" s="37"/>
      <c r="AE391" s="37"/>
      <c r="AR391" s="191" t="s">
        <v>371</v>
      </c>
      <c r="AT391" s="191" t="s">
        <v>144</v>
      </c>
      <c r="AU391" s="191" t="s">
        <v>150</v>
      </c>
      <c r="AY391" s="20" t="s">
        <v>141</v>
      </c>
      <c r="BE391" s="192">
        <f>IF(O391="základní",K391,0)</f>
        <v>0</v>
      </c>
      <c r="BF391" s="192">
        <f>IF(O391="snížená",K391,0)</f>
        <v>0</v>
      </c>
      <c r="BG391" s="192">
        <f>IF(O391="zákl. přenesená",K391,0)</f>
        <v>0</v>
      </c>
      <c r="BH391" s="192">
        <f>IF(O391="sníž. přenesená",K391,0)</f>
        <v>0</v>
      </c>
      <c r="BI391" s="192">
        <f>IF(O391="nulová",K391,0)</f>
        <v>0</v>
      </c>
      <c r="BJ391" s="20" t="s">
        <v>150</v>
      </c>
      <c r="BK391" s="192">
        <f>ROUND(P391*H391,2)</f>
        <v>0</v>
      </c>
      <c r="BL391" s="20" t="s">
        <v>371</v>
      </c>
      <c r="BM391" s="191" t="s">
        <v>572</v>
      </c>
    </row>
    <row r="392" spans="1:65" s="2" customFormat="1" ht="11.25">
      <c r="A392" s="37"/>
      <c r="B392" s="38"/>
      <c r="C392" s="39"/>
      <c r="D392" s="199" t="s">
        <v>187</v>
      </c>
      <c r="E392" s="39"/>
      <c r="F392" s="200" t="s">
        <v>573</v>
      </c>
      <c r="G392" s="39"/>
      <c r="H392" s="39"/>
      <c r="I392" s="201"/>
      <c r="J392" s="201"/>
      <c r="K392" s="39"/>
      <c r="L392" s="39"/>
      <c r="M392" s="42"/>
      <c r="N392" s="202"/>
      <c r="O392" s="203"/>
      <c r="P392" s="67"/>
      <c r="Q392" s="67"/>
      <c r="R392" s="67"/>
      <c r="S392" s="67"/>
      <c r="T392" s="67"/>
      <c r="U392" s="67"/>
      <c r="V392" s="67"/>
      <c r="W392" s="67"/>
      <c r="X392" s="68"/>
      <c r="Y392" s="37"/>
      <c r="Z392" s="37"/>
      <c r="AA392" s="37"/>
      <c r="AB392" s="37"/>
      <c r="AC392" s="37"/>
      <c r="AD392" s="37"/>
      <c r="AE392" s="37"/>
      <c r="AT392" s="20" t="s">
        <v>187</v>
      </c>
      <c r="AU392" s="20" t="s">
        <v>150</v>
      </c>
    </row>
    <row r="393" spans="1:65" s="14" customFormat="1" ht="11.25">
      <c r="B393" s="216"/>
      <c r="C393" s="217"/>
      <c r="D393" s="204" t="s">
        <v>191</v>
      </c>
      <c r="E393" s="218" t="s">
        <v>22</v>
      </c>
      <c r="F393" s="219" t="s">
        <v>574</v>
      </c>
      <c r="G393" s="217"/>
      <c r="H393" s="220">
        <v>24.75</v>
      </c>
      <c r="I393" s="221"/>
      <c r="J393" s="221"/>
      <c r="K393" s="217"/>
      <c r="L393" s="217"/>
      <c r="M393" s="222"/>
      <c r="N393" s="223"/>
      <c r="O393" s="224"/>
      <c r="P393" s="224"/>
      <c r="Q393" s="224"/>
      <c r="R393" s="224"/>
      <c r="S393" s="224"/>
      <c r="T393" s="224"/>
      <c r="U393" s="224"/>
      <c r="V393" s="224"/>
      <c r="W393" s="224"/>
      <c r="X393" s="225"/>
      <c r="AT393" s="226" t="s">
        <v>191</v>
      </c>
      <c r="AU393" s="226" t="s">
        <v>150</v>
      </c>
      <c r="AV393" s="14" t="s">
        <v>150</v>
      </c>
      <c r="AW393" s="14" t="s">
        <v>5</v>
      </c>
      <c r="AX393" s="14" t="s">
        <v>76</v>
      </c>
      <c r="AY393" s="226" t="s">
        <v>141</v>
      </c>
    </row>
    <row r="394" spans="1:65" s="15" customFormat="1" ht="11.25">
      <c r="B394" s="227"/>
      <c r="C394" s="228"/>
      <c r="D394" s="204" t="s">
        <v>191</v>
      </c>
      <c r="E394" s="229" t="s">
        <v>22</v>
      </c>
      <c r="F394" s="230" t="s">
        <v>195</v>
      </c>
      <c r="G394" s="228"/>
      <c r="H394" s="231">
        <v>24.75</v>
      </c>
      <c r="I394" s="232"/>
      <c r="J394" s="232"/>
      <c r="K394" s="228"/>
      <c r="L394" s="228"/>
      <c r="M394" s="233"/>
      <c r="N394" s="234"/>
      <c r="O394" s="235"/>
      <c r="P394" s="235"/>
      <c r="Q394" s="235"/>
      <c r="R394" s="235"/>
      <c r="S394" s="235"/>
      <c r="T394" s="235"/>
      <c r="U394" s="235"/>
      <c r="V394" s="235"/>
      <c r="W394" s="235"/>
      <c r="X394" s="236"/>
      <c r="AT394" s="237" t="s">
        <v>191</v>
      </c>
      <c r="AU394" s="237" t="s">
        <v>150</v>
      </c>
      <c r="AV394" s="15" t="s">
        <v>185</v>
      </c>
      <c r="AW394" s="15" t="s">
        <v>5</v>
      </c>
      <c r="AX394" s="15" t="s">
        <v>84</v>
      </c>
      <c r="AY394" s="237" t="s">
        <v>141</v>
      </c>
    </row>
    <row r="395" spans="1:65" s="2" customFormat="1" ht="37.9" customHeight="1">
      <c r="A395" s="37"/>
      <c r="B395" s="38"/>
      <c r="C395" s="249" t="s">
        <v>575</v>
      </c>
      <c r="D395" s="249" t="s">
        <v>305</v>
      </c>
      <c r="E395" s="250" t="s">
        <v>576</v>
      </c>
      <c r="F395" s="251" t="s">
        <v>577</v>
      </c>
      <c r="G395" s="252" t="s">
        <v>199</v>
      </c>
      <c r="H395" s="253">
        <v>27.225000000000001</v>
      </c>
      <c r="I395" s="254"/>
      <c r="J395" s="255"/>
      <c r="K395" s="256">
        <f>ROUND(P395*H395,2)</f>
        <v>0</v>
      </c>
      <c r="L395" s="251" t="s">
        <v>148</v>
      </c>
      <c r="M395" s="257"/>
      <c r="N395" s="258" t="s">
        <v>22</v>
      </c>
      <c r="O395" s="187" t="s">
        <v>46</v>
      </c>
      <c r="P395" s="188">
        <f>I395+J395</f>
        <v>0</v>
      </c>
      <c r="Q395" s="188">
        <f>ROUND(I395*H395,2)</f>
        <v>0</v>
      </c>
      <c r="R395" s="188">
        <f>ROUND(J395*H395,2)</f>
        <v>0</v>
      </c>
      <c r="S395" s="67"/>
      <c r="T395" s="189">
        <f>S395*H395</f>
        <v>0</v>
      </c>
      <c r="U395" s="189">
        <v>1.9199999999999998E-2</v>
      </c>
      <c r="V395" s="189">
        <f>U395*H395</f>
        <v>0.52271999999999996</v>
      </c>
      <c r="W395" s="189">
        <v>0</v>
      </c>
      <c r="X395" s="190">
        <f>W395*H395</f>
        <v>0</v>
      </c>
      <c r="Y395" s="37"/>
      <c r="Z395" s="37"/>
      <c r="AA395" s="37"/>
      <c r="AB395" s="37"/>
      <c r="AC395" s="37"/>
      <c r="AD395" s="37"/>
      <c r="AE395" s="37"/>
      <c r="AR395" s="191" t="s">
        <v>475</v>
      </c>
      <c r="AT395" s="191" t="s">
        <v>305</v>
      </c>
      <c r="AU395" s="191" t="s">
        <v>150</v>
      </c>
      <c r="AY395" s="20" t="s">
        <v>141</v>
      </c>
      <c r="BE395" s="192">
        <f>IF(O395="základní",K395,0)</f>
        <v>0</v>
      </c>
      <c r="BF395" s="192">
        <f>IF(O395="snížená",K395,0)</f>
        <v>0</v>
      </c>
      <c r="BG395" s="192">
        <f>IF(O395="zákl. přenesená",K395,0)</f>
        <v>0</v>
      </c>
      <c r="BH395" s="192">
        <f>IF(O395="sníž. přenesená",K395,0)</f>
        <v>0</v>
      </c>
      <c r="BI395" s="192">
        <f>IF(O395="nulová",K395,0)</f>
        <v>0</v>
      </c>
      <c r="BJ395" s="20" t="s">
        <v>150</v>
      </c>
      <c r="BK395" s="192">
        <f>ROUND(P395*H395,2)</f>
        <v>0</v>
      </c>
      <c r="BL395" s="20" t="s">
        <v>371</v>
      </c>
      <c r="BM395" s="191" t="s">
        <v>578</v>
      </c>
    </row>
    <row r="396" spans="1:65" s="14" customFormat="1" ht="11.25">
      <c r="B396" s="216"/>
      <c r="C396" s="217"/>
      <c r="D396" s="204" t="s">
        <v>191</v>
      </c>
      <c r="E396" s="217"/>
      <c r="F396" s="219" t="s">
        <v>579</v>
      </c>
      <c r="G396" s="217"/>
      <c r="H396" s="220">
        <v>27.225000000000001</v>
      </c>
      <c r="I396" s="221"/>
      <c r="J396" s="221"/>
      <c r="K396" s="217"/>
      <c r="L396" s="217"/>
      <c r="M396" s="222"/>
      <c r="N396" s="223"/>
      <c r="O396" s="224"/>
      <c r="P396" s="224"/>
      <c r="Q396" s="224"/>
      <c r="R396" s="224"/>
      <c r="S396" s="224"/>
      <c r="T396" s="224"/>
      <c r="U396" s="224"/>
      <c r="V396" s="224"/>
      <c r="W396" s="224"/>
      <c r="X396" s="225"/>
      <c r="AT396" s="226" t="s">
        <v>191</v>
      </c>
      <c r="AU396" s="226" t="s">
        <v>150</v>
      </c>
      <c r="AV396" s="14" t="s">
        <v>150</v>
      </c>
      <c r="AW396" s="14" t="s">
        <v>4</v>
      </c>
      <c r="AX396" s="14" t="s">
        <v>84</v>
      </c>
      <c r="AY396" s="226" t="s">
        <v>141</v>
      </c>
    </row>
    <row r="397" spans="1:65" s="2" customFormat="1" ht="24.2" customHeight="1">
      <c r="A397" s="37"/>
      <c r="B397" s="38"/>
      <c r="C397" s="179" t="s">
        <v>580</v>
      </c>
      <c r="D397" s="179" t="s">
        <v>144</v>
      </c>
      <c r="E397" s="180" t="s">
        <v>581</v>
      </c>
      <c r="F397" s="181" t="s">
        <v>582</v>
      </c>
      <c r="G397" s="182" t="s">
        <v>199</v>
      </c>
      <c r="H397" s="183">
        <v>24.75</v>
      </c>
      <c r="I397" s="184"/>
      <c r="J397" s="184"/>
      <c r="K397" s="185">
        <f>ROUND(P397*H397,2)</f>
        <v>0</v>
      </c>
      <c r="L397" s="181" t="s">
        <v>184</v>
      </c>
      <c r="M397" s="42"/>
      <c r="N397" s="186" t="s">
        <v>22</v>
      </c>
      <c r="O397" s="187" t="s">
        <v>46</v>
      </c>
      <c r="P397" s="188">
        <f>I397+J397</f>
        <v>0</v>
      </c>
      <c r="Q397" s="188">
        <f>ROUND(I397*H397,2)</f>
        <v>0</v>
      </c>
      <c r="R397" s="188">
        <f>ROUND(J397*H397,2)</f>
        <v>0</v>
      </c>
      <c r="S397" s="67"/>
      <c r="T397" s="189">
        <f>S397*H397</f>
        <v>0</v>
      </c>
      <c r="U397" s="189">
        <v>1.5E-3</v>
      </c>
      <c r="V397" s="189">
        <f>U397*H397</f>
        <v>3.7124999999999998E-2</v>
      </c>
      <c r="W397" s="189">
        <v>0</v>
      </c>
      <c r="X397" s="190">
        <f>W397*H397</f>
        <v>0</v>
      </c>
      <c r="Y397" s="37"/>
      <c r="Z397" s="37"/>
      <c r="AA397" s="37"/>
      <c r="AB397" s="37"/>
      <c r="AC397" s="37"/>
      <c r="AD397" s="37"/>
      <c r="AE397" s="37"/>
      <c r="AR397" s="191" t="s">
        <v>371</v>
      </c>
      <c r="AT397" s="191" t="s">
        <v>144</v>
      </c>
      <c r="AU397" s="191" t="s">
        <v>150</v>
      </c>
      <c r="AY397" s="20" t="s">
        <v>141</v>
      </c>
      <c r="BE397" s="192">
        <f>IF(O397="základní",K397,0)</f>
        <v>0</v>
      </c>
      <c r="BF397" s="192">
        <f>IF(O397="snížená",K397,0)</f>
        <v>0</v>
      </c>
      <c r="BG397" s="192">
        <f>IF(O397="zákl. přenesená",K397,0)</f>
        <v>0</v>
      </c>
      <c r="BH397" s="192">
        <f>IF(O397="sníž. přenesená",K397,0)</f>
        <v>0</v>
      </c>
      <c r="BI397" s="192">
        <f>IF(O397="nulová",K397,0)</f>
        <v>0</v>
      </c>
      <c r="BJ397" s="20" t="s">
        <v>150</v>
      </c>
      <c r="BK397" s="192">
        <f>ROUND(P397*H397,2)</f>
        <v>0</v>
      </c>
      <c r="BL397" s="20" t="s">
        <v>371</v>
      </c>
      <c r="BM397" s="191" t="s">
        <v>583</v>
      </c>
    </row>
    <row r="398" spans="1:65" s="2" customFormat="1" ht="11.25">
      <c r="A398" s="37"/>
      <c r="B398" s="38"/>
      <c r="C398" s="39"/>
      <c r="D398" s="199" t="s">
        <v>187</v>
      </c>
      <c r="E398" s="39"/>
      <c r="F398" s="200" t="s">
        <v>584</v>
      </c>
      <c r="G398" s="39"/>
      <c r="H398" s="39"/>
      <c r="I398" s="201"/>
      <c r="J398" s="201"/>
      <c r="K398" s="39"/>
      <c r="L398" s="39"/>
      <c r="M398" s="42"/>
      <c r="N398" s="202"/>
      <c r="O398" s="203"/>
      <c r="P398" s="67"/>
      <c r="Q398" s="67"/>
      <c r="R398" s="67"/>
      <c r="S398" s="67"/>
      <c r="T398" s="67"/>
      <c r="U398" s="67"/>
      <c r="V398" s="67"/>
      <c r="W398" s="67"/>
      <c r="X398" s="68"/>
      <c r="Y398" s="37"/>
      <c r="Z398" s="37"/>
      <c r="AA398" s="37"/>
      <c r="AB398" s="37"/>
      <c r="AC398" s="37"/>
      <c r="AD398" s="37"/>
      <c r="AE398" s="37"/>
      <c r="AT398" s="20" t="s">
        <v>187</v>
      </c>
      <c r="AU398" s="20" t="s">
        <v>150</v>
      </c>
    </row>
    <row r="399" spans="1:65" s="14" customFormat="1" ht="11.25">
      <c r="B399" s="216"/>
      <c r="C399" s="217"/>
      <c r="D399" s="204" t="s">
        <v>191</v>
      </c>
      <c r="E399" s="218" t="s">
        <v>22</v>
      </c>
      <c r="F399" s="219" t="s">
        <v>574</v>
      </c>
      <c r="G399" s="217"/>
      <c r="H399" s="220">
        <v>24.75</v>
      </c>
      <c r="I399" s="221"/>
      <c r="J399" s="221"/>
      <c r="K399" s="217"/>
      <c r="L399" s="217"/>
      <c r="M399" s="222"/>
      <c r="N399" s="223"/>
      <c r="O399" s="224"/>
      <c r="P399" s="224"/>
      <c r="Q399" s="224"/>
      <c r="R399" s="224"/>
      <c r="S399" s="224"/>
      <c r="T399" s="224"/>
      <c r="U399" s="224"/>
      <c r="V399" s="224"/>
      <c r="W399" s="224"/>
      <c r="X399" s="225"/>
      <c r="AT399" s="226" t="s">
        <v>191</v>
      </c>
      <c r="AU399" s="226" t="s">
        <v>150</v>
      </c>
      <c r="AV399" s="14" t="s">
        <v>150</v>
      </c>
      <c r="AW399" s="14" t="s">
        <v>5</v>
      </c>
      <c r="AX399" s="14" t="s">
        <v>76</v>
      </c>
      <c r="AY399" s="226" t="s">
        <v>141</v>
      </c>
    </row>
    <row r="400" spans="1:65" s="15" customFormat="1" ht="11.25">
      <c r="B400" s="227"/>
      <c r="C400" s="228"/>
      <c r="D400" s="204" t="s">
        <v>191</v>
      </c>
      <c r="E400" s="229" t="s">
        <v>22</v>
      </c>
      <c r="F400" s="230" t="s">
        <v>195</v>
      </c>
      <c r="G400" s="228"/>
      <c r="H400" s="231">
        <v>24.75</v>
      </c>
      <c r="I400" s="232"/>
      <c r="J400" s="232"/>
      <c r="K400" s="228"/>
      <c r="L400" s="228"/>
      <c r="M400" s="233"/>
      <c r="N400" s="234"/>
      <c r="O400" s="235"/>
      <c r="P400" s="235"/>
      <c r="Q400" s="235"/>
      <c r="R400" s="235"/>
      <c r="S400" s="235"/>
      <c r="T400" s="235"/>
      <c r="U400" s="235"/>
      <c r="V400" s="235"/>
      <c r="W400" s="235"/>
      <c r="X400" s="236"/>
      <c r="AT400" s="237" t="s">
        <v>191</v>
      </c>
      <c r="AU400" s="237" t="s">
        <v>150</v>
      </c>
      <c r="AV400" s="15" t="s">
        <v>185</v>
      </c>
      <c r="AW400" s="15" t="s">
        <v>5</v>
      </c>
      <c r="AX400" s="15" t="s">
        <v>84</v>
      </c>
      <c r="AY400" s="237" t="s">
        <v>141</v>
      </c>
    </row>
    <row r="401" spans="1:65" s="2" customFormat="1" ht="49.15" customHeight="1">
      <c r="A401" s="37"/>
      <c r="B401" s="38"/>
      <c r="C401" s="179" t="s">
        <v>585</v>
      </c>
      <c r="D401" s="179" t="s">
        <v>144</v>
      </c>
      <c r="E401" s="180" t="s">
        <v>586</v>
      </c>
      <c r="F401" s="181" t="s">
        <v>587</v>
      </c>
      <c r="G401" s="182" t="s">
        <v>183</v>
      </c>
      <c r="H401" s="183">
        <v>0.71299999999999997</v>
      </c>
      <c r="I401" s="184"/>
      <c r="J401" s="184"/>
      <c r="K401" s="185">
        <f>ROUND(P401*H401,2)</f>
        <v>0</v>
      </c>
      <c r="L401" s="181" t="s">
        <v>184</v>
      </c>
      <c r="M401" s="42"/>
      <c r="N401" s="186" t="s">
        <v>22</v>
      </c>
      <c r="O401" s="187" t="s">
        <v>46</v>
      </c>
      <c r="P401" s="188">
        <f>I401+J401</f>
        <v>0</v>
      </c>
      <c r="Q401" s="188">
        <f>ROUND(I401*H401,2)</f>
        <v>0</v>
      </c>
      <c r="R401" s="188">
        <f>ROUND(J401*H401,2)</f>
        <v>0</v>
      </c>
      <c r="S401" s="67"/>
      <c r="T401" s="189">
        <f>S401*H401</f>
        <v>0</v>
      </c>
      <c r="U401" s="189">
        <v>0</v>
      </c>
      <c r="V401" s="189">
        <f>U401*H401</f>
        <v>0</v>
      </c>
      <c r="W401" s="189">
        <v>0</v>
      </c>
      <c r="X401" s="190">
        <f>W401*H401</f>
        <v>0</v>
      </c>
      <c r="Y401" s="37"/>
      <c r="Z401" s="37"/>
      <c r="AA401" s="37"/>
      <c r="AB401" s="37"/>
      <c r="AC401" s="37"/>
      <c r="AD401" s="37"/>
      <c r="AE401" s="37"/>
      <c r="AR401" s="191" t="s">
        <v>371</v>
      </c>
      <c r="AT401" s="191" t="s">
        <v>144</v>
      </c>
      <c r="AU401" s="191" t="s">
        <v>150</v>
      </c>
      <c r="AY401" s="20" t="s">
        <v>141</v>
      </c>
      <c r="BE401" s="192">
        <f>IF(O401="základní",K401,0)</f>
        <v>0</v>
      </c>
      <c r="BF401" s="192">
        <f>IF(O401="snížená",K401,0)</f>
        <v>0</v>
      </c>
      <c r="BG401" s="192">
        <f>IF(O401="zákl. přenesená",K401,0)</f>
        <v>0</v>
      </c>
      <c r="BH401" s="192">
        <f>IF(O401="sníž. přenesená",K401,0)</f>
        <v>0</v>
      </c>
      <c r="BI401" s="192">
        <f>IF(O401="nulová",K401,0)</f>
        <v>0</v>
      </c>
      <c r="BJ401" s="20" t="s">
        <v>150</v>
      </c>
      <c r="BK401" s="192">
        <f>ROUND(P401*H401,2)</f>
        <v>0</v>
      </c>
      <c r="BL401" s="20" t="s">
        <v>371</v>
      </c>
      <c r="BM401" s="191" t="s">
        <v>588</v>
      </c>
    </row>
    <row r="402" spans="1:65" s="2" customFormat="1" ht="11.25">
      <c r="A402" s="37"/>
      <c r="B402" s="38"/>
      <c r="C402" s="39"/>
      <c r="D402" s="199" t="s">
        <v>187</v>
      </c>
      <c r="E402" s="39"/>
      <c r="F402" s="200" t="s">
        <v>589</v>
      </c>
      <c r="G402" s="39"/>
      <c r="H402" s="39"/>
      <c r="I402" s="201"/>
      <c r="J402" s="201"/>
      <c r="K402" s="39"/>
      <c r="L402" s="39"/>
      <c r="M402" s="42"/>
      <c r="N402" s="202"/>
      <c r="O402" s="203"/>
      <c r="P402" s="67"/>
      <c r="Q402" s="67"/>
      <c r="R402" s="67"/>
      <c r="S402" s="67"/>
      <c r="T402" s="67"/>
      <c r="U402" s="67"/>
      <c r="V402" s="67"/>
      <c r="W402" s="67"/>
      <c r="X402" s="68"/>
      <c r="Y402" s="37"/>
      <c r="Z402" s="37"/>
      <c r="AA402" s="37"/>
      <c r="AB402" s="37"/>
      <c r="AC402" s="37"/>
      <c r="AD402" s="37"/>
      <c r="AE402" s="37"/>
      <c r="AT402" s="20" t="s">
        <v>187</v>
      </c>
      <c r="AU402" s="20" t="s">
        <v>150</v>
      </c>
    </row>
    <row r="403" spans="1:65" s="12" customFormat="1" ht="22.9" customHeight="1">
      <c r="B403" s="162"/>
      <c r="C403" s="163"/>
      <c r="D403" s="164" t="s">
        <v>75</v>
      </c>
      <c r="E403" s="177" t="s">
        <v>590</v>
      </c>
      <c r="F403" s="177" t="s">
        <v>591</v>
      </c>
      <c r="G403" s="163"/>
      <c r="H403" s="163"/>
      <c r="I403" s="166"/>
      <c r="J403" s="166"/>
      <c r="K403" s="178">
        <f>BK403</f>
        <v>0</v>
      </c>
      <c r="L403" s="163"/>
      <c r="M403" s="168"/>
      <c r="N403" s="169"/>
      <c r="O403" s="170"/>
      <c r="P403" s="170"/>
      <c r="Q403" s="171">
        <f>SUM(Q404:Q517)</f>
        <v>0</v>
      </c>
      <c r="R403" s="171">
        <f>SUM(R404:R517)</f>
        <v>0</v>
      </c>
      <c r="S403" s="170"/>
      <c r="T403" s="172">
        <f>SUM(T404:T517)</f>
        <v>0</v>
      </c>
      <c r="U403" s="170"/>
      <c r="V403" s="172">
        <f>SUM(V404:V517)</f>
        <v>1.5223289499999999</v>
      </c>
      <c r="W403" s="170"/>
      <c r="X403" s="173">
        <f>SUM(X404:X517)</f>
        <v>1.2664591999999999</v>
      </c>
      <c r="AR403" s="174" t="s">
        <v>150</v>
      </c>
      <c r="AT403" s="175" t="s">
        <v>75</v>
      </c>
      <c r="AU403" s="175" t="s">
        <v>84</v>
      </c>
      <c r="AY403" s="174" t="s">
        <v>141</v>
      </c>
      <c r="BK403" s="176">
        <f>SUM(BK404:BK517)</f>
        <v>0</v>
      </c>
    </row>
    <row r="404" spans="1:65" s="2" customFormat="1" ht="24.2" customHeight="1">
      <c r="A404" s="37"/>
      <c r="B404" s="38"/>
      <c r="C404" s="179" t="s">
        <v>592</v>
      </c>
      <c r="D404" s="179" t="s">
        <v>144</v>
      </c>
      <c r="E404" s="180" t="s">
        <v>593</v>
      </c>
      <c r="F404" s="181" t="s">
        <v>594</v>
      </c>
      <c r="G404" s="182" t="s">
        <v>199</v>
      </c>
      <c r="H404" s="183">
        <v>76.715000000000003</v>
      </c>
      <c r="I404" s="184"/>
      <c r="J404" s="184"/>
      <c r="K404" s="185">
        <f>ROUND(P404*H404,2)</f>
        <v>0</v>
      </c>
      <c r="L404" s="181" t="s">
        <v>184</v>
      </c>
      <c r="M404" s="42"/>
      <c r="N404" s="186" t="s">
        <v>22</v>
      </c>
      <c r="O404" s="187" t="s">
        <v>46</v>
      </c>
      <c r="P404" s="188">
        <f>I404+J404</f>
        <v>0</v>
      </c>
      <c r="Q404" s="188">
        <f>ROUND(I404*H404,2)</f>
        <v>0</v>
      </c>
      <c r="R404" s="188">
        <f>ROUND(J404*H404,2)</f>
        <v>0</v>
      </c>
      <c r="S404" s="67"/>
      <c r="T404" s="189">
        <f>S404*H404</f>
        <v>0</v>
      </c>
      <c r="U404" s="189">
        <v>2.9999999999999997E-4</v>
      </c>
      <c r="V404" s="189">
        <f>U404*H404</f>
        <v>2.30145E-2</v>
      </c>
      <c r="W404" s="189">
        <v>0</v>
      </c>
      <c r="X404" s="190">
        <f>W404*H404</f>
        <v>0</v>
      </c>
      <c r="Y404" s="37"/>
      <c r="Z404" s="37"/>
      <c r="AA404" s="37"/>
      <c r="AB404" s="37"/>
      <c r="AC404" s="37"/>
      <c r="AD404" s="37"/>
      <c r="AE404" s="37"/>
      <c r="AR404" s="191" t="s">
        <v>371</v>
      </c>
      <c r="AT404" s="191" t="s">
        <v>144</v>
      </c>
      <c r="AU404" s="191" t="s">
        <v>150</v>
      </c>
      <c r="AY404" s="20" t="s">
        <v>141</v>
      </c>
      <c r="BE404" s="192">
        <f>IF(O404="základní",K404,0)</f>
        <v>0</v>
      </c>
      <c r="BF404" s="192">
        <f>IF(O404="snížená",K404,0)</f>
        <v>0</v>
      </c>
      <c r="BG404" s="192">
        <f>IF(O404="zákl. přenesená",K404,0)</f>
        <v>0</v>
      </c>
      <c r="BH404" s="192">
        <f>IF(O404="sníž. přenesená",K404,0)</f>
        <v>0</v>
      </c>
      <c r="BI404" s="192">
        <f>IF(O404="nulová",K404,0)</f>
        <v>0</v>
      </c>
      <c r="BJ404" s="20" t="s">
        <v>150</v>
      </c>
      <c r="BK404" s="192">
        <f>ROUND(P404*H404,2)</f>
        <v>0</v>
      </c>
      <c r="BL404" s="20" t="s">
        <v>371</v>
      </c>
      <c r="BM404" s="191" t="s">
        <v>595</v>
      </c>
    </row>
    <row r="405" spans="1:65" s="2" customFormat="1" ht="11.25">
      <c r="A405" s="37"/>
      <c r="B405" s="38"/>
      <c r="C405" s="39"/>
      <c r="D405" s="199" t="s">
        <v>187</v>
      </c>
      <c r="E405" s="39"/>
      <c r="F405" s="200" t="s">
        <v>596</v>
      </c>
      <c r="G405" s="39"/>
      <c r="H405" s="39"/>
      <c r="I405" s="201"/>
      <c r="J405" s="201"/>
      <c r="K405" s="39"/>
      <c r="L405" s="39"/>
      <c r="M405" s="42"/>
      <c r="N405" s="202"/>
      <c r="O405" s="203"/>
      <c r="P405" s="67"/>
      <c r="Q405" s="67"/>
      <c r="R405" s="67"/>
      <c r="S405" s="67"/>
      <c r="T405" s="67"/>
      <c r="U405" s="67"/>
      <c r="V405" s="67"/>
      <c r="W405" s="67"/>
      <c r="X405" s="68"/>
      <c r="Y405" s="37"/>
      <c r="Z405" s="37"/>
      <c r="AA405" s="37"/>
      <c r="AB405" s="37"/>
      <c r="AC405" s="37"/>
      <c r="AD405" s="37"/>
      <c r="AE405" s="37"/>
      <c r="AT405" s="20" t="s">
        <v>187</v>
      </c>
      <c r="AU405" s="20" t="s">
        <v>150</v>
      </c>
    </row>
    <row r="406" spans="1:65" s="14" customFormat="1" ht="11.25">
      <c r="B406" s="216"/>
      <c r="C406" s="217"/>
      <c r="D406" s="204" t="s">
        <v>191</v>
      </c>
      <c r="E406" s="218" t="s">
        <v>22</v>
      </c>
      <c r="F406" s="219" t="s">
        <v>597</v>
      </c>
      <c r="G406" s="217"/>
      <c r="H406" s="220">
        <v>76.715000000000003</v>
      </c>
      <c r="I406" s="221"/>
      <c r="J406" s="221"/>
      <c r="K406" s="217"/>
      <c r="L406" s="217"/>
      <c r="M406" s="222"/>
      <c r="N406" s="223"/>
      <c r="O406" s="224"/>
      <c r="P406" s="224"/>
      <c r="Q406" s="224"/>
      <c r="R406" s="224"/>
      <c r="S406" s="224"/>
      <c r="T406" s="224"/>
      <c r="U406" s="224"/>
      <c r="V406" s="224"/>
      <c r="W406" s="224"/>
      <c r="X406" s="225"/>
      <c r="AT406" s="226" t="s">
        <v>191</v>
      </c>
      <c r="AU406" s="226" t="s">
        <v>150</v>
      </c>
      <c r="AV406" s="14" t="s">
        <v>150</v>
      </c>
      <c r="AW406" s="14" t="s">
        <v>5</v>
      </c>
      <c r="AX406" s="14" t="s">
        <v>76</v>
      </c>
      <c r="AY406" s="226" t="s">
        <v>141</v>
      </c>
    </row>
    <row r="407" spans="1:65" s="15" customFormat="1" ht="11.25">
      <c r="B407" s="227"/>
      <c r="C407" s="228"/>
      <c r="D407" s="204" t="s">
        <v>191</v>
      </c>
      <c r="E407" s="229" t="s">
        <v>22</v>
      </c>
      <c r="F407" s="230" t="s">
        <v>195</v>
      </c>
      <c r="G407" s="228"/>
      <c r="H407" s="231">
        <v>76.715000000000003</v>
      </c>
      <c r="I407" s="232"/>
      <c r="J407" s="232"/>
      <c r="K407" s="228"/>
      <c r="L407" s="228"/>
      <c r="M407" s="233"/>
      <c r="N407" s="234"/>
      <c r="O407" s="235"/>
      <c r="P407" s="235"/>
      <c r="Q407" s="235"/>
      <c r="R407" s="235"/>
      <c r="S407" s="235"/>
      <c r="T407" s="235"/>
      <c r="U407" s="235"/>
      <c r="V407" s="235"/>
      <c r="W407" s="235"/>
      <c r="X407" s="236"/>
      <c r="AT407" s="237" t="s">
        <v>191</v>
      </c>
      <c r="AU407" s="237" t="s">
        <v>150</v>
      </c>
      <c r="AV407" s="15" t="s">
        <v>185</v>
      </c>
      <c r="AW407" s="15" t="s">
        <v>5</v>
      </c>
      <c r="AX407" s="15" t="s">
        <v>84</v>
      </c>
      <c r="AY407" s="237" t="s">
        <v>141</v>
      </c>
    </row>
    <row r="408" spans="1:65" s="2" customFormat="1" ht="24.2" customHeight="1">
      <c r="A408" s="37"/>
      <c r="B408" s="38"/>
      <c r="C408" s="179" t="s">
        <v>598</v>
      </c>
      <c r="D408" s="179" t="s">
        <v>144</v>
      </c>
      <c r="E408" s="180" t="s">
        <v>599</v>
      </c>
      <c r="F408" s="181" t="s">
        <v>600</v>
      </c>
      <c r="G408" s="182" t="s">
        <v>199</v>
      </c>
      <c r="H408" s="183">
        <v>10.278</v>
      </c>
      <c r="I408" s="184"/>
      <c r="J408" s="184"/>
      <c r="K408" s="185">
        <f>ROUND(P408*H408,2)</f>
        <v>0</v>
      </c>
      <c r="L408" s="181" t="s">
        <v>184</v>
      </c>
      <c r="M408" s="42"/>
      <c r="N408" s="186" t="s">
        <v>22</v>
      </c>
      <c r="O408" s="187" t="s">
        <v>46</v>
      </c>
      <c r="P408" s="188">
        <f>I408+J408</f>
        <v>0</v>
      </c>
      <c r="Q408" s="188">
        <f>ROUND(I408*H408,2)</f>
        <v>0</v>
      </c>
      <c r="R408" s="188">
        <f>ROUND(J408*H408,2)</f>
        <v>0</v>
      </c>
      <c r="S408" s="67"/>
      <c r="T408" s="189">
        <f>S408*H408</f>
        <v>0</v>
      </c>
      <c r="U408" s="189">
        <v>1.5E-3</v>
      </c>
      <c r="V408" s="189">
        <f>U408*H408</f>
        <v>1.5417000000000002E-2</v>
      </c>
      <c r="W408" s="189">
        <v>0</v>
      </c>
      <c r="X408" s="190">
        <f>W408*H408</f>
        <v>0</v>
      </c>
      <c r="Y408" s="37"/>
      <c r="Z408" s="37"/>
      <c r="AA408" s="37"/>
      <c r="AB408" s="37"/>
      <c r="AC408" s="37"/>
      <c r="AD408" s="37"/>
      <c r="AE408" s="37"/>
      <c r="AR408" s="191" t="s">
        <v>371</v>
      </c>
      <c r="AT408" s="191" t="s">
        <v>144</v>
      </c>
      <c r="AU408" s="191" t="s">
        <v>150</v>
      </c>
      <c r="AY408" s="20" t="s">
        <v>141</v>
      </c>
      <c r="BE408" s="192">
        <f>IF(O408="základní",K408,0)</f>
        <v>0</v>
      </c>
      <c r="BF408" s="192">
        <f>IF(O408="snížená",K408,0)</f>
        <v>0</v>
      </c>
      <c r="BG408" s="192">
        <f>IF(O408="zákl. přenesená",K408,0)</f>
        <v>0</v>
      </c>
      <c r="BH408" s="192">
        <f>IF(O408="sníž. přenesená",K408,0)</f>
        <v>0</v>
      </c>
      <c r="BI408" s="192">
        <f>IF(O408="nulová",K408,0)</f>
        <v>0</v>
      </c>
      <c r="BJ408" s="20" t="s">
        <v>150</v>
      </c>
      <c r="BK408" s="192">
        <f>ROUND(P408*H408,2)</f>
        <v>0</v>
      </c>
      <c r="BL408" s="20" t="s">
        <v>371</v>
      </c>
      <c r="BM408" s="191" t="s">
        <v>601</v>
      </c>
    </row>
    <row r="409" spans="1:65" s="2" customFormat="1" ht="11.25">
      <c r="A409" s="37"/>
      <c r="B409" s="38"/>
      <c r="C409" s="39"/>
      <c r="D409" s="199" t="s">
        <v>187</v>
      </c>
      <c r="E409" s="39"/>
      <c r="F409" s="200" t="s">
        <v>602</v>
      </c>
      <c r="G409" s="39"/>
      <c r="H409" s="39"/>
      <c r="I409" s="201"/>
      <c r="J409" s="201"/>
      <c r="K409" s="39"/>
      <c r="L409" s="39"/>
      <c r="M409" s="42"/>
      <c r="N409" s="202"/>
      <c r="O409" s="203"/>
      <c r="P409" s="67"/>
      <c r="Q409" s="67"/>
      <c r="R409" s="67"/>
      <c r="S409" s="67"/>
      <c r="T409" s="67"/>
      <c r="U409" s="67"/>
      <c r="V409" s="67"/>
      <c r="W409" s="67"/>
      <c r="X409" s="68"/>
      <c r="Y409" s="37"/>
      <c r="Z409" s="37"/>
      <c r="AA409" s="37"/>
      <c r="AB409" s="37"/>
      <c r="AC409" s="37"/>
      <c r="AD409" s="37"/>
      <c r="AE409" s="37"/>
      <c r="AT409" s="20" t="s">
        <v>187</v>
      </c>
      <c r="AU409" s="20" t="s">
        <v>150</v>
      </c>
    </row>
    <row r="410" spans="1:65" s="13" customFormat="1" ht="11.25">
      <c r="B410" s="206"/>
      <c r="C410" s="207"/>
      <c r="D410" s="204" t="s">
        <v>191</v>
      </c>
      <c r="E410" s="208" t="s">
        <v>22</v>
      </c>
      <c r="F410" s="209" t="s">
        <v>224</v>
      </c>
      <c r="G410" s="207"/>
      <c r="H410" s="208" t="s">
        <v>22</v>
      </c>
      <c r="I410" s="210"/>
      <c r="J410" s="210"/>
      <c r="K410" s="207"/>
      <c r="L410" s="207"/>
      <c r="M410" s="211"/>
      <c r="N410" s="212"/>
      <c r="O410" s="213"/>
      <c r="P410" s="213"/>
      <c r="Q410" s="213"/>
      <c r="R410" s="213"/>
      <c r="S410" s="213"/>
      <c r="T410" s="213"/>
      <c r="U410" s="213"/>
      <c r="V410" s="213"/>
      <c r="W410" s="213"/>
      <c r="X410" s="214"/>
      <c r="AT410" s="215" t="s">
        <v>191</v>
      </c>
      <c r="AU410" s="215" t="s">
        <v>150</v>
      </c>
      <c r="AV410" s="13" t="s">
        <v>84</v>
      </c>
      <c r="AW410" s="13" t="s">
        <v>5</v>
      </c>
      <c r="AX410" s="13" t="s">
        <v>76</v>
      </c>
      <c r="AY410" s="215" t="s">
        <v>141</v>
      </c>
    </row>
    <row r="411" spans="1:65" s="14" customFormat="1" ht="11.25">
      <c r="B411" s="216"/>
      <c r="C411" s="217"/>
      <c r="D411" s="204" t="s">
        <v>191</v>
      </c>
      <c r="E411" s="218" t="s">
        <v>22</v>
      </c>
      <c r="F411" s="219" t="s">
        <v>603</v>
      </c>
      <c r="G411" s="217"/>
      <c r="H411" s="220">
        <v>1.0469999999999999</v>
      </c>
      <c r="I411" s="221"/>
      <c r="J411" s="221"/>
      <c r="K411" s="217"/>
      <c r="L411" s="217"/>
      <c r="M411" s="222"/>
      <c r="N411" s="223"/>
      <c r="O411" s="224"/>
      <c r="P411" s="224"/>
      <c r="Q411" s="224"/>
      <c r="R411" s="224"/>
      <c r="S411" s="224"/>
      <c r="T411" s="224"/>
      <c r="U411" s="224"/>
      <c r="V411" s="224"/>
      <c r="W411" s="224"/>
      <c r="X411" s="225"/>
      <c r="AT411" s="226" t="s">
        <v>191</v>
      </c>
      <c r="AU411" s="226" t="s">
        <v>150</v>
      </c>
      <c r="AV411" s="14" t="s">
        <v>150</v>
      </c>
      <c r="AW411" s="14" t="s">
        <v>5</v>
      </c>
      <c r="AX411" s="14" t="s">
        <v>76</v>
      </c>
      <c r="AY411" s="226" t="s">
        <v>141</v>
      </c>
    </row>
    <row r="412" spans="1:65" s="13" customFormat="1" ht="11.25">
      <c r="B412" s="206"/>
      <c r="C412" s="207"/>
      <c r="D412" s="204" t="s">
        <v>191</v>
      </c>
      <c r="E412" s="208" t="s">
        <v>22</v>
      </c>
      <c r="F412" s="209" t="s">
        <v>226</v>
      </c>
      <c r="G412" s="207"/>
      <c r="H412" s="208" t="s">
        <v>22</v>
      </c>
      <c r="I412" s="210"/>
      <c r="J412" s="210"/>
      <c r="K412" s="207"/>
      <c r="L412" s="207"/>
      <c r="M412" s="211"/>
      <c r="N412" s="212"/>
      <c r="O412" s="213"/>
      <c r="P412" s="213"/>
      <c r="Q412" s="213"/>
      <c r="R412" s="213"/>
      <c r="S412" s="213"/>
      <c r="T412" s="213"/>
      <c r="U412" s="213"/>
      <c r="V412" s="213"/>
      <c r="W412" s="213"/>
      <c r="X412" s="214"/>
      <c r="AT412" s="215" t="s">
        <v>191</v>
      </c>
      <c r="AU412" s="215" t="s">
        <v>150</v>
      </c>
      <c r="AV412" s="13" t="s">
        <v>84</v>
      </c>
      <c r="AW412" s="13" t="s">
        <v>5</v>
      </c>
      <c r="AX412" s="13" t="s">
        <v>76</v>
      </c>
      <c r="AY412" s="215" t="s">
        <v>141</v>
      </c>
    </row>
    <row r="413" spans="1:65" s="14" customFormat="1" ht="11.25">
      <c r="B413" s="216"/>
      <c r="C413" s="217"/>
      <c r="D413" s="204" t="s">
        <v>191</v>
      </c>
      <c r="E413" s="218" t="s">
        <v>22</v>
      </c>
      <c r="F413" s="219" t="s">
        <v>604</v>
      </c>
      <c r="G413" s="217"/>
      <c r="H413" s="220">
        <v>0.76800000000000002</v>
      </c>
      <c r="I413" s="221"/>
      <c r="J413" s="221"/>
      <c r="K413" s="217"/>
      <c r="L413" s="217"/>
      <c r="M413" s="222"/>
      <c r="N413" s="223"/>
      <c r="O413" s="224"/>
      <c r="P413" s="224"/>
      <c r="Q413" s="224"/>
      <c r="R413" s="224"/>
      <c r="S413" s="224"/>
      <c r="T413" s="224"/>
      <c r="U413" s="224"/>
      <c r="V413" s="224"/>
      <c r="W413" s="224"/>
      <c r="X413" s="225"/>
      <c r="AT413" s="226" t="s">
        <v>191</v>
      </c>
      <c r="AU413" s="226" t="s">
        <v>150</v>
      </c>
      <c r="AV413" s="14" t="s">
        <v>150</v>
      </c>
      <c r="AW413" s="14" t="s">
        <v>5</v>
      </c>
      <c r="AX413" s="14" t="s">
        <v>76</v>
      </c>
      <c r="AY413" s="226" t="s">
        <v>141</v>
      </c>
    </row>
    <row r="414" spans="1:65" s="13" customFormat="1" ht="11.25">
      <c r="B414" s="206"/>
      <c r="C414" s="207"/>
      <c r="D414" s="204" t="s">
        <v>191</v>
      </c>
      <c r="E414" s="208" t="s">
        <v>22</v>
      </c>
      <c r="F414" s="209" t="s">
        <v>605</v>
      </c>
      <c r="G414" s="207"/>
      <c r="H414" s="208" t="s">
        <v>22</v>
      </c>
      <c r="I414" s="210"/>
      <c r="J414" s="210"/>
      <c r="K414" s="207"/>
      <c r="L414" s="207"/>
      <c r="M414" s="211"/>
      <c r="N414" s="212"/>
      <c r="O414" s="213"/>
      <c r="P414" s="213"/>
      <c r="Q414" s="213"/>
      <c r="R414" s="213"/>
      <c r="S414" s="213"/>
      <c r="T414" s="213"/>
      <c r="U414" s="213"/>
      <c r="V414" s="213"/>
      <c r="W414" s="213"/>
      <c r="X414" s="214"/>
      <c r="AT414" s="215" t="s">
        <v>191</v>
      </c>
      <c r="AU414" s="215" t="s">
        <v>150</v>
      </c>
      <c r="AV414" s="13" t="s">
        <v>84</v>
      </c>
      <c r="AW414" s="13" t="s">
        <v>5</v>
      </c>
      <c r="AX414" s="13" t="s">
        <v>76</v>
      </c>
      <c r="AY414" s="215" t="s">
        <v>141</v>
      </c>
    </row>
    <row r="415" spans="1:65" s="14" customFormat="1" ht="22.5">
      <c r="B415" s="216"/>
      <c r="C415" s="217"/>
      <c r="D415" s="204" t="s">
        <v>191</v>
      </c>
      <c r="E415" s="218" t="s">
        <v>22</v>
      </c>
      <c r="F415" s="219" t="s">
        <v>606</v>
      </c>
      <c r="G415" s="217"/>
      <c r="H415" s="220">
        <v>2.714</v>
      </c>
      <c r="I415" s="221"/>
      <c r="J415" s="221"/>
      <c r="K415" s="217"/>
      <c r="L415" s="217"/>
      <c r="M415" s="222"/>
      <c r="N415" s="223"/>
      <c r="O415" s="224"/>
      <c r="P415" s="224"/>
      <c r="Q415" s="224"/>
      <c r="R415" s="224"/>
      <c r="S415" s="224"/>
      <c r="T415" s="224"/>
      <c r="U415" s="224"/>
      <c r="V415" s="224"/>
      <c r="W415" s="224"/>
      <c r="X415" s="225"/>
      <c r="AT415" s="226" t="s">
        <v>191</v>
      </c>
      <c r="AU415" s="226" t="s">
        <v>150</v>
      </c>
      <c r="AV415" s="14" t="s">
        <v>150</v>
      </c>
      <c r="AW415" s="14" t="s">
        <v>5</v>
      </c>
      <c r="AX415" s="14" t="s">
        <v>76</v>
      </c>
      <c r="AY415" s="226" t="s">
        <v>141</v>
      </c>
    </row>
    <row r="416" spans="1:65" s="14" customFormat="1" ht="11.25">
      <c r="B416" s="216"/>
      <c r="C416" s="217"/>
      <c r="D416" s="204" t="s">
        <v>191</v>
      </c>
      <c r="E416" s="218" t="s">
        <v>22</v>
      </c>
      <c r="F416" s="219" t="s">
        <v>607</v>
      </c>
      <c r="G416" s="217"/>
      <c r="H416" s="220">
        <v>4.3849999999999998</v>
      </c>
      <c r="I416" s="221"/>
      <c r="J416" s="221"/>
      <c r="K416" s="217"/>
      <c r="L416" s="217"/>
      <c r="M416" s="222"/>
      <c r="N416" s="223"/>
      <c r="O416" s="224"/>
      <c r="P416" s="224"/>
      <c r="Q416" s="224"/>
      <c r="R416" s="224"/>
      <c r="S416" s="224"/>
      <c r="T416" s="224"/>
      <c r="U416" s="224"/>
      <c r="V416" s="224"/>
      <c r="W416" s="224"/>
      <c r="X416" s="225"/>
      <c r="AT416" s="226" t="s">
        <v>191</v>
      </c>
      <c r="AU416" s="226" t="s">
        <v>150</v>
      </c>
      <c r="AV416" s="14" t="s">
        <v>150</v>
      </c>
      <c r="AW416" s="14" t="s">
        <v>5</v>
      </c>
      <c r="AX416" s="14" t="s">
        <v>76</v>
      </c>
      <c r="AY416" s="226" t="s">
        <v>141</v>
      </c>
    </row>
    <row r="417" spans="1:65" s="13" customFormat="1" ht="11.25">
      <c r="B417" s="206"/>
      <c r="C417" s="207"/>
      <c r="D417" s="204" t="s">
        <v>191</v>
      </c>
      <c r="E417" s="208" t="s">
        <v>22</v>
      </c>
      <c r="F417" s="209" t="s">
        <v>608</v>
      </c>
      <c r="G417" s="207"/>
      <c r="H417" s="208" t="s">
        <v>22</v>
      </c>
      <c r="I417" s="210"/>
      <c r="J417" s="210"/>
      <c r="K417" s="207"/>
      <c r="L417" s="207"/>
      <c r="M417" s="211"/>
      <c r="N417" s="212"/>
      <c r="O417" s="213"/>
      <c r="P417" s="213"/>
      <c r="Q417" s="213"/>
      <c r="R417" s="213"/>
      <c r="S417" s="213"/>
      <c r="T417" s="213"/>
      <c r="U417" s="213"/>
      <c r="V417" s="213"/>
      <c r="W417" s="213"/>
      <c r="X417" s="214"/>
      <c r="AT417" s="215" t="s">
        <v>191</v>
      </c>
      <c r="AU417" s="215" t="s">
        <v>150</v>
      </c>
      <c r="AV417" s="13" t="s">
        <v>84</v>
      </c>
      <c r="AW417" s="13" t="s">
        <v>5</v>
      </c>
      <c r="AX417" s="13" t="s">
        <v>76</v>
      </c>
      <c r="AY417" s="215" t="s">
        <v>141</v>
      </c>
    </row>
    <row r="418" spans="1:65" s="14" customFormat="1" ht="11.25">
      <c r="B418" s="216"/>
      <c r="C418" s="217"/>
      <c r="D418" s="204" t="s">
        <v>191</v>
      </c>
      <c r="E418" s="218" t="s">
        <v>22</v>
      </c>
      <c r="F418" s="219" t="s">
        <v>609</v>
      </c>
      <c r="G418" s="217"/>
      <c r="H418" s="220">
        <v>1.3640000000000001</v>
      </c>
      <c r="I418" s="221"/>
      <c r="J418" s="221"/>
      <c r="K418" s="217"/>
      <c r="L418" s="217"/>
      <c r="M418" s="222"/>
      <c r="N418" s="223"/>
      <c r="O418" s="224"/>
      <c r="P418" s="224"/>
      <c r="Q418" s="224"/>
      <c r="R418" s="224"/>
      <c r="S418" s="224"/>
      <c r="T418" s="224"/>
      <c r="U418" s="224"/>
      <c r="V418" s="224"/>
      <c r="W418" s="224"/>
      <c r="X418" s="225"/>
      <c r="AT418" s="226" t="s">
        <v>191</v>
      </c>
      <c r="AU418" s="226" t="s">
        <v>150</v>
      </c>
      <c r="AV418" s="14" t="s">
        <v>150</v>
      </c>
      <c r="AW418" s="14" t="s">
        <v>5</v>
      </c>
      <c r="AX418" s="14" t="s">
        <v>76</v>
      </c>
      <c r="AY418" s="226" t="s">
        <v>141</v>
      </c>
    </row>
    <row r="419" spans="1:65" s="15" customFormat="1" ht="11.25">
      <c r="B419" s="227"/>
      <c r="C419" s="228"/>
      <c r="D419" s="204" t="s">
        <v>191</v>
      </c>
      <c r="E419" s="229" t="s">
        <v>22</v>
      </c>
      <c r="F419" s="230" t="s">
        <v>195</v>
      </c>
      <c r="G419" s="228"/>
      <c r="H419" s="231">
        <v>10.278</v>
      </c>
      <c r="I419" s="232"/>
      <c r="J419" s="232"/>
      <c r="K419" s="228"/>
      <c r="L419" s="228"/>
      <c r="M419" s="233"/>
      <c r="N419" s="234"/>
      <c r="O419" s="235"/>
      <c r="P419" s="235"/>
      <c r="Q419" s="235"/>
      <c r="R419" s="235"/>
      <c r="S419" s="235"/>
      <c r="T419" s="235"/>
      <c r="U419" s="235"/>
      <c r="V419" s="235"/>
      <c r="W419" s="235"/>
      <c r="X419" s="236"/>
      <c r="AT419" s="237" t="s">
        <v>191</v>
      </c>
      <c r="AU419" s="237" t="s">
        <v>150</v>
      </c>
      <c r="AV419" s="15" t="s">
        <v>185</v>
      </c>
      <c r="AW419" s="15" t="s">
        <v>5</v>
      </c>
      <c r="AX419" s="15" t="s">
        <v>84</v>
      </c>
      <c r="AY419" s="237" t="s">
        <v>141</v>
      </c>
    </row>
    <row r="420" spans="1:65" s="2" customFormat="1" ht="24.2" customHeight="1">
      <c r="A420" s="37"/>
      <c r="B420" s="38"/>
      <c r="C420" s="179" t="s">
        <v>610</v>
      </c>
      <c r="D420" s="179" t="s">
        <v>144</v>
      </c>
      <c r="E420" s="180" t="s">
        <v>611</v>
      </c>
      <c r="F420" s="181" t="s">
        <v>612</v>
      </c>
      <c r="G420" s="182" t="s">
        <v>362</v>
      </c>
      <c r="H420" s="183">
        <v>7.55</v>
      </c>
      <c r="I420" s="184"/>
      <c r="J420" s="184"/>
      <c r="K420" s="185">
        <f>ROUND(P420*H420,2)</f>
        <v>0</v>
      </c>
      <c r="L420" s="181" t="s">
        <v>184</v>
      </c>
      <c r="M420" s="42"/>
      <c r="N420" s="186" t="s">
        <v>22</v>
      </c>
      <c r="O420" s="187" t="s">
        <v>46</v>
      </c>
      <c r="P420" s="188">
        <f>I420+J420</f>
        <v>0</v>
      </c>
      <c r="Q420" s="188">
        <f>ROUND(I420*H420,2)</f>
        <v>0</v>
      </c>
      <c r="R420" s="188">
        <f>ROUND(J420*H420,2)</f>
        <v>0</v>
      </c>
      <c r="S420" s="67"/>
      <c r="T420" s="189">
        <f>S420*H420</f>
        <v>0</v>
      </c>
      <c r="U420" s="189">
        <v>2.7500000000000002E-4</v>
      </c>
      <c r="V420" s="189">
        <f>U420*H420</f>
        <v>2.07625E-3</v>
      </c>
      <c r="W420" s="189">
        <v>0</v>
      </c>
      <c r="X420" s="190">
        <f>W420*H420</f>
        <v>0</v>
      </c>
      <c r="Y420" s="37"/>
      <c r="Z420" s="37"/>
      <c r="AA420" s="37"/>
      <c r="AB420" s="37"/>
      <c r="AC420" s="37"/>
      <c r="AD420" s="37"/>
      <c r="AE420" s="37"/>
      <c r="AR420" s="191" t="s">
        <v>371</v>
      </c>
      <c r="AT420" s="191" t="s">
        <v>144</v>
      </c>
      <c r="AU420" s="191" t="s">
        <v>150</v>
      </c>
      <c r="AY420" s="20" t="s">
        <v>141</v>
      </c>
      <c r="BE420" s="192">
        <f>IF(O420="základní",K420,0)</f>
        <v>0</v>
      </c>
      <c r="BF420" s="192">
        <f>IF(O420="snížená",K420,0)</f>
        <v>0</v>
      </c>
      <c r="BG420" s="192">
        <f>IF(O420="zákl. přenesená",K420,0)</f>
        <v>0</v>
      </c>
      <c r="BH420" s="192">
        <f>IF(O420="sníž. přenesená",K420,0)</f>
        <v>0</v>
      </c>
      <c r="BI420" s="192">
        <f>IF(O420="nulová",K420,0)</f>
        <v>0</v>
      </c>
      <c r="BJ420" s="20" t="s">
        <v>150</v>
      </c>
      <c r="BK420" s="192">
        <f>ROUND(P420*H420,2)</f>
        <v>0</v>
      </c>
      <c r="BL420" s="20" t="s">
        <v>371</v>
      </c>
      <c r="BM420" s="191" t="s">
        <v>613</v>
      </c>
    </row>
    <row r="421" spans="1:65" s="2" customFormat="1" ht="11.25">
      <c r="A421" s="37"/>
      <c r="B421" s="38"/>
      <c r="C421" s="39"/>
      <c r="D421" s="199" t="s">
        <v>187</v>
      </c>
      <c r="E421" s="39"/>
      <c r="F421" s="200" t="s">
        <v>614</v>
      </c>
      <c r="G421" s="39"/>
      <c r="H421" s="39"/>
      <c r="I421" s="201"/>
      <c r="J421" s="201"/>
      <c r="K421" s="39"/>
      <c r="L421" s="39"/>
      <c r="M421" s="42"/>
      <c r="N421" s="202"/>
      <c r="O421" s="203"/>
      <c r="P421" s="67"/>
      <c r="Q421" s="67"/>
      <c r="R421" s="67"/>
      <c r="S421" s="67"/>
      <c r="T421" s="67"/>
      <c r="U421" s="67"/>
      <c r="V421" s="67"/>
      <c r="W421" s="67"/>
      <c r="X421" s="68"/>
      <c r="Y421" s="37"/>
      <c r="Z421" s="37"/>
      <c r="AA421" s="37"/>
      <c r="AB421" s="37"/>
      <c r="AC421" s="37"/>
      <c r="AD421" s="37"/>
      <c r="AE421" s="37"/>
      <c r="AT421" s="20" t="s">
        <v>187</v>
      </c>
      <c r="AU421" s="20" t="s">
        <v>150</v>
      </c>
    </row>
    <row r="422" spans="1:65" s="13" customFormat="1" ht="11.25">
      <c r="B422" s="206"/>
      <c r="C422" s="207"/>
      <c r="D422" s="204" t="s">
        <v>191</v>
      </c>
      <c r="E422" s="208" t="s">
        <v>22</v>
      </c>
      <c r="F422" s="209" t="s">
        <v>224</v>
      </c>
      <c r="G422" s="207"/>
      <c r="H422" s="208" t="s">
        <v>22</v>
      </c>
      <c r="I422" s="210"/>
      <c r="J422" s="210"/>
      <c r="K422" s="207"/>
      <c r="L422" s="207"/>
      <c r="M422" s="211"/>
      <c r="N422" s="212"/>
      <c r="O422" s="213"/>
      <c r="P422" s="213"/>
      <c r="Q422" s="213"/>
      <c r="R422" s="213"/>
      <c r="S422" s="213"/>
      <c r="T422" s="213"/>
      <c r="U422" s="213"/>
      <c r="V422" s="213"/>
      <c r="W422" s="213"/>
      <c r="X422" s="214"/>
      <c r="AT422" s="215" t="s">
        <v>191</v>
      </c>
      <c r="AU422" s="215" t="s">
        <v>150</v>
      </c>
      <c r="AV422" s="13" t="s">
        <v>84</v>
      </c>
      <c r="AW422" s="13" t="s">
        <v>5</v>
      </c>
      <c r="AX422" s="13" t="s">
        <v>76</v>
      </c>
      <c r="AY422" s="215" t="s">
        <v>141</v>
      </c>
    </row>
    <row r="423" spans="1:65" s="14" customFormat="1" ht="11.25">
      <c r="B423" s="216"/>
      <c r="C423" s="217"/>
      <c r="D423" s="204" t="s">
        <v>191</v>
      </c>
      <c r="E423" s="218" t="s">
        <v>22</v>
      </c>
      <c r="F423" s="219" t="s">
        <v>615</v>
      </c>
      <c r="G423" s="217"/>
      <c r="H423" s="220">
        <v>1.8</v>
      </c>
      <c r="I423" s="221"/>
      <c r="J423" s="221"/>
      <c r="K423" s="217"/>
      <c r="L423" s="217"/>
      <c r="M423" s="222"/>
      <c r="N423" s="223"/>
      <c r="O423" s="224"/>
      <c r="P423" s="224"/>
      <c r="Q423" s="224"/>
      <c r="R423" s="224"/>
      <c r="S423" s="224"/>
      <c r="T423" s="224"/>
      <c r="U423" s="224"/>
      <c r="V423" s="224"/>
      <c r="W423" s="224"/>
      <c r="X423" s="225"/>
      <c r="AT423" s="226" t="s">
        <v>191</v>
      </c>
      <c r="AU423" s="226" t="s">
        <v>150</v>
      </c>
      <c r="AV423" s="14" t="s">
        <v>150</v>
      </c>
      <c r="AW423" s="14" t="s">
        <v>5</v>
      </c>
      <c r="AX423" s="14" t="s">
        <v>76</v>
      </c>
      <c r="AY423" s="226" t="s">
        <v>141</v>
      </c>
    </row>
    <row r="424" spans="1:65" s="13" customFormat="1" ht="11.25">
      <c r="B424" s="206"/>
      <c r="C424" s="207"/>
      <c r="D424" s="204" t="s">
        <v>191</v>
      </c>
      <c r="E424" s="208" t="s">
        <v>22</v>
      </c>
      <c r="F424" s="209" t="s">
        <v>226</v>
      </c>
      <c r="G424" s="207"/>
      <c r="H424" s="208" t="s">
        <v>22</v>
      </c>
      <c r="I424" s="210"/>
      <c r="J424" s="210"/>
      <c r="K424" s="207"/>
      <c r="L424" s="207"/>
      <c r="M424" s="211"/>
      <c r="N424" s="212"/>
      <c r="O424" s="213"/>
      <c r="P424" s="213"/>
      <c r="Q424" s="213"/>
      <c r="R424" s="213"/>
      <c r="S424" s="213"/>
      <c r="T424" s="213"/>
      <c r="U424" s="213"/>
      <c r="V424" s="213"/>
      <c r="W424" s="213"/>
      <c r="X424" s="214"/>
      <c r="AT424" s="215" t="s">
        <v>191</v>
      </c>
      <c r="AU424" s="215" t="s">
        <v>150</v>
      </c>
      <c r="AV424" s="13" t="s">
        <v>84</v>
      </c>
      <c r="AW424" s="13" t="s">
        <v>5</v>
      </c>
      <c r="AX424" s="13" t="s">
        <v>76</v>
      </c>
      <c r="AY424" s="215" t="s">
        <v>141</v>
      </c>
    </row>
    <row r="425" spans="1:65" s="14" customFormat="1" ht="11.25">
      <c r="B425" s="216"/>
      <c r="C425" s="217"/>
      <c r="D425" s="204" t="s">
        <v>191</v>
      </c>
      <c r="E425" s="218" t="s">
        <v>22</v>
      </c>
      <c r="F425" s="219" t="s">
        <v>616</v>
      </c>
      <c r="G425" s="217"/>
      <c r="H425" s="220">
        <v>0.6</v>
      </c>
      <c r="I425" s="221"/>
      <c r="J425" s="221"/>
      <c r="K425" s="217"/>
      <c r="L425" s="217"/>
      <c r="M425" s="222"/>
      <c r="N425" s="223"/>
      <c r="O425" s="224"/>
      <c r="P425" s="224"/>
      <c r="Q425" s="224"/>
      <c r="R425" s="224"/>
      <c r="S425" s="224"/>
      <c r="T425" s="224"/>
      <c r="U425" s="224"/>
      <c r="V425" s="224"/>
      <c r="W425" s="224"/>
      <c r="X425" s="225"/>
      <c r="AT425" s="226" t="s">
        <v>191</v>
      </c>
      <c r="AU425" s="226" t="s">
        <v>150</v>
      </c>
      <c r="AV425" s="14" t="s">
        <v>150</v>
      </c>
      <c r="AW425" s="14" t="s">
        <v>5</v>
      </c>
      <c r="AX425" s="14" t="s">
        <v>76</v>
      </c>
      <c r="AY425" s="226" t="s">
        <v>141</v>
      </c>
    </row>
    <row r="426" spans="1:65" s="13" customFormat="1" ht="11.25">
      <c r="B426" s="206"/>
      <c r="C426" s="207"/>
      <c r="D426" s="204" t="s">
        <v>191</v>
      </c>
      <c r="E426" s="208" t="s">
        <v>22</v>
      </c>
      <c r="F426" s="209" t="s">
        <v>605</v>
      </c>
      <c r="G426" s="207"/>
      <c r="H426" s="208" t="s">
        <v>22</v>
      </c>
      <c r="I426" s="210"/>
      <c r="J426" s="210"/>
      <c r="K426" s="207"/>
      <c r="L426" s="207"/>
      <c r="M426" s="211"/>
      <c r="N426" s="212"/>
      <c r="O426" s="213"/>
      <c r="P426" s="213"/>
      <c r="Q426" s="213"/>
      <c r="R426" s="213"/>
      <c r="S426" s="213"/>
      <c r="T426" s="213"/>
      <c r="U426" s="213"/>
      <c r="V426" s="213"/>
      <c r="W426" s="213"/>
      <c r="X426" s="214"/>
      <c r="AT426" s="215" t="s">
        <v>191</v>
      </c>
      <c r="AU426" s="215" t="s">
        <v>150</v>
      </c>
      <c r="AV426" s="13" t="s">
        <v>84</v>
      </c>
      <c r="AW426" s="13" t="s">
        <v>5</v>
      </c>
      <c r="AX426" s="13" t="s">
        <v>76</v>
      </c>
      <c r="AY426" s="215" t="s">
        <v>141</v>
      </c>
    </row>
    <row r="427" spans="1:65" s="14" customFormat="1" ht="11.25">
      <c r="B427" s="216"/>
      <c r="C427" s="217"/>
      <c r="D427" s="204" t="s">
        <v>191</v>
      </c>
      <c r="E427" s="218" t="s">
        <v>22</v>
      </c>
      <c r="F427" s="219" t="s">
        <v>617</v>
      </c>
      <c r="G427" s="217"/>
      <c r="H427" s="220">
        <v>3.95</v>
      </c>
      <c r="I427" s="221"/>
      <c r="J427" s="221"/>
      <c r="K427" s="217"/>
      <c r="L427" s="217"/>
      <c r="M427" s="222"/>
      <c r="N427" s="223"/>
      <c r="O427" s="224"/>
      <c r="P427" s="224"/>
      <c r="Q427" s="224"/>
      <c r="R427" s="224"/>
      <c r="S427" s="224"/>
      <c r="T427" s="224"/>
      <c r="U427" s="224"/>
      <c r="V427" s="224"/>
      <c r="W427" s="224"/>
      <c r="X427" s="225"/>
      <c r="AT427" s="226" t="s">
        <v>191</v>
      </c>
      <c r="AU427" s="226" t="s">
        <v>150</v>
      </c>
      <c r="AV427" s="14" t="s">
        <v>150</v>
      </c>
      <c r="AW427" s="14" t="s">
        <v>5</v>
      </c>
      <c r="AX427" s="14" t="s">
        <v>76</v>
      </c>
      <c r="AY427" s="226" t="s">
        <v>141</v>
      </c>
    </row>
    <row r="428" spans="1:65" s="13" customFormat="1" ht="11.25">
      <c r="B428" s="206"/>
      <c r="C428" s="207"/>
      <c r="D428" s="204" t="s">
        <v>191</v>
      </c>
      <c r="E428" s="208" t="s">
        <v>22</v>
      </c>
      <c r="F428" s="209" t="s">
        <v>608</v>
      </c>
      <c r="G428" s="207"/>
      <c r="H428" s="208" t="s">
        <v>22</v>
      </c>
      <c r="I428" s="210"/>
      <c r="J428" s="210"/>
      <c r="K428" s="207"/>
      <c r="L428" s="207"/>
      <c r="M428" s="211"/>
      <c r="N428" s="212"/>
      <c r="O428" s="213"/>
      <c r="P428" s="213"/>
      <c r="Q428" s="213"/>
      <c r="R428" s="213"/>
      <c r="S428" s="213"/>
      <c r="T428" s="213"/>
      <c r="U428" s="213"/>
      <c r="V428" s="213"/>
      <c r="W428" s="213"/>
      <c r="X428" s="214"/>
      <c r="AT428" s="215" t="s">
        <v>191</v>
      </c>
      <c r="AU428" s="215" t="s">
        <v>150</v>
      </c>
      <c r="AV428" s="13" t="s">
        <v>84</v>
      </c>
      <c r="AW428" s="13" t="s">
        <v>5</v>
      </c>
      <c r="AX428" s="13" t="s">
        <v>76</v>
      </c>
      <c r="AY428" s="215" t="s">
        <v>141</v>
      </c>
    </row>
    <row r="429" spans="1:65" s="14" customFormat="1" ht="11.25">
      <c r="B429" s="216"/>
      <c r="C429" s="217"/>
      <c r="D429" s="204" t="s">
        <v>191</v>
      </c>
      <c r="E429" s="218" t="s">
        <v>22</v>
      </c>
      <c r="F429" s="219" t="s">
        <v>618</v>
      </c>
      <c r="G429" s="217"/>
      <c r="H429" s="220">
        <v>1.2</v>
      </c>
      <c r="I429" s="221"/>
      <c r="J429" s="221"/>
      <c r="K429" s="217"/>
      <c r="L429" s="217"/>
      <c r="M429" s="222"/>
      <c r="N429" s="223"/>
      <c r="O429" s="224"/>
      <c r="P429" s="224"/>
      <c r="Q429" s="224"/>
      <c r="R429" s="224"/>
      <c r="S429" s="224"/>
      <c r="T429" s="224"/>
      <c r="U429" s="224"/>
      <c r="V429" s="224"/>
      <c r="W429" s="224"/>
      <c r="X429" s="225"/>
      <c r="AT429" s="226" t="s">
        <v>191</v>
      </c>
      <c r="AU429" s="226" t="s">
        <v>150</v>
      </c>
      <c r="AV429" s="14" t="s">
        <v>150</v>
      </c>
      <c r="AW429" s="14" t="s">
        <v>5</v>
      </c>
      <c r="AX429" s="14" t="s">
        <v>76</v>
      </c>
      <c r="AY429" s="226" t="s">
        <v>141</v>
      </c>
    </row>
    <row r="430" spans="1:65" s="15" customFormat="1" ht="11.25">
      <c r="B430" s="227"/>
      <c r="C430" s="228"/>
      <c r="D430" s="204" t="s">
        <v>191</v>
      </c>
      <c r="E430" s="229" t="s">
        <v>22</v>
      </c>
      <c r="F430" s="230" t="s">
        <v>195</v>
      </c>
      <c r="G430" s="228"/>
      <c r="H430" s="231">
        <v>7.55</v>
      </c>
      <c r="I430" s="232"/>
      <c r="J430" s="232"/>
      <c r="K430" s="228"/>
      <c r="L430" s="228"/>
      <c r="M430" s="233"/>
      <c r="N430" s="234"/>
      <c r="O430" s="235"/>
      <c r="P430" s="235"/>
      <c r="Q430" s="235"/>
      <c r="R430" s="235"/>
      <c r="S430" s="235"/>
      <c r="T430" s="235"/>
      <c r="U430" s="235"/>
      <c r="V430" s="235"/>
      <c r="W430" s="235"/>
      <c r="X430" s="236"/>
      <c r="AT430" s="237" t="s">
        <v>191</v>
      </c>
      <c r="AU430" s="237" t="s">
        <v>150</v>
      </c>
      <c r="AV430" s="15" t="s">
        <v>185</v>
      </c>
      <c r="AW430" s="15" t="s">
        <v>5</v>
      </c>
      <c r="AX430" s="15" t="s">
        <v>84</v>
      </c>
      <c r="AY430" s="237" t="s">
        <v>141</v>
      </c>
    </row>
    <row r="431" spans="1:65" s="2" customFormat="1" ht="24.2" customHeight="1">
      <c r="A431" s="37"/>
      <c r="B431" s="38"/>
      <c r="C431" s="179" t="s">
        <v>619</v>
      </c>
      <c r="D431" s="179" t="s">
        <v>144</v>
      </c>
      <c r="E431" s="180" t="s">
        <v>620</v>
      </c>
      <c r="F431" s="181" t="s">
        <v>621</v>
      </c>
      <c r="G431" s="182" t="s">
        <v>155</v>
      </c>
      <c r="H431" s="183">
        <v>27</v>
      </c>
      <c r="I431" s="184"/>
      <c r="J431" s="184"/>
      <c r="K431" s="185">
        <f>ROUND(P431*H431,2)</f>
        <v>0</v>
      </c>
      <c r="L431" s="181" t="s">
        <v>184</v>
      </c>
      <c r="M431" s="42"/>
      <c r="N431" s="186" t="s">
        <v>22</v>
      </c>
      <c r="O431" s="187" t="s">
        <v>46</v>
      </c>
      <c r="P431" s="188">
        <f>I431+J431</f>
        <v>0</v>
      </c>
      <c r="Q431" s="188">
        <f>ROUND(I431*H431,2)</f>
        <v>0</v>
      </c>
      <c r="R431" s="188">
        <f>ROUND(J431*H431,2)</f>
        <v>0</v>
      </c>
      <c r="S431" s="67"/>
      <c r="T431" s="189">
        <f>S431*H431</f>
        <v>0</v>
      </c>
      <c r="U431" s="189">
        <v>2.1000000000000001E-4</v>
      </c>
      <c r="V431" s="189">
        <f>U431*H431</f>
        <v>5.6700000000000006E-3</v>
      </c>
      <c r="W431" s="189">
        <v>0</v>
      </c>
      <c r="X431" s="190">
        <f>W431*H431</f>
        <v>0</v>
      </c>
      <c r="Y431" s="37"/>
      <c r="Z431" s="37"/>
      <c r="AA431" s="37"/>
      <c r="AB431" s="37"/>
      <c r="AC431" s="37"/>
      <c r="AD431" s="37"/>
      <c r="AE431" s="37"/>
      <c r="AR431" s="191" t="s">
        <v>371</v>
      </c>
      <c r="AT431" s="191" t="s">
        <v>144</v>
      </c>
      <c r="AU431" s="191" t="s">
        <v>150</v>
      </c>
      <c r="AY431" s="20" t="s">
        <v>141</v>
      </c>
      <c r="BE431" s="192">
        <f>IF(O431="základní",K431,0)</f>
        <v>0</v>
      </c>
      <c r="BF431" s="192">
        <f>IF(O431="snížená",K431,0)</f>
        <v>0</v>
      </c>
      <c r="BG431" s="192">
        <f>IF(O431="zákl. přenesená",K431,0)</f>
        <v>0</v>
      </c>
      <c r="BH431" s="192">
        <f>IF(O431="sníž. přenesená",K431,0)</f>
        <v>0</v>
      </c>
      <c r="BI431" s="192">
        <f>IF(O431="nulová",K431,0)</f>
        <v>0</v>
      </c>
      <c r="BJ431" s="20" t="s">
        <v>150</v>
      </c>
      <c r="BK431" s="192">
        <f>ROUND(P431*H431,2)</f>
        <v>0</v>
      </c>
      <c r="BL431" s="20" t="s">
        <v>371</v>
      </c>
      <c r="BM431" s="191" t="s">
        <v>622</v>
      </c>
    </row>
    <row r="432" spans="1:65" s="2" customFormat="1" ht="11.25">
      <c r="A432" s="37"/>
      <c r="B432" s="38"/>
      <c r="C432" s="39"/>
      <c r="D432" s="199" t="s">
        <v>187</v>
      </c>
      <c r="E432" s="39"/>
      <c r="F432" s="200" t="s">
        <v>623</v>
      </c>
      <c r="G432" s="39"/>
      <c r="H432" s="39"/>
      <c r="I432" s="201"/>
      <c r="J432" s="201"/>
      <c r="K432" s="39"/>
      <c r="L432" s="39"/>
      <c r="M432" s="42"/>
      <c r="N432" s="202"/>
      <c r="O432" s="203"/>
      <c r="P432" s="67"/>
      <c r="Q432" s="67"/>
      <c r="R432" s="67"/>
      <c r="S432" s="67"/>
      <c r="T432" s="67"/>
      <c r="U432" s="67"/>
      <c r="V432" s="67"/>
      <c r="W432" s="67"/>
      <c r="X432" s="68"/>
      <c r="Y432" s="37"/>
      <c r="Z432" s="37"/>
      <c r="AA432" s="37"/>
      <c r="AB432" s="37"/>
      <c r="AC432" s="37"/>
      <c r="AD432" s="37"/>
      <c r="AE432" s="37"/>
      <c r="AT432" s="20" t="s">
        <v>187</v>
      </c>
      <c r="AU432" s="20" t="s">
        <v>150</v>
      </c>
    </row>
    <row r="433" spans="1:65" s="13" customFormat="1" ht="11.25">
      <c r="B433" s="206"/>
      <c r="C433" s="207"/>
      <c r="D433" s="204" t="s">
        <v>191</v>
      </c>
      <c r="E433" s="208" t="s">
        <v>22</v>
      </c>
      <c r="F433" s="209" t="s">
        <v>224</v>
      </c>
      <c r="G433" s="207"/>
      <c r="H433" s="208" t="s">
        <v>22</v>
      </c>
      <c r="I433" s="210"/>
      <c r="J433" s="210"/>
      <c r="K433" s="207"/>
      <c r="L433" s="207"/>
      <c r="M433" s="211"/>
      <c r="N433" s="212"/>
      <c r="O433" s="213"/>
      <c r="P433" s="213"/>
      <c r="Q433" s="213"/>
      <c r="R433" s="213"/>
      <c r="S433" s="213"/>
      <c r="T433" s="213"/>
      <c r="U433" s="213"/>
      <c r="V433" s="213"/>
      <c r="W433" s="213"/>
      <c r="X433" s="214"/>
      <c r="AT433" s="215" t="s">
        <v>191</v>
      </c>
      <c r="AU433" s="215" t="s">
        <v>150</v>
      </c>
      <c r="AV433" s="13" t="s">
        <v>84</v>
      </c>
      <c r="AW433" s="13" t="s">
        <v>5</v>
      </c>
      <c r="AX433" s="13" t="s">
        <v>76</v>
      </c>
      <c r="AY433" s="215" t="s">
        <v>141</v>
      </c>
    </row>
    <row r="434" spans="1:65" s="14" customFormat="1" ht="11.25">
      <c r="B434" s="216"/>
      <c r="C434" s="217"/>
      <c r="D434" s="204" t="s">
        <v>191</v>
      </c>
      <c r="E434" s="218" t="s">
        <v>22</v>
      </c>
      <c r="F434" s="219" t="s">
        <v>308</v>
      </c>
      <c r="G434" s="217"/>
      <c r="H434" s="220">
        <v>8</v>
      </c>
      <c r="I434" s="221"/>
      <c r="J434" s="221"/>
      <c r="K434" s="217"/>
      <c r="L434" s="217"/>
      <c r="M434" s="222"/>
      <c r="N434" s="223"/>
      <c r="O434" s="224"/>
      <c r="P434" s="224"/>
      <c r="Q434" s="224"/>
      <c r="R434" s="224"/>
      <c r="S434" s="224"/>
      <c r="T434" s="224"/>
      <c r="U434" s="224"/>
      <c r="V434" s="224"/>
      <c r="W434" s="224"/>
      <c r="X434" s="225"/>
      <c r="AT434" s="226" t="s">
        <v>191</v>
      </c>
      <c r="AU434" s="226" t="s">
        <v>150</v>
      </c>
      <c r="AV434" s="14" t="s">
        <v>150</v>
      </c>
      <c r="AW434" s="14" t="s">
        <v>5</v>
      </c>
      <c r="AX434" s="14" t="s">
        <v>76</v>
      </c>
      <c r="AY434" s="226" t="s">
        <v>141</v>
      </c>
    </row>
    <row r="435" spans="1:65" s="13" customFormat="1" ht="11.25">
      <c r="B435" s="206"/>
      <c r="C435" s="207"/>
      <c r="D435" s="204" t="s">
        <v>191</v>
      </c>
      <c r="E435" s="208" t="s">
        <v>22</v>
      </c>
      <c r="F435" s="209" t="s">
        <v>226</v>
      </c>
      <c r="G435" s="207"/>
      <c r="H435" s="208" t="s">
        <v>22</v>
      </c>
      <c r="I435" s="210"/>
      <c r="J435" s="210"/>
      <c r="K435" s="207"/>
      <c r="L435" s="207"/>
      <c r="M435" s="211"/>
      <c r="N435" s="212"/>
      <c r="O435" s="213"/>
      <c r="P435" s="213"/>
      <c r="Q435" s="213"/>
      <c r="R435" s="213"/>
      <c r="S435" s="213"/>
      <c r="T435" s="213"/>
      <c r="U435" s="213"/>
      <c r="V435" s="213"/>
      <c r="W435" s="213"/>
      <c r="X435" s="214"/>
      <c r="AT435" s="215" t="s">
        <v>191</v>
      </c>
      <c r="AU435" s="215" t="s">
        <v>150</v>
      </c>
      <c r="AV435" s="13" t="s">
        <v>84</v>
      </c>
      <c r="AW435" s="13" t="s">
        <v>5</v>
      </c>
      <c r="AX435" s="13" t="s">
        <v>76</v>
      </c>
      <c r="AY435" s="215" t="s">
        <v>141</v>
      </c>
    </row>
    <row r="436" spans="1:65" s="14" customFormat="1" ht="11.25">
      <c r="B436" s="216"/>
      <c r="C436" s="217"/>
      <c r="D436" s="204" t="s">
        <v>191</v>
      </c>
      <c r="E436" s="218" t="s">
        <v>22</v>
      </c>
      <c r="F436" s="219" t="s">
        <v>185</v>
      </c>
      <c r="G436" s="217"/>
      <c r="H436" s="220">
        <v>4</v>
      </c>
      <c r="I436" s="221"/>
      <c r="J436" s="221"/>
      <c r="K436" s="217"/>
      <c r="L436" s="217"/>
      <c r="M436" s="222"/>
      <c r="N436" s="223"/>
      <c r="O436" s="224"/>
      <c r="P436" s="224"/>
      <c r="Q436" s="224"/>
      <c r="R436" s="224"/>
      <c r="S436" s="224"/>
      <c r="T436" s="224"/>
      <c r="U436" s="224"/>
      <c r="V436" s="224"/>
      <c r="W436" s="224"/>
      <c r="X436" s="225"/>
      <c r="AT436" s="226" t="s">
        <v>191</v>
      </c>
      <c r="AU436" s="226" t="s">
        <v>150</v>
      </c>
      <c r="AV436" s="14" t="s">
        <v>150</v>
      </c>
      <c r="AW436" s="14" t="s">
        <v>5</v>
      </c>
      <c r="AX436" s="14" t="s">
        <v>76</v>
      </c>
      <c r="AY436" s="226" t="s">
        <v>141</v>
      </c>
    </row>
    <row r="437" spans="1:65" s="13" customFormat="1" ht="11.25">
      <c r="B437" s="206"/>
      <c r="C437" s="207"/>
      <c r="D437" s="204" t="s">
        <v>191</v>
      </c>
      <c r="E437" s="208" t="s">
        <v>22</v>
      </c>
      <c r="F437" s="209" t="s">
        <v>605</v>
      </c>
      <c r="G437" s="207"/>
      <c r="H437" s="208" t="s">
        <v>22</v>
      </c>
      <c r="I437" s="210"/>
      <c r="J437" s="210"/>
      <c r="K437" s="207"/>
      <c r="L437" s="207"/>
      <c r="M437" s="211"/>
      <c r="N437" s="212"/>
      <c r="O437" s="213"/>
      <c r="P437" s="213"/>
      <c r="Q437" s="213"/>
      <c r="R437" s="213"/>
      <c r="S437" s="213"/>
      <c r="T437" s="213"/>
      <c r="U437" s="213"/>
      <c r="V437" s="213"/>
      <c r="W437" s="213"/>
      <c r="X437" s="214"/>
      <c r="AT437" s="215" t="s">
        <v>191</v>
      </c>
      <c r="AU437" s="215" t="s">
        <v>150</v>
      </c>
      <c r="AV437" s="13" t="s">
        <v>84</v>
      </c>
      <c r="AW437" s="13" t="s">
        <v>5</v>
      </c>
      <c r="AX437" s="13" t="s">
        <v>76</v>
      </c>
      <c r="AY437" s="215" t="s">
        <v>141</v>
      </c>
    </row>
    <row r="438" spans="1:65" s="14" customFormat="1" ht="11.25">
      <c r="B438" s="216"/>
      <c r="C438" s="217"/>
      <c r="D438" s="204" t="s">
        <v>191</v>
      </c>
      <c r="E438" s="218" t="s">
        <v>22</v>
      </c>
      <c r="F438" s="219" t="s">
        <v>314</v>
      </c>
      <c r="G438" s="217"/>
      <c r="H438" s="220">
        <v>9</v>
      </c>
      <c r="I438" s="221"/>
      <c r="J438" s="221"/>
      <c r="K438" s="217"/>
      <c r="L438" s="217"/>
      <c r="M438" s="222"/>
      <c r="N438" s="223"/>
      <c r="O438" s="224"/>
      <c r="P438" s="224"/>
      <c r="Q438" s="224"/>
      <c r="R438" s="224"/>
      <c r="S438" s="224"/>
      <c r="T438" s="224"/>
      <c r="U438" s="224"/>
      <c r="V438" s="224"/>
      <c r="W438" s="224"/>
      <c r="X438" s="225"/>
      <c r="AT438" s="226" t="s">
        <v>191</v>
      </c>
      <c r="AU438" s="226" t="s">
        <v>150</v>
      </c>
      <c r="AV438" s="14" t="s">
        <v>150</v>
      </c>
      <c r="AW438" s="14" t="s">
        <v>5</v>
      </c>
      <c r="AX438" s="14" t="s">
        <v>76</v>
      </c>
      <c r="AY438" s="226" t="s">
        <v>141</v>
      </c>
    </row>
    <row r="439" spans="1:65" s="13" customFormat="1" ht="11.25">
      <c r="B439" s="206"/>
      <c r="C439" s="207"/>
      <c r="D439" s="204" t="s">
        <v>191</v>
      </c>
      <c r="E439" s="208" t="s">
        <v>22</v>
      </c>
      <c r="F439" s="209" t="s">
        <v>608</v>
      </c>
      <c r="G439" s="207"/>
      <c r="H439" s="208" t="s">
        <v>22</v>
      </c>
      <c r="I439" s="210"/>
      <c r="J439" s="210"/>
      <c r="K439" s="207"/>
      <c r="L439" s="207"/>
      <c r="M439" s="211"/>
      <c r="N439" s="212"/>
      <c r="O439" s="213"/>
      <c r="P439" s="213"/>
      <c r="Q439" s="213"/>
      <c r="R439" s="213"/>
      <c r="S439" s="213"/>
      <c r="T439" s="213"/>
      <c r="U439" s="213"/>
      <c r="V439" s="213"/>
      <c r="W439" s="213"/>
      <c r="X439" s="214"/>
      <c r="AT439" s="215" t="s">
        <v>191</v>
      </c>
      <c r="AU439" s="215" t="s">
        <v>150</v>
      </c>
      <c r="AV439" s="13" t="s">
        <v>84</v>
      </c>
      <c r="AW439" s="13" t="s">
        <v>5</v>
      </c>
      <c r="AX439" s="13" t="s">
        <v>76</v>
      </c>
      <c r="AY439" s="215" t="s">
        <v>141</v>
      </c>
    </row>
    <row r="440" spans="1:65" s="14" customFormat="1" ht="11.25">
      <c r="B440" s="216"/>
      <c r="C440" s="217"/>
      <c r="D440" s="204" t="s">
        <v>191</v>
      </c>
      <c r="E440" s="218" t="s">
        <v>22</v>
      </c>
      <c r="F440" s="219" t="s">
        <v>211</v>
      </c>
      <c r="G440" s="217"/>
      <c r="H440" s="220">
        <v>6</v>
      </c>
      <c r="I440" s="221"/>
      <c r="J440" s="221"/>
      <c r="K440" s="217"/>
      <c r="L440" s="217"/>
      <c r="M440" s="222"/>
      <c r="N440" s="223"/>
      <c r="O440" s="224"/>
      <c r="P440" s="224"/>
      <c r="Q440" s="224"/>
      <c r="R440" s="224"/>
      <c r="S440" s="224"/>
      <c r="T440" s="224"/>
      <c r="U440" s="224"/>
      <c r="V440" s="224"/>
      <c r="W440" s="224"/>
      <c r="X440" s="225"/>
      <c r="AT440" s="226" t="s">
        <v>191</v>
      </c>
      <c r="AU440" s="226" t="s">
        <v>150</v>
      </c>
      <c r="AV440" s="14" t="s">
        <v>150</v>
      </c>
      <c r="AW440" s="14" t="s">
        <v>5</v>
      </c>
      <c r="AX440" s="14" t="s">
        <v>76</v>
      </c>
      <c r="AY440" s="226" t="s">
        <v>141</v>
      </c>
    </row>
    <row r="441" spans="1:65" s="15" customFormat="1" ht="11.25">
      <c r="B441" s="227"/>
      <c r="C441" s="228"/>
      <c r="D441" s="204" t="s">
        <v>191</v>
      </c>
      <c r="E441" s="229" t="s">
        <v>22</v>
      </c>
      <c r="F441" s="230" t="s">
        <v>195</v>
      </c>
      <c r="G441" s="228"/>
      <c r="H441" s="231">
        <v>27</v>
      </c>
      <c r="I441" s="232"/>
      <c r="J441" s="232"/>
      <c r="K441" s="228"/>
      <c r="L441" s="228"/>
      <c r="M441" s="233"/>
      <c r="N441" s="234"/>
      <c r="O441" s="235"/>
      <c r="P441" s="235"/>
      <c r="Q441" s="235"/>
      <c r="R441" s="235"/>
      <c r="S441" s="235"/>
      <c r="T441" s="235"/>
      <c r="U441" s="235"/>
      <c r="V441" s="235"/>
      <c r="W441" s="235"/>
      <c r="X441" s="236"/>
      <c r="AT441" s="237" t="s">
        <v>191</v>
      </c>
      <c r="AU441" s="237" t="s">
        <v>150</v>
      </c>
      <c r="AV441" s="15" t="s">
        <v>185</v>
      </c>
      <c r="AW441" s="15" t="s">
        <v>5</v>
      </c>
      <c r="AX441" s="15" t="s">
        <v>84</v>
      </c>
      <c r="AY441" s="237" t="s">
        <v>141</v>
      </c>
    </row>
    <row r="442" spans="1:65" s="2" customFormat="1" ht="24.2" customHeight="1">
      <c r="A442" s="37"/>
      <c r="B442" s="38"/>
      <c r="C442" s="179" t="s">
        <v>624</v>
      </c>
      <c r="D442" s="179" t="s">
        <v>144</v>
      </c>
      <c r="E442" s="180" t="s">
        <v>625</v>
      </c>
      <c r="F442" s="181" t="s">
        <v>626</v>
      </c>
      <c r="G442" s="182" t="s">
        <v>155</v>
      </c>
      <c r="H442" s="183">
        <v>11</v>
      </c>
      <c r="I442" s="184"/>
      <c r="J442" s="184"/>
      <c r="K442" s="185">
        <f>ROUND(P442*H442,2)</f>
        <v>0</v>
      </c>
      <c r="L442" s="181" t="s">
        <v>184</v>
      </c>
      <c r="M442" s="42"/>
      <c r="N442" s="186" t="s">
        <v>22</v>
      </c>
      <c r="O442" s="187" t="s">
        <v>46</v>
      </c>
      <c r="P442" s="188">
        <f>I442+J442</f>
        <v>0</v>
      </c>
      <c r="Q442" s="188">
        <f>ROUND(I442*H442,2)</f>
        <v>0</v>
      </c>
      <c r="R442" s="188">
        <f>ROUND(J442*H442,2)</f>
        <v>0</v>
      </c>
      <c r="S442" s="67"/>
      <c r="T442" s="189">
        <f>S442*H442</f>
        <v>0</v>
      </c>
      <c r="U442" s="189">
        <v>2.0000000000000001E-4</v>
      </c>
      <c r="V442" s="189">
        <f>U442*H442</f>
        <v>2.2000000000000001E-3</v>
      </c>
      <c r="W442" s="189">
        <v>0</v>
      </c>
      <c r="X442" s="190">
        <f>W442*H442</f>
        <v>0</v>
      </c>
      <c r="Y442" s="37"/>
      <c r="Z442" s="37"/>
      <c r="AA442" s="37"/>
      <c r="AB442" s="37"/>
      <c r="AC442" s="37"/>
      <c r="AD442" s="37"/>
      <c r="AE442" s="37"/>
      <c r="AR442" s="191" t="s">
        <v>371</v>
      </c>
      <c r="AT442" s="191" t="s">
        <v>144</v>
      </c>
      <c r="AU442" s="191" t="s">
        <v>150</v>
      </c>
      <c r="AY442" s="20" t="s">
        <v>141</v>
      </c>
      <c r="BE442" s="192">
        <f>IF(O442="základní",K442,0)</f>
        <v>0</v>
      </c>
      <c r="BF442" s="192">
        <f>IF(O442="snížená",K442,0)</f>
        <v>0</v>
      </c>
      <c r="BG442" s="192">
        <f>IF(O442="zákl. přenesená",K442,0)</f>
        <v>0</v>
      </c>
      <c r="BH442" s="192">
        <f>IF(O442="sníž. přenesená",K442,0)</f>
        <v>0</v>
      </c>
      <c r="BI442" s="192">
        <f>IF(O442="nulová",K442,0)</f>
        <v>0</v>
      </c>
      <c r="BJ442" s="20" t="s">
        <v>150</v>
      </c>
      <c r="BK442" s="192">
        <f>ROUND(P442*H442,2)</f>
        <v>0</v>
      </c>
      <c r="BL442" s="20" t="s">
        <v>371</v>
      </c>
      <c r="BM442" s="191" t="s">
        <v>627</v>
      </c>
    </row>
    <row r="443" spans="1:65" s="2" customFormat="1" ht="11.25">
      <c r="A443" s="37"/>
      <c r="B443" s="38"/>
      <c r="C443" s="39"/>
      <c r="D443" s="199" t="s">
        <v>187</v>
      </c>
      <c r="E443" s="39"/>
      <c r="F443" s="200" t="s">
        <v>628</v>
      </c>
      <c r="G443" s="39"/>
      <c r="H443" s="39"/>
      <c r="I443" s="201"/>
      <c r="J443" s="201"/>
      <c r="K443" s="39"/>
      <c r="L443" s="39"/>
      <c r="M443" s="42"/>
      <c r="N443" s="202"/>
      <c r="O443" s="203"/>
      <c r="P443" s="67"/>
      <c r="Q443" s="67"/>
      <c r="R443" s="67"/>
      <c r="S443" s="67"/>
      <c r="T443" s="67"/>
      <c r="U443" s="67"/>
      <c r="V443" s="67"/>
      <c r="W443" s="67"/>
      <c r="X443" s="68"/>
      <c r="Y443" s="37"/>
      <c r="Z443" s="37"/>
      <c r="AA443" s="37"/>
      <c r="AB443" s="37"/>
      <c r="AC443" s="37"/>
      <c r="AD443" s="37"/>
      <c r="AE443" s="37"/>
      <c r="AT443" s="20" t="s">
        <v>187</v>
      </c>
      <c r="AU443" s="20" t="s">
        <v>150</v>
      </c>
    </row>
    <row r="444" spans="1:65" s="13" customFormat="1" ht="11.25">
      <c r="B444" s="206"/>
      <c r="C444" s="207"/>
      <c r="D444" s="204" t="s">
        <v>191</v>
      </c>
      <c r="E444" s="208" t="s">
        <v>22</v>
      </c>
      <c r="F444" s="209" t="s">
        <v>224</v>
      </c>
      <c r="G444" s="207"/>
      <c r="H444" s="208" t="s">
        <v>22</v>
      </c>
      <c r="I444" s="210"/>
      <c r="J444" s="210"/>
      <c r="K444" s="207"/>
      <c r="L444" s="207"/>
      <c r="M444" s="211"/>
      <c r="N444" s="212"/>
      <c r="O444" s="213"/>
      <c r="P444" s="213"/>
      <c r="Q444" s="213"/>
      <c r="R444" s="213"/>
      <c r="S444" s="213"/>
      <c r="T444" s="213"/>
      <c r="U444" s="213"/>
      <c r="V444" s="213"/>
      <c r="W444" s="213"/>
      <c r="X444" s="214"/>
      <c r="AT444" s="215" t="s">
        <v>191</v>
      </c>
      <c r="AU444" s="215" t="s">
        <v>150</v>
      </c>
      <c r="AV444" s="13" t="s">
        <v>84</v>
      </c>
      <c r="AW444" s="13" t="s">
        <v>5</v>
      </c>
      <c r="AX444" s="13" t="s">
        <v>76</v>
      </c>
      <c r="AY444" s="215" t="s">
        <v>141</v>
      </c>
    </row>
    <row r="445" spans="1:65" s="14" customFormat="1" ht="11.25">
      <c r="B445" s="216"/>
      <c r="C445" s="217"/>
      <c r="D445" s="204" t="s">
        <v>191</v>
      </c>
      <c r="E445" s="218" t="s">
        <v>22</v>
      </c>
      <c r="F445" s="219" t="s">
        <v>185</v>
      </c>
      <c r="G445" s="217"/>
      <c r="H445" s="220">
        <v>4</v>
      </c>
      <c r="I445" s="221"/>
      <c r="J445" s="221"/>
      <c r="K445" s="217"/>
      <c r="L445" s="217"/>
      <c r="M445" s="222"/>
      <c r="N445" s="223"/>
      <c r="O445" s="224"/>
      <c r="P445" s="224"/>
      <c r="Q445" s="224"/>
      <c r="R445" s="224"/>
      <c r="S445" s="224"/>
      <c r="T445" s="224"/>
      <c r="U445" s="224"/>
      <c r="V445" s="224"/>
      <c r="W445" s="224"/>
      <c r="X445" s="225"/>
      <c r="AT445" s="226" t="s">
        <v>191</v>
      </c>
      <c r="AU445" s="226" t="s">
        <v>150</v>
      </c>
      <c r="AV445" s="14" t="s">
        <v>150</v>
      </c>
      <c r="AW445" s="14" t="s">
        <v>5</v>
      </c>
      <c r="AX445" s="14" t="s">
        <v>76</v>
      </c>
      <c r="AY445" s="226" t="s">
        <v>141</v>
      </c>
    </row>
    <row r="446" spans="1:65" s="13" customFormat="1" ht="11.25">
      <c r="B446" s="206"/>
      <c r="C446" s="207"/>
      <c r="D446" s="204" t="s">
        <v>191</v>
      </c>
      <c r="E446" s="208" t="s">
        <v>22</v>
      </c>
      <c r="F446" s="209" t="s">
        <v>605</v>
      </c>
      <c r="G446" s="207"/>
      <c r="H446" s="208" t="s">
        <v>22</v>
      </c>
      <c r="I446" s="210"/>
      <c r="J446" s="210"/>
      <c r="K446" s="207"/>
      <c r="L446" s="207"/>
      <c r="M446" s="211"/>
      <c r="N446" s="212"/>
      <c r="O446" s="213"/>
      <c r="P446" s="213"/>
      <c r="Q446" s="213"/>
      <c r="R446" s="213"/>
      <c r="S446" s="213"/>
      <c r="T446" s="213"/>
      <c r="U446" s="213"/>
      <c r="V446" s="213"/>
      <c r="W446" s="213"/>
      <c r="X446" s="214"/>
      <c r="AT446" s="215" t="s">
        <v>191</v>
      </c>
      <c r="AU446" s="215" t="s">
        <v>150</v>
      </c>
      <c r="AV446" s="13" t="s">
        <v>84</v>
      </c>
      <c r="AW446" s="13" t="s">
        <v>5</v>
      </c>
      <c r="AX446" s="13" t="s">
        <v>76</v>
      </c>
      <c r="AY446" s="215" t="s">
        <v>141</v>
      </c>
    </row>
    <row r="447" spans="1:65" s="14" customFormat="1" ht="11.25">
      <c r="B447" s="216"/>
      <c r="C447" s="217"/>
      <c r="D447" s="204" t="s">
        <v>191</v>
      </c>
      <c r="E447" s="218" t="s">
        <v>22</v>
      </c>
      <c r="F447" s="219" t="s">
        <v>140</v>
      </c>
      <c r="G447" s="217"/>
      <c r="H447" s="220">
        <v>5</v>
      </c>
      <c r="I447" s="221"/>
      <c r="J447" s="221"/>
      <c r="K447" s="217"/>
      <c r="L447" s="217"/>
      <c r="M447" s="222"/>
      <c r="N447" s="223"/>
      <c r="O447" s="224"/>
      <c r="P447" s="224"/>
      <c r="Q447" s="224"/>
      <c r="R447" s="224"/>
      <c r="S447" s="224"/>
      <c r="T447" s="224"/>
      <c r="U447" s="224"/>
      <c r="V447" s="224"/>
      <c r="W447" s="224"/>
      <c r="X447" s="225"/>
      <c r="AT447" s="226" t="s">
        <v>191</v>
      </c>
      <c r="AU447" s="226" t="s">
        <v>150</v>
      </c>
      <c r="AV447" s="14" t="s">
        <v>150</v>
      </c>
      <c r="AW447" s="14" t="s">
        <v>5</v>
      </c>
      <c r="AX447" s="14" t="s">
        <v>76</v>
      </c>
      <c r="AY447" s="226" t="s">
        <v>141</v>
      </c>
    </row>
    <row r="448" spans="1:65" s="13" customFormat="1" ht="11.25">
      <c r="B448" s="206"/>
      <c r="C448" s="207"/>
      <c r="D448" s="204" t="s">
        <v>191</v>
      </c>
      <c r="E448" s="208" t="s">
        <v>22</v>
      </c>
      <c r="F448" s="209" t="s">
        <v>608</v>
      </c>
      <c r="G448" s="207"/>
      <c r="H448" s="208" t="s">
        <v>22</v>
      </c>
      <c r="I448" s="210"/>
      <c r="J448" s="210"/>
      <c r="K448" s="207"/>
      <c r="L448" s="207"/>
      <c r="M448" s="211"/>
      <c r="N448" s="212"/>
      <c r="O448" s="213"/>
      <c r="P448" s="213"/>
      <c r="Q448" s="213"/>
      <c r="R448" s="213"/>
      <c r="S448" s="213"/>
      <c r="T448" s="213"/>
      <c r="U448" s="213"/>
      <c r="V448" s="213"/>
      <c r="W448" s="213"/>
      <c r="X448" s="214"/>
      <c r="AT448" s="215" t="s">
        <v>191</v>
      </c>
      <c r="AU448" s="215" t="s">
        <v>150</v>
      </c>
      <c r="AV448" s="13" t="s">
        <v>84</v>
      </c>
      <c r="AW448" s="13" t="s">
        <v>5</v>
      </c>
      <c r="AX448" s="13" t="s">
        <v>76</v>
      </c>
      <c r="AY448" s="215" t="s">
        <v>141</v>
      </c>
    </row>
    <row r="449" spans="1:65" s="14" customFormat="1" ht="11.25">
      <c r="B449" s="216"/>
      <c r="C449" s="217"/>
      <c r="D449" s="204" t="s">
        <v>191</v>
      </c>
      <c r="E449" s="218" t="s">
        <v>22</v>
      </c>
      <c r="F449" s="219" t="s">
        <v>150</v>
      </c>
      <c r="G449" s="217"/>
      <c r="H449" s="220">
        <v>2</v>
      </c>
      <c r="I449" s="221"/>
      <c r="J449" s="221"/>
      <c r="K449" s="217"/>
      <c r="L449" s="217"/>
      <c r="M449" s="222"/>
      <c r="N449" s="223"/>
      <c r="O449" s="224"/>
      <c r="P449" s="224"/>
      <c r="Q449" s="224"/>
      <c r="R449" s="224"/>
      <c r="S449" s="224"/>
      <c r="T449" s="224"/>
      <c r="U449" s="224"/>
      <c r="V449" s="224"/>
      <c r="W449" s="224"/>
      <c r="X449" s="225"/>
      <c r="AT449" s="226" t="s">
        <v>191</v>
      </c>
      <c r="AU449" s="226" t="s">
        <v>150</v>
      </c>
      <c r="AV449" s="14" t="s">
        <v>150</v>
      </c>
      <c r="AW449" s="14" t="s">
        <v>5</v>
      </c>
      <c r="AX449" s="14" t="s">
        <v>76</v>
      </c>
      <c r="AY449" s="226" t="s">
        <v>141</v>
      </c>
    </row>
    <row r="450" spans="1:65" s="15" customFormat="1" ht="11.25">
      <c r="B450" s="227"/>
      <c r="C450" s="228"/>
      <c r="D450" s="204" t="s">
        <v>191</v>
      </c>
      <c r="E450" s="229" t="s">
        <v>22</v>
      </c>
      <c r="F450" s="230" t="s">
        <v>195</v>
      </c>
      <c r="G450" s="228"/>
      <c r="H450" s="231">
        <v>11</v>
      </c>
      <c r="I450" s="232"/>
      <c r="J450" s="232"/>
      <c r="K450" s="228"/>
      <c r="L450" s="228"/>
      <c r="M450" s="233"/>
      <c r="N450" s="234"/>
      <c r="O450" s="235"/>
      <c r="P450" s="235"/>
      <c r="Q450" s="235"/>
      <c r="R450" s="235"/>
      <c r="S450" s="235"/>
      <c r="T450" s="235"/>
      <c r="U450" s="235"/>
      <c r="V450" s="235"/>
      <c r="W450" s="235"/>
      <c r="X450" s="236"/>
      <c r="AT450" s="237" t="s">
        <v>191</v>
      </c>
      <c r="AU450" s="237" t="s">
        <v>150</v>
      </c>
      <c r="AV450" s="15" t="s">
        <v>185</v>
      </c>
      <c r="AW450" s="15" t="s">
        <v>5</v>
      </c>
      <c r="AX450" s="15" t="s">
        <v>84</v>
      </c>
      <c r="AY450" s="237" t="s">
        <v>141</v>
      </c>
    </row>
    <row r="451" spans="1:65" s="2" customFormat="1" ht="24.2" customHeight="1">
      <c r="A451" s="37"/>
      <c r="B451" s="38"/>
      <c r="C451" s="179" t="s">
        <v>629</v>
      </c>
      <c r="D451" s="179" t="s">
        <v>144</v>
      </c>
      <c r="E451" s="180" t="s">
        <v>630</v>
      </c>
      <c r="F451" s="181" t="s">
        <v>631</v>
      </c>
      <c r="G451" s="182" t="s">
        <v>362</v>
      </c>
      <c r="H451" s="183">
        <v>39.28</v>
      </c>
      <c r="I451" s="184"/>
      <c r="J451" s="184"/>
      <c r="K451" s="185">
        <f>ROUND(P451*H451,2)</f>
        <v>0</v>
      </c>
      <c r="L451" s="181" t="s">
        <v>184</v>
      </c>
      <c r="M451" s="42"/>
      <c r="N451" s="186" t="s">
        <v>22</v>
      </c>
      <c r="O451" s="187" t="s">
        <v>46</v>
      </c>
      <c r="P451" s="188">
        <f>I451+J451</f>
        <v>0</v>
      </c>
      <c r="Q451" s="188">
        <f>ROUND(I451*H451,2)</f>
        <v>0</v>
      </c>
      <c r="R451" s="188">
        <f>ROUND(J451*H451,2)</f>
        <v>0</v>
      </c>
      <c r="S451" s="67"/>
      <c r="T451" s="189">
        <f>S451*H451</f>
        <v>0</v>
      </c>
      <c r="U451" s="189">
        <v>1.4245E-3</v>
      </c>
      <c r="V451" s="189">
        <f>U451*H451</f>
        <v>5.5954360000000002E-2</v>
      </c>
      <c r="W451" s="189">
        <v>0</v>
      </c>
      <c r="X451" s="190">
        <f>W451*H451</f>
        <v>0</v>
      </c>
      <c r="Y451" s="37"/>
      <c r="Z451" s="37"/>
      <c r="AA451" s="37"/>
      <c r="AB451" s="37"/>
      <c r="AC451" s="37"/>
      <c r="AD451" s="37"/>
      <c r="AE451" s="37"/>
      <c r="AR451" s="191" t="s">
        <v>371</v>
      </c>
      <c r="AT451" s="191" t="s">
        <v>144</v>
      </c>
      <c r="AU451" s="191" t="s">
        <v>150</v>
      </c>
      <c r="AY451" s="20" t="s">
        <v>141</v>
      </c>
      <c r="BE451" s="192">
        <f>IF(O451="základní",K451,0)</f>
        <v>0</v>
      </c>
      <c r="BF451" s="192">
        <f>IF(O451="snížená",K451,0)</f>
        <v>0</v>
      </c>
      <c r="BG451" s="192">
        <f>IF(O451="zákl. přenesená",K451,0)</f>
        <v>0</v>
      </c>
      <c r="BH451" s="192">
        <f>IF(O451="sníž. přenesená",K451,0)</f>
        <v>0</v>
      </c>
      <c r="BI451" s="192">
        <f>IF(O451="nulová",K451,0)</f>
        <v>0</v>
      </c>
      <c r="BJ451" s="20" t="s">
        <v>150</v>
      </c>
      <c r="BK451" s="192">
        <f>ROUND(P451*H451,2)</f>
        <v>0</v>
      </c>
      <c r="BL451" s="20" t="s">
        <v>371</v>
      </c>
      <c r="BM451" s="191" t="s">
        <v>632</v>
      </c>
    </row>
    <row r="452" spans="1:65" s="2" customFormat="1" ht="11.25">
      <c r="A452" s="37"/>
      <c r="B452" s="38"/>
      <c r="C452" s="39"/>
      <c r="D452" s="199" t="s">
        <v>187</v>
      </c>
      <c r="E452" s="39"/>
      <c r="F452" s="200" t="s">
        <v>633</v>
      </c>
      <c r="G452" s="39"/>
      <c r="H452" s="39"/>
      <c r="I452" s="201"/>
      <c r="J452" s="201"/>
      <c r="K452" s="39"/>
      <c r="L452" s="39"/>
      <c r="M452" s="42"/>
      <c r="N452" s="202"/>
      <c r="O452" s="203"/>
      <c r="P452" s="67"/>
      <c r="Q452" s="67"/>
      <c r="R452" s="67"/>
      <c r="S452" s="67"/>
      <c r="T452" s="67"/>
      <c r="U452" s="67"/>
      <c r="V452" s="67"/>
      <c r="W452" s="67"/>
      <c r="X452" s="68"/>
      <c r="Y452" s="37"/>
      <c r="Z452" s="37"/>
      <c r="AA452" s="37"/>
      <c r="AB452" s="37"/>
      <c r="AC452" s="37"/>
      <c r="AD452" s="37"/>
      <c r="AE452" s="37"/>
      <c r="AT452" s="20" t="s">
        <v>187</v>
      </c>
      <c r="AU452" s="20" t="s">
        <v>150</v>
      </c>
    </row>
    <row r="453" spans="1:65" s="13" customFormat="1" ht="11.25">
      <c r="B453" s="206"/>
      <c r="C453" s="207"/>
      <c r="D453" s="204" t="s">
        <v>191</v>
      </c>
      <c r="E453" s="208" t="s">
        <v>22</v>
      </c>
      <c r="F453" s="209" t="s">
        <v>224</v>
      </c>
      <c r="G453" s="207"/>
      <c r="H453" s="208" t="s">
        <v>22</v>
      </c>
      <c r="I453" s="210"/>
      <c r="J453" s="210"/>
      <c r="K453" s="207"/>
      <c r="L453" s="207"/>
      <c r="M453" s="211"/>
      <c r="N453" s="212"/>
      <c r="O453" s="213"/>
      <c r="P453" s="213"/>
      <c r="Q453" s="213"/>
      <c r="R453" s="213"/>
      <c r="S453" s="213"/>
      <c r="T453" s="213"/>
      <c r="U453" s="213"/>
      <c r="V453" s="213"/>
      <c r="W453" s="213"/>
      <c r="X453" s="214"/>
      <c r="AT453" s="215" t="s">
        <v>191</v>
      </c>
      <c r="AU453" s="215" t="s">
        <v>150</v>
      </c>
      <c r="AV453" s="13" t="s">
        <v>84</v>
      </c>
      <c r="AW453" s="13" t="s">
        <v>5</v>
      </c>
      <c r="AX453" s="13" t="s">
        <v>76</v>
      </c>
      <c r="AY453" s="215" t="s">
        <v>141</v>
      </c>
    </row>
    <row r="454" spans="1:65" s="14" customFormat="1" ht="11.25">
      <c r="B454" s="216"/>
      <c r="C454" s="217"/>
      <c r="D454" s="204" t="s">
        <v>191</v>
      </c>
      <c r="E454" s="218" t="s">
        <v>22</v>
      </c>
      <c r="F454" s="219" t="s">
        <v>634</v>
      </c>
      <c r="G454" s="217"/>
      <c r="H454" s="220">
        <v>6.98</v>
      </c>
      <c r="I454" s="221"/>
      <c r="J454" s="221"/>
      <c r="K454" s="217"/>
      <c r="L454" s="217"/>
      <c r="M454" s="222"/>
      <c r="N454" s="223"/>
      <c r="O454" s="224"/>
      <c r="P454" s="224"/>
      <c r="Q454" s="224"/>
      <c r="R454" s="224"/>
      <c r="S454" s="224"/>
      <c r="T454" s="224"/>
      <c r="U454" s="224"/>
      <c r="V454" s="224"/>
      <c r="W454" s="224"/>
      <c r="X454" s="225"/>
      <c r="AT454" s="226" t="s">
        <v>191</v>
      </c>
      <c r="AU454" s="226" t="s">
        <v>150</v>
      </c>
      <c r="AV454" s="14" t="s">
        <v>150</v>
      </c>
      <c r="AW454" s="14" t="s">
        <v>5</v>
      </c>
      <c r="AX454" s="14" t="s">
        <v>76</v>
      </c>
      <c r="AY454" s="226" t="s">
        <v>141</v>
      </c>
    </row>
    <row r="455" spans="1:65" s="13" customFormat="1" ht="11.25">
      <c r="B455" s="206"/>
      <c r="C455" s="207"/>
      <c r="D455" s="204" t="s">
        <v>191</v>
      </c>
      <c r="E455" s="208" t="s">
        <v>22</v>
      </c>
      <c r="F455" s="209" t="s">
        <v>226</v>
      </c>
      <c r="G455" s="207"/>
      <c r="H455" s="208" t="s">
        <v>22</v>
      </c>
      <c r="I455" s="210"/>
      <c r="J455" s="210"/>
      <c r="K455" s="207"/>
      <c r="L455" s="207"/>
      <c r="M455" s="211"/>
      <c r="N455" s="212"/>
      <c r="O455" s="213"/>
      <c r="P455" s="213"/>
      <c r="Q455" s="213"/>
      <c r="R455" s="213"/>
      <c r="S455" s="213"/>
      <c r="T455" s="213"/>
      <c r="U455" s="213"/>
      <c r="V455" s="213"/>
      <c r="W455" s="213"/>
      <c r="X455" s="214"/>
      <c r="AT455" s="215" t="s">
        <v>191</v>
      </c>
      <c r="AU455" s="215" t="s">
        <v>150</v>
      </c>
      <c r="AV455" s="13" t="s">
        <v>84</v>
      </c>
      <c r="AW455" s="13" t="s">
        <v>5</v>
      </c>
      <c r="AX455" s="13" t="s">
        <v>76</v>
      </c>
      <c r="AY455" s="215" t="s">
        <v>141</v>
      </c>
    </row>
    <row r="456" spans="1:65" s="14" customFormat="1" ht="11.25">
      <c r="B456" s="216"/>
      <c r="C456" s="217"/>
      <c r="D456" s="204" t="s">
        <v>191</v>
      </c>
      <c r="E456" s="218" t="s">
        <v>22</v>
      </c>
      <c r="F456" s="219" t="s">
        <v>635</v>
      </c>
      <c r="G456" s="217"/>
      <c r="H456" s="220">
        <v>5.12</v>
      </c>
      <c r="I456" s="221"/>
      <c r="J456" s="221"/>
      <c r="K456" s="217"/>
      <c r="L456" s="217"/>
      <c r="M456" s="222"/>
      <c r="N456" s="223"/>
      <c r="O456" s="224"/>
      <c r="P456" s="224"/>
      <c r="Q456" s="224"/>
      <c r="R456" s="224"/>
      <c r="S456" s="224"/>
      <c r="T456" s="224"/>
      <c r="U456" s="224"/>
      <c r="V456" s="224"/>
      <c r="W456" s="224"/>
      <c r="X456" s="225"/>
      <c r="AT456" s="226" t="s">
        <v>191</v>
      </c>
      <c r="AU456" s="226" t="s">
        <v>150</v>
      </c>
      <c r="AV456" s="14" t="s">
        <v>150</v>
      </c>
      <c r="AW456" s="14" t="s">
        <v>5</v>
      </c>
      <c r="AX456" s="14" t="s">
        <v>76</v>
      </c>
      <c r="AY456" s="226" t="s">
        <v>141</v>
      </c>
    </row>
    <row r="457" spans="1:65" s="13" customFormat="1" ht="11.25">
      <c r="B457" s="206"/>
      <c r="C457" s="207"/>
      <c r="D457" s="204" t="s">
        <v>191</v>
      </c>
      <c r="E457" s="208" t="s">
        <v>22</v>
      </c>
      <c r="F457" s="209" t="s">
        <v>605</v>
      </c>
      <c r="G457" s="207"/>
      <c r="H457" s="208" t="s">
        <v>22</v>
      </c>
      <c r="I457" s="210"/>
      <c r="J457" s="210"/>
      <c r="K457" s="207"/>
      <c r="L457" s="207"/>
      <c r="M457" s="211"/>
      <c r="N457" s="212"/>
      <c r="O457" s="213"/>
      <c r="P457" s="213"/>
      <c r="Q457" s="213"/>
      <c r="R457" s="213"/>
      <c r="S457" s="213"/>
      <c r="T457" s="213"/>
      <c r="U457" s="213"/>
      <c r="V457" s="213"/>
      <c r="W457" s="213"/>
      <c r="X457" s="214"/>
      <c r="AT457" s="215" t="s">
        <v>191</v>
      </c>
      <c r="AU457" s="215" t="s">
        <v>150</v>
      </c>
      <c r="AV457" s="13" t="s">
        <v>84</v>
      </c>
      <c r="AW457" s="13" t="s">
        <v>5</v>
      </c>
      <c r="AX457" s="13" t="s">
        <v>76</v>
      </c>
      <c r="AY457" s="215" t="s">
        <v>141</v>
      </c>
    </row>
    <row r="458" spans="1:65" s="14" customFormat="1" ht="22.5">
      <c r="B458" s="216"/>
      <c r="C458" s="217"/>
      <c r="D458" s="204" t="s">
        <v>191</v>
      </c>
      <c r="E458" s="218" t="s">
        <v>22</v>
      </c>
      <c r="F458" s="219" t="s">
        <v>636</v>
      </c>
      <c r="G458" s="217"/>
      <c r="H458" s="220">
        <v>18.09</v>
      </c>
      <c r="I458" s="221"/>
      <c r="J458" s="221"/>
      <c r="K458" s="217"/>
      <c r="L458" s="217"/>
      <c r="M458" s="222"/>
      <c r="N458" s="223"/>
      <c r="O458" s="224"/>
      <c r="P458" s="224"/>
      <c r="Q458" s="224"/>
      <c r="R458" s="224"/>
      <c r="S458" s="224"/>
      <c r="T458" s="224"/>
      <c r="U458" s="224"/>
      <c r="V458" s="224"/>
      <c r="W458" s="224"/>
      <c r="X458" s="225"/>
      <c r="AT458" s="226" t="s">
        <v>191</v>
      </c>
      <c r="AU458" s="226" t="s">
        <v>150</v>
      </c>
      <c r="AV458" s="14" t="s">
        <v>150</v>
      </c>
      <c r="AW458" s="14" t="s">
        <v>5</v>
      </c>
      <c r="AX458" s="14" t="s">
        <v>76</v>
      </c>
      <c r="AY458" s="226" t="s">
        <v>141</v>
      </c>
    </row>
    <row r="459" spans="1:65" s="13" customFormat="1" ht="11.25">
      <c r="B459" s="206"/>
      <c r="C459" s="207"/>
      <c r="D459" s="204" t="s">
        <v>191</v>
      </c>
      <c r="E459" s="208" t="s">
        <v>22</v>
      </c>
      <c r="F459" s="209" t="s">
        <v>608</v>
      </c>
      <c r="G459" s="207"/>
      <c r="H459" s="208" t="s">
        <v>22</v>
      </c>
      <c r="I459" s="210"/>
      <c r="J459" s="210"/>
      <c r="K459" s="207"/>
      <c r="L459" s="207"/>
      <c r="M459" s="211"/>
      <c r="N459" s="212"/>
      <c r="O459" s="213"/>
      <c r="P459" s="213"/>
      <c r="Q459" s="213"/>
      <c r="R459" s="213"/>
      <c r="S459" s="213"/>
      <c r="T459" s="213"/>
      <c r="U459" s="213"/>
      <c r="V459" s="213"/>
      <c r="W459" s="213"/>
      <c r="X459" s="214"/>
      <c r="AT459" s="215" t="s">
        <v>191</v>
      </c>
      <c r="AU459" s="215" t="s">
        <v>150</v>
      </c>
      <c r="AV459" s="13" t="s">
        <v>84</v>
      </c>
      <c r="AW459" s="13" t="s">
        <v>5</v>
      </c>
      <c r="AX459" s="13" t="s">
        <v>76</v>
      </c>
      <c r="AY459" s="215" t="s">
        <v>141</v>
      </c>
    </row>
    <row r="460" spans="1:65" s="14" customFormat="1" ht="11.25">
      <c r="B460" s="216"/>
      <c r="C460" s="217"/>
      <c r="D460" s="204" t="s">
        <v>191</v>
      </c>
      <c r="E460" s="218" t="s">
        <v>22</v>
      </c>
      <c r="F460" s="219" t="s">
        <v>637</v>
      </c>
      <c r="G460" s="217"/>
      <c r="H460" s="220">
        <v>9.09</v>
      </c>
      <c r="I460" s="221"/>
      <c r="J460" s="221"/>
      <c r="K460" s="217"/>
      <c r="L460" s="217"/>
      <c r="M460" s="222"/>
      <c r="N460" s="223"/>
      <c r="O460" s="224"/>
      <c r="P460" s="224"/>
      <c r="Q460" s="224"/>
      <c r="R460" s="224"/>
      <c r="S460" s="224"/>
      <c r="T460" s="224"/>
      <c r="U460" s="224"/>
      <c r="V460" s="224"/>
      <c r="W460" s="224"/>
      <c r="X460" s="225"/>
      <c r="AT460" s="226" t="s">
        <v>191</v>
      </c>
      <c r="AU460" s="226" t="s">
        <v>150</v>
      </c>
      <c r="AV460" s="14" t="s">
        <v>150</v>
      </c>
      <c r="AW460" s="14" t="s">
        <v>5</v>
      </c>
      <c r="AX460" s="14" t="s">
        <v>76</v>
      </c>
      <c r="AY460" s="226" t="s">
        <v>141</v>
      </c>
    </row>
    <row r="461" spans="1:65" s="15" customFormat="1" ht="11.25">
      <c r="B461" s="227"/>
      <c r="C461" s="228"/>
      <c r="D461" s="204" t="s">
        <v>191</v>
      </c>
      <c r="E461" s="229" t="s">
        <v>22</v>
      </c>
      <c r="F461" s="230" t="s">
        <v>195</v>
      </c>
      <c r="G461" s="228"/>
      <c r="H461" s="231">
        <v>39.28</v>
      </c>
      <c r="I461" s="232"/>
      <c r="J461" s="232"/>
      <c r="K461" s="228"/>
      <c r="L461" s="228"/>
      <c r="M461" s="233"/>
      <c r="N461" s="234"/>
      <c r="O461" s="235"/>
      <c r="P461" s="235"/>
      <c r="Q461" s="235"/>
      <c r="R461" s="235"/>
      <c r="S461" s="235"/>
      <c r="T461" s="235"/>
      <c r="U461" s="235"/>
      <c r="V461" s="235"/>
      <c r="W461" s="235"/>
      <c r="X461" s="236"/>
      <c r="AT461" s="237" t="s">
        <v>191</v>
      </c>
      <c r="AU461" s="237" t="s">
        <v>150</v>
      </c>
      <c r="AV461" s="15" t="s">
        <v>185</v>
      </c>
      <c r="AW461" s="15" t="s">
        <v>5</v>
      </c>
      <c r="AX461" s="15" t="s">
        <v>84</v>
      </c>
      <c r="AY461" s="237" t="s">
        <v>141</v>
      </c>
    </row>
    <row r="462" spans="1:65" s="2" customFormat="1" ht="24">
      <c r="A462" s="37"/>
      <c r="B462" s="38"/>
      <c r="C462" s="179" t="s">
        <v>638</v>
      </c>
      <c r="D462" s="179" t="s">
        <v>144</v>
      </c>
      <c r="E462" s="180" t="s">
        <v>639</v>
      </c>
      <c r="F462" s="181" t="s">
        <v>640</v>
      </c>
      <c r="G462" s="182" t="s">
        <v>199</v>
      </c>
      <c r="H462" s="183">
        <v>46.561</v>
      </c>
      <c r="I462" s="184"/>
      <c r="J462" s="184"/>
      <c r="K462" s="185">
        <f>ROUND(P462*H462,2)</f>
        <v>0</v>
      </c>
      <c r="L462" s="181" t="s">
        <v>184</v>
      </c>
      <c r="M462" s="42"/>
      <c r="N462" s="186" t="s">
        <v>22</v>
      </c>
      <c r="O462" s="187" t="s">
        <v>46</v>
      </c>
      <c r="P462" s="188">
        <f>I462+J462</f>
        <v>0</v>
      </c>
      <c r="Q462" s="188">
        <f>ROUND(I462*H462,2)</f>
        <v>0</v>
      </c>
      <c r="R462" s="188">
        <f>ROUND(J462*H462,2)</f>
        <v>0</v>
      </c>
      <c r="S462" s="67"/>
      <c r="T462" s="189">
        <f>S462*H462</f>
        <v>0</v>
      </c>
      <c r="U462" s="189">
        <v>0</v>
      </c>
      <c r="V462" s="189">
        <f>U462*H462</f>
        <v>0</v>
      </c>
      <c r="W462" s="189">
        <v>2.7199999999999998E-2</v>
      </c>
      <c r="X462" s="190">
        <f>W462*H462</f>
        <v>1.2664591999999999</v>
      </c>
      <c r="Y462" s="37"/>
      <c r="Z462" s="37"/>
      <c r="AA462" s="37"/>
      <c r="AB462" s="37"/>
      <c r="AC462" s="37"/>
      <c r="AD462" s="37"/>
      <c r="AE462" s="37"/>
      <c r="AR462" s="191" t="s">
        <v>371</v>
      </c>
      <c r="AT462" s="191" t="s">
        <v>144</v>
      </c>
      <c r="AU462" s="191" t="s">
        <v>150</v>
      </c>
      <c r="AY462" s="20" t="s">
        <v>141</v>
      </c>
      <c r="BE462" s="192">
        <f>IF(O462="základní",K462,0)</f>
        <v>0</v>
      </c>
      <c r="BF462" s="192">
        <f>IF(O462="snížená",K462,0)</f>
        <v>0</v>
      </c>
      <c r="BG462" s="192">
        <f>IF(O462="zákl. přenesená",K462,0)</f>
        <v>0</v>
      </c>
      <c r="BH462" s="192">
        <f>IF(O462="sníž. přenesená",K462,0)</f>
        <v>0</v>
      </c>
      <c r="BI462" s="192">
        <f>IF(O462="nulová",K462,0)</f>
        <v>0</v>
      </c>
      <c r="BJ462" s="20" t="s">
        <v>150</v>
      </c>
      <c r="BK462" s="192">
        <f>ROUND(P462*H462,2)</f>
        <v>0</v>
      </c>
      <c r="BL462" s="20" t="s">
        <v>371</v>
      </c>
      <c r="BM462" s="191" t="s">
        <v>641</v>
      </c>
    </row>
    <row r="463" spans="1:65" s="2" customFormat="1" ht="11.25">
      <c r="A463" s="37"/>
      <c r="B463" s="38"/>
      <c r="C463" s="39"/>
      <c r="D463" s="199" t="s">
        <v>187</v>
      </c>
      <c r="E463" s="39"/>
      <c r="F463" s="200" t="s">
        <v>642</v>
      </c>
      <c r="G463" s="39"/>
      <c r="H463" s="39"/>
      <c r="I463" s="201"/>
      <c r="J463" s="201"/>
      <c r="K463" s="39"/>
      <c r="L463" s="39"/>
      <c r="M463" s="42"/>
      <c r="N463" s="202"/>
      <c r="O463" s="203"/>
      <c r="P463" s="67"/>
      <c r="Q463" s="67"/>
      <c r="R463" s="67"/>
      <c r="S463" s="67"/>
      <c r="T463" s="67"/>
      <c r="U463" s="67"/>
      <c r="V463" s="67"/>
      <c r="W463" s="67"/>
      <c r="X463" s="68"/>
      <c r="Y463" s="37"/>
      <c r="Z463" s="37"/>
      <c r="AA463" s="37"/>
      <c r="AB463" s="37"/>
      <c r="AC463" s="37"/>
      <c r="AD463" s="37"/>
      <c r="AE463" s="37"/>
      <c r="AT463" s="20" t="s">
        <v>187</v>
      </c>
      <c r="AU463" s="20" t="s">
        <v>150</v>
      </c>
    </row>
    <row r="464" spans="1:65" s="13" customFormat="1" ht="11.25">
      <c r="B464" s="206"/>
      <c r="C464" s="207"/>
      <c r="D464" s="204" t="s">
        <v>191</v>
      </c>
      <c r="E464" s="208" t="s">
        <v>22</v>
      </c>
      <c r="F464" s="209" t="s">
        <v>643</v>
      </c>
      <c r="G464" s="207"/>
      <c r="H464" s="208" t="s">
        <v>22</v>
      </c>
      <c r="I464" s="210"/>
      <c r="J464" s="210"/>
      <c r="K464" s="207"/>
      <c r="L464" s="207"/>
      <c r="M464" s="211"/>
      <c r="N464" s="212"/>
      <c r="O464" s="213"/>
      <c r="P464" s="213"/>
      <c r="Q464" s="213"/>
      <c r="R464" s="213"/>
      <c r="S464" s="213"/>
      <c r="T464" s="213"/>
      <c r="U464" s="213"/>
      <c r="V464" s="213"/>
      <c r="W464" s="213"/>
      <c r="X464" s="214"/>
      <c r="AT464" s="215" t="s">
        <v>191</v>
      </c>
      <c r="AU464" s="215" t="s">
        <v>150</v>
      </c>
      <c r="AV464" s="13" t="s">
        <v>84</v>
      </c>
      <c r="AW464" s="13" t="s">
        <v>5</v>
      </c>
      <c r="AX464" s="13" t="s">
        <v>76</v>
      </c>
      <c r="AY464" s="215" t="s">
        <v>141</v>
      </c>
    </row>
    <row r="465" spans="1:65" s="14" customFormat="1" ht="22.5">
      <c r="B465" s="216"/>
      <c r="C465" s="217"/>
      <c r="D465" s="204" t="s">
        <v>191</v>
      </c>
      <c r="E465" s="218" t="s">
        <v>22</v>
      </c>
      <c r="F465" s="219" t="s">
        <v>644</v>
      </c>
      <c r="G465" s="217"/>
      <c r="H465" s="220">
        <v>25.361999999999998</v>
      </c>
      <c r="I465" s="221"/>
      <c r="J465" s="221"/>
      <c r="K465" s="217"/>
      <c r="L465" s="217"/>
      <c r="M465" s="222"/>
      <c r="N465" s="223"/>
      <c r="O465" s="224"/>
      <c r="P465" s="224"/>
      <c r="Q465" s="224"/>
      <c r="R465" s="224"/>
      <c r="S465" s="224"/>
      <c r="T465" s="224"/>
      <c r="U465" s="224"/>
      <c r="V465" s="224"/>
      <c r="W465" s="224"/>
      <c r="X465" s="225"/>
      <c r="AT465" s="226" t="s">
        <v>191</v>
      </c>
      <c r="AU465" s="226" t="s">
        <v>150</v>
      </c>
      <c r="AV465" s="14" t="s">
        <v>150</v>
      </c>
      <c r="AW465" s="14" t="s">
        <v>5</v>
      </c>
      <c r="AX465" s="14" t="s">
        <v>76</v>
      </c>
      <c r="AY465" s="226" t="s">
        <v>141</v>
      </c>
    </row>
    <row r="466" spans="1:65" s="14" customFormat="1" ht="11.25">
      <c r="B466" s="216"/>
      <c r="C466" s="217"/>
      <c r="D466" s="204" t="s">
        <v>191</v>
      </c>
      <c r="E466" s="218" t="s">
        <v>22</v>
      </c>
      <c r="F466" s="219" t="s">
        <v>645</v>
      </c>
      <c r="G466" s="217"/>
      <c r="H466" s="220">
        <v>7.8650000000000002</v>
      </c>
      <c r="I466" s="221"/>
      <c r="J466" s="221"/>
      <c r="K466" s="217"/>
      <c r="L466" s="217"/>
      <c r="M466" s="222"/>
      <c r="N466" s="223"/>
      <c r="O466" s="224"/>
      <c r="P466" s="224"/>
      <c r="Q466" s="224"/>
      <c r="R466" s="224"/>
      <c r="S466" s="224"/>
      <c r="T466" s="224"/>
      <c r="U466" s="224"/>
      <c r="V466" s="224"/>
      <c r="W466" s="224"/>
      <c r="X466" s="225"/>
      <c r="AT466" s="226" t="s">
        <v>191</v>
      </c>
      <c r="AU466" s="226" t="s">
        <v>150</v>
      </c>
      <c r="AV466" s="14" t="s">
        <v>150</v>
      </c>
      <c r="AW466" s="14" t="s">
        <v>5</v>
      </c>
      <c r="AX466" s="14" t="s">
        <v>76</v>
      </c>
      <c r="AY466" s="226" t="s">
        <v>141</v>
      </c>
    </row>
    <row r="467" spans="1:65" s="13" customFormat="1" ht="11.25">
      <c r="B467" s="206"/>
      <c r="C467" s="207"/>
      <c r="D467" s="204" t="s">
        <v>191</v>
      </c>
      <c r="E467" s="208" t="s">
        <v>22</v>
      </c>
      <c r="F467" s="209" t="s">
        <v>561</v>
      </c>
      <c r="G467" s="207"/>
      <c r="H467" s="208" t="s">
        <v>22</v>
      </c>
      <c r="I467" s="210"/>
      <c r="J467" s="210"/>
      <c r="K467" s="207"/>
      <c r="L467" s="207"/>
      <c r="M467" s="211"/>
      <c r="N467" s="212"/>
      <c r="O467" s="213"/>
      <c r="P467" s="213"/>
      <c r="Q467" s="213"/>
      <c r="R467" s="213"/>
      <c r="S467" s="213"/>
      <c r="T467" s="213"/>
      <c r="U467" s="213"/>
      <c r="V467" s="213"/>
      <c r="W467" s="213"/>
      <c r="X467" s="214"/>
      <c r="AT467" s="215" t="s">
        <v>191</v>
      </c>
      <c r="AU467" s="215" t="s">
        <v>150</v>
      </c>
      <c r="AV467" s="13" t="s">
        <v>84</v>
      </c>
      <c r="AW467" s="13" t="s">
        <v>5</v>
      </c>
      <c r="AX467" s="13" t="s">
        <v>76</v>
      </c>
      <c r="AY467" s="215" t="s">
        <v>141</v>
      </c>
    </row>
    <row r="468" spans="1:65" s="14" customFormat="1" ht="11.25">
      <c r="B468" s="216"/>
      <c r="C468" s="217"/>
      <c r="D468" s="204" t="s">
        <v>191</v>
      </c>
      <c r="E468" s="218" t="s">
        <v>22</v>
      </c>
      <c r="F468" s="219" t="s">
        <v>646</v>
      </c>
      <c r="G468" s="217"/>
      <c r="H468" s="220">
        <v>5.6769999999999996</v>
      </c>
      <c r="I468" s="221"/>
      <c r="J468" s="221"/>
      <c r="K468" s="217"/>
      <c r="L468" s="217"/>
      <c r="M468" s="222"/>
      <c r="N468" s="223"/>
      <c r="O468" s="224"/>
      <c r="P468" s="224"/>
      <c r="Q468" s="224"/>
      <c r="R468" s="224"/>
      <c r="S468" s="224"/>
      <c r="T468" s="224"/>
      <c r="U468" s="224"/>
      <c r="V468" s="224"/>
      <c r="W468" s="224"/>
      <c r="X468" s="225"/>
      <c r="AT468" s="226" t="s">
        <v>191</v>
      </c>
      <c r="AU468" s="226" t="s">
        <v>150</v>
      </c>
      <c r="AV468" s="14" t="s">
        <v>150</v>
      </c>
      <c r="AW468" s="14" t="s">
        <v>5</v>
      </c>
      <c r="AX468" s="14" t="s">
        <v>76</v>
      </c>
      <c r="AY468" s="226" t="s">
        <v>141</v>
      </c>
    </row>
    <row r="469" spans="1:65" s="14" customFormat="1" ht="11.25">
      <c r="B469" s="216"/>
      <c r="C469" s="217"/>
      <c r="D469" s="204" t="s">
        <v>191</v>
      </c>
      <c r="E469" s="218" t="s">
        <v>22</v>
      </c>
      <c r="F469" s="219" t="s">
        <v>647</v>
      </c>
      <c r="G469" s="217"/>
      <c r="H469" s="220">
        <v>7.657</v>
      </c>
      <c r="I469" s="221"/>
      <c r="J469" s="221"/>
      <c r="K469" s="217"/>
      <c r="L469" s="217"/>
      <c r="M469" s="222"/>
      <c r="N469" s="223"/>
      <c r="O469" s="224"/>
      <c r="P469" s="224"/>
      <c r="Q469" s="224"/>
      <c r="R469" s="224"/>
      <c r="S469" s="224"/>
      <c r="T469" s="224"/>
      <c r="U469" s="224"/>
      <c r="V469" s="224"/>
      <c r="W469" s="224"/>
      <c r="X469" s="225"/>
      <c r="AT469" s="226" t="s">
        <v>191</v>
      </c>
      <c r="AU469" s="226" t="s">
        <v>150</v>
      </c>
      <c r="AV469" s="14" t="s">
        <v>150</v>
      </c>
      <c r="AW469" s="14" t="s">
        <v>5</v>
      </c>
      <c r="AX469" s="14" t="s">
        <v>76</v>
      </c>
      <c r="AY469" s="226" t="s">
        <v>141</v>
      </c>
    </row>
    <row r="470" spans="1:65" s="15" customFormat="1" ht="11.25">
      <c r="B470" s="227"/>
      <c r="C470" s="228"/>
      <c r="D470" s="204" t="s">
        <v>191</v>
      </c>
      <c r="E470" s="229" t="s">
        <v>22</v>
      </c>
      <c r="F470" s="230" t="s">
        <v>195</v>
      </c>
      <c r="G470" s="228"/>
      <c r="H470" s="231">
        <v>46.561</v>
      </c>
      <c r="I470" s="232"/>
      <c r="J470" s="232"/>
      <c r="K470" s="228"/>
      <c r="L470" s="228"/>
      <c r="M470" s="233"/>
      <c r="N470" s="234"/>
      <c r="O470" s="235"/>
      <c r="P470" s="235"/>
      <c r="Q470" s="235"/>
      <c r="R470" s="235"/>
      <c r="S470" s="235"/>
      <c r="T470" s="235"/>
      <c r="U470" s="235"/>
      <c r="V470" s="235"/>
      <c r="W470" s="235"/>
      <c r="X470" s="236"/>
      <c r="AT470" s="237" t="s">
        <v>191</v>
      </c>
      <c r="AU470" s="237" t="s">
        <v>150</v>
      </c>
      <c r="AV470" s="15" t="s">
        <v>185</v>
      </c>
      <c r="AW470" s="15" t="s">
        <v>5</v>
      </c>
      <c r="AX470" s="15" t="s">
        <v>84</v>
      </c>
      <c r="AY470" s="237" t="s">
        <v>141</v>
      </c>
    </row>
    <row r="471" spans="1:65" s="2" customFormat="1" ht="37.9" customHeight="1">
      <c r="A471" s="37"/>
      <c r="B471" s="38"/>
      <c r="C471" s="179" t="s">
        <v>648</v>
      </c>
      <c r="D471" s="179" t="s">
        <v>144</v>
      </c>
      <c r="E471" s="180" t="s">
        <v>649</v>
      </c>
      <c r="F471" s="181" t="s">
        <v>650</v>
      </c>
      <c r="G471" s="182" t="s">
        <v>199</v>
      </c>
      <c r="H471" s="183">
        <v>76.715000000000003</v>
      </c>
      <c r="I471" s="184"/>
      <c r="J471" s="184"/>
      <c r="K471" s="185">
        <f>ROUND(P471*H471,2)</f>
        <v>0</v>
      </c>
      <c r="L471" s="181" t="s">
        <v>184</v>
      </c>
      <c r="M471" s="42"/>
      <c r="N471" s="186" t="s">
        <v>22</v>
      </c>
      <c r="O471" s="187" t="s">
        <v>46</v>
      </c>
      <c r="P471" s="188">
        <f>I471+J471</f>
        <v>0</v>
      </c>
      <c r="Q471" s="188">
        <f>ROUND(I471*H471,2)</f>
        <v>0</v>
      </c>
      <c r="R471" s="188">
        <f>ROUND(J471*H471,2)</f>
        <v>0</v>
      </c>
      <c r="S471" s="67"/>
      <c r="T471" s="189">
        <f>S471*H471</f>
        <v>0</v>
      </c>
      <c r="U471" s="189">
        <v>5.9959999999999996E-3</v>
      </c>
      <c r="V471" s="189">
        <f>U471*H471</f>
        <v>0.45998314000000001</v>
      </c>
      <c r="W471" s="189">
        <v>0</v>
      </c>
      <c r="X471" s="190">
        <f>W471*H471</f>
        <v>0</v>
      </c>
      <c r="Y471" s="37"/>
      <c r="Z471" s="37"/>
      <c r="AA471" s="37"/>
      <c r="AB471" s="37"/>
      <c r="AC471" s="37"/>
      <c r="AD471" s="37"/>
      <c r="AE471" s="37"/>
      <c r="AR471" s="191" t="s">
        <v>371</v>
      </c>
      <c r="AT471" s="191" t="s">
        <v>144</v>
      </c>
      <c r="AU471" s="191" t="s">
        <v>150</v>
      </c>
      <c r="AY471" s="20" t="s">
        <v>141</v>
      </c>
      <c r="BE471" s="192">
        <f>IF(O471="základní",K471,0)</f>
        <v>0</v>
      </c>
      <c r="BF471" s="192">
        <f>IF(O471="snížená",K471,0)</f>
        <v>0</v>
      </c>
      <c r="BG471" s="192">
        <f>IF(O471="zákl. přenesená",K471,0)</f>
        <v>0</v>
      </c>
      <c r="BH471" s="192">
        <f>IF(O471="sníž. přenesená",K471,0)</f>
        <v>0</v>
      </c>
      <c r="BI471" s="192">
        <f>IF(O471="nulová",K471,0)</f>
        <v>0</v>
      </c>
      <c r="BJ471" s="20" t="s">
        <v>150</v>
      </c>
      <c r="BK471" s="192">
        <f>ROUND(P471*H471,2)</f>
        <v>0</v>
      </c>
      <c r="BL471" s="20" t="s">
        <v>371</v>
      </c>
      <c r="BM471" s="191" t="s">
        <v>651</v>
      </c>
    </row>
    <row r="472" spans="1:65" s="2" customFormat="1" ht="11.25">
      <c r="A472" s="37"/>
      <c r="B472" s="38"/>
      <c r="C472" s="39"/>
      <c r="D472" s="199" t="s">
        <v>187</v>
      </c>
      <c r="E472" s="39"/>
      <c r="F472" s="200" t="s">
        <v>652</v>
      </c>
      <c r="G472" s="39"/>
      <c r="H472" s="39"/>
      <c r="I472" s="201"/>
      <c r="J472" s="201"/>
      <c r="K472" s="39"/>
      <c r="L472" s="39"/>
      <c r="M472" s="42"/>
      <c r="N472" s="202"/>
      <c r="O472" s="203"/>
      <c r="P472" s="67"/>
      <c r="Q472" s="67"/>
      <c r="R472" s="67"/>
      <c r="S472" s="67"/>
      <c r="T472" s="67"/>
      <c r="U472" s="67"/>
      <c r="V472" s="67"/>
      <c r="W472" s="67"/>
      <c r="X472" s="68"/>
      <c r="Y472" s="37"/>
      <c r="Z472" s="37"/>
      <c r="AA472" s="37"/>
      <c r="AB472" s="37"/>
      <c r="AC472" s="37"/>
      <c r="AD472" s="37"/>
      <c r="AE472" s="37"/>
      <c r="AT472" s="20" t="s">
        <v>187</v>
      </c>
      <c r="AU472" s="20" t="s">
        <v>150</v>
      </c>
    </row>
    <row r="473" spans="1:65" s="13" customFormat="1" ht="11.25">
      <c r="B473" s="206"/>
      <c r="C473" s="207"/>
      <c r="D473" s="204" t="s">
        <v>191</v>
      </c>
      <c r="E473" s="208" t="s">
        <v>22</v>
      </c>
      <c r="F473" s="209" t="s">
        <v>224</v>
      </c>
      <c r="G473" s="207"/>
      <c r="H473" s="208" t="s">
        <v>22</v>
      </c>
      <c r="I473" s="210"/>
      <c r="J473" s="210"/>
      <c r="K473" s="207"/>
      <c r="L473" s="207"/>
      <c r="M473" s="211"/>
      <c r="N473" s="212"/>
      <c r="O473" s="213"/>
      <c r="P473" s="213"/>
      <c r="Q473" s="213"/>
      <c r="R473" s="213"/>
      <c r="S473" s="213"/>
      <c r="T473" s="213"/>
      <c r="U473" s="213"/>
      <c r="V473" s="213"/>
      <c r="W473" s="213"/>
      <c r="X473" s="214"/>
      <c r="AT473" s="215" t="s">
        <v>191</v>
      </c>
      <c r="AU473" s="215" t="s">
        <v>150</v>
      </c>
      <c r="AV473" s="13" t="s">
        <v>84</v>
      </c>
      <c r="AW473" s="13" t="s">
        <v>5</v>
      </c>
      <c r="AX473" s="13" t="s">
        <v>76</v>
      </c>
      <c r="AY473" s="215" t="s">
        <v>141</v>
      </c>
    </row>
    <row r="474" spans="1:65" s="14" customFormat="1" ht="11.25">
      <c r="B474" s="216"/>
      <c r="C474" s="217"/>
      <c r="D474" s="204" t="s">
        <v>191</v>
      </c>
      <c r="E474" s="218" t="s">
        <v>22</v>
      </c>
      <c r="F474" s="219" t="s">
        <v>653</v>
      </c>
      <c r="G474" s="217"/>
      <c r="H474" s="220">
        <v>13.352</v>
      </c>
      <c r="I474" s="221"/>
      <c r="J474" s="221"/>
      <c r="K474" s="217"/>
      <c r="L474" s="217"/>
      <c r="M474" s="222"/>
      <c r="N474" s="223"/>
      <c r="O474" s="224"/>
      <c r="P474" s="224"/>
      <c r="Q474" s="224"/>
      <c r="R474" s="224"/>
      <c r="S474" s="224"/>
      <c r="T474" s="224"/>
      <c r="U474" s="224"/>
      <c r="V474" s="224"/>
      <c r="W474" s="224"/>
      <c r="X474" s="225"/>
      <c r="AT474" s="226" t="s">
        <v>191</v>
      </c>
      <c r="AU474" s="226" t="s">
        <v>150</v>
      </c>
      <c r="AV474" s="14" t="s">
        <v>150</v>
      </c>
      <c r="AW474" s="14" t="s">
        <v>5</v>
      </c>
      <c r="AX474" s="14" t="s">
        <v>76</v>
      </c>
      <c r="AY474" s="226" t="s">
        <v>141</v>
      </c>
    </row>
    <row r="475" spans="1:65" s="13" customFormat="1" ht="11.25">
      <c r="B475" s="206"/>
      <c r="C475" s="207"/>
      <c r="D475" s="204" t="s">
        <v>191</v>
      </c>
      <c r="E475" s="208" t="s">
        <v>22</v>
      </c>
      <c r="F475" s="209" t="s">
        <v>226</v>
      </c>
      <c r="G475" s="207"/>
      <c r="H475" s="208" t="s">
        <v>22</v>
      </c>
      <c r="I475" s="210"/>
      <c r="J475" s="210"/>
      <c r="K475" s="207"/>
      <c r="L475" s="207"/>
      <c r="M475" s="211"/>
      <c r="N475" s="212"/>
      <c r="O475" s="213"/>
      <c r="P475" s="213"/>
      <c r="Q475" s="213"/>
      <c r="R475" s="213"/>
      <c r="S475" s="213"/>
      <c r="T475" s="213"/>
      <c r="U475" s="213"/>
      <c r="V475" s="213"/>
      <c r="W475" s="213"/>
      <c r="X475" s="214"/>
      <c r="AT475" s="215" t="s">
        <v>191</v>
      </c>
      <c r="AU475" s="215" t="s">
        <v>150</v>
      </c>
      <c r="AV475" s="13" t="s">
        <v>84</v>
      </c>
      <c r="AW475" s="13" t="s">
        <v>5</v>
      </c>
      <c r="AX475" s="13" t="s">
        <v>76</v>
      </c>
      <c r="AY475" s="215" t="s">
        <v>141</v>
      </c>
    </row>
    <row r="476" spans="1:65" s="14" customFormat="1" ht="11.25">
      <c r="B476" s="216"/>
      <c r="C476" s="217"/>
      <c r="D476" s="204" t="s">
        <v>191</v>
      </c>
      <c r="E476" s="218" t="s">
        <v>22</v>
      </c>
      <c r="F476" s="219" t="s">
        <v>654</v>
      </c>
      <c r="G476" s="217"/>
      <c r="H476" s="220">
        <v>9.64</v>
      </c>
      <c r="I476" s="221"/>
      <c r="J476" s="221"/>
      <c r="K476" s="217"/>
      <c r="L476" s="217"/>
      <c r="M476" s="222"/>
      <c r="N476" s="223"/>
      <c r="O476" s="224"/>
      <c r="P476" s="224"/>
      <c r="Q476" s="224"/>
      <c r="R476" s="224"/>
      <c r="S476" s="224"/>
      <c r="T476" s="224"/>
      <c r="U476" s="224"/>
      <c r="V476" s="224"/>
      <c r="W476" s="224"/>
      <c r="X476" s="225"/>
      <c r="AT476" s="226" t="s">
        <v>191</v>
      </c>
      <c r="AU476" s="226" t="s">
        <v>150</v>
      </c>
      <c r="AV476" s="14" t="s">
        <v>150</v>
      </c>
      <c r="AW476" s="14" t="s">
        <v>5</v>
      </c>
      <c r="AX476" s="14" t="s">
        <v>76</v>
      </c>
      <c r="AY476" s="226" t="s">
        <v>141</v>
      </c>
    </row>
    <row r="477" spans="1:65" s="14" customFormat="1" ht="11.25">
      <c r="B477" s="216"/>
      <c r="C477" s="217"/>
      <c r="D477" s="204" t="s">
        <v>191</v>
      </c>
      <c r="E477" s="218" t="s">
        <v>22</v>
      </c>
      <c r="F477" s="219" t="s">
        <v>655</v>
      </c>
      <c r="G477" s="217"/>
      <c r="H477" s="220">
        <v>0.2</v>
      </c>
      <c r="I477" s="221"/>
      <c r="J477" s="221"/>
      <c r="K477" s="217"/>
      <c r="L477" s="217"/>
      <c r="M477" s="222"/>
      <c r="N477" s="223"/>
      <c r="O477" s="224"/>
      <c r="P477" s="224"/>
      <c r="Q477" s="224"/>
      <c r="R477" s="224"/>
      <c r="S477" s="224"/>
      <c r="T477" s="224"/>
      <c r="U477" s="224"/>
      <c r="V477" s="224"/>
      <c r="W477" s="224"/>
      <c r="X477" s="225"/>
      <c r="AT477" s="226" t="s">
        <v>191</v>
      </c>
      <c r="AU477" s="226" t="s">
        <v>150</v>
      </c>
      <c r="AV477" s="14" t="s">
        <v>150</v>
      </c>
      <c r="AW477" s="14" t="s">
        <v>5</v>
      </c>
      <c r="AX477" s="14" t="s">
        <v>76</v>
      </c>
      <c r="AY477" s="226" t="s">
        <v>141</v>
      </c>
    </row>
    <row r="478" spans="1:65" s="13" customFormat="1" ht="11.25">
      <c r="B478" s="206"/>
      <c r="C478" s="207"/>
      <c r="D478" s="204" t="s">
        <v>191</v>
      </c>
      <c r="E478" s="208" t="s">
        <v>22</v>
      </c>
      <c r="F478" s="209" t="s">
        <v>228</v>
      </c>
      <c r="G478" s="207"/>
      <c r="H478" s="208" t="s">
        <v>22</v>
      </c>
      <c r="I478" s="210"/>
      <c r="J478" s="210"/>
      <c r="K478" s="207"/>
      <c r="L478" s="207"/>
      <c r="M478" s="211"/>
      <c r="N478" s="212"/>
      <c r="O478" s="213"/>
      <c r="P478" s="213"/>
      <c r="Q478" s="213"/>
      <c r="R478" s="213"/>
      <c r="S478" s="213"/>
      <c r="T478" s="213"/>
      <c r="U478" s="213"/>
      <c r="V478" s="213"/>
      <c r="W478" s="213"/>
      <c r="X478" s="214"/>
      <c r="AT478" s="215" t="s">
        <v>191</v>
      </c>
      <c r="AU478" s="215" t="s">
        <v>150</v>
      </c>
      <c r="AV478" s="13" t="s">
        <v>84</v>
      </c>
      <c r="AW478" s="13" t="s">
        <v>5</v>
      </c>
      <c r="AX478" s="13" t="s">
        <v>76</v>
      </c>
      <c r="AY478" s="215" t="s">
        <v>141</v>
      </c>
    </row>
    <row r="479" spans="1:65" s="14" customFormat="1" ht="33.75">
      <c r="B479" s="216"/>
      <c r="C479" s="217"/>
      <c r="D479" s="204" t="s">
        <v>191</v>
      </c>
      <c r="E479" s="218" t="s">
        <v>22</v>
      </c>
      <c r="F479" s="219" t="s">
        <v>656</v>
      </c>
      <c r="G479" s="217"/>
      <c r="H479" s="220">
        <v>35.343000000000004</v>
      </c>
      <c r="I479" s="221"/>
      <c r="J479" s="221"/>
      <c r="K479" s="217"/>
      <c r="L479" s="217"/>
      <c r="M479" s="222"/>
      <c r="N479" s="223"/>
      <c r="O479" s="224"/>
      <c r="P479" s="224"/>
      <c r="Q479" s="224"/>
      <c r="R479" s="224"/>
      <c r="S479" s="224"/>
      <c r="T479" s="224"/>
      <c r="U479" s="224"/>
      <c r="V479" s="224"/>
      <c r="W479" s="224"/>
      <c r="X479" s="225"/>
      <c r="AT479" s="226" t="s">
        <v>191</v>
      </c>
      <c r="AU479" s="226" t="s">
        <v>150</v>
      </c>
      <c r="AV479" s="14" t="s">
        <v>150</v>
      </c>
      <c r="AW479" s="14" t="s">
        <v>5</v>
      </c>
      <c r="AX479" s="14" t="s">
        <v>76</v>
      </c>
      <c r="AY479" s="226" t="s">
        <v>141</v>
      </c>
    </row>
    <row r="480" spans="1:65" s="14" customFormat="1" ht="11.25">
      <c r="B480" s="216"/>
      <c r="C480" s="217"/>
      <c r="D480" s="204" t="s">
        <v>191</v>
      </c>
      <c r="E480" s="218" t="s">
        <v>22</v>
      </c>
      <c r="F480" s="219" t="s">
        <v>657</v>
      </c>
      <c r="G480" s="217"/>
      <c r="H480" s="220">
        <v>18.18</v>
      </c>
      <c r="I480" s="221"/>
      <c r="J480" s="221"/>
      <c r="K480" s="217"/>
      <c r="L480" s="217"/>
      <c r="M480" s="222"/>
      <c r="N480" s="223"/>
      <c r="O480" s="224"/>
      <c r="P480" s="224"/>
      <c r="Q480" s="224"/>
      <c r="R480" s="224"/>
      <c r="S480" s="224"/>
      <c r="T480" s="224"/>
      <c r="U480" s="224"/>
      <c r="V480" s="224"/>
      <c r="W480" s="224"/>
      <c r="X480" s="225"/>
      <c r="AT480" s="226" t="s">
        <v>191</v>
      </c>
      <c r="AU480" s="226" t="s">
        <v>150</v>
      </c>
      <c r="AV480" s="14" t="s">
        <v>150</v>
      </c>
      <c r="AW480" s="14" t="s">
        <v>5</v>
      </c>
      <c r="AX480" s="14" t="s">
        <v>76</v>
      </c>
      <c r="AY480" s="226" t="s">
        <v>141</v>
      </c>
    </row>
    <row r="481" spans="1:65" s="15" customFormat="1" ht="11.25">
      <c r="B481" s="227"/>
      <c r="C481" s="228"/>
      <c r="D481" s="204" t="s">
        <v>191</v>
      </c>
      <c r="E481" s="229" t="s">
        <v>22</v>
      </c>
      <c r="F481" s="230" t="s">
        <v>195</v>
      </c>
      <c r="G481" s="228"/>
      <c r="H481" s="231">
        <v>76.715000000000003</v>
      </c>
      <c r="I481" s="232"/>
      <c r="J481" s="232"/>
      <c r="K481" s="228"/>
      <c r="L481" s="228"/>
      <c r="M481" s="233"/>
      <c r="N481" s="234"/>
      <c r="O481" s="235"/>
      <c r="P481" s="235"/>
      <c r="Q481" s="235"/>
      <c r="R481" s="235"/>
      <c r="S481" s="235"/>
      <c r="T481" s="235"/>
      <c r="U481" s="235"/>
      <c r="V481" s="235"/>
      <c r="W481" s="235"/>
      <c r="X481" s="236"/>
      <c r="AT481" s="237" t="s">
        <v>191</v>
      </c>
      <c r="AU481" s="237" t="s">
        <v>150</v>
      </c>
      <c r="AV481" s="15" t="s">
        <v>185</v>
      </c>
      <c r="AW481" s="15" t="s">
        <v>5</v>
      </c>
      <c r="AX481" s="15" t="s">
        <v>84</v>
      </c>
      <c r="AY481" s="237" t="s">
        <v>141</v>
      </c>
    </row>
    <row r="482" spans="1:65" s="2" customFormat="1" ht="16.5" customHeight="1">
      <c r="A482" s="37"/>
      <c r="B482" s="38"/>
      <c r="C482" s="249" t="s">
        <v>658</v>
      </c>
      <c r="D482" s="249" t="s">
        <v>305</v>
      </c>
      <c r="E482" s="250" t="s">
        <v>659</v>
      </c>
      <c r="F482" s="251" t="s">
        <v>660</v>
      </c>
      <c r="G482" s="252" t="s">
        <v>199</v>
      </c>
      <c r="H482" s="253">
        <v>78.248999999999995</v>
      </c>
      <c r="I482" s="254"/>
      <c r="J482" s="255"/>
      <c r="K482" s="256">
        <f>ROUND(P482*H482,2)</f>
        <v>0</v>
      </c>
      <c r="L482" s="251" t="s">
        <v>148</v>
      </c>
      <c r="M482" s="257"/>
      <c r="N482" s="258" t="s">
        <v>22</v>
      </c>
      <c r="O482" s="187" t="s">
        <v>46</v>
      </c>
      <c r="P482" s="188">
        <f>I482+J482</f>
        <v>0</v>
      </c>
      <c r="Q482" s="188">
        <f>ROUND(I482*H482,2)</f>
        <v>0</v>
      </c>
      <c r="R482" s="188">
        <f>ROUND(J482*H482,2)</f>
        <v>0</v>
      </c>
      <c r="S482" s="67"/>
      <c r="T482" s="189">
        <f>S482*H482</f>
        <v>0</v>
      </c>
      <c r="U482" s="189">
        <v>1.18E-2</v>
      </c>
      <c r="V482" s="189">
        <f>U482*H482</f>
        <v>0.92333819999999989</v>
      </c>
      <c r="W482" s="189">
        <v>0</v>
      </c>
      <c r="X482" s="190">
        <f>W482*H482</f>
        <v>0</v>
      </c>
      <c r="Y482" s="37"/>
      <c r="Z482" s="37"/>
      <c r="AA482" s="37"/>
      <c r="AB482" s="37"/>
      <c r="AC482" s="37"/>
      <c r="AD482" s="37"/>
      <c r="AE482" s="37"/>
      <c r="AR482" s="191" t="s">
        <v>475</v>
      </c>
      <c r="AT482" s="191" t="s">
        <v>305</v>
      </c>
      <c r="AU482" s="191" t="s">
        <v>150</v>
      </c>
      <c r="AY482" s="20" t="s">
        <v>141</v>
      </c>
      <c r="BE482" s="192">
        <f>IF(O482="základní",K482,0)</f>
        <v>0</v>
      </c>
      <c r="BF482" s="192">
        <f>IF(O482="snížená",K482,0)</f>
        <v>0</v>
      </c>
      <c r="BG482" s="192">
        <f>IF(O482="zákl. přenesená",K482,0)</f>
        <v>0</v>
      </c>
      <c r="BH482" s="192">
        <f>IF(O482="sníž. přenesená",K482,0)</f>
        <v>0</v>
      </c>
      <c r="BI482" s="192">
        <f>IF(O482="nulová",K482,0)</f>
        <v>0</v>
      </c>
      <c r="BJ482" s="20" t="s">
        <v>150</v>
      </c>
      <c r="BK482" s="192">
        <f>ROUND(P482*H482,2)</f>
        <v>0</v>
      </c>
      <c r="BL482" s="20" t="s">
        <v>371</v>
      </c>
      <c r="BM482" s="191" t="s">
        <v>661</v>
      </c>
    </row>
    <row r="483" spans="1:65" s="14" customFormat="1" ht="11.25">
      <c r="B483" s="216"/>
      <c r="C483" s="217"/>
      <c r="D483" s="204" t="s">
        <v>191</v>
      </c>
      <c r="E483" s="218" t="s">
        <v>22</v>
      </c>
      <c r="F483" s="219" t="s">
        <v>597</v>
      </c>
      <c r="G483" s="217"/>
      <c r="H483" s="220">
        <v>76.715000000000003</v>
      </c>
      <c r="I483" s="221"/>
      <c r="J483" s="221"/>
      <c r="K483" s="217"/>
      <c r="L483" s="217"/>
      <c r="M483" s="222"/>
      <c r="N483" s="223"/>
      <c r="O483" s="224"/>
      <c r="P483" s="224"/>
      <c r="Q483" s="224"/>
      <c r="R483" s="224"/>
      <c r="S483" s="224"/>
      <c r="T483" s="224"/>
      <c r="U483" s="224"/>
      <c r="V483" s="224"/>
      <c r="W483" s="224"/>
      <c r="X483" s="225"/>
      <c r="AT483" s="226" t="s">
        <v>191</v>
      </c>
      <c r="AU483" s="226" t="s">
        <v>150</v>
      </c>
      <c r="AV483" s="14" t="s">
        <v>150</v>
      </c>
      <c r="AW483" s="14" t="s">
        <v>5</v>
      </c>
      <c r="AX483" s="14" t="s">
        <v>76</v>
      </c>
      <c r="AY483" s="226" t="s">
        <v>141</v>
      </c>
    </row>
    <row r="484" spans="1:65" s="15" customFormat="1" ht="11.25">
      <c r="B484" s="227"/>
      <c r="C484" s="228"/>
      <c r="D484" s="204" t="s">
        <v>191</v>
      </c>
      <c r="E484" s="229" t="s">
        <v>22</v>
      </c>
      <c r="F484" s="230" t="s">
        <v>195</v>
      </c>
      <c r="G484" s="228"/>
      <c r="H484" s="231">
        <v>76.715000000000003</v>
      </c>
      <c r="I484" s="232"/>
      <c r="J484" s="232"/>
      <c r="K484" s="228"/>
      <c r="L484" s="228"/>
      <c r="M484" s="233"/>
      <c r="N484" s="234"/>
      <c r="O484" s="235"/>
      <c r="P484" s="235"/>
      <c r="Q484" s="235"/>
      <c r="R484" s="235"/>
      <c r="S484" s="235"/>
      <c r="T484" s="235"/>
      <c r="U484" s="235"/>
      <c r="V484" s="235"/>
      <c r="W484" s="235"/>
      <c r="X484" s="236"/>
      <c r="AT484" s="237" t="s">
        <v>191</v>
      </c>
      <c r="AU484" s="237" t="s">
        <v>150</v>
      </c>
      <c r="AV484" s="15" t="s">
        <v>185</v>
      </c>
      <c r="AW484" s="15" t="s">
        <v>5</v>
      </c>
      <c r="AX484" s="15" t="s">
        <v>84</v>
      </c>
      <c r="AY484" s="237" t="s">
        <v>141</v>
      </c>
    </row>
    <row r="485" spans="1:65" s="14" customFormat="1" ht="11.25">
      <c r="B485" s="216"/>
      <c r="C485" s="217"/>
      <c r="D485" s="204" t="s">
        <v>191</v>
      </c>
      <c r="E485" s="217"/>
      <c r="F485" s="219" t="s">
        <v>662</v>
      </c>
      <c r="G485" s="217"/>
      <c r="H485" s="220">
        <v>78.248999999999995</v>
      </c>
      <c r="I485" s="221"/>
      <c r="J485" s="221"/>
      <c r="K485" s="217"/>
      <c r="L485" s="217"/>
      <c r="M485" s="222"/>
      <c r="N485" s="223"/>
      <c r="O485" s="224"/>
      <c r="P485" s="224"/>
      <c r="Q485" s="224"/>
      <c r="R485" s="224"/>
      <c r="S485" s="224"/>
      <c r="T485" s="224"/>
      <c r="U485" s="224"/>
      <c r="V485" s="224"/>
      <c r="W485" s="224"/>
      <c r="X485" s="225"/>
      <c r="AT485" s="226" t="s">
        <v>191</v>
      </c>
      <c r="AU485" s="226" t="s">
        <v>150</v>
      </c>
      <c r="AV485" s="14" t="s">
        <v>150</v>
      </c>
      <c r="AW485" s="14" t="s">
        <v>4</v>
      </c>
      <c r="AX485" s="14" t="s">
        <v>84</v>
      </c>
      <c r="AY485" s="226" t="s">
        <v>141</v>
      </c>
    </row>
    <row r="486" spans="1:65" s="2" customFormat="1" ht="33" customHeight="1">
      <c r="A486" s="37"/>
      <c r="B486" s="38"/>
      <c r="C486" s="179" t="s">
        <v>663</v>
      </c>
      <c r="D486" s="179" t="s">
        <v>144</v>
      </c>
      <c r="E486" s="180" t="s">
        <v>664</v>
      </c>
      <c r="F486" s="181" t="s">
        <v>665</v>
      </c>
      <c r="G486" s="182" t="s">
        <v>362</v>
      </c>
      <c r="H486" s="183">
        <v>29.984999999999999</v>
      </c>
      <c r="I486" s="184"/>
      <c r="J486" s="184"/>
      <c r="K486" s="185">
        <f>ROUND(P486*H486,2)</f>
        <v>0</v>
      </c>
      <c r="L486" s="181" t="s">
        <v>184</v>
      </c>
      <c r="M486" s="42"/>
      <c r="N486" s="186" t="s">
        <v>22</v>
      </c>
      <c r="O486" s="187" t="s">
        <v>46</v>
      </c>
      <c r="P486" s="188">
        <f>I486+J486</f>
        <v>0</v>
      </c>
      <c r="Q486" s="188">
        <f>ROUND(I486*H486,2)</f>
        <v>0</v>
      </c>
      <c r="R486" s="188">
        <f>ROUND(J486*H486,2)</f>
        <v>0</v>
      </c>
      <c r="S486" s="67"/>
      <c r="T486" s="189">
        <f>S486*H486</f>
        <v>0</v>
      </c>
      <c r="U486" s="189">
        <v>2.0000000000000001E-4</v>
      </c>
      <c r="V486" s="189">
        <f>U486*H486</f>
        <v>5.9970000000000006E-3</v>
      </c>
      <c r="W486" s="189">
        <v>0</v>
      </c>
      <c r="X486" s="190">
        <f>W486*H486</f>
        <v>0</v>
      </c>
      <c r="Y486" s="37"/>
      <c r="Z486" s="37"/>
      <c r="AA486" s="37"/>
      <c r="AB486" s="37"/>
      <c r="AC486" s="37"/>
      <c r="AD486" s="37"/>
      <c r="AE486" s="37"/>
      <c r="AR486" s="191" t="s">
        <v>371</v>
      </c>
      <c r="AT486" s="191" t="s">
        <v>144</v>
      </c>
      <c r="AU486" s="191" t="s">
        <v>150</v>
      </c>
      <c r="AY486" s="20" t="s">
        <v>141</v>
      </c>
      <c r="BE486" s="192">
        <f>IF(O486="základní",K486,0)</f>
        <v>0</v>
      </c>
      <c r="BF486" s="192">
        <f>IF(O486="snížená",K486,0)</f>
        <v>0</v>
      </c>
      <c r="BG486" s="192">
        <f>IF(O486="zákl. přenesená",K486,0)</f>
        <v>0</v>
      </c>
      <c r="BH486" s="192">
        <f>IF(O486="sníž. přenesená",K486,0)</f>
        <v>0</v>
      </c>
      <c r="BI486" s="192">
        <f>IF(O486="nulová",K486,0)</f>
        <v>0</v>
      </c>
      <c r="BJ486" s="20" t="s">
        <v>150</v>
      </c>
      <c r="BK486" s="192">
        <f>ROUND(P486*H486,2)</f>
        <v>0</v>
      </c>
      <c r="BL486" s="20" t="s">
        <v>371</v>
      </c>
      <c r="BM486" s="191" t="s">
        <v>666</v>
      </c>
    </row>
    <row r="487" spans="1:65" s="2" customFormat="1" ht="11.25">
      <c r="A487" s="37"/>
      <c r="B487" s="38"/>
      <c r="C487" s="39"/>
      <c r="D487" s="199" t="s">
        <v>187</v>
      </c>
      <c r="E487" s="39"/>
      <c r="F487" s="200" t="s">
        <v>667</v>
      </c>
      <c r="G487" s="39"/>
      <c r="H487" s="39"/>
      <c r="I487" s="201"/>
      <c r="J487" s="201"/>
      <c r="K487" s="39"/>
      <c r="L487" s="39"/>
      <c r="M487" s="42"/>
      <c r="N487" s="202"/>
      <c r="O487" s="203"/>
      <c r="P487" s="67"/>
      <c r="Q487" s="67"/>
      <c r="R487" s="67"/>
      <c r="S487" s="67"/>
      <c r="T487" s="67"/>
      <c r="U487" s="67"/>
      <c r="V487" s="67"/>
      <c r="W487" s="67"/>
      <c r="X487" s="68"/>
      <c r="Y487" s="37"/>
      <c r="Z487" s="37"/>
      <c r="AA487" s="37"/>
      <c r="AB487" s="37"/>
      <c r="AC487" s="37"/>
      <c r="AD487" s="37"/>
      <c r="AE487" s="37"/>
      <c r="AT487" s="20" t="s">
        <v>187</v>
      </c>
      <c r="AU487" s="20" t="s">
        <v>150</v>
      </c>
    </row>
    <row r="488" spans="1:65" s="13" customFormat="1" ht="11.25">
      <c r="B488" s="206"/>
      <c r="C488" s="207"/>
      <c r="D488" s="204" t="s">
        <v>191</v>
      </c>
      <c r="E488" s="208" t="s">
        <v>22</v>
      </c>
      <c r="F488" s="209" t="s">
        <v>224</v>
      </c>
      <c r="G488" s="207"/>
      <c r="H488" s="208" t="s">
        <v>22</v>
      </c>
      <c r="I488" s="210"/>
      <c r="J488" s="210"/>
      <c r="K488" s="207"/>
      <c r="L488" s="207"/>
      <c r="M488" s="211"/>
      <c r="N488" s="212"/>
      <c r="O488" s="213"/>
      <c r="P488" s="213"/>
      <c r="Q488" s="213"/>
      <c r="R488" s="213"/>
      <c r="S488" s="213"/>
      <c r="T488" s="213"/>
      <c r="U488" s="213"/>
      <c r="V488" s="213"/>
      <c r="W488" s="213"/>
      <c r="X488" s="214"/>
      <c r="AT488" s="215" t="s">
        <v>191</v>
      </c>
      <c r="AU488" s="215" t="s">
        <v>150</v>
      </c>
      <c r="AV488" s="13" t="s">
        <v>84</v>
      </c>
      <c r="AW488" s="13" t="s">
        <v>5</v>
      </c>
      <c r="AX488" s="13" t="s">
        <v>76</v>
      </c>
      <c r="AY488" s="215" t="s">
        <v>141</v>
      </c>
    </row>
    <row r="489" spans="1:65" s="14" customFormat="1" ht="11.25">
      <c r="B489" s="216"/>
      <c r="C489" s="217"/>
      <c r="D489" s="204" t="s">
        <v>191</v>
      </c>
      <c r="E489" s="218" t="s">
        <v>22</v>
      </c>
      <c r="F489" s="219" t="s">
        <v>668</v>
      </c>
      <c r="G489" s="217"/>
      <c r="H489" s="220">
        <v>9.1750000000000007</v>
      </c>
      <c r="I489" s="221"/>
      <c r="J489" s="221"/>
      <c r="K489" s="217"/>
      <c r="L489" s="217"/>
      <c r="M489" s="222"/>
      <c r="N489" s="223"/>
      <c r="O489" s="224"/>
      <c r="P489" s="224"/>
      <c r="Q489" s="224"/>
      <c r="R489" s="224"/>
      <c r="S489" s="224"/>
      <c r="T489" s="224"/>
      <c r="U489" s="224"/>
      <c r="V489" s="224"/>
      <c r="W489" s="224"/>
      <c r="X489" s="225"/>
      <c r="AT489" s="226" t="s">
        <v>191</v>
      </c>
      <c r="AU489" s="226" t="s">
        <v>150</v>
      </c>
      <c r="AV489" s="14" t="s">
        <v>150</v>
      </c>
      <c r="AW489" s="14" t="s">
        <v>5</v>
      </c>
      <c r="AX489" s="14" t="s">
        <v>76</v>
      </c>
      <c r="AY489" s="226" t="s">
        <v>141</v>
      </c>
    </row>
    <row r="490" spans="1:65" s="13" customFormat="1" ht="11.25">
      <c r="B490" s="206"/>
      <c r="C490" s="207"/>
      <c r="D490" s="204" t="s">
        <v>191</v>
      </c>
      <c r="E490" s="208" t="s">
        <v>22</v>
      </c>
      <c r="F490" s="209" t="s">
        <v>226</v>
      </c>
      <c r="G490" s="207"/>
      <c r="H490" s="208" t="s">
        <v>22</v>
      </c>
      <c r="I490" s="210"/>
      <c r="J490" s="210"/>
      <c r="K490" s="207"/>
      <c r="L490" s="207"/>
      <c r="M490" s="211"/>
      <c r="N490" s="212"/>
      <c r="O490" s="213"/>
      <c r="P490" s="213"/>
      <c r="Q490" s="213"/>
      <c r="R490" s="213"/>
      <c r="S490" s="213"/>
      <c r="T490" s="213"/>
      <c r="U490" s="213"/>
      <c r="V490" s="213"/>
      <c r="W490" s="213"/>
      <c r="X490" s="214"/>
      <c r="AT490" s="215" t="s">
        <v>191</v>
      </c>
      <c r="AU490" s="215" t="s">
        <v>150</v>
      </c>
      <c r="AV490" s="13" t="s">
        <v>84</v>
      </c>
      <c r="AW490" s="13" t="s">
        <v>5</v>
      </c>
      <c r="AX490" s="13" t="s">
        <v>76</v>
      </c>
      <c r="AY490" s="215" t="s">
        <v>141</v>
      </c>
    </row>
    <row r="491" spans="1:65" s="14" customFormat="1" ht="11.25">
      <c r="B491" s="216"/>
      <c r="C491" s="217"/>
      <c r="D491" s="204" t="s">
        <v>191</v>
      </c>
      <c r="E491" s="218" t="s">
        <v>22</v>
      </c>
      <c r="F491" s="219" t="s">
        <v>84</v>
      </c>
      <c r="G491" s="217"/>
      <c r="H491" s="220">
        <v>1</v>
      </c>
      <c r="I491" s="221"/>
      <c r="J491" s="221"/>
      <c r="K491" s="217"/>
      <c r="L491" s="217"/>
      <c r="M491" s="222"/>
      <c r="N491" s="223"/>
      <c r="O491" s="224"/>
      <c r="P491" s="224"/>
      <c r="Q491" s="224"/>
      <c r="R491" s="224"/>
      <c r="S491" s="224"/>
      <c r="T491" s="224"/>
      <c r="U491" s="224"/>
      <c r="V491" s="224"/>
      <c r="W491" s="224"/>
      <c r="X491" s="225"/>
      <c r="AT491" s="226" t="s">
        <v>191</v>
      </c>
      <c r="AU491" s="226" t="s">
        <v>150</v>
      </c>
      <c r="AV491" s="14" t="s">
        <v>150</v>
      </c>
      <c r="AW491" s="14" t="s">
        <v>5</v>
      </c>
      <c r="AX491" s="14" t="s">
        <v>76</v>
      </c>
      <c r="AY491" s="226" t="s">
        <v>141</v>
      </c>
    </row>
    <row r="492" spans="1:65" s="13" customFormat="1" ht="11.25">
      <c r="B492" s="206"/>
      <c r="C492" s="207"/>
      <c r="D492" s="204" t="s">
        <v>191</v>
      </c>
      <c r="E492" s="208" t="s">
        <v>22</v>
      </c>
      <c r="F492" s="209" t="s">
        <v>605</v>
      </c>
      <c r="G492" s="207"/>
      <c r="H492" s="208" t="s">
        <v>22</v>
      </c>
      <c r="I492" s="210"/>
      <c r="J492" s="210"/>
      <c r="K492" s="207"/>
      <c r="L492" s="207"/>
      <c r="M492" s="211"/>
      <c r="N492" s="212"/>
      <c r="O492" s="213"/>
      <c r="P492" s="213"/>
      <c r="Q492" s="213"/>
      <c r="R492" s="213"/>
      <c r="S492" s="213"/>
      <c r="T492" s="213"/>
      <c r="U492" s="213"/>
      <c r="V492" s="213"/>
      <c r="W492" s="213"/>
      <c r="X492" s="214"/>
      <c r="AT492" s="215" t="s">
        <v>191</v>
      </c>
      <c r="AU492" s="215" t="s">
        <v>150</v>
      </c>
      <c r="AV492" s="13" t="s">
        <v>84</v>
      </c>
      <c r="AW492" s="13" t="s">
        <v>5</v>
      </c>
      <c r="AX492" s="13" t="s">
        <v>76</v>
      </c>
      <c r="AY492" s="215" t="s">
        <v>141</v>
      </c>
    </row>
    <row r="493" spans="1:65" s="14" customFormat="1" ht="11.25">
      <c r="B493" s="216"/>
      <c r="C493" s="217"/>
      <c r="D493" s="204" t="s">
        <v>191</v>
      </c>
      <c r="E493" s="218" t="s">
        <v>22</v>
      </c>
      <c r="F493" s="219" t="s">
        <v>669</v>
      </c>
      <c r="G493" s="217"/>
      <c r="H493" s="220">
        <v>15.81</v>
      </c>
      <c r="I493" s="221"/>
      <c r="J493" s="221"/>
      <c r="K493" s="217"/>
      <c r="L493" s="217"/>
      <c r="M493" s="222"/>
      <c r="N493" s="223"/>
      <c r="O493" s="224"/>
      <c r="P493" s="224"/>
      <c r="Q493" s="224"/>
      <c r="R493" s="224"/>
      <c r="S493" s="224"/>
      <c r="T493" s="224"/>
      <c r="U493" s="224"/>
      <c r="V493" s="224"/>
      <c r="W493" s="224"/>
      <c r="X493" s="225"/>
      <c r="AT493" s="226" t="s">
        <v>191</v>
      </c>
      <c r="AU493" s="226" t="s">
        <v>150</v>
      </c>
      <c r="AV493" s="14" t="s">
        <v>150</v>
      </c>
      <c r="AW493" s="14" t="s">
        <v>5</v>
      </c>
      <c r="AX493" s="14" t="s">
        <v>76</v>
      </c>
      <c r="AY493" s="226" t="s">
        <v>141</v>
      </c>
    </row>
    <row r="494" spans="1:65" s="13" customFormat="1" ht="11.25">
      <c r="B494" s="206"/>
      <c r="C494" s="207"/>
      <c r="D494" s="204" t="s">
        <v>191</v>
      </c>
      <c r="E494" s="208" t="s">
        <v>22</v>
      </c>
      <c r="F494" s="209" t="s">
        <v>608</v>
      </c>
      <c r="G494" s="207"/>
      <c r="H494" s="208" t="s">
        <v>22</v>
      </c>
      <c r="I494" s="210"/>
      <c r="J494" s="210"/>
      <c r="K494" s="207"/>
      <c r="L494" s="207"/>
      <c r="M494" s="211"/>
      <c r="N494" s="212"/>
      <c r="O494" s="213"/>
      <c r="P494" s="213"/>
      <c r="Q494" s="213"/>
      <c r="R494" s="213"/>
      <c r="S494" s="213"/>
      <c r="T494" s="213"/>
      <c r="U494" s="213"/>
      <c r="V494" s="213"/>
      <c r="W494" s="213"/>
      <c r="X494" s="214"/>
      <c r="AT494" s="215" t="s">
        <v>191</v>
      </c>
      <c r="AU494" s="215" t="s">
        <v>150</v>
      </c>
      <c r="AV494" s="13" t="s">
        <v>84</v>
      </c>
      <c r="AW494" s="13" t="s">
        <v>5</v>
      </c>
      <c r="AX494" s="13" t="s">
        <v>76</v>
      </c>
      <c r="AY494" s="215" t="s">
        <v>141</v>
      </c>
    </row>
    <row r="495" spans="1:65" s="14" customFormat="1" ht="11.25">
      <c r="B495" s="216"/>
      <c r="C495" s="217"/>
      <c r="D495" s="204" t="s">
        <v>191</v>
      </c>
      <c r="E495" s="218" t="s">
        <v>22</v>
      </c>
      <c r="F495" s="219" t="s">
        <v>670</v>
      </c>
      <c r="G495" s="217"/>
      <c r="H495" s="220">
        <v>4</v>
      </c>
      <c r="I495" s="221"/>
      <c r="J495" s="221"/>
      <c r="K495" s="217"/>
      <c r="L495" s="217"/>
      <c r="M495" s="222"/>
      <c r="N495" s="223"/>
      <c r="O495" s="224"/>
      <c r="P495" s="224"/>
      <c r="Q495" s="224"/>
      <c r="R495" s="224"/>
      <c r="S495" s="224"/>
      <c r="T495" s="224"/>
      <c r="U495" s="224"/>
      <c r="V495" s="224"/>
      <c r="W495" s="224"/>
      <c r="X495" s="225"/>
      <c r="AT495" s="226" t="s">
        <v>191</v>
      </c>
      <c r="AU495" s="226" t="s">
        <v>150</v>
      </c>
      <c r="AV495" s="14" t="s">
        <v>150</v>
      </c>
      <c r="AW495" s="14" t="s">
        <v>5</v>
      </c>
      <c r="AX495" s="14" t="s">
        <v>76</v>
      </c>
      <c r="AY495" s="226" t="s">
        <v>141</v>
      </c>
    </row>
    <row r="496" spans="1:65" s="15" customFormat="1" ht="11.25">
      <c r="B496" s="227"/>
      <c r="C496" s="228"/>
      <c r="D496" s="204" t="s">
        <v>191</v>
      </c>
      <c r="E496" s="229" t="s">
        <v>22</v>
      </c>
      <c r="F496" s="230" t="s">
        <v>195</v>
      </c>
      <c r="G496" s="228"/>
      <c r="H496" s="231">
        <v>29.984999999999999</v>
      </c>
      <c r="I496" s="232"/>
      <c r="J496" s="232"/>
      <c r="K496" s="228"/>
      <c r="L496" s="228"/>
      <c r="M496" s="233"/>
      <c r="N496" s="234"/>
      <c r="O496" s="235"/>
      <c r="P496" s="235"/>
      <c r="Q496" s="235"/>
      <c r="R496" s="235"/>
      <c r="S496" s="235"/>
      <c r="T496" s="235"/>
      <c r="U496" s="235"/>
      <c r="V496" s="235"/>
      <c r="W496" s="235"/>
      <c r="X496" s="236"/>
      <c r="AT496" s="237" t="s">
        <v>191</v>
      </c>
      <c r="AU496" s="237" t="s">
        <v>150</v>
      </c>
      <c r="AV496" s="15" t="s">
        <v>185</v>
      </c>
      <c r="AW496" s="15" t="s">
        <v>5</v>
      </c>
      <c r="AX496" s="15" t="s">
        <v>84</v>
      </c>
      <c r="AY496" s="237" t="s">
        <v>141</v>
      </c>
    </row>
    <row r="497" spans="1:65" s="2" customFormat="1" ht="24.2" customHeight="1">
      <c r="A497" s="37"/>
      <c r="B497" s="38"/>
      <c r="C497" s="249" t="s">
        <v>671</v>
      </c>
      <c r="D497" s="249" t="s">
        <v>305</v>
      </c>
      <c r="E497" s="250" t="s">
        <v>672</v>
      </c>
      <c r="F497" s="251" t="s">
        <v>673</v>
      </c>
      <c r="G497" s="252" t="s">
        <v>362</v>
      </c>
      <c r="H497" s="253">
        <v>31.484000000000002</v>
      </c>
      <c r="I497" s="254"/>
      <c r="J497" s="255"/>
      <c r="K497" s="256">
        <f>ROUND(P497*H497,2)</f>
        <v>0</v>
      </c>
      <c r="L497" s="251" t="s">
        <v>184</v>
      </c>
      <c r="M497" s="257"/>
      <c r="N497" s="258" t="s">
        <v>22</v>
      </c>
      <c r="O497" s="187" t="s">
        <v>46</v>
      </c>
      <c r="P497" s="188">
        <f>I497+J497</f>
        <v>0</v>
      </c>
      <c r="Q497" s="188">
        <f>ROUND(I497*H497,2)</f>
        <v>0</v>
      </c>
      <c r="R497" s="188">
        <f>ROUND(J497*H497,2)</f>
        <v>0</v>
      </c>
      <c r="S497" s="67"/>
      <c r="T497" s="189">
        <f>S497*H497</f>
        <v>0</v>
      </c>
      <c r="U497" s="189">
        <v>2.9999999999999997E-4</v>
      </c>
      <c r="V497" s="189">
        <f>U497*H497</f>
        <v>9.4451999999999991E-3</v>
      </c>
      <c r="W497" s="189">
        <v>0</v>
      </c>
      <c r="X497" s="190">
        <f>W497*H497</f>
        <v>0</v>
      </c>
      <c r="Y497" s="37"/>
      <c r="Z497" s="37"/>
      <c r="AA497" s="37"/>
      <c r="AB497" s="37"/>
      <c r="AC497" s="37"/>
      <c r="AD497" s="37"/>
      <c r="AE497" s="37"/>
      <c r="AR497" s="191" t="s">
        <v>475</v>
      </c>
      <c r="AT497" s="191" t="s">
        <v>305</v>
      </c>
      <c r="AU497" s="191" t="s">
        <v>150</v>
      </c>
      <c r="AY497" s="20" t="s">
        <v>141</v>
      </c>
      <c r="BE497" s="192">
        <f>IF(O497="základní",K497,0)</f>
        <v>0</v>
      </c>
      <c r="BF497" s="192">
        <f>IF(O497="snížená",K497,0)</f>
        <v>0</v>
      </c>
      <c r="BG497" s="192">
        <f>IF(O497="zákl. přenesená",K497,0)</f>
        <v>0</v>
      </c>
      <c r="BH497" s="192">
        <f>IF(O497="sníž. přenesená",K497,0)</f>
        <v>0</v>
      </c>
      <c r="BI497" s="192">
        <f>IF(O497="nulová",K497,0)</f>
        <v>0</v>
      </c>
      <c r="BJ497" s="20" t="s">
        <v>150</v>
      </c>
      <c r="BK497" s="192">
        <f>ROUND(P497*H497,2)</f>
        <v>0</v>
      </c>
      <c r="BL497" s="20" t="s">
        <v>371</v>
      </c>
      <c r="BM497" s="191" t="s">
        <v>674</v>
      </c>
    </row>
    <row r="498" spans="1:65" s="14" customFormat="1" ht="11.25">
      <c r="B498" s="216"/>
      <c r="C498" s="217"/>
      <c r="D498" s="204" t="s">
        <v>191</v>
      </c>
      <c r="E498" s="218" t="s">
        <v>22</v>
      </c>
      <c r="F498" s="219" t="s">
        <v>675</v>
      </c>
      <c r="G498" s="217"/>
      <c r="H498" s="220">
        <v>29.984999999999999</v>
      </c>
      <c r="I498" s="221"/>
      <c r="J498" s="221"/>
      <c r="K498" s="217"/>
      <c r="L498" s="217"/>
      <c r="M498" s="222"/>
      <c r="N498" s="223"/>
      <c r="O498" s="224"/>
      <c r="P498" s="224"/>
      <c r="Q498" s="224"/>
      <c r="R498" s="224"/>
      <c r="S498" s="224"/>
      <c r="T498" s="224"/>
      <c r="U498" s="224"/>
      <c r="V498" s="224"/>
      <c r="W498" s="224"/>
      <c r="X498" s="225"/>
      <c r="AT498" s="226" t="s">
        <v>191</v>
      </c>
      <c r="AU498" s="226" t="s">
        <v>150</v>
      </c>
      <c r="AV498" s="14" t="s">
        <v>150</v>
      </c>
      <c r="AW498" s="14" t="s">
        <v>5</v>
      </c>
      <c r="AX498" s="14" t="s">
        <v>76</v>
      </c>
      <c r="AY498" s="226" t="s">
        <v>141</v>
      </c>
    </row>
    <row r="499" spans="1:65" s="15" customFormat="1" ht="11.25">
      <c r="B499" s="227"/>
      <c r="C499" s="228"/>
      <c r="D499" s="204" t="s">
        <v>191</v>
      </c>
      <c r="E499" s="229" t="s">
        <v>22</v>
      </c>
      <c r="F499" s="230" t="s">
        <v>195</v>
      </c>
      <c r="G499" s="228"/>
      <c r="H499" s="231">
        <v>29.984999999999999</v>
      </c>
      <c r="I499" s="232"/>
      <c r="J499" s="232"/>
      <c r="K499" s="228"/>
      <c r="L499" s="228"/>
      <c r="M499" s="233"/>
      <c r="N499" s="234"/>
      <c r="O499" s="235"/>
      <c r="P499" s="235"/>
      <c r="Q499" s="235"/>
      <c r="R499" s="235"/>
      <c r="S499" s="235"/>
      <c r="T499" s="235"/>
      <c r="U499" s="235"/>
      <c r="V499" s="235"/>
      <c r="W499" s="235"/>
      <c r="X499" s="236"/>
      <c r="AT499" s="237" t="s">
        <v>191</v>
      </c>
      <c r="AU499" s="237" t="s">
        <v>150</v>
      </c>
      <c r="AV499" s="15" t="s">
        <v>185</v>
      </c>
      <c r="AW499" s="15" t="s">
        <v>5</v>
      </c>
      <c r="AX499" s="15" t="s">
        <v>84</v>
      </c>
      <c r="AY499" s="237" t="s">
        <v>141</v>
      </c>
    </row>
    <row r="500" spans="1:65" s="14" customFormat="1" ht="11.25">
      <c r="B500" s="216"/>
      <c r="C500" s="217"/>
      <c r="D500" s="204" t="s">
        <v>191</v>
      </c>
      <c r="E500" s="217"/>
      <c r="F500" s="219" t="s">
        <v>676</v>
      </c>
      <c r="G500" s="217"/>
      <c r="H500" s="220">
        <v>31.484000000000002</v>
      </c>
      <c r="I500" s="221"/>
      <c r="J500" s="221"/>
      <c r="K500" s="217"/>
      <c r="L500" s="217"/>
      <c r="M500" s="222"/>
      <c r="N500" s="223"/>
      <c r="O500" s="224"/>
      <c r="P500" s="224"/>
      <c r="Q500" s="224"/>
      <c r="R500" s="224"/>
      <c r="S500" s="224"/>
      <c r="T500" s="224"/>
      <c r="U500" s="224"/>
      <c r="V500" s="224"/>
      <c r="W500" s="224"/>
      <c r="X500" s="225"/>
      <c r="AT500" s="226" t="s">
        <v>191</v>
      </c>
      <c r="AU500" s="226" t="s">
        <v>150</v>
      </c>
      <c r="AV500" s="14" t="s">
        <v>150</v>
      </c>
      <c r="AW500" s="14" t="s">
        <v>4</v>
      </c>
      <c r="AX500" s="14" t="s">
        <v>84</v>
      </c>
      <c r="AY500" s="226" t="s">
        <v>141</v>
      </c>
    </row>
    <row r="501" spans="1:65" s="2" customFormat="1" ht="33" customHeight="1">
      <c r="A501" s="37"/>
      <c r="B501" s="38"/>
      <c r="C501" s="179" t="s">
        <v>677</v>
      </c>
      <c r="D501" s="179" t="s">
        <v>144</v>
      </c>
      <c r="E501" s="180" t="s">
        <v>678</v>
      </c>
      <c r="F501" s="181" t="s">
        <v>679</v>
      </c>
      <c r="G501" s="182" t="s">
        <v>362</v>
      </c>
      <c r="H501" s="183">
        <v>38.854999999999997</v>
      </c>
      <c r="I501" s="184"/>
      <c r="J501" s="184"/>
      <c r="K501" s="185">
        <f>ROUND(P501*H501,2)</f>
        <v>0</v>
      </c>
      <c r="L501" s="181" t="s">
        <v>184</v>
      </c>
      <c r="M501" s="42"/>
      <c r="N501" s="186" t="s">
        <v>22</v>
      </c>
      <c r="O501" s="187" t="s">
        <v>46</v>
      </c>
      <c r="P501" s="188">
        <f>I501+J501</f>
        <v>0</v>
      </c>
      <c r="Q501" s="188">
        <f>ROUND(I501*H501,2)</f>
        <v>0</v>
      </c>
      <c r="R501" s="188">
        <f>ROUND(J501*H501,2)</f>
        <v>0</v>
      </c>
      <c r="S501" s="67"/>
      <c r="T501" s="189">
        <f>S501*H501</f>
        <v>0</v>
      </c>
      <c r="U501" s="189">
        <v>1.8000000000000001E-4</v>
      </c>
      <c r="V501" s="189">
        <f>U501*H501</f>
        <v>6.9938999999999999E-3</v>
      </c>
      <c r="W501" s="189">
        <v>0</v>
      </c>
      <c r="X501" s="190">
        <f>W501*H501</f>
        <v>0</v>
      </c>
      <c r="Y501" s="37"/>
      <c r="Z501" s="37"/>
      <c r="AA501" s="37"/>
      <c r="AB501" s="37"/>
      <c r="AC501" s="37"/>
      <c r="AD501" s="37"/>
      <c r="AE501" s="37"/>
      <c r="AR501" s="191" t="s">
        <v>371</v>
      </c>
      <c r="AT501" s="191" t="s">
        <v>144</v>
      </c>
      <c r="AU501" s="191" t="s">
        <v>150</v>
      </c>
      <c r="AY501" s="20" t="s">
        <v>141</v>
      </c>
      <c r="BE501" s="192">
        <f>IF(O501="základní",K501,0)</f>
        <v>0</v>
      </c>
      <c r="BF501" s="192">
        <f>IF(O501="snížená",K501,0)</f>
        <v>0</v>
      </c>
      <c r="BG501" s="192">
        <f>IF(O501="zákl. přenesená",K501,0)</f>
        <v>0</v>
      </c>
      <c r="BH501" s="192">
        <f>IF(O501="sníž. přenesená",K501,0)</f>
        <v>0</v>
      </c>
      <c r="BI501" s="192">
        <f>IF(O501="nulová",K501,0)</f>
        <v>0</v>
      </c>
      <c r="BJ501" s="20" t="s">
        <v>150</v>
      </c>
      <c r="BK501" s="192">
        <f>ROUND(P501*H501,2)</f>
        <v>0</v>
      </c>
      <c r="BL501" s="20" t="s">
        <v>371</v>
      </c>
      <c r="BM501" s="191" t="s">
        <v>680</v>
      </c>
    </row>
    <row r="502" spans="1:65" s="2" customFormat="1" ht="11.25">
      <c r="A502" s="37"/>
      <c r="B502" s="38"/>
      <c r="C502" s="39"/>
      <c r="D502" s="199" t="s">
        <v>187</v>
      </c>
      <c r="E502" s="39"/>
      <c r="F502" s="200" t="s">
        <v>681</v>
      </c>
      <c r="G502" s="39"/>
      <c r="H502" s="39"/>
      <c r="I502" s="201"/>
      <c r="J502" s="201"/>
      <c r="K502" s="39"/>
      <c r="L502" s="39"/>
      <c r="M502" s="42"/>
      <c r="N502" s="202"/>
      <c r="O502" s="203"/>
      <c r="P502" s="67"/>
      <c r="Q502" s="67"/>
      <c r="R502" s="67"/>
      <c r="S502" s="67"/>
      <c r="T502" s="67"/>
      <c r="U502" s="67"/>
      <c r="V502" s="67"/>
      <c r="W502" s="67"/>
      <c r="X502" s="68"/>
      <c r="Y502" s="37"/>
      <c r="Z502" s="37"/>
      <c r="AA502" s="37"/>
      <c r="AB502" s="37"/>
      <c r="AC502" s="37"/>
      <c r="AD502" s="37"/>
      <c r="AE502" s="37"/>
      <c r="AT502" s="20" t="s">
        <v>187</v>
      </c>
      <c r="AU502" s="20" t="s">
        <v>150</v>
      </c>
    </row>
    <row r="503" spans="1:65" s="13" customFormat="1" ht="11.25">
      <c r="B503" s="206"/>
      <c r="C503" s="207"/>
      <c r="D503" s="204" t="s">
        <v>191</v>
      </c>
      <c r="E503" s="208" t="s">
        <v>22</v>
      </c>
      <c r="F503" s="209" t="s">
        <v>224</v>
      </c>
      <c r="G503" s="207"/>
      <c r="H503" s="208" t="s">
        <v>22</v>
      </c>
      <c r="I503" s="210"/>
      <c r="J503" s="210"/>
      <c r="K503" s="207"/>
      <c r="L503" s="207"/>
      <c r="M503" s="211"/>
      <c r="N503" s="212"/>
      <c r="O503" s="213"/>
      <c r="P503" s="213"/>
      <c r="Q503" s="213"/>
      <c r="R503" s="213"/>
      <c r="S503" s="213"/>
      <c r="T503" s="213"/>
      <c r="U503" s="213"/>
      <c r="V503" s="213"/>
      <c r="W503" s="213"/>
      <c r="X503" s="214"/>
      <c r="AT503" s="215" t="s">
        <v>191</v>
      </c>
      <c r="AU503" s="215" t="s">
        <v>150</v>
      </c>
      <c r="AV503" s="13" t="s">
        <v>84</v>
      </c>
      <c r="AW503" s="13" t="s">
        <v>5</v>
      </c>
      <c r="AX503" s="13" t="s">
        <v>76</v>
      </c>
      <c r="AY503" s="215" t="s">
        <v>141</v>
      </c>
    </row>
    <row r="504" spans="1:65" s="14" customFormat="1" ht="11.25">
      <c r="B504" s="216"/>
      <c r="C504" s="217"/>
      <c r="D504" s="204" t="s">
        <v>191</v>
      </c>
      <c r="E504" s="218" t="s">
        <v>22</v>
      </c>
      <c r="F504" s="219" t="s">
        <v>634</v>
      </c>
      <c r="G504" s="217"/>
      <c r="H504" s="220">
        <v>6.98</v>
      </c>
      <c r="I504" s="221"/>
      <c r="J504" s="221"/>
      <c r="K504" s="217"/>
      <c r="L504" s="217"/>
      <c r="M504" s="222"/>
      <c r="N504" s="223"/>
      <c r="O504" s="224"/>
      <c r="P504" s="224"/>
      <c r="Q504" s="224"/>
      <c r="R504" s="224"/>
      <c r="S504" s="224"/>
      <c r="T504" s="224"/>
      <c r="U504" s="224"/>
      <c r="V504" s="224"/>
      <c r="W504" s="224"/>
      <c r="X504" s="225"/>
      <c r="AT504" s="226" t="s">
        <v>191</v>
      </c>
      <c r="AU504" s="226" t="s">
        <v>150</v>
      </c>
      <c r="AV504" s="14" t="s">
        <v>150</v>
      </c>
      <c r="AW504" s="14" t="s">
        <v>5</v>
      </c>
      <c r="AX504" s="14" t="s">
        <v>76</v>
      </c>
      <c r="AY504" s="226" t="s">
        <v>141</v>
      </c>
    </row>
    <row r="505" spans="1:65" s="13" customFormat="1" ht="11.25">
      <c r="B505" s="206"/>
      <c r="C505" s="207"/>
      <c r="D505" s="204" t="s">
        <v>191</v>
      </c>
      <c r="E505" s="208" t="s">
        <v>22</v>
      </c>
      <c r="F505" s="209" t="s">
        <v>226</v>
      </c>
      <c r="G505" s="207"/>
      <c r="H505" s="208" t="s">
        <v>22</v>
      </c>
      <c r="I505" s="210"/>
      <c r="J505" s="210"/>
      <c r="K505" s="207"/>
      <c r="L505" s="207"/>
      <c r="M505" s="211"/>
      <c r="N505" s="212"/>
      <c r="O505" s="213"/>
      <c r="P505" s="213"/>
      <c r="Q505" s="213"/>
      <c r="R505" s="213"/>
      <c r="S505" s="213"/>
      <c r="T505" s="213"/>
      <c r="U505" s="213"/>
      <c r="V505" s="213"/>
      <c r="W505" s="213"/>
      <c r="X505" s="214"/>
      <c r="AT505" s="215" t="s">
        <v>191</v>
      </c>
      <c r="AU505" s="215" t="s">
        <v>150</v>
      </c>
      <c r="AV505" s="13" t="s">
        <v>84</v>
      </c>
      <c r="AW505" s="13" t="s">
        <v>5</v>
      </c>
      <c r="AX505" s="13" t="s">
        <v>76</v>
      </c>
      <c r="AY505" s="215" t="s">
        <v>141</v>
      </c>
    </row>
    <row r="506" spans="1:65" s="14" customFormat="1" ht="11.25">
      <c r="B506" s="216"/>
      <c r="C506" s="217"/>
      <c r="D506" s="204" t="s">
        <v>191</v>
      </c>
      <c r="E506" s="218" t="s">
        <v>22</v>
      </c>
      <c r="F506" s="219" t="s">
        <v>635</v>
      </c>
      <c r="G506" s="217"/>
      <c r="H506" s="220">
        <v>5.12</v>
      </c>
      <c r="I506" s="221"/>
      <c r="J506" s="221"/>
      <c r="K506" s="217"/>
      <c r="L506" s="217"/>
      <c r="M506" s="222"/>
      <c r="N506" s="223"/>
      <c r="O506" s="224"/>
      <c r="P506" s="224"/>
      <c r="Q506" s="224"/>
      <c r="R506" s="224"/>
      <c r="S506" s="224"/>
      <c r="T506" s="224"/>
      <c r="U506" s="224"/>
      <c r="V506" s="224"/>
      <c r="W506" s="224"/>
      <c r="X506" s="225"/>
      <c r="AT506" s="226" t="s">
        <v>191</v>
      </c>
      <c r="AU506" s="226" t="s">
        <v>150</v>
      </c>
      <c r="AV506" s="14" t="s">
        <v>150</v>
      </c>
      <c r="AW506" s="14" t="s">
        <v>5</v>
      </c>
      <c r="AX506" s="14" t="s">
        <v>76</v>
      </c>
      <c r="AY506" s="226" t="s">
        <v>141</v>
      </c>
    </row>
    <row r="507" spans="1:65" s="13" customFormat="1" ht="11.25">
      <c r="B507" s="206"/>
      <c r="C507" s="207"/>
      <c r="D507" s="204" t="s">
        <v>191</v>
      </c>
      <c r="E507" s="208" t="s">
        <v>22</v>
      </c>
      <c r="F507" s="209" t="s">
        <v>605</v>
      </c>
      <c r="G507" s="207"/>
      <c r="H507" s="208" t="s">
        <v>22</v>
      </c>
      <c r="I507" s="210"/>
      <c r="J507" s="210"/>
      <c r="K507" s="207"/>
      <c r="L507" s="207"/>
      <c r="M507" s="211"/>
      <c r="N507" s="212"/>
      <c r="O507" s="213"/>
      <c r="P507" s="213"/>
      <c r="Q507" s="213"/>
      <c r="R507" s="213"/>
      <c r="S507" s="213"/>
      <c r="T507" s="213"/>
      <c r="U507" s="213"/>
      <c r="V507" s="213"/>
      <c r="W507" s="213"/>
      <c r="X507" s="214"/>
      <c r="AT507" s="215" t="s">
        <v>191</v>
      </c>
      <c r="AU507" s="215" t="s">
        <v>150</v>
      </c>
      <c r="AV507" s="13" t="s">
        <v>84</v>
      </c>
      <c r="AW507" s="13" t="s">
        <v>5</v>
      </c>
      <c r="AX507" s="13" t="s">
        <v>76</v>
      </c>
      <c r="AY507" s="215" t="s">
        <v>141</v>
      </c>
    </row>
    <row r="508" spans="1:65" s="14" customFormat="1" ht="33.75">
      <c r="B508" s="216"/>
      <c r="C508" s="217"/>
      <c r="D508" s="204" t="s">
        <v>191</v>
      </c>
      <c r="E508" s="218" t="s">
        <v>22</v>
      </c>
      <c r="F508" s="219" t="s">
        <v>682</v>
      </c>
      <c r="G508" s="217"/>
      <c r="H508" s="220">
        <v>17.664999999999999</v>
      </c>
      <c r="I508" s="221"/>
      <c r="J508" s="221"/>
      <c r="K508" s="217"/>
      <c r="L508" s="217"/>
      <c r="M508" s="222"/>
      <c r="N508" s="223"/>
      <c r="O508" s="224"/>
      <c r="P508" s="224"/>
      <c r="Q508" s="224"/>
      <c r="R508" s="224"/>
      <c r="S508" s="224"/>
      <c r="T508" s="224"/>
      <c r="U508" s="224"/>
      <c r="V508" s="224"/>
      <c r="W508" s="224"/>
      <c r="X508" s="225"/>
      <c r="AT508" s="226" t="s">
        <v>191</v>
      </c>
      <c r="AU508" s="226" t="s">
        <v>150</v>
      </c>
      <c r="AV508" s="14" t="s">
        <v>150</v>
      </c>
      <c r="AW508" s="14" t="s">
        <v>5</v>
      </c>
      <c r="AX508" s="14" t="s">
        <v>76</v>
      </c>
      <c r="AY508" s="226" t="s">
        <v>141</v>
      </c>
    </row>
    <row r="509" spans="1:65" s="13" customFormat="1" ht="11.25">
      <c r="B509" s="206"/>
      <c r="C509" s="207"/>
      <c r="D509" s="204" t="s">
        <v>191</v>
      </c>
      <c r="E509" s="208" t="s">
        <v>22</v>
      </c>
      <c r="F509" s="209" t="s">
        <v>608</v>
      </c>
      <c r="G509" s="207"/>
      <c r="H509" s="208" t="s">
        <v>22</v>
      </c>
      <c r="I509" s="210"/>
      <c r="J509" s="210"/>
      <c r="K509" s="207"/>
      <c r="L509" s="207"/>
      <c r="M509" s="211"/>
      <c r="N509" s="212"/>
      <c r="O509" s="213"/>
      <c r="P509" s="213"/>
      <c r="Q509" s="213"/>
      <c r="R509" s="213"/>
      <c r="S509" s="213"/>
      <c r="T509" s="213"/>
      <c r="U509" s="213"/>
      <c r="V509" s="213"/>
      <c r="W509" s="213"/>
      <c r="X509" s="214"/>
      <c r="AT509" s="215" t="s">
        <v>191</v>
      </c>
      <c r="AU509" s="215" t="s">
        <v>150</v>
      </c>
      <c r="AV509" s="13" t="s">
        <v>84</v>
      </c>
      <c r="AW509" s="13" t="s">
        <v>5</v>
      </c>
      <c r="AX509" s="13" t="s">
        <v>76</v>
      </c>
      <c r="AY509" s="215" t="s">
        <v>141</v>
      </c>
    </row>
    <row r="510" spans="1:65" s="14" customFormat="1" ht="11.25">
      <c r="B510" s="216"/>
      <c r="C510" s="217"/>
      <c r="D510" s="204" t="s">
        <v>191</v>
      </c>
      <c r="E510" s="218" t="s">
        <v>22</v>
      </c>
      <c r="F510" s="219" t="s">
        <v>683</v>
      </c>
      <c r="G510" s="217"/>
      <c r="H510" s="220">
        <v>9.09</v>
      </c>
      <c r="I510" s="221"/>
      <c r="J510" s="221"/>
      <c r="K510" s="217"/>
      <c r="L510" s="217"/>
      <c r="M510" s="222"/>
      <c r="N510" s="223"/>
      <c r="O510" s="224"/>
      <c r="P510" s="224"/>
      <c r="Q510" s="224"/>
      <c r="R510" s="224"/>
      <c r="S510" s="224"/>
      <c r="T510" s="224"/>
      <c r="U510" s="224"/>
      <c r="V510" s="224"/>
      <c r="W510" s="224"/>
      <c r="X510" s="225"/>
      <c r="AT510" s="226" t="s">
        <v>191</v>
      </c>
      <c r="AU510" s="226" t="s">
        <v>150</v>
      </c>
      <c r="AV510" s="14" t="s">
        <v>150</v>
      </c>
      <c r="AW510" s="14" t="s">
        <v>5</v>
      </c>
      <c r="AX510" s="14" t="s">
        <v>76</v>
      </c>
      <c r="AY510" s="226" t="s">
        <v>141</v>
      </c>
    </row>
    <row r="511" spans="1:65" s="15" customFormat="1" ht="11.25">
      <c r="B511" s="227"/>
      <c r="C511" s="228"/>
      <c r="D511" s="204" t="s">
        <v>191</v>
      </c>
      <c r="E511" s="229" t="s">
        <v>22</v>
      </c>
      <c r="F511" s="230" t="s">
        <v>195</v>
      </c>
      <c r="G511" s="228"/>
      <c r="H511" s="231">
        <v>38.854999999999997</v>
      </c>
      <c r="I511" s="232"/>
      <c r="J511" s="232"/>
      <c r="K511" s="228"/>
      <c r="L511" s="228"/>
      <c r="M511" s="233"/>
      <c r="N511" s="234"/>
      <c r="O511" s="235"/>
      <c r="P511" s="235"/>
      <c r="Q511" s="235"/>
      <c r="R511" s="235"/>
      <c r="S511" s="235"/>
      <c r="T511" s="235"/>
      <c r="U511" s="235"/>
      <c r="V511" s="235"/>
      <c r="W511" s="235"/>
      <c r="X511" s="236"/>
      <c r="AT511" s="237" t="s">
        <v>191</v>
      </c>
      <c r="AU511" s="237" t="s">
        <v>150</v>
      </c>
      <c r="AV511" s="15" t="s">
        <v>185</v>
      </c>
      <c r="AW511" s="15" t="s">
        <v>5</v>
      </c>
      <c r="AX511" s="15" t="s">
        <v>84</v>
      </c>
      <c r="AY511" s="237" t="s">
        <v>141</v>
      </c>
    </row>
    <row r="512" spans="1:65" s="2" customFormat="1" ht="24.2" customHeight="1">
      <c r="A512" s="37"/>
      <c r="B512" s="38"/>
      <c r="C512" s="249" t="s">
        <v>684</v>
      </c>
      <c r="D512" s="249" t="s">
        <v>305</v>
      </c>
      <c r="E512" s="250" t="s">
        <v>672</v>
      </c>
      <c r="F512" s="251" t="s">
        <v>673</v>
      </c>
      <c r="G512" s="252" t="s">
        <v>362</v>
      </c>
      <c r="H512" s="253">
        <v>40.798000000000002</v>
      </c>
      <c r="I512" s="254"/>
      <c r="J512" s="255"/>
      <c r="K512" s="256">
        <f>ROUND(P512*H512,2)</f>
        <v>0</v>
      </c>
      <c r="L512" s="251" t="s">
        <v>184</v>
      </c>
      <c r="M512" s="257"/>
      <c r="N512" s="258" t="s">
        <v>22</v>
      </c>
      <c r="O512" s="187" t="s">
        <v>46</v>
      </c>
      <c r="P512" s="188">
        <f>I512+J512</f>
        <v>0</v>
      </c>
      <c r="Q512" s="188">
        <f>ROUND(I512*H512,2)</f>
        <v>0</v>
      </c>
      <c r="R512" s="188">
        <f>ROUND(J512*H512,2)</f>
        <v>0</v>
      </c>
      <c r="S512" s="67"/>
      <c r="T512" s="189">
        <f>S512*H512</f>
        <v>0</v>
      </c>
      <c r="U512" s="189">
        <v>2.9999999999999997E-4</v>
      </c>
      <c r="V512" s="189">
        <f>U512*H512</f>
        <v>1.2239399999999999E-2</v>
      </c>
      <c r="W512" s="189">
        <v>0</v>
      </c>
      <c r="X512" s="190">
        <f>W512*H512</f>
        <v>0</v>
      </c>
      <c r="Y512" s="37"/>
      <c r="Z512" s="37"/>
      <c r="AA512" s="37"/>
      <c r="AB512" s="37"/>
      <c r="AC512" s="37"/>
      <c r="AD512" s="37"/>
      <c r="AE512" s="37"/>
      <c r="AR512" s="191" t="s">
        <v>475</v>
      </c>
      <c r="AT512" s="191" t="s">
        <v>305</v>
      </c>
      <c r="AU512" s="191" t="s">
        <v>150</v>
      </c>
      <c r="AY512" s="20" t="s">
        <v>141</v>
      </c>
      <c r="BE512" s="192">
        <f>IF(O512="základní",K512,0)</f>
        <v>0</v>
      </c>
      <c r="BF512" s="192">
        <f>IF(O512="snížená",K512,0)</f>
        <v>0</v>
      </c>
      <c r="BG512" s="192">
        <f>IF(O512="zákl. přenesená",K512,0)</f>
        <v>0</v>
      </c>
      <c r="BH512" s="192">
        <f>IF(O512="sníž. přenesená",K512,0)</f>
        <v>0</v>
      </c>
      <c r="BI512" s="192">
        <f>IF(O512="nulová",K512,0)</f>
        <v>0</v>
      </c>
      <c r="BJ512" s="20" t="s">
        <v>150</v>
      </c>
      <c r="BK512" s="192">
        <f>ROUND(P512*H512,2)</f>
        <v>0</v>
      </c>
      <c r="BL512" s="20" t="s">
        <v>371</v>
      </c>
      <c r="BM512" s="191" t="s">
        <v>685</v>
      </c>
    </row>
    <row r="513" spans="1:65" s="14" customFormat="1" ht="11.25">
      <c r="B513" s="216"/>
      <c r="C513" s="217"/>
      <c r="D513" s="204" t="s">
        <v>191</v>
      </c>
      <c r="E513" s="218" t="s">
        <v>22</v>
      </c>
      <c r="F513" s="219" t="s">
        <v>686</v>
      </c>
      <c r="G513" s="217"/>
      <c r="H513" s="220">
        <v>38.854999999999997</v>
      </c>
      <c r="I513" s="221"/>
      <c r="J513" s="221"/>
      <c r="K513" s="217"/>
      <c r="L513" s="217"/>
      <c r="M513" s="222"/>
      <c r="N513" s="223"/>
      <c r="O513" s="224"/>
      <c r="P513" s="224"/>
      <c r="Q513" s="224"/>
      <c r="R513" s="224"/>
      <c r="S513" s="224"/>
      <c r="T513" s="224"/>
      <c r="U513" s="224"/>
      <c r="V513" s="224"/>
      <c r="W513" s="224"/>
      <c r="X513" s="225"/>
      <c r="AT513" s="226" t="s">
        <v>191</v>
      </c>
      <c r="AU513" s="226" t="s">
        <v>150</v>
      </c>
      <c r="AV513" s="14" t="s">
        <v>150</v>
      </c>
      <c r="AW513" s="14" t="s">
        <v>5</v>
      </c>
      <c r="AX513" s="14" t="s">
        <v>76</v>
      </c>
      <c r="AY513" s="226" t="s">
        <v>141</v>
      </c>
    </row>
    <row r="514" spans="1:65" s="15" customFormat="1" ht="11.25">
      <c r="B514" s="227"/>
      <c r="C514" s="228"/>
      <c r="D514" s="204" t="s">
        <v>191</v>
      </c>
      <c r="E514" s="229" t="s">
        <v>22</v>
      </c>
      <c r="F514" s="230" t="s">
        <v>195</v>
      </c>
      <c r="G514" s="228"/>
      <c r="H514" s="231">
        <v>38.854999999999997</v>
      </c>
      <c r="I514" s="232"/>
      <c r="J514" s="232"/>
      <c r="K514" s="228"/>
      <c r="L514" s="228"/>
      <c r="M514" s="233"/>
      <c r="N514" s="234"/>
      <c r="O514" s="235"/>
      <c r="P514" s="235"/>
      <c r="Q514" s="235"/>
      <c r="R514" s="235"/>
      <c r="S514" s="235"/>
      <c r="T514" s="235"/>
      <c r="U514" s="235"/>
      <c r="V514" s="235"/>
      <c r="W514" s="235"/>
      <c r="X514" s="236"/>
      <c r="AT514" s="237" t="s">
        <v>191</v>
      </c>
      <c r="AU514" s="237" t="s">
        <v>150</v>
      </c>
      <c r="AV514" s="15" t="s">
        <v>185</v>
      </c>
      <c r="AW514" s="15" t="s">
        <v>5</v>
      </c>
      <c r="AX514" s="15" t="s">
        <v>84</v>
      </c>
      <c r="AY514" s="237" t="s">
        <v>141</v>
      </c>
    </row>
    <row r="515" spans="1:65" s="14" customFormat="1" ht="11.25">
      <c r="B515" s="216"/>
      <c r="C515" s="217"/>
      <c r="D515" s="204" t="s">
        <v>191</v>
      </c>
      <c r="E515" s="217"/>
      <c r="F515" s="219" t="s">
        <v>687</v>
      </c>
      <c r="G515" s="217"/>
      <c r="H515" s="220">
        <v>40.798000000000002</v>
      </c>
      <c r="I515" s="221"/>
      <c r="J515" s="221"/>
      <c r="K515" s="217"/>
      <c r="L515" s="217"/>
      <c r="M515" s="222"/>
      <c r="N515" s="223"/>
      <c r="O515" s="224"/>
      <c r="P515" s="224"/>
      <c r="Q515" s="224"/>
      <c r="R515" s="224"/>
      <c r="S515" s="224"/>
      <c r="T515" s="224"/>
      <c r="U515" s="224"/>
      <c r="V515" s="224"/>
      <c r="W515" s="224"/>
      <c r="X515" s="225"/>
      <c r="AT515" s="226" t="s">
        <v>191</v>
      </c>
      <c r="AU515" s="226" t="s">
        <v>150</v>
      </c>
      <c r="AV515" s="14" t="s">
        <v>150</v>
      </c>
      <c r="AW515" s="14" t="s">
        <v>4</v>
      </c>
      <c r="AX515" s="14" t="s">
        <v>84</v>
      </c>
      <c r="AY515" s="226" t="s">
        <v>141</v>
      </c>
    </row>
    <row r="516" spans="1:65" s="2" customFormat="1" ht="49.15" customHeight="1">
      <c r="A516" s="37"/>
      <c r="B516" s="38"/>
      <c r="C516" s="179" t="s">
        <v>688</v>
      </c>
      <c r="D516" s="179" t="s">
        <v>144</v>
      </c>
      <c r="E516" s="180" t="s">
        <v>689</v>
      </c>
      <c r="F516" s="181" t="s">
        <v>690</v>
      </c>
      <c r="G516" s="182" t="s">
        <v>183</v>
      </c>
      <c r="H516" s="183">
        <v>1.522</v>
      </c>
      <c r="I516" s="184"/>
      <c r="J516" s="184"/>
      <c r="K516" s="185">
        <f>ROUND(P516*H516,2)</f>
        <v>0</v>
      </c>
      <c r="L516" s="181" t="s">
        <v>184</v>
      </c>
      <c r="M516" s="42"/>
      <c r="N516" s="186" t="s">
        <v>22</v>
      </c>
      <c r="O516" s="187" t="s">
        <v>46</v>
      </c>
      <c r="P516" s="188">
        <f>I516+J516</f>
        <v>0</v>
      </c>
      <c r="Q516" s="188">
        <f>ROUND(I516*H516,2)</f>
        <v>0</v>
      </c>
      <c r="R516" s="188">
        <f>ROUND(J516*H516,2)</f>
        <v>0</v>
      </c>
      <c r="S516" s="67"/>
      <c r="T516" s="189">
        <f>S516*H516</f>
        <v>0</v>
      </c>
      <c r="U516" s="189">
        <v>0</v>
      </c>
      <c r="V516" s="189">
        <f>U516*H516</f>
        <v>0</v>
      </c>
      <c r="W516" s="189">
        <v>0</v>
      </c>
      <c r="X516" s="190">
        <f>W516*H516</f>
        <v>0</v>
      </c>
      <c r="Y516" s="37"/>
      <c r="Z516" s="37"/>
      <c r="AA516" s="37"/>
      <c r="AB516" s="37"/>
      <c r="AC516" s="37"/>
      <c r="AD516" s="37"/>
      <c r="AE516" s="37"/>
      <c r="AR516" s="191" t="s">
        <v>371</v>
      </c>
      <c r="AT516" s="191" t="s">
        <v>144</v>
      </c>
      <c r="AU516" s="191" t="s">
        <v>150</v>
      </c>
      <c r="AY516" s="20" t="s">
        <v>141</v>
      </c>
      <c r="BE516" s="192">
        <f>IF(O516="základní",K516,0)</f>
        <v>0</v>
      </c>
      <c r="BF516" s="192">
        <f>IF(O516="snížená",K516,0)</f>
        <v>0</v>
      </c>
      <c r="BG516" s="192">
        <f>IF(O516="zákl. přenesená",K516,0)</f>
        <v>0</v>
      </c>
      <c r="BH516" s="192">
        <f>IF(O516="sníž. přenesená",K516,0)</f>
        <v>0</v>
      </c>
      <c r="BI516" s="192">
        <f>IF(O516="nulová",K516,0)</f>
        <v>0</v>
      </c>
      <c r="BJ516" s="20" t="s">
        <v>150</v>
      </c>
      <c r="BK516" s="192">
        <f>ROUND(P516*H516,2)</f>
        <v>0</v>
      </c>
      <c r="BL516" s="20" t="s">
        <v>371</v>
      </c>
      <c r="BM516" s="191" t="s">
        <v>691</v>
      </c>
    </row>
    <row r="517" spans="1:65" s="2" customFormat="1" ht="11.25">
      <c r="A517" s="37"/>
      <c r="B517" s="38"/>
      <c r="C517" s="39"/>
      <c r="D517" s="199" t="s">
        <v>187</v>
      </c>
      <c r="E517" s="39"/>
      <c r="F517" s="200" t="s">
        <v>692</v>
      </c>
      <c r="G517" s="39"/>
      <c r="H517" s="39"/>
      <c r="I517" s="201"/>
      <c r="J517" s="201"/>
      <c r="K517" s="39"/>
      <c r="L517" s="39"/>
      <c r="M517" s="42"/>
      <c r="N517" s="202"/>
      <c r="O517" s="203"/>
      <c r="P517" s="67"/>
      <c r="Q517" s="67"/>
      <c r="R517" s="67"/>
      <c r="S517" s="67"/>
      <c r="T517" s="67"/>
      <c r="U517" s="67"/>
      <c r="V517" s="67"/>
      <c r="W517" s="67"/>
      <c r="X517" s="68"/>
      <c r="Y517" s="37"/>
      <c r="Z517" s="37"/>
      <c r="AA517" s="37"/>
      <c r="AB517" s="37"/>
      <c r="AC517" s="37"/>
      <c r="AD517" s="37"/>
      <c r="AE517" s="37"/>
      <c r="AT517" s="20" t="s">
        <v>187</v>
      </c>
      <c r="AU517" s="20" t="s">
        <v>150</v>
      </c>
    </row>
    <row r="518" spans="1:65" s="12" customFormat="1" ht="22.9" customHeight="1">
      <c r="B518" s="162"/>
      <c r="C518" s="163"/>
      <c r="D518" s="164" t="s">
        <v>75</v>
      </c>
      <c r="E518" s="177" t="s">
        <v>693</v>
      </c>
      <c r="F518" s="177" t="s">
        <v>694</v>
      </c>
      <c r="G518" s="163"/>
      <c r="H518" s="163"/>
      <c r="I518" s="166"/>
      <c r="J518" s="166"/>
      <c r="K518" s="178">
        <f>BK518</f>
        <v>0</v>
      </c>
      <c r="L518" s="163"/>
      <c r="M518" s="168"/>
      <c r="N518" s="169"/>
      <c r="O518" s="170"/>
      <c r="P518" s="170"/>
      <c r="Q518" s="171">
        <f>SUM(Q519:Q541)</f>
        <v>0</v>
      </c>
      <c r="R518" s="171">
        <f>SUM(R519:R541)</f>
        <v>0</v>
      </c>
      <c r="S518" s="170"/>
      <c r="T518" s="172">
        <f>SUM(T519:T541)</f>
        <v>0</v>
      </c>
      <c r="U518" s="170"/>
      <c r="V518" s="172">
        <f>SUM(V519:V541)</f>
        <v>3.4832675000000001E-3</v>
      </c>
      <c r="W518" s="170"/>
      <c r="X518" s="173">
        <f>SUM(X519:X541)</f>
        <v>0</v>
      </c>
      <c r="AR518" s="174" t="s">
        <v>150</v>
      </c>
      <c r="AT518" s="175" t="s">
        <v>75</v>
      </c>
      <c r="AU518" s="175" t="s">
        <v>84</v>
      </c>
      <c r="AY518" s="174" t="s">
        <v>141</v>
      </c>
      <c r="BK518" s="176">
        <f>SUM(BK519:BK541)</f>
        <v>0</v>
      </c>
    </row>
    <row r="519" spans="1:65" s="2" customFormat="1" ht="24.2" customHeight="1">
      <c r="A519" s="37"/>
      <c r="B519" s="38"/>
      <c r="C519" s="179" t="s">
        <v>695</v>
      </c>
      <c r="D519" s="179" t="s">
        <v>144</v>
      </c>
      <c r="E519" s="180" t="s">
        <v>696</v>
      </c>
      <c r="F519" s="181" t="s">
        <v>697</v>
      </c>
      <c r="G519" s="182" t="s">
        <v>199</v>
      </c>
      <c r="H519" s="183">
        <v>9.4559999999999995</v>
      </c>
      <c r="I519" s="184"/>
      <c r="J519" s="184"/>
      <c r="K519" s="185">
        <f>ROUND(P519*H519,2)</f>
        <v>0</v>
      </c>
      <c r="L519" s="181" t="s">
        <v>184</v>
      </c>
      <c r="M519" s="42"/>
      <c r="N519" s="186" t="s">
        <v>22</v>
      </c>
      <c r="O519" s="187" t="s">
        <v>46</v>
      </c>
      <c r="P519" s="188">
        <f>I519+J519</f>
        <v>0</v>
      </c>
      <c r="Q519" s="188">
        <f>ROUND(I519*H519,2)</f>
        <v>0</v>
      </c>
      <c r="R519" s="188">
        <f>ROUND(J519*H519,2)</f>
        <v>0</v>
      </c>
      <c r="S519" s="67"/>
      <c r="T519" s="189">
        <f>S519*H519</f>
        <v>0</v>
      </c>
      <c r="U519" s="189">
        <v>0</v>
      </c>
      <c r="V519" s="189">
        <f>U519*H519</f>
        <v>0</v>
      </c>
      <c r="W519" s="189">
        <v>0</v>
      </c>
      <c r="X519" s="190">
        <f>W519*H519</f>
        <v>0</v>
      </c>
      <c r="Y519" s="37"/>
      <c r="Z519" s="37"/>
      <c r="AA519" s="37"/>
      <c r="AB519" s="37"/>
      <c r="AC519" s="37"/>
      <c r="AD519" s="37"/>
      <c r="AE519" s="37"/>
      <c r="AR519" s="191" t="s">
        <v>371</v>
      </c>
      <c r="AT519" s="191" t="s">
        <v>144</v>
      </c>
      <c r="AU519" s="191" t="s">
        <v>150</v>
      </c>
      <c r="AY519" s="20" t="s">
        <v>141</v>
      </c>
      <c r="BE519" s="192">
        <f>IF(O519="základní",K519,0)</f>
        <v>0</v>
      </c>
      <c r="BF519" s="192">
        <f>IF(O519="snížená",K519,0)</f>
        <v>0</v>
      </c>
      <c r="BG519" s="192">
        <f>IF(O519="zákl. přenesená",K519,0)</f>
        <v>0</v>
      </c>
      <c r="BH519" s="192">
        <f>IF(O519="sníž. přenesená",K519,0)</f>
        <v>0</v>
      </c>
      <c r="BI519" s="192">
        <f>IF(O519="nulová",K519,0)</f>
        <v>0</v>
      </c>
      <c r="BJ519" s="20" t="s">
        <v>150</v>
      </c>
      <c r="BK519" s="192">
        <f>ROUND(P519*H519,2)</f>
        <v>0</v>
      </c>
      <c r="BL519" s="20" t="s">
        <v>371</v>
      </c>
      <c r="BM519" s="191" t="s">
        <v>698</v>
      </c>
    </row>
    <row r="520" spans="1:65" s="2" customFormat="1" ht="11.25">
      <c r="A520" s="37"/>
      <c r="B520" s="38"/>
      <c r="C520" s="39"/>
      <c r="D520" s="199" t="s">
        <v>187</v>
      </c>
      <c r="E520" s="39"/>
      <c r="F520" s="200" t="s">
        <v>699</v>
      </c>
      <c r="G520" s="39"/>
      <c r="H520" s="39"/>
      <c r="I520" s="201"/>
      <c r="J520" s="201"/>
      <c r="K520" s="39"/>
      <c r="L520" s="39"/>
      <c r="M520" s="42"/>
      <c r="N520" s="202"/>
      <c r="O520" s="203"/>
      <c r="P520" s="67"/>
      <c r="Q520" s="67"/>
      <c r="R520" s="67"/>
      <c r="S520" s="67"/>
      <c r="T520" s="67"/>
      <c r="U520" s="67"/>
      <c r="V520" s="67"/>
      <c r="W520" s="67"/>
      <c r="X520" s="68"/>
      <c r="Y520" s="37"/>
      <c r="Z520" s="37"/>
      <c r="AA520" s="37"/>
      <c r="AB520" s="37"/>
      <c r="AC520" s="37"/>
      <c r="AD520" s="37"/>
      <c r="AE520" s="37"/>
      <c r="AT520" s="20" t="s">
        <v>187</v>
      </c>
      <c r="AU520" s="20" t="s">
        <v>150</v>
      </c>
    </row>
    <row r="521" spans="1:65" s="13" customFormat="1" ht="11.25">
      <c r="B521" s="206"/>
      <c r="C521" s="207"/>
      <c r="D521" s="204" t="s">
        <v>191</v>
      </c>
      <c r="E521" s="208" t="s">
        <v>22</v>
      </c>
      <c r="F521" s="209" t="s">
        <v>700</v>
      </c>
      <c r="G521" s="207"/>
      <c r="H521" s="208" t="s">
        <v>22</v>
      </c>
      <c r="I521" s="210"/>
      <c r="J521" s="210"/>
      <c r="K521" s="207"/>
      <c r="L521" s="207"/>
      <c r="M521" s="211"/>
      <c r="N521" s="212"/>
      <c r="O521" s="213"/>
      <c r="P521" s="213"/>
      <c r="Q521" s="213"/>
      <c r="R521" s="213"/>
      <c r="S521" s="213"/>
      <c r="T521" s="213"/>
      <c r="U521" s="213"/>
      <c r="V521" s="213"/>
      <c r="W521" s="213"/>
      <c r="X521" s="214"/>
      <c r="AT521" s="215" t="s">
        <v>191</v>
      </c>
      <c r="AU521" s="215" t="s">
        <v>150</v>
      </c>
      <c r="AV521" s="13" t="s">
        <v>84</v>
      </c>
      <c r="AW521" s="13" t="s">
        <v>5</v>
      </c>
      <c r="AX521" s="13" t="s">
        <v>76</v>
      </c>
      <c r="AY521" s="215" t="s">
        <v>141</v>
      </c>
    </row>
    <row r="522" spans="1:65" s="14" customFormat="1" ht="11.25">
      <c r="B522" s="216"/>
      <c r="C522" s="217"/>
      <c r="D522" s="204" t="s">
        <v>191</v>
      </c>
      <c r="E522" s="218" t="s">
        <v>22</v>
      </c>
      <c r="F522" s="219" t="s">
        <v>701</v>
      </c>
      <c r="G522" s="217"/>
      <c r="H522" s="220">
        <v>9.4559999999999995</v>
      </c>
      <c r="I522" s="221"/>
      <c r="J522" s="221"/>
      <c r="K522" s="217"/>
      <c r="L522" s="217"/>
      <c r="M522" s="222"/>
      <c r="N522" s="223"/>
      <c r="O522" s="224"/>
      <c r="P522" s="224"/>
      <c r="Q522" s="224"/>
      <c r="R522" s="224"/>
      <c r="S522" s="224"/>
      <c r="T522" s="224"/>
      <c r="U522" s="224"/>
      <c r="V522" s="224"/>
      <c r="W522" s="224"/>
      <c r="X522" s="225"/>
      <c r="AT522" s="226" t="s">
        <v>191</v>
      </c>
      <c r="AU522" s="226" t="s">
        <v>150</v>
      </c>
      <c r="AV522" s="14" t="s">
        <v>150</v>
      </c>
      <c r="AW522" s="14" t="s">
        <v>5</v>
      </c>
      <c r="AX522" s="14" t="s">
        <v>76</v>
      </c>
      <c r="AY522" s="226" t="s">
        <v>141</v>
      </c>
    </row>
    <row r="523" spans="1:65" s="15" customFormat="1" ht="11.25">
      <c r="B523" s="227"/>
      <c r="C523" s="228"/>
      <c r="D523" s="204" t="s">
        <v>191</v>
      </c>
      <c r="E523" s="229" t="s">
        <v>22</v>
      </c>
      <c r="F523" s="230" t="s">
        <v>195</v>
      </c>
      <c r="G523" s="228"/>
      <c r="H523" s="231">
        <v>9.4559999999999995</v>
      </c>
      <c r="I523" s="232"/>
      <c r="J523" s="232"/>
      <c r="K523" s="228"/>
      <c r="L523" s="228"/>
      <c r="M523" s="233"/>
      <c r="N523" s="234"/>
      <c r="O523" s="235"/>
      <c r="P523" s="235"/>
      <c r="Q523" s="235"/>
      <c r="R523" s="235"/>
      <c r="S523" s="235"/>
      <c r="T523" s="235"/>
      <c r="U523" s="235"/>
      <c r="V523" s="235"/>
      <c r="W523" s="235"/>
      <c r="X523" s="236"/>
      <c r="AT523" s="237" t="s">
        <v>191</v>
      </c>
      <c r="AU523" s="237" t="s">
        <v>150</v>
      </c>
      <c r="AV523" s="15" t="s">
        <v>185</v>
      </c>
      <c r="AW523" s="15" t="s">
        <v>5</v>
      </c>
      <c r="AX523" s="15" t="s">
        <v>84</v>
      </c>
      <c r="AY523" s="237" t="s">
        <v>141</v>
      </c>
    </row>
    <row r="524" spans="1:65" s="2" customFormat="1" ht="24.2" customHeight="1">
      <c r="A524" s="37"/>
      <c r="B524" s="38"/>
      <c r="C524" s="179" t="s">
        <v>702</v>
      </c>
      <c r="D524" s="179" t="s">
        <v>144</v>
      </c>
      <c r="E524" s="180" t="s">
        <v>703</v>
      </c>
      <c r="F524" s="181" t="s">
        <v>704</v>
      </c>
      <c r="G524" s="182" t="s">
        <v>199</v>
      </c>
      <c r="H524" s="183">
        <v>14.006</v>
      </c>
      <c r="I524" s="184"/>
      <c r="J524" s="184"/>
      <c r="K524" s="185">
        <f>ROUND(P524*H524,2)</f>
        <v>0</v>
      </c>
      <c r="L524" s="181" t="s">
        <v>184</v>
      </c>
      <c r="M524" s="42"/>
      <c r="N524" s="186" t="s">
        <v>22</v>
      </c>
      <c r="O524" s="187" t="s">
        <v>46</v>
      </c>
      <c r="P524" s="188">
        <f>I524+J524</f>
        <v>0</v>
      </c>
      <c r="Q524" s="188">
        <f>ROUND(I524*H524,2)</f>
        <v>0</v>
      </c>
      <c r="R524" s="188">
        <f>ROUND(J524*H524,2)</f>
        <v>0</v>
      </c>
      <c r="S524" s="67"/>
      <c r="T524" s="189">
        <f>S524*H524</f>
        <v>0</v>
      </c>
      <c r="U524" s="189">
        <v>1.6875000000000001E-4</v>
      </c>
      <c r="V524" s="189">
        <f>U524*H524</f>
        <v>2.3635125000000001E-3</v>
      </c>
      <c r="W524" s="189">
        <v>0</v>
      </c>
      <c r="X524" s="190">
        <f>W524*H524</f>
        <v>0</v>
      </c>
      <c r="Y524" s="37"/>
      <c r="Z524" s="37"/>
      <c r="AA524" s="37"/>
      <c r="AB524" s="37"/>
      <c r="AC524" s="37"/>
      <c r="AD524" s="37"/>
      <c r="AE524" s="37"/>
      <c r="AR524" s="191" t="s">
        <v>371</v>
      </c>
      <c r="AT524" s="191" t="s">
        <v>144</v>
      </c>
      <c r="AU524" s="191" t="s">
        <v>150</v>
      </c>
      <c r="AY524" s="20" t="s">
        <v>141</v>
      </c>
      <c r="BE524" s="192">
        <f>IF(O524="základní",K524,0)</f>
        <v>0</v>
      </c>
      <c r="BF524" s="192">
        <f>IF(O524="snížená",K524,0)</f>
        <v>0</v>
      </c>
      <c r="BG524" s="192">
        <f>IF(O524="zákl. přenesená",K524,0)</f>
        <v>0</v>
      </c>
      <c r="BH524" s="192">
        <f>IF(O524="sníž. přenesená",K524,0)</f>
        <v>0</v>
      </c>
      <c r="BI524" s="192">
        <f>IF(O524="nulová",K524,0)</f>
        <v>0</v>
      </c>
      <c r="BJ524" s="20" t="s">
        <v>150</v>
      </c>
      <c r="BK524" s="192">
        <f>ROUND(P524*H524,2)</f>
        <v>0</v>
      </c>
      <c r="BL524" s="20" t="s">
        <v>371</v>
      </c>
      <c r="BM524" s="191" t="s">
        <v>705</v>
      </c>
    </row>
    <row r="525" spans="1:65" s="2" customFormat="1" ht="11.25">
      <c r="A525" s="37"/>
      <c r="B525" s="38"/>
      <c r="C525" s="39"/>
      <c r="D525" s="199" t="s">
        <v>187</v>
      </c>
      <c r="E525" s="39"/>
      <c r="F525" s="200" t="s">
        <v>706</v>
      </c>
      <c r="G525" s="39"/>
      <c r="H525" s="39"/>
      <c r="I525" s="201"/>
      <c r="J525" s="201"/>
      <c r="K525" s="39"/>
      <c r="L525" s="39"/>
      <c r="M525" s="42"/>
      <c r="N525" s="202"/>
      <c r="O525" s="203"/>
      <c r="P525" s="67"/>
      <c r="Q525" s="67"/>
      <c r="R525" s="67"/>
      <c r="S525" s="67"/>
      <c r="T525" s="67"/>
      <c r="U525" s="67"/>
      <c r="V525" s="67"/>
      <c r="W525" s="67"/>
      <c r="X525" s="68"/>
      <c r="Y525" s="37"/>
      <c r="Z525" s="37"/>
      <c r="AA525" s="37"/>
      <c r="AB525" s="37"/>
      <c r="AC525" s="37"/>
      <c r="AD525" s="37"/>
      <c r="AE525" s="37"/>
      <c r="AT525" s="20" t="s">
        <v>187</v>
      </c>
      <c r="AU525" s="20" t="s">
        <v>150</v>
      </c>
    </row>
    <row r="526" spans="1:65" s="13" customFormat="1" ht="11.25">
      <c r="B526" s="206"/>
      <c r="C526" s="207"/>
      <c r="D526" s="204" t="s">
        <v>191</v>
      </c>
      <c r="E526" s="208" t="s">
        <v>22</v>
      </c>
      <c r="F526" s="209" t="s">
        <v>707</v>
      </c>
      <c r="G526" s="207"/>
      <c r="H526" s="208" t="s">
        <v>22</v>
      </c>
      <c r="I526" s="210"/>
      <c r="J526" s="210"/>
      <c r="K526" s="207"/>
      <c r="L526" s="207"/>
      <c r="M526" s="211"/>
      <c r="N526" s="212"/>
      <c r="O526" s="213"/>
      <c r="P526" s="213"/>
      <c r="Q526" s="213"/>
      <c r="R526" s="213"/>
      <c r="S526" s="213"/>
      <c r="T526" s="213"/>
      <c r="U526" s="213"/>
      <c r="V526" s="213"/>
      <c r="W526" s="213"/>
      <c r="X526" s="214"/>
      <c r="AT526" s="215" t="s">
        <v>191</v>
      </c>
      <c r="AU526" s="215" t="s">
        <v>150</v>
      </c>
      <c r="AV526" s="13" t="s">
        <v>84</v>
      </c>
      <c r="AW526" s="13" t="s">
        <v>5</v>
      </c>
      <c r="AX526" s="13" t="s">
        <v>76</v>
      </c>
      <c r="AY526" s="215" t="s">
        <v>141</v>
      </c>
    </row>
    <row r="527" spans="1:65" s="14" customFormat="1" ht="11.25">
      <c r="B527" s="216"/>
      <c r="C527" s="217"/>
      <c r="D527" s="204" t="s">
        <v>191</v>
      </c>
      <c r="E527" s="218" t="s">
        <v>22</v>
      </c>
      <c r="F527" s="219" t="s">
        <v>708</v>
      </c>
      <c r="G527" s="217"/>
      <c r="H527" s="220">
        <v>9.4559999999999995</v>
      </c>
      <c r="I527" s="221"/>
      <c r="J527" s="221"/>
      <c r="K527" s="217"/>
      <c r="L527" s="217"/>
      <c r="M527" s="222"/>
      <c r="N527" s="223"/>
      <c r="O527" s="224"/>
      <c r="P527" s="224"/>
      <c r="Q527" s="224"/>
      <c r="R527" s="224"/>
      <c r="S527" s="224"/>
      <c r="T527" s="224"/>
      <c r="U527" s="224"/>
      <c r="V527" s="224"/>
      <c r="W527" s="224"/>
      <c r="X527" s="225"/>
      <c r="AT527" s="226" t="s">
        <v>191</v>
      </c>
      <c r="AU527" s="226" t="s">
        <v>150</v>
      </c>
      <c r="AV527" s="14" t="s">
        <v>150</v>
      </c>
      <c r="AW527" s="14" t="s">
        <v>5</v>
      </c>
      <c r="AX527" s="14" t="s">
        <v>76</v>
      </c>
      <c r="AY527" s="226" t="s">
        <v>141</v>
      </c>
    </row>
    <row r="528" spans="1:65" s="16" customFormat="1" ht="11.25">
      <c r="B528" s="238"/>
      <c r="C528" s="239"/>
      <c r="D528" s="204" t="s">
        <v>191</v>
      </c>
      <c r="E528" s="240" t="s">
        <v>22</v>
      </c>
      <c r="F528" s="241" t="s">
        <v>255</v>
      </c>
      <c r="G528" s="239"/>
      <c r="H528" s="242">
        <v>9.4559999999999995</v>
      </c>
      <c r="I528" s="243"/>
      <c r="J528" s="243"/>
      <c r="K528" s="239"/>
      <c r="L528" s="239"/>
      <c r="M528" s="244"/>
      <c r="N528" s="245"/>
      <c r="O528" s="246"/>
      <c r="P528" s="246"/>
      <c r="Q528" s="246"/>
      <c r="R528" s="246"/>
      <c r="S528" s="246"/>
      <c r="T528" s="246"/>
      <c r="U528" s="246"/>
      <c r="V528" s="246"/>
      <c r="W528" s="246"/>
      <c r="X528" s="247"/>
      <c r="AT528" s="248" t="s">
        <v>191</v>
      </c>
      <c r="AU528" s="248" t="s">
        <v>150</v>
      </c>
      <c r="AV528" s="16" t="s">
        <v>159</v>
      </c>
      <c r="AW528" s="16" t="s">
        <v>5</v>
      </c>
      <c r="AX528" s="16" t="s">
        <v>76</v>
      </c>
      <c r="AY528" s="248" t="s">
        <v>141</v>
      </c>
    </row>
    <row r="529" spans="1:65" s="13" customFormat="1" ht="11.25">
      <c r="B529" s="206"/>
      <c r="C529" s="207"/>
      <c r="D529" s="204" t="s">
        <v>191</v>
      </c>
      <c r="E529" s="208" t="s">
        <v>22</v>
      </c>
      <c r="F529" s="209" t="s">
        <v>709</v>
      </c>
      <c r="G529" s="207"/>
      <c r="H529" s="208" t="s">
        <v>22</v>
      </c>
      <c r="I529" s="210"/>
      <c r="J529" s="210"/>
      <c r="K529" s="207"/>
      <c r="L529" s="207"/>
      <c r="M529" s="211"/>
      <c r="N529" s="212"/>
      <c r="O529" s="213"/>
      <c r="P529" s="213"/>
      <c r="Q529" s="213"/>
      <c r="R529" s="213"/>
      <c r="S529" s="213"/>
      <c r="T529" s="213"/>
      <c r="U529" s="213"/>
      <c r="V529" s="213"/>
      <c r="W529" s="213"/>
      <c r="X529" s="214"/>
      <c r="AT529" s="215" t="s">
        <v>191</v>
      </c>
      <c r="AU529" s="215" t="s">
        <v>150</v>
      </c>
      <c r="AV529" s="13" t="s">
        <v>84</v>
      </c>
      <c r="AW529" s="13" t="s">
        <v>5</v>
      </c>
      <c r="AX529" s="13" t="s">
        <v>76</v>
      </c>
      <c r="AY529" s="215" t="s">
        <v>141</v>
      </c>
    </row>
    <row r="530" spans="1:65" s="13" customFormat="1" ht="11.25">
      <c r="B530" s="206"/>
      <c r="C530" s="207"/>
      <c r="D530" s="204" t="s">
        <v>191</v>
      </c>
      <c r="E530" s="208" t="s">
        <v>22</v>
      </c>
      <c r="F530" s="209" t="s">
        <v>710</v>
      </c>
      <c r="G530" s="207"/>
      <c r="H530" s="208" t="s">
        <v>22</v>
      </c>
      <c r="I530" s="210"/>
      <c r="J530" s="210"/>
      <c r="K530" s="207"/>
      <c r="L530" s="207"/>
      <c r="M530" s="211"/>
      <c r="N530" s="212"/>
      <c r="O530" s="213"/>
      <c r="P530" s="213"/>
      <c r="Q530" s="213"/>
      <c r="R530" s="213"/>
      <c r="S530" s="213"/>
      <c r="T530" s="213"/>
      <c r="U530" s="213"/>
      <c r="V530" s="213"/>
      <c r="W530" s="213"/>
      <c r="X530" s="214"/>
      <c r="AT530" s="215" t="s">
        <v>191</v>
      </c>
      <c r="AU530" s="215" t="s">
        <v>150</v>
      </c>
      <c r="AV530" s="13" t="s">
        <v>84</v>
      </c>
      <c r="AW530" s="13" t="s">
        <v>5</v>
      </c>
      <c r="AX530" s="13" t="s">
        <v>76</v>
      </c>
      <c r="AY530" s="215" t="s">
        <v>141</v>
      </c>
    </row>
    <row r="531" spans="1:65" s="14" customFormat="1" ht="11.25">
      <c r="B531" s="216"/>
      <c r="C531" s="217"/>
      <c r="D531" s="204" t="s">
        <v>191</v>
      </c>
      <c r="E531" s="218" t="s">
        <v>22</v>
      </c>
      <c r="F531" s="219" t="s">
        <v>711</v>
      </c>
      <c r="G531" s="217"/>
      <c r="H531" s="220">
        <v>4.55</v>
      </c>
      <c r="I531" s="221"/>
      <c r="J531" s="221"/>
      <c r="K531" s="217"/>
      <c r="L531" s="217"/>
      <c r="M531" s="222"/>
      <c r="N531" s="223"/>
      <c r="O531" s="224"/>
      <c r="P531" s="224"/>
      <c r="Q531" s="224"/>
      <c r="R531" s="224"/>
      <c r="S531" s="224"/>
      <c r="T531" s="224"/>
      <c r="U531" s="224"/>
      <c r="V531" s="224"/>
      <c r="W531" s="224"/>
      <c r="X531" s="225"/>
      <c r="AT531" s="226" t="s">
        <v>191</v>
      </c>
      <c r="AU531" s="226" t="s">
        <v>150</v>
      </c>
      <c r="AV531" s="14" t="s">
        <v>150</v>
      </c>
      <c r="AW531" s="14" t="s">
        <v>5</v>
      </c>
      <c r="AX531" s="14" t="s">
        <v>76</v>
      </c>
      <c r="AY531" s="226" t="s">
        <v>141</v>
      </c>
    </row>
    <row r="532" spans="1:65" s="16" customFormat="1" ht="11.25">
      <c r="B532" s="238"/>
      <c r="C532" s="239"/>
      <c r="D532" s="204" t="s">
        <v>191</v>
      </c>
      <c r="E532" s="240" t="s">
        <v>22</v>
      </c>
      <c r="F532" s="241" t="s">
        <v>255</v>
      </c>
      <c r="G532" s="239"/>
      <c r="H532" s="242">
        <v>4.55</v>
      </c>
      <c r="I532" s="243"/>
      <c r="J532" s="243"/>
      <c r="K532" s="239"/>
      <c r="L532" s="239"/>
      <c r="M532" s="244"/>
      <c r="N532" s="245"/>
      <c r="O532" s="246"/>
      <c r="P532" s="246"/>
      <c r="Q532" s="246"/>
      <c r="R532" s="246"/>
      <c r="S532" s="246"/>
      <c r="T532" s="246"/>
      <c r="U532" s="246"/>
      <c r="V532" s="246"/>
      <c r="W532" s="246"/>
      <c r="X532" s="247"/>
      <c r="AT532" s="248" t="s">
        <v>191</v>
      </c>
      <c r="AU532" s="248" t="s">
        <v>150</v>
      </c>
      <c r="AV532" s="16" t="s">
        <v>159</v>
      </c>
      <c r="AW532" s="16" t="s">
        <v>5</v>
      </c>
      <c r="AX532" s="16" t="s">
        <v>76</v>
      </c>
      <c r="AY532" s="248" t="s">
        <v>141</v>
      </c>
    </row>
    <row r="533" spans="1:65" s="15" customFormat="1" ht="11.25">
      <c r="B533" s="227"/>
      <c r="C533" s="228"/>
      <c r="D533" s="204" t="s">
        <v>191</v>
      </c>
      <c r="E533" s="229" t="s">
        <v>22</v>
      </c>
      <c r="F533" s="230" t="s">
        <v>195</v>
      </c>
      <c r="G533" s="228"/>
      <c r="H533" s="231">
        <v>14.006</v>
      </c>
      <c r="I533" s="232"/>
      <c r="J533" s="232"/>
      <c r="K533" s="228"/>
      <c r="L533" s="228"/>
      <c r="M533" s="233"/>
      <c r="N533" s="234"/>
      <c r="O533" s="235"/>
      <c r="P533" s="235"/>
      <c r="Q533" s="235"/>
      <c r="R533" s="235"/>
      <c r="S533" s="235"/>
      <c r="T533" s="235"/>
      <c r="U533" s="235"/>
      <c r="V533" s="235"/>
      <c r="W533" s="235"/>
      <c r="X533" s="236"/>
      <c r="AT533" s="237" t="s">
        <v>191</v>
      </c>
      <c r="AU533" s="237" t="s">
        <v>150</v>
      </c>
      <c r="AV533" s="15" t="s">
        <v>185</v>
      </c>
      <c r="AW533" s="15" t="s">
        <v>5</v>
      </c>
      <c r="AX533" s="15" t="s">
        <v>84</v>
      </c>
      <c r="AY533" s="237" t="s">
        <v>141</v>
      </c>
    </row>
    <row r="534" spans="1:65" s="2" customFormat="1" ht="24.2" customHeight="1">
      <c r="A534" s="37"/>
      <c r="B534" s="38"/>
      <c r="C534" s="179" t="s">
        <v>712</v>
      </c>
      <c r="D534" s="179" t="s">
        <v>144</v>
      </c>
      <c r="E534" s="180" t="s">
        <v>713</v>
      </c>
      <c r="F534" s="181" t="s">
        <v>714</v>
      </c>
      <c r="G534" s="182" t="s">
        <v>199</v>
      </c>
      <c r="H534" s="183">
        <v>4.55</v>
      </c>
      <c r="I534" s="184"/>
      <c r="J534" s="184"/>
      <c r="K534" s="185">
        <f>ROUND(P534*H534,2)</f>
        <v>0</v>
      </c>
      <c r="L534" s="181" t="s">
        <v>184</v>
      </c>
      <c r="M534" s="42"/>
      <c r="N534" s="186" t="s">
        <v>22</v>
      </c>
      <c r="O534" s="187" t="s">
        <v>46</v>
      </c>
      <c r="P534" s="188">
        <f>I534+J534</f>
        <v>0</v>
      </c>
      <c r="Q534" s="188">
        <f>ROUND(I534*H534,2)</f>
        <v>0</v>
      </c>
      <c r="R534" s="188">
        <f>ROUND(J534*H534,2)</f>
        <v>0</v>
      </c>
      <c r="S534" s="67"/>
      <c r="T534" s="189">
        <f>S534*H534</f>
        <v>0</v>
      </c>
      <c r="U534" s="189">
        <v>1.2305000000000001E-4</v>
      </c>
      <c r="V534" s="189">
        <f>U534*H534</f>
        <v>5.5987750000000003E-4</v>
      </c>
      <c r="W534" s="189">
        <v>0</v>
      </c>
      <c r="X534" s="190">
        <f>W534*H534</f>
        <v>0</v>
      </c>
      <c r="Y534" s="37"/>
      <c r="Z534" s="37"/>
      <c r="AA534" s="37"/>
      <c r="AB534" s="37"/>
      <c r="AC534" s="37"/>
      <c r="AD534" s="37"/>
      <c r="AE534" s="37"/>
      <c r="AR534" s="191" t="s">
        <v>371</v>
      </c>
      <c r="AT534" s="191" t="s">
        <v>144</v>
      </c>
      <c r="AU534" s="191" t="s">
        <v>150</v>
      </c>
      <c r="AY534" s="20" t="s">
        <v>141</v>
      </c>
      <c r="BE534" s="192">
        <f>IF(O534="základní",K534,0)</f>
        <v>0</v>
      </c>
      <c r="BF534" s="192">
        <f>IF(O534="snížená",K534,0)</f>
        <v>0</v>
      </c>
      <c r="BG534" s="192">
        <f>IF(O534="zákl. přenesená",K534,0)</f>
        <v>0</v>
      </c>
      <c r="BH534" s="192">
        <f>IF(O534="sníž. přenesená",K534,0)</f>
        <v>0</v>
      </c>
      <c r="BI534" s="192">
        <f>IF(O534="nulová",K534,0)</f>
        <v>0</v>
      </c>
      <c r="BJ534" s="20" t="s">
        <v>150</v>
      </c>
      <c r="BK534" s="192">
        <f>ROUND(P534*H534,2)</f>
        <v>0</v>
      </c>
      <c r="BL534" s="20" t="s">
        <v>371</v>
      </c>
      <c r="BM534" s="191" t="s">
        <v>715</v>
      </c>
    </row>
    <row r="535" spans="1:65" s="2" customFormat="1" ht="11.25">
      <c r="A535" s="37"/>
      <c r="B535" s="38"/>
      <c r="C535" s="39"/>
      <c r="D535" s="199" t="s">
        <v>187</v>
      </c>
      <c r="E535" s="39"/>
      <c r="F535" s="200" t="s">
        <v>716</v>
      </c>
      <c r="G535" s="39"/>
      <c r="H535" s="39"/>
      <c r="I535" s="201"/>
      <c r="J535" s="201"/>
      <c r="K535" s="39"/>
      <c r="L535" s="39"/>
      <c r="M535" s="42"/>
      <c r="N535" s="202"/>
      <c r="O535" s="203"/>
      <c r="P535" s="67"/>
      <c r="Q535" s="67"/>
      <c r="R535" s="67"/>
      <c r="S535" s="67"/>
      <c r="T535" s="67"/>
      <c r="U535" s="67"/>
      <c r="V535" s="67"/>
      <c r="W535" s="67"/>
      <c r="X535" s="68"/>
      <c r="Y535" s="37"/>
      <c r="Z535" s="37"/>
      <c r="AA535" s="37"/>
      <c r="AB535" s="37"/>
      <c r="AC535" s="37"/>
      <c r="AD535" s="37"/>
      <c r="AE535" s="37"/>
      <c r="AT535" s="20" t="s">
        <v>187</v>
      </c>
      <c r="AU535" s="20" t="s">
        <v>150</v>
      </c>
    </row>
    <row r="536" spans="1:65" s="14" customFormat="1" ht="11.25">
      <c r="B536" s="216"/>
      <c r="C536" s="217"/>
      <c r="D536" s="204" t="s">
        <v>191</v>
      </c>
      <c r="E536" s="218" t="s">
        <v>22</v>
      </c>
      <c r="F536" s="219" t="s">
        <v>717</v>
      </c>
      <c r="G536" s="217"/>
      <c r="H536" s="220">
        <v>4.55</v>
      </c>
      <c r="I536" s="221"/>
      <c r="J536" s="221"/>
      <c r="K536" s="217"/>
      <c r="L536" s="217"/>
      <c r="M536" s="222"/>
      <c r="N536" s="223"/>
      <c r="O536" s="224"/>
      <c r="P536" s="224"/>
      <c r="Q536" s="224"/>
      <c r="R536" s="224"/>
      <c r="S536" s="224"/>
      <c r="T536" s="224"/>
      <c r="U536" s="224"/>
      <c r="V536" s="224"/>
      <c r="W536" s="224"/>
      <c r="X536" s="225"/>
      <c r="AT536" s="226" t="s">
        <v>191</v>
      </c>
      <c r="AU536" s="226" t="s">
        <v>150</v>
      </c>
      <c r="AV536" s="14" t="s">
        <v>150</v>
      </c>
      <c r="AW536" s="14" t="s">
        <v>5</v>
      </c>
      <c r="AX536" s="14" t="s">
        <v>76</v>
      </c>
      <c r="AY536" s="226" t="s">
        <v>141</v>
      </c>
    </row>
    <row r="537" spans="1:65" s="15" customFormat="1" ht="11.25">
      <c r="B537" s="227"/>
      <c r="C537" s="228"/>
      <c r="D537" s="204" t="s">
        <v>191</v>
      </c>
      <c r="E537" s="229" t="s">
        <v>22</v>
      </c>
      <c r="F537" s="230" t="s">
        <v>195</v>
      </c>
      <c r="G537" s="228"/>
      <c r="H537" s="231">
        <v>4.55</v>
      </c>
      <c r="I537" s="232"/>
      <c r="J537" s="232"/>
      <c r="K537" s="228"/>
      <c r="L537" s="228"/>
      <c r="M537" s="233"/>
      <c r="N537" s="234"/>
      <c r="O537" s="235"/>
      <c r="P537" s="235"/>
      <c r="Q537" s="235"/>
      <c r="R537" s="235"/>
      <c r="S537" s="235"/>
      <c r="T537" s="235"/>
      <c r="U537" s="235"/>
      <c r="V537" s="235"/>
      <c r="W537" s="235"/>
      <c r="X537" s="236"/>
      <c r="AT537" s="237" t="s">
        <v>191</v>
      </c>
      <c r="AU537" s="237" t="s">
        <v>150</v>
      </c>
      <c r="AV537" s="15" t="s">
        <v>185</v>
      </c>
      <c r="AW537" s="15" t="s">
        <v>5</v>
      </c>
      <c r="AX537" s="15" t="s">
        <v>84</v>
      </c>
      <c r="AY537" s="237" t="s">
        <v>141</v>
      </c>
    </row>
    <row r="538" spans="1:65" s="2" customFormat="1" ht="24.2" customHeight="1">
      <c r="A538" s="37"/>
      <c r="B538" s="38"/>
      <c r="C538" s="179" t="s">
        <v>718</v>
      </c>
      <c r="D538" s="179" t="s">
        <v>144</v>
      </c>
      <c r="E538" s="180" t="s">
        <v>719</v>
      </c>
      <c r="F538" s="181" t="s">
        <v>720</v>
      </c>
      <c r="G538" s="182" t="s">
        <v>199</v>
      </c>
      <c r="H538" s="183">
        <v>4.55</v>
      </c>
      <c r="I538" s="184"/>
      <c r="J538" s="184"/>
      <c r="K538" s="185">
        <f>ROUND(P538*H538,2)</f>
        <v>0</v>
      </c>
      <c r="L538" s="181" t="s">
        <v>184</v>
      </c>
      <c r="M538" s="42"/>
      <c r="N538" s="186" t="s">
        <v>22</v>
      </c>
      <c r="O538" s="187" t="s">
        <v>46</v>
      </c>
      <c r="P538" s="188">
        <f>I538+J538</f>
        <v>0</v>
      </c>
      <c r="Q538" s="188">
        <f>ROUND(I538*H538,2)</f>
        <v>0</v>
      </c>
      <c r="R538" s="188">
        <f>ROUND(J538*H538,2)</f>
        <v>0</v>
      </c>
      <c r="S538" s="67"/>
      <c r="T538" s="189">
        <f>S538*H538</f>
        <v>0</v>
      </c>
      <c r="U538" s="189">
        <v>1.2305000000000001E-4</v>
      </c>
      <c r="V538" s="189">
        <f>U538*H538</f>
        <v>5.5987750000000003E-4</v>
      </c>
      <c r="W538" s="189">
        <v>0</v>
      </c>
      <c r="X538" s="190">
        <f>W538*H538</f>
        <v>0</v>
      </c>
      <c r="Y538" s="37"/>
      <c r="Z538" s="37"/>
      <c r="AA538" s="37"/>
      <c r="AB538" s="37"/>
      <c r="AC538" s="37"/>
      <c r="AD538" s="37"/>
      <c r="AE538" s="37"/>
      <c r="AR538" s="191" t="s">
        <v>371</v>
      </c>
      <c r="AT538" s="191" t="s">
        <v>144</v>
      </c>
      <c r="AU538" s="191" t="s">
        <v>150</v>
      </c>
      <c r="AY538" s="20" t="s">
        <v>141</v>
      </c>
      <c r="BE538" s="192">
        <f>IF(O538="základní",K538,0)</f>
        <v>0</v>
      </c>
      <c r="BF538" s="192">
        <f>IF(O538="snížená",K538,0)</f>
        <v>0</v>
      </c>
      <c r="BG538" s="192">
        <f>IF(O538="zákl. přenesená",K538,0)</f>
        <v>0</v>
      </c>
      <c r="BH538" s="192">
        <f>IF(O538="sníž. přenesená",K538,0)</f>
        <v>0</v>
      </c>
      <c r="BI538" s="192">
        <f>IF(O538="nulová",K538,0)</f>
        <v>0</v>
      </c>
      <c r="BJ538" s="20" t="s">
        <v>150</v>
      </c>
      <c r="BK538" s="192">
        <f>ROUND(P538*H538,2)</f>
        <v>0</v>
      </c>
      <c r="BL538" s="20" t="s">
        <v>371</v>
      </c>
      <c r="BM538" s="191" t="s">
        <v>721</v>
      </c>
    </row>
    <row r="539" spans="1:65" s="2" customFormat="1" ht="11.25">
      <c r="A539" s="37"/>
      <c r="B539" s="38"/>
      <c r="C539" s="39"/>
      <c r="D539" s="199" t="s">
        <v>187</v>
      </c>
      <c r="E539" s="39"/>
      <c r="F539" s="200" t="s">
        <v>722</v>
      </c>
      <c r="G539" s="39"/>
      <c r="H539" s="39"/>
      <c r="I539" s="201"/>
      <c r="J539" s="201"/>
      <c r="K539" s="39"/>
      <c r="L539" s="39"/>
      <c r="M539" s="42"/>
      <c r="N539" s="202"/>
      <c r="O539" s="203"/>
      <c r="P539" s="67"/>
      <c r="Q539" s="67"/>
      <c r="R539" s="67"/>
      <c r="S539" s="67"/>
      <c r="T539" s="67"/>
      <c r="U539" s="67"/>
      <c r="V539" s="67"/>
      <c r="W539" s="67"/>
      <c r="X539" s="68"/>
      <c r="Y539" s="37"/>
      <c r="Z539" s="37"/>
      <c r="AA539" s="37"/>
      <c r="AB539" s="37"/>
      <c r="AC539" s="37"/>
      <c r="AD539" s="37"/>
      <c r="AE539" s="37"/>
      <c r="AT539" s="20" t="s">
        <v>187</v>
      </c>
      <c r="AU539" s="20" t="s">
        <v>150</v>
      </c>
    </row>
    <row r="540" spans="1:65" s="14" customFormat="1" ht="11.25">
      <c r="B540" s="216"/>
      <c r="C540" s="217"/>
      <c r="D540" s="204" t="s">
        <v>191</v>
      </c>
      <c r="E540" s="218" t="s">
        <v>22</v>
      </c>
      <c r="F540" s="219" t="s">
        <v>717</v>
      </c>
      <c r="G540" s="217"/>
      <c r="H540" s="220">
        <v>4.55</v>
      </c>
      <c r="I540" s="221"/>
      <c r="J540" s="221"/>
      <c r="K540" s="217"/>
      <c r="L540" s="217"/>
      <c r="M540" s="222"/>
      <c r="N540" s="223"/>
      <c r="O540" s="224"/>
      <c r="P540" s="224"/>
      <c r="Q540" s="224"/>
      <c r="R540" s="224"/>
      <c r="S540" s="224"/>
      <c r="T540" s="224"/>
      <c r="U540" s="224"/>
      <c r="V540" s="224"/>
      <c r="W540" s="224"/>
      <c r="X540" s="225"/>
      <c r="AT540" s="226" t="s">
        <v>191</v>
      </c>
      <c r="AU540" s="226" t="s">
        <v>150</v>
      </c>
      <c r="AV540" s="14" t="s">
        <v>150</v>
      </c>
      <c r="AW540" s="14" t="s">
        <v>5</v>
      </c>
      <c r="AX540" s="14" t="s">
        <v>76</v>
      </c>
      <c r="AY540" s="226" t="s">
        <v>141</v>
      </c>
    </row>
    <row r="541" spans="1:65" s="15" customFormat="1" ht="11.25">
      <c r="B541" s="227"/>
      <c r="C541" s="228"/>
      <c r="D541" s="204" t="s">
        <v>191</v>
      </c>
      <c r="E541" s="229" t="s">
        <v>22</v>
      </c>
      <c r="F541" s="230" t="s">
        <v>195</v>
      </c>
      <c r="G541" s="228"/>
      <c r="H541" s="231">
        <v>4.55</v>
      </c>
      <c r="I541" s="232"/>
      <c r="J541" s="232"/>
      <c r="K541" s="228"/>
      <c r="L541" s="228"/>
      <c r="M541" s="233"/>
      <c r="N541" s="234"/>
      <c r="O541" s="235"/>
      <c r="P541" s="235"/>
      <c r="Q541" s="235"/>
      <c r="R541" s="235"/>
      <c r="S541" s="235"/>
      <c r="T541" s="235"/>
      <c r="U541" s="235"/>
      <c r="V541" s="235"/>
      <c r="W541" s="235"/>
      <c r="X541" s="236"/>
      <c r="AT541" s="237" t="s">
        <v>191</v>
      </c>
      <c r="AU541" s="237" t="s">
        <v>150</v>
      </c>
      <c r="AV541" s="15" t="s">
        <v>185</v>
      </c>
      <c r="AW541" s="15" t="s">
        <v>5</v>
      </c>
      <c r="AX541" s="15" t="s">
        <v>84</v>
      </c>
      <c r="AY541" s="237" t="s">
        <v>141</v>
      </c>
    </row>
    <row r="542" spans="1:65" s="12" customFormat="1" ht="22.9" customHeight="1">
      <c r="B542" s="162"/>
      <c r="C542" s="163"/>
      <c r="D542" s="164" t="s">
        <v>75</v>
      </c>
      <c r="E542" s="177" t="s">
        <v>723</v>
      </c>
      <c r="F542" s="177" t="s">
        <v>724</v>
      </c>
      <c r="G542" s="163"/>
      <c r="H542" s="163"/>
      <c r="I542" s="166"/>
      <c r="J542" s="166"/>
      <c r="K542" s="178">
        <f>BK542</f>
        <v>0</v>
      </c>
      <c r="L542" s="163"/>
      <c r="M542" s="168"/>
      <c r="N542" s="169"/>
      <c r="O542" s="170"/>
      <c r="P542" s="170"/>
      <c r="Q542" s="171">
        <f>SUM(Q543:Q585)</f>
        <v>0</v>
      </c>
      <c r="R542" s="171">
        <f>SUM(R543:R585)</f>
        <v>0</v>
      </c>
      <c r="S542" s="170"/>
      <c r="T542" s="172">
        <f>SUM(T543:T585)</f>
        <v>0</v>
      </c>
      <c r="U542" s="170"/>
      <c r="V542" s="172">
        <f>SUM(V543:V585)</f>
        <v>0.12749816020000002</v>
      </c>
      <c r="W542" s="170"/>
      <c r="X542" s="173">
        <f>SUM(X543:X585)</f>
        <v>2.439421E-2</v>
      </c>
      <c r="AR542" s="174" t="s">
        <v>150</v>
      </c>
      <c r="AT542" s="175" t="s">
        <v>75</v>
      </c>
      <c r="AU542" s="175" t="s">
        <v>84</v>
      </c>
      <c r="AY542" s="174" t="s">
        <v>141</v>
      </c>
      <c r="BK542" s="176">
        <f>SUM(BK543:BK585)</f>
        <v>0</v>
      </c>
    </row>
    <row r="543" spans="1:65" s="2" customFormat="1" ht="62.65" customHeight="1">
      <c r="A543" s="37"/>
      <c r="B543" s="38"/>
      <c r="C543" s="179" t="s">
        <v>725</v>
      </c>
      <c r="D543" s="179" t="s">
        <v>144</v>
      </c>
      <c r="E543" s="180" t="s">
        <v>421</v>
      </c>
      <c r="F543" s="181" t="s">
        <v>422</v>
      </c>
      <c r="G543" s="182" t="s">
        <v>183</v>
      </c>
      <c r="H543" s="183">
        <v>2.8860000000000001</v>
      </c>
      <c r="I543" s="184"/>
      <c r="J543" s="184"/>
      <c r="K543" s="185">
        <f>ROUND(P543*H543,2)</f>
        <v>0</v>
      </c>
      <c r="L543" s="181" t="s">
        <v>184</v>
      </c>
      <c r="M543" s="42"/>
      <c r="N543" s="186" t="s">
        <v>22</v>
      </c>
      <c r="O543" s="187" t="s">
        <v>46</v>
      </c>
      <c r="P543" s="188">
        <f>I543+J543</f>
        <v>0</v>
      </c>
      <c r="Q543" s="188">
        <f>ROUND(I543*H543,2)</f>
        <v>0</v>
      </c>
      <c r="R543" s="188">
        <f>ROUND(J543*H543,2)</f>
        <v>0</v>
      </c>
      <c r="S543" s="67"/>
      <c r="T543" s="189">
        <f>S543*H543</f>
        <v>0</v>
      </c>
      <c r="U543" s="189">
        <v>0</v>
      </c>
      <c r="V543" s="189">
        <f>U543*H543</f>
        <v>0</v>
      </c>
      <c r="W543" s="189">
        <v>0</v>
      </c>
      <c r="X543" s="190">
        <f>W543*H543</f>
        <v>0</v>
      </c>
      <c r="Y543" s="37"/>
      <c r="Z543" s="37"/>
      <c r="AA543" s="37"/>
      <c r="AB543" s="37"/>
      <c r="AC543" s="37"/>
      <c r="AD543" s="37"/>
      <c r="AE543" s="37"/>
      <c r="AR543" s="191" t="s">
        <v>185</v>
      </c>
      <c r="AT543" s="191" t="s">
        <v>144</v>
      </c>
      <c r="AU543" s="191" t="s">
        <v>150</v>
      </c>
      <c r="AY543" s="20" t="s">
        <v>141</v>
      </c>
      <c r="BE543" s="192">
        <f>IF(O543="základní",K543,0)</f>
        <v>0</v>
      </c>
      <c r="BF543" s="192">
        <f>IF(O543="snížená",K543,0)</f>
        <v>0</v>
      </c>
      <c r="BG543" s="192">
        <f>IF(O543="zákl. přenesená",K543,0)</f>
        <v>0</v>
      </c>
      <c r="BH543" s="192">
        <f>IF(O543="sníž. přenesená",K543,0)</f>
        <v>0</v>
      </c>
      <c r="BI543" s="192">
        <f>IF(O543="nulová",K543,0)</f>
        <v>0</v>
      </c>
      <c r="BJ543" s="20" t="s">
        <v>150</v>
      </c>
      <c r="BK543" s="192">
        <f>ROUND(P543*H543,2)</f>
        <v>0</v>
      </c>
      <c r="BL543" s="20" t="s">
        <v>185</v>
      </c>
      <c r="BM543" s="191" t="s">
        <v>726</v>
      </c>
    </row>
    <row r="544" spans="1:65" s="2" customFormat="1" ht="11.25">
      <c r="A544" s="37"/>
      <c r="B544" s="38"/>
      <c r="C544" s="39"/>
      <c r="D544" s="199" t="s">
        <v>187</v>
      </c>
      <c r="E544" s="39"/>
      <c r="F544" s="200" t="s">
        <v>424</v>
      </c>
      <c r="G544" s="39"/>
      <c r="H544" s="39"/>
      <c r="I544" s="201"/>
      <c r="J544" s="201"/>
      <c r="K544" s="39"/>
      <c r="L544" s="39"/>
      <c r="M544" s="42"/>
      <c r="N544" s="202"/>
      <c r="O544" s="203"/>
      <c r="P544" s="67"/>
      <c r="Q544" s="67"/>
      <c r="R544" s="67"/>
      <c r="S544" s="67"/>
      <c r="T544" s="67"/>
      <c r="U544" s="67"/>
      <c r="V544" s="67"/>
      <c r="W544" s="67"/>
      <c r="X544" s="68"/>
      <c r="Y544" s="37"/>
      <c r="Z544" s="37"/>
      <c r="AA544" s="37"/>
      <c r="AB544" s="37"/>
      <c r="AC544" s="37"/>
      <c r="AD544" s="37"/>
      <c r="AE544" s="37"/>
      <c r="AT544" s="20" t="s">
        <v>187</v>
      </c>
      <c r="AU544" s="20" t="s">
        <v>150</v>
      </c>
    </row>
    <row r="545" spans="1:65" s="2" customFormat="1" ht="24.2" customHeight="1">
      <c r="A545" s="37"/>
      <c r="B545" s="38"/>
      <c r="C545" s="179" t="s">
        <v>475</v>
      </c>
      <c r="D545" s="179" t="s">
        <v>144</v>
      </c>
      <c r="E545" s="180" t="s">
        <v>727</v>
      </c>
      <c r="F545" s="181" t="s">
        <v>728</v>
      </c>
      <c r="G545" s="182" t="s">
        <v>199</v>
      </c>
      <c r="H545" s="183">
        <v>78.691000000000003</v>
      </c>
      <c r="I545" s="184"/>
      <c r="J545" s="184"/>
      <c r="K545" s="185">
        <f>ROUND(P545*H545,2)</f>
        <v>0</v>
      </c>
      <c r="L545" s="181" t="s">
        <v>184</v>
      </c>
      <c r="M545" s="42"/>
      <c r="N545" s="186" t="s">
        <v>22</v>
      </c>
      <c r="O545" s="187" t="s">
        <v>46</v>
      </c>
      <c r="P545" s="188">
        <f>I545+J545</f>
        <v>0</v>
      </c>
      <c r="Q545" s="188">
        <f>ROUND(I545*H545,2)</f>
        <v>0</v>
      </c>
      <c r="R545" s="188">
        <f>ROUND(J545*H545,2)</f>
        <v>0</v>
      </c>
      <c r="S545" s="67"/>
      <c r="T545" s="189">
        <f>S545*H545</f>
        <v>0</v>
      </c>
      <c r="U545" s="189">
        <v>1E-3</v>
      </c>
      <c r="V545" s="189">
        <f>U545*H545</f>
        <v>7.8691000000000011E-2</v>
      </c>
      <c r="W545" s="189">
        <v>3.1E-4</v>
      </c>
      <c r="X545" s="190">
        <f>W545*H545</f>
        <v>2.439421E-2</v>
      </c>
      <c r="Y545" s="37"/>
      <c r="Z545" s="37"/>
      <c r="AA545" s="37"/>
      <c r="AB545" s="37"/>
      <c r="AC545" s="37"/>
      <c r="AD545" s="37"/>
      <c r="AE545" s="37"/>
      <c r="AR545" s="191" t="s">
        <v>371</v>
      </c>
      <c r="AT545" s="191" t="s">
        <v>144</v>
      </c>
      <c r="AU545" s="191" t="s">
        <v>150</v>
      </c>
      <c r="AY545" s="20" t="s">
        <v>141</v>
      </c>
      <c r="BE545" s="192">
        <f>IF(O545="základní",K545,0)</f>
        <v>0</v>
      </c>
      <c r="BF545" s="192">
        <f>IF(O545="snížená",K545,0)</f>
        <v>0</v>
      </c>
      <c r="BG545" s="192">
        <f>IF(O545="zákl. přenesená",K545,0)</f>
        <v>0</v>
      </c>
      <c r="BH545" s="192">
        <f>IF(O545="sníž. přenesená",K545,0)</f>
        <v>0</v>
      </c>
      <c r="BI545" s="192">
        <f>IF(O545="nulová",K545,0)</f>
        <v>0</v>
      </c>
      <c r="BJ545" s="20" t="s">
        <v>150</v>
      </c>
      <c r="BK545" s="192">
        <f>ROUND(P545*H545,2)</f>
        <v>0</v>
      </c>
      <c r="BL545" s="20" t="s">
        <v>371</v>
      </c>
      <c r="BM545" s="191" t="s">
        <v>729</v>
      </c>
    </row>
    <row r="546" spans="1:65" s="2" customFormat="1" ht="11.25">
      <c r="A546" s="37"/>
      <c r="B546" s="38"/>
      <c r="C546" s="39"/>
      <c r="D546" s="199" t="s">
        <v>187</v>
      </c>
      <c r="E546" s="39"/>
      <c r="F546" s="200" t="s">
        <v>730</v>
      </c>
      <c r="G546" s="39"/>
      <c r="H546" s="39"/>
      <c r="I546" s="201"/>
      <c r="J546" s="201"/>
      <c r="K546" s="39"/>
      <c r="L546" s="39"/>
      <c r="M546" s="42"/>
      <c r="N546" s="202"/>
      <c r="O546" s="203"/>
      <c r="P546" s="67"/>
      <c r="Q546" s="67"/>
      <c r="R546" s="67"/>
      <c r="S546" s="67"/>
      <c r="T546" s="67"/>
      <c r="U546" s="67"/>
      <c r="V546" s="67"/>
      <c r="W546" s="67"/>
      <c r="X546" s="68"/>
      <c r="Y546" s="37"/>
      <c r="Z546" s="37"/>
      <c r="AA546" s="37"/>
      <c r="AB546" s="37"/>
      <c r="AC546" s="37"/>
      <c r="AD546" s="37"/>
      <c r="AE546" s="37"/>
      <c r="AT546" s="20" t="s">
        <v>187</v>
      </c>
      <c r="AU546" s="20" t="s">
        <v>150</v>
      </c>
    </row>
    <row r="547" spans="1:65" s="14" customFormat="1" ht="11.25">
      <c r="B547" s="216"/>
      <c r="C547" s="217"/>
      <c r="D547" s="204" t="s">
        <v>191</v>
      </c>
      <c r="E547" s="218" t="s">
        <v>22</v>
      </c>
      <c r="F547" s="219" t="s">
        <v>731</v>
      </c>
      <c r="G547" s="217"/>
      <c r="H547" s="220">
        <v>78.691000000000003</v>
      </c>
      <c r="I547" s="221"/>
      <c r="J547" s="221"/>
      <c r="K547" s="217"/>
      <c r="L547" s="217"/>
      <c r="M547" s="222"/>
      <c r="N547" s="223"/>
      <c r="O547" s="224"/>
      <c r="P547" s="224"/>
      <c r="Q547" s="224"/>
      <c r="R547" s="224"/>
      <c r="S547" s="224"/>
      <c r="T547" s="224"/>
      <c r="U547" s="224"/>
      <c r="V547" s="224"/>
      <c r="W547" s="224"/>
      <c r="X547" s="225"/>
      <c r="AT547" s="226" t="s">
        <v>191</v>
      </c>
      <c r="AU547" s="226" t="s">
        <v>150</v>
      </c>
      <c r="AV547" s="14" t="s">
        <v>150</v>
      </c>
      <c r="AW547" s="14" t="s">
        <v>5</v>
      </c>
      <c r="AX547" s="14" t="s">
        <v>76</v>
      </c>
      <c r="AY547" s="226" t="s">
        <v>141</v>
      </c>
    </row>
    <row r="548" spans="1:65" s="15" customFormat="1" ht="11.25">
      <c r="B548" s="227"/>
      <c r="C548" s="228"/>
      <c r="D548" s="204" t="s">
        <v>191</v>
      </c>
      <c r="E548" s="229" t="s">
        <v>22</v>
      </c>
      <c r="F548" s="230" t="s">
        <v>195</v>
      </c>
      <c r="G548" s="228"/>
      <c r="H548" s="231">
        <v>78.691000000000003</v>
      </c>
      <c r="I548" s="232"/>
      <c r="J548" s="232"/>
      <c r="K548" s="228"/>
      <c r="L548" s="228"/>
      <c r="M548" s="233"/>
      <c r="N548" s="234"/>
      <c r="O548" s="235"/>
      <c r="P548" s="235"/>
      <c r="Q548" s="235"/>
      <c r="R548" s="235"/>
      <c r="S548" s="235"/>
      <c r="T548" s="235"/>
      <c r="U548" s="235"/>
      <c r="V548" s="235"/>
      <c r="W548" s="235"/>
      <c r="X548" s="236"/>
      <c r="AT548" s="237" t="s">
        <v>191</v>
      </c>
      <c r="AU548" s="237" t="s">
        <v>150</v>
      </c>
      <c r="AV548" s="15" t="s">
        <v>185</v>
      </c>
      <c r="AW548" s="15" t="s">
        <v>5</v>
      </c>
      <c r="AX548" s="15" t="s">
        <v>84</v>
      </c>
      <c r="AY548" s="237" t="s">
        <v>141</v>
      </c>
    </row>
    <row r="549" spans="1:65" s="2" customFormat="1" ht="24.2" customHeight="1">
      <c r="A549" s="37"/>
      <c r="B549" s="38"/>
      <c r="C549" s="179" t="s">
        <v>732</v>
      </c>
      <c r="D549" s="179" t="s">
        <v>144</v>
      </c>
      <c r="E549" s="180" t="s">
        <v>733</v>
      </c>
      <c r="F549" s="181" t="s">
        <v>734</v>
      </c>
      <c r="G549" s="182" t="s">
        <v>199</v>
      </c>
      <c r="H549" s="183">
        <v>78.691000000000003</v>
      </c>
      <c r="I549" s="184"/>
      <c r="J549" s="184"/>
      <c r="K549" s="185">
        <f>ROUND(P549*H549,2)</f>
        <v>0</v>
      </c>
      <c r="L549" s="181" t="s">
        <v>184</v>
      </c>
      <c r="M549" s="42"/>
      <c r="N549" s="186" t="s">
        <v>22</v>
      </c>
      <c r="O549" s="187" t="s">
        <v>46</v>
      </c>
      <c r="P549" s="188">
        <f>I549+J549</f>
        <v>0</v>
      </c>
      <c r="Q549" s="188">
        <f>ROUND(I549*H549,2)</f>
        <v>0</v>
      </c>
      <c r="R549" s="188">
        <f>ROUND(J549*H549,2)</f>
        <v>0</v>
      </c>
      <c r="S549" s="67"/>
      <c r="T549" s="189">
        <f>S549*H549</f>
        <v>0</v>
      </c>
      <c r="U549" s="189">
        <v>0</v>
      </c>
      <c r="V549" s="189">
        <f>U549*H549</f>
        <v>0</v>
      </c>
      <c r="W549" s="189">
        <v>0</v>
      </c>
      <c r="X549" s="190">
        <f>W549*H549</f>
        <v>0</v>
      </c>
      <c r="Y549" s="37"/>
      <c r="Z549" s="37"/>
      <c r="AA549" s="37"/>
      <c r="AB549" s="37"/>
      <c r="AC549" s="37"/>
      <c r="AD549" s="37"/>
      <c r="AE549" s="37"/>
      <c r="AR549" s="191" t="s">
        <v>371</v>
      </c>
      <c r="AT549" s="191" t="s">
        <v>144</v>
      </c>
      <c r="AU549" s="191" t="s">
        <v>150</v>
      </c>
      <c r="AY549" s="20" t="s">
        <v>141</v>
      </c>
      <c r="BE549" s="192">
        <f>IF(O549="základní",K549,0)</f>
        <v>0</v>
      </c>
      <c r="BF549" s="192">
        <f>IF(O549="snížená",K549,0)</f>
        <v>0</v>
      </c>
      <c r="BG549" s="192">
        <f>IF(O549="zákl. přenesená",K549,0)</f>
        <v>0</v>
      </c>
      <c r="BH549" s="192">
        <f>IF(O549="sníž. přenesená",K549,0)</f>
        <v>0</v>
      </c>
      <c r="BI549" s="192">
        <f>IF(O549="nulová",K549,0)</f>
        <v>0</v>
      </c>
      <c r="BJ549" s="20" t="s">
        <v>150</v>
      </c>
      <c r="BK549" s="192">
        <f>ROUND(P549*H549,2)</f>
        <v>0</v>
      </c>
      <c r="BL549" s="20" t="s">
        <v>371</v>
      </c>
      <c r="BM549" s="191" t="s">
        <v>735</v>
      </c>
    </row>
    <row r="550" spans="1:65" s="2" customFormat="1" ht="11.25">
      <c r="A550" s="37"/>
      <c r="B550" s="38"/>
      <c r="C550" s="39"/>
      <c r="D550" s="199" t="s">
        <v>187</v>
      </c>
      <c r="E550" s="39"/>
      <c r="F550" s="200" t="s">
        <v>736</v>
      </c>
      <c r="G550" s="39"/>
      <c r="H550" s="39"/>
      <c r="I550" s="201"/>
      <c r="J550" s="201"/>
      <c r="K550" s="39"/>
      <c r="L550" s="39"/>
      <c r="M550" s="42"/>
      <c r="N550" s="202"/>
      <c r="O550" s="203"/>
      <c r="P550" s="67"/>
      <c r="Q550" s="67"/>
      <c r="R550" s="67"/>
      <c r="S550" s="67"/>
      <c r="T550" s="67"/>
      <c r="U550" s="67"/>
      <c r="V550" s="67"/>
      <c r="W550" s="67"/>
      <c r="X550" s="68"/>
      <c r="Y550" s="37"/>
      <c r="Z550" s="37"/>
      <c r="AA550" s="37"/>
      <c r="AB550" s="37"/>
      <c r="AC550" s="37"/>
      <c r="AD550" s="37"/>
      <c r="AE550" s="37"/>
      <c r="AT550" s="20" t="s">
        <v>187</v>
      </c>
      <c r="AU550" s="20" t="s">
        <v>150</v>
      </c>
    </row>
    <row r="551" spans="1:65" s="13" customFormat="1" ht="11.25">
      <c r="B551" s="206"/>
      <c r="C551" s="207"/>
      <c r="D551" s="204" t="s">
        <v>191</v>
      </c>
      <c r="E551" s="208" t="s">
        <v>22</v>
      </c>
      <c r="F551" s="209" t="s">
        <v>737</v>
      </c>
      <c r="G551" s="207"/>
      <c r="H551" s="208" t="s">
        <v>22</v>
      </c>
      <c r="I551" s="210"/>
      <c r="J551" s="210"/>
      <c r="K551" s="207"/>
      <c r="L551" s="207"/>
      <c r="M551" s="211"/>
      <c r="N551" s="212"/>
      <c r="O551" s="213"/>
      <c r="P551" s="213"/>
      <c r="Q551" s="213"/>
      <c r="R551" s="213"/>
      <c r="S551" s="213"/>
      <c r="T551" s="213"/>
      <c r="U551" s="213"/>
      <c r="V551" s="213"/>
      <c r="W551" s="213"/>
      <c r="X551" s="214"/>
      <c r="AT551" s="215" t="s">
        <v>191</v>
      </c>
      <c r="AU551" s="215" t="s">
        <v>150</v>
      </c>
      <c r="AV551" s="13" t="s">
        <v>84</v>
      </c>
      <c r="AW551" s="13" t="s">
        <v>5</v>
      </c>
      <c r="AX551" s="13" t="s">
        <v>76</v>
      </c>
      <c r="AY551" s="215" t="s">
        <v>141</v>
      </c>
    </row>
    <row r="552" spans="1:65" s="14" customFormat="1" ht="11.25">
      <c r="B552" s="216"/>
      <c r="C552" s="217"/>
      <c r="D552" s="204" t="s">
        <v>191</v>
      </c>
      <c r="E552" s="218" t="s">
        <v>22</v>
      </c>
      <c r="F552" s="219" t="s">
        <v>738</v>
      </c>
      <c r="G552" s="217"/>
      <c r="H552" s="220">
        <v>22.93</v>
      </c>
      <c r="I552" s="221"/>
      <c r="J552" s="221"/>
      <c r="K552" s="217"/>
      <c r="L552" s="217"/>
      <c r="M552" s="222"/>
      <c r="N552" s="223"/>
      <c r="O552" s="224"/>
      <c r="P552" s="224"/>
      <c r="Q552" s="224"/>
      <c r="R552" s="224"/>
      <c r="S552" s="224"/>
      <c r="T552" s="224"/>
      <c r="U552" s="224"/>
      <c r="V552" s="224"/>
      <c r="W552" s="224"/>
      <c r="X552" s="225"/>
      <c r="AT552" s="226" t="s">
        <v>191</v>
      </c>
      <c r="AU552" s="226" t="s">
        <v>150</v>
      </c>
      <c r="AV552" s="14" t="s">
        <v>150</v>
      </c>
      <c r="AW552" s="14" t="s">
        <v>5</v>
      </c>
      <c r="AX552" s="14" t="s">
        <v>76</v>
      </c>
      <c r="AY552" s="226" t="s">
        <v>141</v>
      </c>
    </row>
    <row r="553" spans="1:65" s="13" customFormat="1" ht="11.25">
      <c r="B553" s="206"/>
      <c r="C553" s="207"/>
      <c r="D553" s="204" t="s">
        <v>191</v>
      </c>
      <c r="E553" s="208" t="s">
        <v>22</v>
      </c>
      <c r="F553" s="209" t="s">
        <v>739</v>
      </c>
      <c r="G553" s="207"/>
      <c r="H553" s="208" t="s">
        <v>22</v>
      </c>
      <c r="I553" s="210"/>
      <c r="J553" s="210"/>
      <c r="K553" s="207"/>
      <c r="L553" s="207"/>
      <c r="M553" s="211"/>
      <c r="N553" s="212"/>
      <c r="O553" s="213"/>
      <c r="P553" s="213"/>
      <c r="Q553" s="213"/>
      <c r="R553" s="213"/>
      <c r="S553" s="213"/>
      <c r="T553" s="213"/>
      <c r="U553" s="213"/>
      <c r="V553" s="213"/>
      <c r="W553" s="213"/>
      <c r="X553" s="214"/>
      <c r="AT553" s="215" t="s">
        <v>191</v>
      </c>
      <c r="AU553" s="215" t="s">
        <v>150</v>
      </c>
      <c r="AV553" s="13" t="s">
        <v>84</v>
      </c>
      <c r="AW553" s="13" t="s">
        <v>5</v>
      </c>
      <c r="AX553" s="13" t="s">
        <v>76</v>
      </c>
      <c r="AY553" s="215" t="s">
        <v>141</v>
      </c>
    </row>
    <row r="554" spans="1:65" s="14" customFormat="1" ht="11.25">
      <c r="B554" s="216"/>
      <c r="C554" s="217"/>
      <c r="D554" s="204" t="s">
        <v>191</v>
      </c>
      <c r="E554" s="218" t="s">
        <v>22</v>
      </c>
      <c r="F554" s="219" t="s">
        <v>278</v>
      </c>
      <c r="G554" s="217"/>
      <c r="H554" s="220">
        <v>55.761000000000003</v>
      </c>
      <c r="I554" s="221"/>
      <c r="J554" s="221"/>
      <c r="K554" s="217"/>
      <c r="L554" s="217"/>
      <c r="M554" s="222"/>
      <c r="N554" s="223"/>
      <c r="O554" s="224"/>
      <c r="P554" s="224"/>
      <c r="Q554" s="224"/>
      <c r="R554" s="224"/>
      <c r="S554" s="224"/>
      <c r="T554" s="224"/>
      <c r="U554" s="224"/>
      <c r="V554" s="224"/>
      <c r="W554" s="224"/>
      <c r="X554" s="225"/>
      <c r="AT554" s="226" t="s">
        <v>191</v>
      </c>
      <c r="AU554" s="226" t="s">
        <v>150</v>
      </c>
      <c r="AV554" s="14" t="s">
        <v>150</v>
      </c>
      <c r="AW554" s="14" t="s">
        <v>5</v>
      </c>
      <c r="AX554" s="14" t="s">
        <v>76</v>
      </c>
      <c r="AY554" s="226" t="s">
        <v>141</v>
      </c>
    </row>
    <row r="555" spans="1:65" s="15" customFormat="1" ht="11.25">
      <c r="B555" s="227"/>
      <c r="C555" s="228"/>
      <c r="D555" s="204" t="s">
        <v>191</v>
      </c>
      <c r="E555" s="229" t="s">
        <v>22</v>
      </c>
      <c r="F555" s="230" t="s">
        <v>195</v>
      </c>
      <c r="G555" s="228"/>
      <c r="H555" s="231">
        <v>78.691000000000003</v>
      </c>
      <c r="I555" s="232"/>
      <c r="J555" s="232"/>
      <c r="K555" s="228"/>
      <c r="L555" s="228"/>
      <c r="M555" s="233"/>
      <c r="N555" s="234"/>
      <c r="O555" s="235"/>
      <c r="P555" s="235"/>
      <c r="Q555" s="235"/>
      <c r="R555" s="235"/>
      <c r="S555" s="235"/>
      <c r="T555" s="235"/>
      <c r="U555" s="235"/>
      <c r="V555" s="235"/>
      <c r="W555" s="235"/>
      <c r="X555" s="236"/>
      <c r="AT555" s="237" t="s">
        <v>191</v>
      </c>
      <c r="AU555" s="237" t="s">
        <v>150</v>
      </c>
      <c r="AV555" s="15" t="s">
        <v>185</v>
      </c>
      <c r="AW555" s="15" t="s">
        <v>5</v>
      </c>
      <c r="AX555" s="15" t="s">
        <v>84</v>
      </c>
      <c r="AY555" s="237" t="s">
        <v>141</v>
      </c>
    </row>
    <row r="556" spans="1:65" s="2" customFormat="1" ht="33" customHeight="1">
      <c r="A556" s="37"/>
      <c r="B556" s="38"/>
      <c r="C556" s="179" t="s">
        <v>740</v>
      </c>
      <c r="D556" s="179" t="s">
        <v>144</v>
      </c>
      <c r="E556" s="180" t="s">
        <v>741</v>
      </c>
      <c r="F556" s="181" t="s">
        <v>742</v>
      </c>
      <c r="G556" s="182" t="s">
        <v>199</v>
      </c>
      <c r="H556" s="183">
        <v>93.179000000000002</v>
      </c>
      <c r="I556" s="184"/>
      <c r="J556" s="184"/>
      <c r="K556" s="185">
        <f>ROUND(P556*H556,2)</f>
        <v>0</v>
      </c>
      <c r="L556" s="181" t="s">
        <v>184</v>
      </c>
      <c r="M556" s="42"/>
      <c r="N556" s="186" t="s">
        <v>22</v>
      </c>
      <c r="O556" s="187" t="s">
        <v>46</v>
      </c>
      <c r="P556" s="188">
        <f>I556+J556</f>
        <v>0</v>
      </c>
      <c r="Q556" s="188">
        <f>ROUND(I556*H556,2)</f>
        <v>0</v>
      </c>
      <c r="R556" s="188">
        <f>ROUND(J556*H556,2)</f>
        <v>0</v>
      </c>
      <c r="S556" s="67"/>
      <c r="T556" s="189">
        <f>S556*H556</f>
        <v>0</v>
      </c>
      <c r="U556" s="189">
        <v>2.0799999999999999E-4</v>
      </c>
      <c r="V556" s="189">
        <f>U556*H556</f>
        <v>1.9381231999999998E-2</v>
      </c>
      <c r="W556" s="189">
        <v>0</v>
      </c>
      <c r="X556" s="190">
        <f>W556*H556</f>
        <v>0</v>
      </c>
      <c r="Y556" s="37"/>
      <c r="Z556" s="37"/>
      <c r="AA556" s="37"/>
      <c r="AB556" s="37"/>
      <c r="AC556" s="37"/>
      <c r="AD556" s="37"/>
      <c r="AE556" s="37"/>
      <c r="AR556" s="191" t="s">
        <v>371</v>
      </c>
      <c r="AT556" s="191" t="s">
        <v>144</v>
      </c>
      <c r="AU556" s="191" t="s">
        <v>150</v>
      </c>
      <c r="AY556" s="20" t="s">
        <v>141</v>
      </c>
      <c r="BE556" s="192">
        <f>IF(O556="základní",K556,0)</f>
        <v>0</v>
      </c>
      <c r="BF556" s="192">
        <f>IF(O556="snížená",K556,0)</f>
        <v>0</v>
      </c>
      <c r="BG556" s="192">
        <f>IF(O556="zákl. přenesená",K556,0)</f>
        <v>0</v>
      </c>
      <c r="BH556" s="192">
        <f>IF(O556="sníž. přenesená",K556,0)</f>
        <v>0</v>
      </c>
      <c r="BI556" s="192">
        <f>IF(O556="nulová",K556,0)</f>
        <v>0</v>
      </c>
      <c r="BJ556" s="20" t="s">
        <v>150</v>
      </c>
      <c r="BK556" s="192">
        <f>ROUND(P556*H556,2)</f>
        <v>0</v>
      </c>
      <c r="BL556" s="20" t="s">
        <v>371</v>
      </c>
      <c r="BM556" s="191" t="s">
        <v>743</v>
      </c>
    </row>
    <row r="557" spans="1:65" s="2" customFormat="1" ht="11.25">
      <c r="A557" s="37"/>
      <c r="B557" s="38"/>
      <c r="C557" s="39"/>
      <c r="D557" s="199" t="s">
        <v>187</v>
      </c>
      <c r="E557" s="39"/>
      <c r="F557" s="200" t="s">
        <v>744</v>
      </c>
      <c r="G557" s="39"/>
      <c r="H557" s="39"/>
      <c r="I557" s="201"/>
      <c r="J557" s="201"/>
      <c r="K557" s="39"/>
      <c r="L557" s="39"/>
      <c r="M557" s="42"/>
      <c r="N557" s="202"/>
      <c r="O557" s="203"/>
      <c r="P557" s="67"/>
      <c r="Q557" s="67"/>
      <c r="R557" s="67"/>
      <c r="S557" s="67"/>
      <c r="T557" s="67"/>
      <c r="U557" s="67"/>
      <c r="V557" s="67"/>
      <c r="W557" s="67"/>
      <c r="X557" s="68"/>
      <c r="Y557" s="37"/>
      <c r="Z557" s="37"/>
      <c r="AA557" s="37"/>
      <c r="AB557" s="37"/>
      <c r="AC557" s="37"/>
      <c r="AD557" s="37"/>
      <c r="AE557" s="37"/>
      <c r="AT557" s="20" t="s">
        <v>187</v>
      </c>
      <c r="AU557" s="20" t="s">
        <v>150</v>
      </c>
    </row>
    <row r="558" spans="1:65" s="2" customFormat="1" ht="29.25">
      <c r="A558" s="37"/>
      <c r="B558" s="38"/>
      <c r="C558" s="39"/>
      <c r="D558" s="204" t="s">
        <v>189</v>
      </c>
      <c r="E558" s="39"/>
      <c r="F558" s="205" t="s">
        <v>745</v>
      </c>
      <c r="G558" s="39"/>
      <c r="H558" s="39"/>
      <c r="I558" s="201"/>
      <c r="J558" s="201"/>
      <c r="K558" s="39"/>
      <c r="L558" s="39"/>
      <c r="M558" s="42"/>
      <c r="N558" s="202"/>
      <c r="O558" s="203"/>
      <c r="P558" s="67"/>
      <c r="Q558" s="67"/>
      <c r="R558" s="67"/>
      <c r="S558" s="67"/>
      <c r="T558" s="67"/>
      <c r="U558" s="67"/>
      <c r="V558" s="67"/>
      <c r="W558" s="67"/>
      <c r="X558" s="68"/>
      <c r="Y558" s="37"/>
      <c r="Z558" s="37"/>
      <c r="AA558" s="37"/>
      <c r="AB558" s="37"/>
      <c r="AC558" s="37"/>
      <c r="AD558" s="37"/>
      <c r="AE558" s="37"/>
      <c r="AT558" s="20" t="s">
        <v>189</v>
      </c>
      <c r="AU558" s="20" t="s">
        <v>150</v>
      </c>
    </row>
    <row r="559" spans="1:65" s="13" customFormat="1" ht="11.25">
      <c r="B559" s="206"/>
      <c r="C559" s="207"/>
      <c r="D559" s="204" t="s">
        <v>191</v>
      </c>
      <c r="E559" s="208" t="s">
        <v>22</v>
      </c>
      <c r="F559" s="209" t="s">
        <v>224</v>
      </c>
      <c r="G559" s="207"/>
      <c r="H559" s="208" t="s">
        <v>22</v>
      </c>
      <c r="I559" s="210"/>
      <c r="J559" s="210"/>
      <c r="K559" s="207"/>
      <c r="L559" s="207"/>
      <c r="M559" s="211"/>
      <c r="N559" s="212"/>
      <c r="O559" s="213"/>
      <c r="P559" s="213"/>
      <c r="Q559" s="213"/>
      <c r="R559" s="213"/>
      <c r="S559" s="213"/>
      <c r="T559" s="213"/>
      <c r="U559" s="213"/>
      <c r="V559" s="213"/>
      <c r="W559" s="213"/>
      <c r="X559" s="214"/>
      <c r="AT559" s="215" t="s">
        <v>191</v>
      </c>
      <c r="AU559" s="215" t="s">
        <v>150</v>
      </c>
      <c r="AV559" s="13" t="s">
        <v>84</v>
      </c>
      <c r="AW559" s="13" t="s">
        <v>5</v>
      </c>
      <c r="AX559" s="13" t="s">
        <v>76</v>
      </c>
      <c r="AY559" s="215" t="s">
        <v>141</v>
      </c>
    </row>
    <row r="560" spans="1:65" s="14" customFormat="1" ht="22.5">
      <c r="B560" s="216"/>
      <c r="C560" s="217"/>
      <c r="D560" s="204" t="s">
        <v>191</v>
      </c>
      <c r="E560" s="218" t="s">
        <v>22</v>
      </c>
      <c r="F560" s="219" t="s">
        <v>746</v>
      </c>
      <c r="G560" s="217"/>
      <c r="H560" s="220">
        <v>8.2620000000000005</v>
      </c>
      <c r="I560" s="221"/>
      <c r="J560" s="221"/>
      <c r="K560" s="217"/>
      <c r="L560" s="217"/>
      <c r="M560" s="222"/>
      <c r="N560" s="223"/>
      <c r="O560" s="224"/>
      <c r="P560" s="224"/>
      <c r="Q560" s="224"/>
      <c r="R560" s="224"/>
      <c r="S560" s="224"/>
      <c r="T560" s="224"/>
      <c r="U560" s="224"/>
      <c r="V560" s="224"/>
      <c r="W560" s="224"/>
      <c r="X560" s="225"/>
      <c r="AT560" s="226" t="s">
        <v>191</v>
      </c>
      <c r="AU560" s="226" t="s">
        <v>150</v>
      </c>
      <c r="AV560" s="14" t="s">
        <v>150</v>
      </c>
      <c r="AW560" s="14" t="s">
        <v>5</v>
      </c>
      <c r="AX560" s="14" t="s">
        <v>76</v>
      </c>
      <c r="AY560" s="226" t="s">
        <v>141</v>
      </c>
    </row>
    <row r="561" spans="1:65" s="13" customFormat="1" ht="11.25">
      <c r="B561" s="206"/>
      <c r="C561" s="207"/>
      <c r="D561" s="204" t="s">
        <v>191</v>
      </c>
      <c r="E561" s="208" t="s">
        <v>22</v>
      </c>
      <c r="F561" s="209" t="s">
        <v>226</v>
      </c>
      <c r="G561" s="207"/>
      <c r="H561" s="208" t="s">
        <v>22</v>
      </c>
      <c r="I561" s="210"/>
      <c r="J561" s="210"/>
      <c r="K561" s="207"/>
      <c r="L561" s="207"/>
      <c r="M561" s="211"/>
      <c r="N561" s="212"/>
      <c r="O561" s="213"/>
      <c r="P561" s="213"/>
      <c r="Q561" s="213"/>
      <c r="R561" s="213"/>
      <c r="S561" s="213"/>
      <c r="T561" s="213"/>
      <c r="U561" s="213"/>
      <c r="V561" s="213"/>
      <c r="W561" s="213"/>
      <c r="X561" s="214"/>
      <c r="AT561" s="215" t="s">
        <v>191</v>
      </c>
      <c r="AU561" s="215" t="s">
        <v>150</v>
      </c>
      <c r="AV561" s="13" t="s">
        <v>84</v>
      </c>
      <c r="AW561" s="13" t="s">
        <v>5</v>
      </c>
      <c r="AX561" s="13" t="s">
        <v>76</v>
      </c>
      <c r="AY561" s="215" t="s">
        <v>141</v>
      </c>
    </row>
    <row r="562" spans="1:65" s="14" customFormat="1" ht="11.25">
      <c r="B562" s="216"/>
      <c r="C562" s="217"/>
      <c r="D562" s="204" t="s">
        <v>191</v>
      </c>
      <c r="E562" s="218" t="s">
        <v>22</v>
      </c>
      <c r="F562" s="219" t="s">
        <v>747</v>
      </c>
      <c r="G562" s="217"/>
      <c r="H562" s="220">
        <v>7.0419999999999998</v>
      </c>
      <c r="I562" s="221"/>
      <c r="J562" s="221"/>
      <c r="K562" s="217"/>
      <c r="L562" s="217"/>
      <c r="M562" s="222"/>
      <c r="N562" s="223"/>
      <c r="O562" s="224"/>
      <c r="P562" s="224"/>
      <c r="Q562" s="224"/>
      <c r="R562" s="224"/>
      <c r="S562" s="224"/>
      <c r="T562" s="224"/>
      <c r="U562" s="224"/>
      <c r="V562" s="224"/>
      <c r="W562" s="224"/>
      <c r="X562" s="225"/>
      <c r="AT562" s="226" t="s">
        <v>191</v>
      </c>
      <c r="AU562" s="226" t="s">
        <v>150</v>
      </c>
      <c r="AV562" s="14" t="s">
        <v>150</v>
      </c>
      <c r="AW562" s="14" t="s">
        <v>5</v>
      </c>
      <c r="AX562" s="14" t="s">
        <v>76</v>
      </c>
      <c r="AY562" s="226" t="s">
        <v>141</v>
      </c>
    </row>
    <row r="563" spans="1:65" s="13" customFormat="1" ht="11.25">
      <c r="B563" s="206"/>
      <c r="C563" s="207"/>
      <c r="D563" s="204" t="s">
        <v>191</v>
      </c>
      <c r="E563" s="208" t="s">
        <v>22</v>
      </c>
      <c r="F563" s="209" t="s">
        <v>605</v>
      </c>
      <c r="G563" s="207"/>
      <c r="H563" s="208" t="s">
        <v>22</v>
      </c>
      <c r="I563" s="210"/>
      <c r="J563" s="210"/>
      <c r="K563" s="207"/>
      <c r="L563" s="207"/>
      <c r="M563" s="211"/>
      <c r="N563" s="212"/>
      <c r="O563" s="213"/>
      <c r="P563" s="213"/>
      <c r="Q563" s="213"/>
      <c r="R563" s="213"/>
      <c r="S563" s="213"/>
      <c r="T563" s="213"/>
      <c r="U563" s="213"/>
      <c r="V563" s="213"/>
      <c r="W563" s="213"/>
      <c r="X563" s="214"/>
      <c r="AT563" s="215" t="s">
        <v>191</v>
      </c>
      <c r="AU563" s="215" t="s">
        <v>150</v>
      </c>
      <c r="AV563" s="13" t="s">
        <v>84</v>
      </c>
      <c r="AW563" s="13" t="s">
        <v>5</v>
      </c>
      <c r="AX563" s="13" t="s">
        <v>76</v>
      </c>
      <c r="AY563" s="215" t="s">
        <v>141</v>
      </c>
    </row>
    <row r="564" spans="1:65" s="14" customFormat="1" ht="11.25">
      <c r="B564" s="216"/>
      <c r="C564" s="217"/>
      <c r="D564" s="204" t="s">
        <v>191</v>
      </c>
      <c r="E564" s="218" t="s">
        <v>22</v>
      </c>
      <c r="F564" s="219" t="s">
        <v>748</v>
      </c>
      <c r="G564" s="217"/>
      <c r="H564" s="220">
        <v>11.835000000000001</v>
      </c>
      <c r="I564" s="221"/>
      <c r="J564" s="221"/>
      <c r="K564" s="217"/>
      <c r="L564" s="217"/>
      <c r="M564" s="222"/>
      <c r="N564" s="223"/>
      <c r="O564" s="224"/>
      <c r="P564" s="224"/>
      <c r="Q564" s="224"/>
      <c r="R564" s="224"/>
      <c r="S564" s="224"/>
      <c r="T564" s="224"/>
      <c r="U564" s="224"/>
      <c r="V564" s="224"/>
      <c r="W564" s="224"/>
      <c r="X564" s="225"/>
      <c r="AT564" s="226" t="s">
        <v>191</v>
      </c>
      <c r="AU564" s="226" t="s">
        <v>150</v>
      </c>
      <c r="AV564" s="14" t="s">
        <v>150</v>
      </c>
      <c r="AW564" s="14" t="s">
        <v>5</v>
      </c>
      <c r="AX564" s="14" t="s">
        <v>76</v>
      </c>
      <c r="AY564" s="226" t="s">
        <v>141</v>
      </c>
    </row>
    <row r="565" spans="1:65" s="14" customFormat="1" ht="11.25">
      <c r="B565" s="216"/>
      <c r="C565" s="217"/>
      <c r="D565" s="204" t="s">
        <v>191</v>
      </c>
      <c r="E565" s="218" t="s">
        <v>22</v>
      </c>
      <c r="F565" s="219" t="s">
        <v>749</v>
      </c>
      <c r="G565" s="217"/>
      <c r="H565" s="220">
        <v>0.66800000000000004</v>
      </c>
      <c r="I565" s="221"/>
      <c r="J565" s="221"/>
      <c r="K565" s="217"/>
      <c r="L565" s="217"/>
      <c r="M565" s="222"/>
      <c r="N565" s="223"/>
      <c r="O565" s="224"/>
      <c r="P565" s="224"/>
      <c r="Q565" s="224"/>
      <c r="R565" s="224"/>
      <c r="S565" s="224"/>
      <c r="T565" s="224"/>
      <c r="U565" s="224"/>
      <c r="V565" s="224"/>
      <c r="W565" s="224"/>
      <c r="X565" s="225"/>
      <c r="AT565" s="226" t="s">
        <v>191</v>
      </c>
      <c r="AU565" s="226" t="s">
        <v>150</v>
      </c>
      <c r="AV565" s="14" t="s">
        <v>150</v>
      </c>
      <c r="AW565" s="14" t="s">
        <v>5</v>
      </c>
      <c r="AX565" s="14" t="s">
        <v>76</v>
      </c>
      <c r="AY565" s="226" t="s">
        <v>141</v>
      </c>
    </row>
    <row r="566" spans="1:65" s="14" customFormat="1" ht="11.25">
      <c r="B566" s="216"/>
      <c r="C566" s="217"/>
      <c r="D566" s="204" t="s">
        <v>191</v>
      </c>
      <c r="E566" s="218" t="s">
        <v>22</v>
      </c>
      <c r="F566" s="219" t="s">
        <v>750</v>
      </c>
      <c r="G566" s="217"/>
      <c r="H566" s="220">
        <v>13.882</v>
      </c>
      <c r="I566" s="221"/>
      <c r="J566" s="221"/>
      <c r="K566" s="217"/>
      <c r="L566" s="217"/>
      <c r="M566" s="222"/>
      <c r="N566" s="223"/>
      <c r="O566" s="224"/>
      <c r="P566" s="224"/>
      <c r="Q566" s="224"/>
      <c r="R566" s="224"/>
      <c r="S566" s="224"/>
      <c r="T566" s="224"/>
      <c r="U566" s="224"/>
      <c r="V566" s="224"/>
      <c r="W566" s="224"/>
      <c r="X566" s="225"/>
      <c r="AT566" s="226" t="s">
        <v>191</v>
      </c>
      <c r="AU566" s="226" t="s">
        <v>150</v>
      </c>
      <c r="AV566" s="14" t="s">
        <v>150</v>
      </c>
      <c r="AW566" s="14" t="s">
        <v>5</v>
      </c>
      <c r="AX566" s="14" t="s">
        <v>76</v>
      </c>
      <c r="AY566" s="226" t="s">
        <v>141</v>
      </c>
    </row>
    <row r="567" spans="1:65" s="13" customFormat="1" ht="11.25">
      <c r="B567" s="206"/>
      <c r="C567" s="207"/>
      <c r="D567" s="204" t="s">
        <v>191</v>
      </c>
      <c r="E567" s="208" t="s">
        <v>22</v>
      </c>
      <c r="F567" s="209" t="s">
        <v>751</v>
      </c>
      <c r="G567" s="207"/>
      <c r="H567" s="208" t="s">
        <v>22</v>
      </c>
      <c r="I567" s="210"/>
      <c r="J567" s="210"/>
      <c r="K567" s="207"/>
      <c r="L567" s="207"/>
      <c r="M567" s="211"/>
      <c r="N567" s="212"/>
      <c r="O567" s="213"/>
      <c r="P567" s="213"/>
      <c r="Q567" s="213"/>
      <c r="R567" s="213"/>
      <c r="S567" s="213"/>
      <c r="T567" s="213"/>
      <c r="U567" s="213"/>
      <c r="V567" s="213"/>
      <c r="W567" s="213"/>
      <c r="X567" s="214"/>
      <c r="AT567" s="215" t="s">
        <v>191</v>
      </c>
      <c r="AU567" s="215" t="s">
        <v>150</v>
      </c>
      <c r="AV567" s="13" t="s">
        <v>84</v>
      </c>
      <c r="AW567" s="13" t="s">
        <v>5</v>
      </c>
      <c r="AX567" s="13" t="s">
        <v>76</v>
      </c>
      <c r="AY567" s="215" t="s">
        <v>141</v>
      </c>
    </row>
    <row r="568" spans="1:65" s="14" customFormat="1" ht="11.25">
      <c r="B568" s="216"/>
      <c r="C568" s="217"/>
      <c r="D568" s="204" t="s">
        <v>191</v>
      </c>
      <c r="E568" s="218" t="s">
        <v>22</v>
      </c>
      <c r="F568" s="219" t="s">
        <v>752</v>
      </c>
      <c r="G568" s="217"/>
      <c r="H568" s="220">
        <v>13.76</v>
      </c>
      <c r="I568" s="221"/>
      <c r="J568" s="221"/>
      <c r="K568" s="217"/>
      <c r="L568" s="217"/>
      <c r="M568" s="222"/>
      <c r="N568" s="223"/>
      <c r="O568" s="224"/>
      <c r="P568" s="224"/>
      <c r="Q568" s="224"/>
      <c r="R568" s="224"/>
      <c r="S568" s="224"/>
      <c r="T568" s="224"/>
      <c r="U568" s="224"/>
      <c r="V568" s="224"/>
      <c r="W568" s="224"/>
      <c r="X568" s="225"/>
      <c r="AT568" s="226" t="s">
        <v>191</v>
      </c>
      <c r="AU568" s="226" t="s">
        <v>150</v>
      </c>
      <c r="AV568" s="14" t="s">
        <v>150</v>
      </c>
      <c r="AW568" s="14" t="s">
        <v>5</v>
      </c>
      <c r="AX568" s="14" t="s">
        <v>76</v>
      </c>
      <c r="AY568" s="226" t="s">
        <v>141</v>
      </c>
    </row>
    <row r="569" spans="1:65" s="13" customFormat="1" ht="11.25">
      <c r="B569" s="206"/>
      <c r="C569" s="207"/>
      <c r="D569" s="204" t="s">
        <v>191</v>
      </c>
      <c r="E569" s="208" t="s">
        <v>22</v>
      </c>
      <c r="F569" s="209" t="s">
        <v>753</v>
      </c>
      <c r="G569" s="207"/>
      <c r="H569" s="208" t="s">
        <v>22</v>
      </c>
      <c r="I569" s="210"/>
      <c r="J569" s="210"/>
      <c r="K569" s="207"/>
      <c r="L569" s="207"/>
      <c r="M569" s="211"/>
      <c r="N569" s="212"/>
      <c r="O569" s="213"/>
      <c r="P569" s="213"/>
      <c r="Q569" s="213"/>
      <c r="R569" s="213"/>
      <c r="S569" s="213"/>
      <c r="T569" s="213"/>
      <c r="U569" s="213"/>
      <c r="V569" s="213"/>
      <c r="W569" s="213"/>
      <c r="X569" s="214"/>
      <c r="AT569" s="215" t="s">
        <v>191</v>
      </c>
      <c r="AU569" s="215" t="s">
        <v>150</v>
      </c>
      <c r="AV569" s="13" t="s">
        <v>84</v>
      </c>
      <c r="AW569" s="13" t="s">
        <v>5</v>
      </c>
      <c r="AX569" s="13" t="s">
        <v>76</v>
      </c>
      <c r="AY569" s="215" t="s">
        <v>141</v>
      </c>
    </row>
    <row r="570" spans="1:65" s="14" customFormat="1" ht="11.25">
      <c r="B570" s="216"/>
      <c r="C570" s="217"/>
      <c r="D570" s="204" t="s">
        <v>191</v>
      </c>
      <c r="E570" s="218" t="s">
        <v>22</v>
      </c>
      <c r="F570" s="219" t="s">
        <v>738</v>
      </c>
      <c r="G570" s="217"/>
      <c r="H570" s="220">
        <v>22.93</v>
      </c>
      <c r="I570" s="221"/>
      <c r="J570" s="221"/>
      <c r="K570" s="217"/>
      <c r="L570" s="217"/>
      <c r="M570" s="222"/>
      <c r="N570" s="223"/>
      <c r="O570" s="224"/>
      <c r="P570" s="224"/>
      <c r="Q570" s="224"/>
      <c r="R570" s="224"/>
      <c r="S570" s="224"/>
      <c r="T570" s="224"/>
      <c r="U570" s="224"/>
      <c r="V570" s="224"/>
      <c r="W570" s="224"/>
      <c r="X570" s="225"/>
      <c r="AT570" s="226" t="s">
        <v>191</v>
      </c>
      <c r="AU570" s="226" t="s">
        <v>150</v>
      </c>
      <c r="AV570" s="14" t="s">
        <v>150</v>
      </c>
      <c r="AW570" s="14" t="s">
        <v>5</v>
      </c>
      <c r="AX570" s="14" t="s">
        <v>76</v>
      </c>
      <c r="AY570" s="226" t="s">
        <v>141</v>
      </c>
    </row>
    <row r="571" spans="1:65" s="13" customFormat="1" ht="11.25">
      <c r="B571" s="206"/>
      <c r="C571" s="207"/>
      <c r="D571" s="204" t="s">
        <v>191</v>
      </c>
      <c r="E571" s="208" t="s">
        <v>22</v>
      </c>
      <c r="F571" s="209" t="s">
        <v>754</v>
      </c>
      <c r="G571" s="207"/>
      <c r="H571" s="208" t="s">
        <v>22</v>
      </c>
      <c r="I571" s="210"/>
      <c r="J571" s="210"/>
      <c r="K571" s="207"/>
      <c r="L571" s="207"/>
      <c r="M571" s="211"/>
      <c r="N571" s="212"/>
      <c r="O571" s="213"/>
      <c r="P571" s="213"/>
      <c r="Q571" s="213"/>
      <c r="R571" s="213"/>
      <c r="S571" s="213"/>
      <c r="T571" s="213"/>
      <c r="U571" s="213"/>
      <c r="V571" s="213"/>
      <c r="W571" s="213"/>
      <c r="X571" s="214"/>
      <c r="AT571" s="215" t="s">
        <v>191</v>
      </c>
      <c r="AU571" s="215" t="s">
        <v>150</v>
      </c>
      <c r="AV571" s="13" t="s">
        <v>84</v>
      </c>
      <c r="AW571" s="13" t="s">
        <v>5</v>
      </c>
      <c r="AX571" s="13" t="s">
        <v>76</v>
      </c>
      <c r="AY571" s="215" t="s">
        <v>141</v>
      </c>
    </row>
    <row r="572" spans="1:65" s="14" customFormat="1" ht="11.25">
      <c r="B572" s="216"/>
      <c r="C572" s="217"/>
      <c r="D572" s="204" t="s">
        <v>191</v>
      </c>
      <c r="E572" s="218" t="s">
        <v>22</v>
      </c>
      <c r="F572" s="219" t="s">
        <v>755</v>
      </c>
      <c r="G572" s="217"/>
      <c r="H572" s="220">
        <v>8.8000000000000007</v>
      </c>
      <c r="I572" s="221"/>
      <c r="J572" s="221"/>
      <c r="K572" s="217"/>
      <c r="L572" s="217"/>
      <c r="M572" s="222"/>
      <c r="N572" s="223"/>
      <c r="O572" s="224"/>
      <c r="P572" s="224"/>
      <c r="Q572" s="224"/>
      <c r="R572" s="224"/>
      <c r="S572" s="224"/>
      <c r="T572" s="224"/>
      <c r="U572" s="224"/>
      <c r="V572" s="224"/>
      <c r="W572" s="224"/>
      <c r="X572" s="225"/>
      <c r="AT572" s="226" t="s">
        <v>191</v>
      </c>
      <c r="AU572" s="226" t="s">
        <v>150</v>
      </c>
      <c r="AV572" s="14" t="s">
        <v>150</v>
      </c>
      <c r="AW572" s="14" t="s">
        <v>5</v>
      </c>
      <c r="AX572" s="14" t="s">
        <v>76</v>
      </c>
      <c r="AY572" s="226" t="s">
        <v>141</v>
      </c>
    </row>
    <row r="573" spans="1:65" s="13" customFormat="1" ht="11.25">
      <c r="B573" s="206"/>
      <c r="C573" s="207"/>
      <c r="D573" s="204" t="s">
        <v>191</v>
      </c>
      <c r="E573" s="208" t="s">
        <v>22</v>
      </c>
      <c r="F573" s="209" t="s">
        <v>756</v>
      </c>
      <c r="G573" s="207"/>
      <c r="H573" s="208" t="s">
        <v>22</v>
      </c>
      <c r="I573" s="210"/>
      <c r="J573" s="210"/>
      <c r="K573" s="207"/>
      <c r="L573" s="207"/>
      <c r="M573" s="211"/>
      <c r="N573" s="212"/>
      <c r="O573" s="213"/>
      <c r="P573" s="213"/>
      <c r="Q573" s="213"/>
      <c r="R573" s="213"/>
      <c r="S573" s="213"/>
      <c r="T573" s="213"/>
      <c r="U573" s="213"/>
      <c r="V573" s="213"/>
      <c r="W573" s="213"/>
      <c r="X573" s="214"/>
      <c r="AT573" s="215" t="s">
        <v>191</v>
      </c>
      <c r="AU573" s="215" t="s">
        <v>150</v>
      </c>
      <c r="AV573" s="13" t="s">
        <v>84</v>
      </c>
      <c r="AW573" s="13" t="s">
        <v>5</v>
      </c>
      <c r="AX573" s="13" t="s">
        <v>76</v>
      </c>
      <c r="AY573" s="215" t="s">
        <v>141</v>
      </c>
    </row>
    <row r="574" spans="1:65" s="14" customFormat="1" ht="11.25">
      <c r="B574" s="216"/>
      <c r="C574" s="217"/>
      <c r="D574" s="204" t="s">
        <v>191</v>
      </c>
      <c r="E574" s="218" t="s">
        <v>22</v>
      </c>
      <c r="F574" s="219" t="s">
        <v>211</v>
      </c>
      <c r="G574" s="217"/>
      <c r="H574" s="220">
        <v>6</v>
      </c>
      <c r="I574" s="221"/>
      <c r="J574" s="221"/>
      <c r="K574" s="217"/>
      <c r="L574" s="217"/>
      <c r="M574" s="222"/>
      <c r="N574" s="223"/>
      <c r="O574" s="224"/>
      <c r="P574" s="224"/>
      <c r="Q574" s="224"/>
      <c r="R574" s="224"/>
      <c r="S574" s="224"/>
      <c r="T574" s="224"/>
      <c r="U574" s="224"/>
      <c r="V574" s="224"/>
      <c r="W574" s="224"/>
      <c r="X574" s="225"/>
      <c r="AT574" s="226" t="s">
        <v>191</v>
      </c>
      <c r="AU574" s="226" t="s">
        <v>150</v>
      </c>
      <c r="AV574" s="14" t="s">
        <v>150</v>
      </c>
      <c r="AW574" s="14" t="s">
        <v>5</v>
      </c>
      <c r="AX574" s="14" t="s">
        <v>76</v>
      </c>
      <c r="AY574" s="226" t="s">
        <v>141</v>
      </c>
    </row>
    <row r="575" spans="1:65" s="15" customFormat="1" ht="11.25">
      <c r="B575" s="227"/>
      <c r="C575" s="228"/>
      <c r="D575" s="204" t="s">
        <v>191</v>
      </c>
      <c r="E575" s="229" t="s">
        <v>22</v>
      </c>
      <c r="F575" s="230" t="s">
        <v>195</v>
      </c>
      <c r="G575" s="228"/>
      <c r="H575" s="231">
        <v>93.179000000000002</v>
      </c>
      <c r="I575" s="232"/>
      <c r="J575" s="232"/>
      <c r="K575" s="228"/>
      <c r="L575" s="228"/>
      <c r="M575" s="233"/>
      <c r="N575" s="234"/>
      <c r="O575" s="235"/>
      <c r="P575" s="235"/>
      <c r="Q575" s="235"/>
      <c r="R575" s="235"/>
      <c r="S575" s="235"/>
      <c r="T575" s="235"/>
      <c r="U575" s="235"/>
      <c r="V575" s="235"/>
      <c r="W575" s="235"/>
      <c r="X575" s="236"/>
      <c r="AT575" s="237" t="s">
        <v>191</v>
      </c>
      <c r="AU575" s="237" t="s">
        <v>150</v>
      </c>
      <c r="AV575" s="15" t="s">
        <v>185</v>
      </c>
      <c r="AW575" s="15" t="s">
        <v>5</v>
      </c>
      <c r="AX575" s="15" t="s">
        <v>84</v>
      </c>
      <c r="AY575" s="237" t="s">
        <v>141</v>
      </c>
    </row>
    <row r="576" spans="1:65" s="2" customFormat="1" ht="37.9" customHeight="1">
      <c r="A576" s="37"/>
      <c r="B576" s="38"/>
      <c r="C576" s="179" t="s">
        <v>757</v>
      </c>
      <c r="D576" s="179" t="s">
        <v>144</v>
      </c>
      <c r="E576" s="180" t="s">
        <v>758</v>
      </c>
      <c r="F576" s="181" t="s">
        <v>759</v>
      </c>
      <c r="G576" s="182" t="s">
        <v>199</v>
      </c>
      <c r="H576" s="183">
        <v>93.179000000000002</v>
      </c>
      <c r="I576" s="184"/>
      <c r="J576" s="184"/>
      <c r="K576" s="185">
        <f>ROUND(P576*H576,2)</f>
        <v>0</v>
      </c>
      <c r="L576" s="181" t="s">
        <v>184</v>
      </c>
      <c r="M576" s="42"/>
      <c r="N576" s="186" t="s">
        <v>22</v>
      </c>
      <c r="O576" s="187" t="s">
        <v>46</v>
      </c>
      <c r="P576" s="188">
        <f>I576+J576</f>
        <v>0</v>
      </c>
      <c r="Q576" s="188">
        <f>ROUND(I576*H576,2)</f>
        <v>0</v>
      </c>
      <c r="R576" s="188">
        <f>ROUND(J576*H576,2)</f>
        <v>0</v>
      </c>
      <c r="S576" s="67"/>
      <c r="T576" s="189">
        <f>S576*H576</f>
        <v>0</v>
      </c>
      <c r="U576" s="189">
        <v>2.8499999999999999E-4</v>
      </c>
      <c r="V576" s="189">
        <f>U576*H576</f>
        <v>2.6556014999999999E-2</v>
      </c>
      <c r="W576" s="189">
        <v>0</v>
      </c>
      <c r="X576" s="190">
        <f>W576*H576</f>
        <v>0</v>
      </c>
      <c r="Y576" s="37"/>
      <c r="Z576" s="37"/>
      <c r="AA576" s="37"/>
      <c r="AB576" s="37"/>
      <c r="AC576" s="37"/>
      <c r="AD576" s="37"/>
      <c r="AE576" s="37"/>
      <c r="AR576" s="191" t="s">
        <v>371</v>
      </c>
      <c r="AT576" s="191" t="s">
        <v>144</v>
      </c>
      <c r="AU576" s="191" t="s">
        <v>150</v>
      </c>
      <c r="AY576" s="20" t="s">
        <v>141</v>
      </c>
      <c r="BE576" s="192">
        <f>IF(O576="základní",K576,0)</f>
        <v>0</v>
      </c>
      <c r="BF576" s="192">
        <f>IF(O576="snížená",K576,0)</f>
        <v>0</v>
      </c>
      <c r="BG576" s="192">
        <f>IF(O576="zákl. přenesená",K576,0)</f>
        <v>0</v>
      </c>
      <c r="BH576" s="192">
        <f>IF(O576="sníž. přenesená",K576,0)</f>
        <v>0</v>
      </c>
      <c r="BI576" s="192">
        <f>IF(O576="nulová",K576,0)</f>
        <v>0</v>
      </c>
      <c r="BJ576" s="20" t="s">
        <v>150</v>
      </c>
      <c r="BK576" s="192">
        <f>ROUND(P576*H576,2)</f>
        <v>0</v>
      </c>
      <c r="BL576" s="20" t="s">
        <v>371</v>
      </c>
      <c r="BM576" s="191" t="s">
        <v>760</v>
      </c>
    </row>
    <row r="577" spans="1:65" s="2" customFormat="1" ht="11.25">
      <c r="A577" s="37"/>
      <c r="B577" s="38"/>
      <c r="C577" s="39"/>
      <c r="D577" s="199" t="s">
        <v>187</v>
      </c>
      <c r="E577" s="39"/>
      <c r="F577" s="200" t="s">
        <v>761</v>
      </c>
      <c r="G577" s="39"/>
      <c r="H577" s="39"/>
      <c r="I577" s="201"/>
      <c r="J577" s="201"/>
      <c r="K577" s="39"/>
      <c r="L577" s="39"/>
      <c r="M577" s="42"/>
      <c r="N577" s="202"/>
      <c r="O577" s="203"/>
      <c r="P577" s="67"/>
      <c r="Q577" s="67"/>
      <c r="R577" s="67"/>
      <c r="S577" s="67"/>
      <c r="T577" s="67"/>
      <c r="U577" s="67"/>
      <c r="V577" s="67"/>
      <c r="W577" s="67"/>
      <c r="X577" s="68"/>
      <c r="Y577" s="37"/>
      <c r="Z577" s="37"/>
      <c r="AA577" s="37"/>
      <c r="AB577" s="37"/>
      <c r="AC577" s="37"/>
      <c r="AD577" s="37"/>
      <c r="AE577" s="37"/>
      <c r="AT577" s="20" t="s">
        <v>187</v>
      </c>
      <c r="AU577" s="20" t="s">
        <v>150</v>
      </c>
    </row>
    <row r="578" spans="1:65" s="2" customFormat="1" ht="29.25">
      <c r="A578" s="37"/>
      <c r="B578" s="38"/>
      <c r="C578" s="39"/>
      <c r="D578" s="204" t="s">
        <v>189</v>
      </c>
      <c r="E578" s="39"/>
      <c r="F578" s="205" t="s">
        <v>745</v>
      </c>
      <c r="G578" s="39"/>
      <c r="H578" s="39"/>
      <c r="I578" s="201"/>
      <c r="J578" s="201"/>
      <c r="K578" s="39"/>
      <c r="L578" s="39"/>
      <c r="M578" s="42"/>
      <c r="N578" s="202"/>
      <c r="O578" s="203"/>
      <c r="P578" s="67"/>
      <c r="Q578" s="67"/>
      <c r="R578" s="67"/>
      <c r="S578" s="67"/>
      <c r="T578" s="67"/>
      <c r="U578" s="67"/>
      <c r="V578" s="67"/>
      <c r="W578" s="67"/>
      <c r="X578" s="68"/>
      <c r="Y578" s="37"/>
      <c r="Z578" s="37"/>
      <c r="AA578" s="37"/>
      <c r="AB578" s="37"/>
      <c r="AC578" s="37"/>
      <c r="AD578" s="37"/>
      <c r="AE578" s="37"/>
      <c r="AT578" s="20" t="s">
        <v>189</v>
      </c>
      <c r="AU578" s="20" t="s">
        <v>150</v>
      </c>
    </row>
    <row r="579" spans="1:65" s="14" customFormat="1" ht="11.25">
      <c r="B579" s="216"/>
      <c r="C579" s="217"/>
      <c r="D579" s="204" t="s">
        <v>191</v>
      </c>
      <c r="E579" s="218" t="s">
        <v>22</v>
      </c>
      <c r="F579" s="219" t="s">
        <v>762</v>
      </c>
      <c r="G579" s="217"/>
      <c r="H579" s="220">
        <v>93.179000000000002</v>
      </c>
      <c r="I579" s="221"/>
      <c r="J579" s="221"/>
      <c r="K579" s="217"/>
      <c r="L579" s="217"/>
      <c r="M579" s="222"/>
      <c r="N579" s="223"/>
      <c r="O579" s="224"/>
      <c r="P579" s="224"/>
      <c r="Q579" s="224"/>
      <c r="R579" s="224"/>
      <c r="S579" s="224"/>
      <c r="T579" s="224"/>
      <c r="U579" s="224"/>
      <c r="V579" s="224"/>
      <c r="W579" s="224"/>
      <c r="X579" s="225"/>
      <c r="AT579" s="226" t="s">
        <v>191</v>
      </c>
      <c r="AU579" s="226" t="s">
        <v>150</v>
      </c>
      <c r="AV579" s="14" t="s">
        <v>150</v>
      </c>
      <c r="AW579" s="14" t="s">
        <v>5</v>
      </c>
      <c r="AX579" s="14" t="s">
        <v>76</v>
      </c>
      <c r="AY579" s="226" t="s">
        <v>141</v>
      </c>
    </row>
    <row r="580" spans="1:65" s="15" customFormat="1" ht="11.25">
      <c r="B580" s="227"/>
      <c r="C580" s="228"/>
      <c r="D580" s="204" t="s">
        <v>191</v>
      </c>
      <c r="E580" s="229" t="s">
        <v>22</v>
      </c>
      <c r="F580" s="230" t="s">
        <v>195</v>
      </c>
      <c r="G580" s="228"/>
      <c r="H580" s="231">
        <v>93.179000000000002</v>
      </c>
      <c r="I580" s="232"/>
      <c r="J580" s="232"/>
      <c r="K580" s="228"/>
      <c r="L580" s="228"/>
      <c r="M580" s="233"/>
      <c r="N580" s="234"/>
      <c r="O580" s="235"/>
      <c r="P580" s="235"/>
      <c r="Q580" s="235"/>
      <c r="R580" s="235"/>
      <c r="S580" s="235"/>
      <c r="T580" s="235"/>
      <c r="U580" s="235"/>
      <c r="V580" s="235"/>
      <c r="W580" s="235"/>
      <c r="X580" s="236"/>
      <c r="AT580" s="237" t="s">
        <v>191</v>
      </c>
      <c r="AU580" s="237" t="s">
        <v>150</v>
      </c>
      <c r="AV580" s="15" t="s">
        <v>185</v>
      </c>
      <c r="AW580" s="15" t="s">
        <v>5</v>
      </c>
      <c r="AX580" s="15" t="s">
        <v>84</v>
      </c>
      <c r="AY580" s="237" t="s">
        <v>141</v>
      </c>
    </row>
    <row r="581" spans="1:65" s="2" customFormat="1" ht="44.25" customHeight="1">
      <c r="A581" s="37"/>
      <c r="B581" s="38"/>
      <c r="C581" s="179" t="s">
        <v>763</v>
      </c>
      <c r="D581" s="179" t="s">
        <v>144</v>
      </c>
      <c r="E581" s="180" t="s">
        <v>764</v>
      </c>
      <c r="F581" s="181" t="s">
        <v>765</v>
      </c>
      <c r="G581" s="182" t="s">
        <v>199</v>
      </c>
      <c r="H581" s="183">
        <v>93.179000000000002</v>
      </c>
      <c r="I581" s="184"/>
      <c r="J581" s="184"/>
      <c r="K581" s="185">
        <f>ROUND(P581*H581,2)</f>
        <v>0</v>
      </c>
      <c r="L581" s="181" t="s">
        <v>184</v>
      </c>
      <c r="M581" s="42"/>
      <c r="N581" s="186" t="s">
        <v>22</v>
      </c>
      <c r="O581" s="187" t="s">
        <v>46</v>
      </c>
      <c r="P581" s="188">
        <f>I581+J581</f>
        <v>0</v>
      </c>
      <c r="Q581" s="188">
        <f>ROUND(I581*H581,2)</f>
        <v>0</v>
      </c>
      <c r="R581" s="188">
        <f>ROUND(J581*H581,2)</f>
        <v>0</v>
      </c>
      <c r="S581" s="67"/>
      <c r="T581" s="189">
        <f>S581*H581</f>
        <v>0</v>
      </c>
      <c r="U581" s="189">
        <v>3.0800000000000003E-5</v>
      </c>
      <c r="V581" s="189">
        <f>U581*H581</f>
        <v>2.8699132000000005E-3</v>
      </c>
      <c r="W581" s="189">
        <v>0</v>
      </c>
      <c r="X581" s="190">
        <f>W581*H581</f>
        <v>0</v>
      </c>
      <c r="Y581" s="37"/>
      <c r="Z581" s="37"/>
      <c r="AA581" s="37"/>
      <c r="AB581" s="37"/>
      <c r="AC581" s="37"/>
      <c r="AD581" s="37"/>
      <c r="AE581" s="37"/>
      <c r="AR581" s="191" t="s">
        <v>371</v>
      </c>
      <c r="AT581" s="191" t="s">
        <v>144</v>
      </c>
      <c r="AU581" s="191" t="s">
        <v>150</v>
      </c>
      <c r="AY581" s="20" t="s">
        <v>141</v>
      </c>
      <c r="BE581" s="192">
        <f>IF(O581="základní",K581,0)</f>
        <v>0</v>
      </c>
      <c r="BF581" s="192">
        <f>IF(O581="snížená",K581,0)</f>
        <v>0</v>
      </c>
      <c r="BG581" s="192">
        <f>IF(O581="zákl. přenesená",K581,0)</f>
        <v>0</v>
      </c>
      <c r="BH581" s="192">
        <f>IF(O581="sníž. přenesená",K581,0)</f>
        <v>0</v>
      </c>
      <c r="BI581" s="192">
        <f>IF(O581="nulová",K581,0)</f>
        <v>0</v>
      </c>
      <c r="BJ581" s="20" t="s">
        <v>150</v>
      </c>
      <c r="BK581" s="192">
        <f>ROUND(P581*H581,2)</f>
        <v>0</v>
      </c>
      <c r="BL581" s="20" t="s">
        <v>371</v>
      </c>
      <c r="BM581" s="191" t="s">
        <v>766</v>
      </c>
    </row>
    <row r="582" spans="1:65" s="2" customFormat="1" ht="11.25">
      <c r="A582" s="37"/>
      <c r="B582" s="38"/>
      <c r="C582" s="39"/>
      <c r="D582" s="199" t="s">
        <v>187</v>
      </c>
      <c r="E582" s="39"/>
      <c r="F582" s="200" t="s">
        <v>767</v>
      </c>
      <c r="G582" s="39"/>
      <c r="H582" s="39"/>
      <c r="I582" s="201"/>
      <c r="J582" s="201"/>
      <c r="K582" s="39"/>
      <c r="L582" s="39"/>
      <c r="M582" s="42"/>
      <c r="N582" s="202"/>
      <c r="O582" s="203"/>
      <c r="P582" s="67"/>
      <c r="Q582" s="67"/>
      <c r="R582" s="67"/>
      <c r="S582" s="67"/>
      <c r="T582" s="67"/>
      <c r="U582" s="67"/>
      <c r="V582" s="67"/>
      <c r="W582" s="67"/>
      <c r="X582" s="68"/>
      <c r="Y582" s="37"/>
      <c r="Z582" s="37"/>
      <c r="AA582" s="37"/>
      <c r="AB582" s="37"/>
      <c r="AC582" s="37"/>
      <c r="AD582" s="37"/>
      <c r="AE582" s="37"/>
      <c r="AT582" s="20" t="s">
        <v>187</v>
      </c>
      <c r="AU582" s="20" t="s">
        <v>150</v>
      </c>
    </row>
    <row r="583" spans="1:65" s="2" customFormat="1" ht="29.25">
      <c r="A583" s="37"/>
      <c r="B583" s="38"/>
      <c r="C583" s="39"/>
      <c r="D583" s="204" t="s">
        <v>189</v>
      </c>
      <c r="E583" s="39"/>
      <c r="F583" s="205" t="s">
        <v>745</v>
      </c>
      <c r="G583" s="39"/>
      <c r="H583" s="39"/>
      <c r="I583" s="201"/>
      <c r="J583" s="201"/>
      <c r="K583" s="39"/>
      <c r="L583" s="39"/>
      <c r="M583" s="42"/>
      <c r="N583" s="202"/>
      <c r="O583" s="203"/>
      <c r="P583" s="67"/>
      <c r="Q583" s="67"/>
      <c r="R583" s="67"/>
      <c r="S583" s="67"/>
      <c r="T583" s="67"/>
      <c r="U583" s="67"/>
      <c r="V583" s="67"/>
      <c r="W583" s="67"/>
      <c r="X583" s="68"/>
      <c r="Y583" s="37"/>
      <c r="Z583" s="37"/>
      <c r="AA583" s="37"/>
      <c r="AB583" s="37"/>
      <c r="AC583" s="37"/>
      <c r="AD583" s="37"/>
      <c r="AE583" s="37"/>
      <c r="AT583" s="20" t="s">
        <v>189</v>
      </c>
      <c r="AU583" s="20" t="s">
        <v>150</v>
      </c>
    </row>
    <row r="584" spans="1:65" s="14" customFormat="1" ht="11.25">
      <c r="B584" s="216"/>
      <c r="C584" s="217"/>
      <c r="D584" s="204" t="s">
        <v>191</v>
      </c>
      <c r="E584" s="218" t="s">
        <v>22</v>
      </c>
      <c r="F584" s="219" t="s">
        <v>762</v>
      </c>
      <c r="G584" s="217"/>
      <c r="H584" s="220">
        <v>93.179000000000002</v>
      </c>
      <c r="I584" s="221"/>
      <c r="J584" s="221"/>
      <c r="K584" s="217"/>
      <c r="L584" s="217"/>
      <c r="M584" s="222"/>
      <c r="N584" s="223"/>
      <c r="O584" s="224"/>
      <c r="P584" s="224"/>
      <c r="Q584" s="224"/>
      <c r="R584" s="224"/>
      <c r="S584" s="224"/>
      <c r="T584" s="224"/>
      <c r="U584" s="224"/>
      <c r="V584" s="224"/>
      <c r="W584" s="224"/>
      <c r="X584" s="225"/>
      <c r="AT584" s="226" t="s">
        <v>191</v>
      </c>
      <c r="AU584" s="226" t="s">
        <v>150</v>
      </c>
      <c r="AV584" s="14" t="s">
        <v>150</v>
      </c>
      <c r="AW584" s="14" t="s">
        <v>5</v>
      </c>
      <c r="AX584" s="14" t="s">
        <v>76</v>
      </c>
      <c r="AY584" s="226" t="s">
        <v>141</v>
      </c>
    </row>
    <row r="585" spans="1:65" s="15" customFormat="1" ht="11.25">
      <c r="B585" s="227"/>
      <c r="C585" s="228"/>
      <c r="D585" s="204" t="s">
        <v>191</v>
      </c>
      <c r="E585" s="229" t="s">
        <v>22</v>
      </c>
      <c r="F585" s="230" t="s">
        <v>195</v>
      </c>
      <c r="G585" s="228"/>
      <c r="H585" s="231">
        <v>93.179000000000002</v>
      </c>
      <c r="I585" s="232"/>
      <c r="J585" s="232"/>
      <c r="K585" s="228"/>
      <c r="L585" s="228"/>
      <c r="M585" s="233"/>
      <c r="N585" s="260"/>
      <c r="O585" s="261"/>
      <c r="P585" s="261"/>
      <c r="Q585" s="261"/>
      <c r="R585" s="261"/>
      <c r="S585" s="261"/>
      <c r="T585" s="261"/>
      <c r="U585" s="261"/>
      <c r="V585" s="261"/>
      <c r="W585" s="261"/>
      <c r="X585" s="262"/>
      <c r="AT585" s="237" t="s">
        <v>191</v>
      </c>
      <c r="AU585" s="237" t="s">
        <v>150</v>
      </c>
      <c r="AV585" s="15" t="s">
        <v>185</v>
      </c>
      <c r="AW585" s="15" t="s">
        <v>5</v>
      </c>
      <c r="AX585" s="15" t="s">
        <v>84</v>
      </c>
      <c r="AY585" s="237" t="s">
        <v>141</v>
      </c>
    </row>
    <row r="586" spans="1:65" s="2" customFormat="1" ht="6.95" customHeight="1">
      <c r="A586" s="37"/>
      <c r="B586" s="50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42"/>
      <c r="N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</row>
  </sheetData>
  <sheetProtection algorithmName="SHA-512" hashValue="7VkSZQUgo9b5XuybU3XovdYj9We5YSjRZqTEYYeR4bn2jfxD8hOzlcU3ZYjM45qcoTSOt0turU59sQkmLrnSmQ==" saltValue="HMz+ch/wSRV9av5ujL2A7gQfaKRRA+gnhB6mIQoI6MQNExOvIu5wxxfV73ufi7RGFwdT6Ym8y9L+6DV2Q8jpuQ==" spinCount="100000" sheet="1" objects="1" scenarios="1" formatColumns="0" formatRows="0" autoFilter="0"/>
  <autoFilter ref="C93:L585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8" r:id="rId1"/>
    <hyperlink ref="F105" r:id="rId2"/>
    <hyperlink ref="F110" r:id="rId3"/>
    <hyperlink ref="F117" r:id="rId4"/>
    <hyperlink ref="F121" r:id="rId5"/>
    <hyperlink ref="F131" r:id="rId6"/>
    <hyperlink ref="F138" r:id="rId7"/>
    <hyperlink ref="F147" r:id="rId8"/>
    <hyperlink ref="F163" r:id="rId9"/>
    <hyperlink ref="F170" r:id="rId10"/>
    <hyperlink ref="F175" r:id="rId11"/>
    <hyperlink ref="F181" r:id="rId12"/>
    <hyperlink ref="F186" r:id="rId13"/>
    <hyperlink ref="F191" r:id="rId14"/>
    <hyperlink ref="F200" r:id="rId15"/>
    <hyperlink ref="F209" r:id="rId16"/>
    <hyperlink ref="F214" r:id="rId17"/>
    <hyperlink ref="F227" r:id="rId18"/>
    <hyperlink ref="F236" r:id="rId19"/>
    <hyperlink ref="F241" r:id="rId20"/>
    <hyperlink ref="F249" r:id="rId21"/>
    <hyperlink ref="F271" r:id="rId22"/>
    <hyperlink ref="F273" r:id="rId23"/>
    <hyperlink ref="F275" r:id="rId24"/>
    <hyperlink ref="F279" r:id="rId25"/>
    <hyperlink ref="F283" r:id="rId26"/>
    <hyperlink ref="F288" r:id="rId27"/>
    <hyperlink ref="F292" r:id="rId28"/>
    <hyperlink ref="F297" r:id="rId29"/>
    <hyperlink ref="F302" r:id="rId30"/>
    <hyperlink ref="F306" r:id="rId31"/>
    <hyperlink ref="F310" r:id="rId32"/>
    <hyperlink ref="F316" r:id="rId33"/>
    <hyperlink ref="F322" r:id="rId34"/>
    <hyperlink ref="F329" r:id="rId35"/>
    <hyperlink ref="F336" r:id="rId36"/>
    <hyperlink ref="F350" r:id="rId37"/>
    <hyperlink ref="F353" r:id="rId38"/>
    <hyperlink ref="F360" r:id="rId39"/>
    <hyperlink ref="F367" r:id="rId40"/>
    <hyperlink ref="F373" r:id="rId41"/>
    <hyperlink ref="F379" r:id="rId42"/>
    <hyperlink ref="F382" r:id="rId43"/>
    <hyperlink ref="F387" r:id="rId44"/>
    <hyperlink ref="F392" r:id="rId45"/>
    <hyperlink ref="F398" r:id="rId46"/>
    <hyperlink ref="F402" r:id="rId47"/>
    <hyperlink ref="F405" r:id="rId48"/>
    <hyperlink ref="F409" r:id="rId49"/>
    <hyperlink ref="F421" r:id="rId50"/>
    <hyperlink ref="F432" r:id="rId51"/>
    <hyperlink ref="F443" r:id="rId52"/>
    <hyperlink ref="F452" r:id="rId53"/>
    <hyperlink ref="F463" r:id="rId54"/>
    <hyperlink ref="F472" r:id="rId55"/>
    <hyperlink ref="F487" r:id="rId56"/>
    <hyperlink ref="F502" r:id="rId57"/>
    <hyperlink ref="F517" r:id="rId58"/>
    <hyperlink ref="F520" r:id="rId59"/>
    <hyperlink ref="F525" r:id="rId60"/>
    <hyperlink ref="F535" r:id="rId61"/>
    <hyperlink ref="F539" r:id="rId62"/>
    <hyperlink ref="F544" r:id="rId63"/>
    <hyperlink ref="F546" r:id="rId64"/>
    <hyperlink ref="F550" r:id="rId65"/>
    <hyperlink ref="F557" r:id="rId66"/>
    <hyperlink ref="F577" r:id="rId67"/>
    <hyperlink ref="F582" r:id="rId6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91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30" customHeight="1">
      <c r="A9" s="37"/>
      <c r="B9" s="42"/>
      <c r="C9" s="37"/>
      <c r="D9" s="37"/>
      <c r="E9" s="395" t="s">
        <v>768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769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770</v>
      </c>
      <c r="F24" s="37"/>
      <c r="G24" s="37"/>
      <c r="H24" s="37"/>
      <c r="I24" s="109" t="s">
        <v>30</v>
      </c>
      <c r="J24" s="111" t="s">
        <v>22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ROUND(K86,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ROUND((SUM(BE86:BE133)),  2)</f>
        <v>0</v>
      </c>
      <c r="G35" s="37"/>
      <c r="H35" s="37"/>
      <c r="I35" s="122">
        <v>0.21</v>
      </c>
      <c r="J35" s="37"/>
      <c r="K35" s="117">
        <f>ROUND(((SUM(BE86:BE133))*I35),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ROUND((SUM(BF86:BF133)),  2)</f>
        <v>0</v>
      </c>
      <c r="G36" s="37"/>
      <c r="H36" s="37"/>
      <c r="I36" s="122">
        <v>0.12</v>
      </c>
      <c r="J36" s="37"/>
      <c r="K36" s="117">
        <f>ROUND(((SUM(BF86:BF133))*I36),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ROUND((SUM(BG86:BG133)),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ROUND((SUM(BH86:BH133)),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ROUND((SUM(BI86:BI133)),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30" customHeight="1">
      <c r="A52" s="37"/>
      <c r="B52" s="38"/>
      <c r="C52" s="39"/>
      <c r="D52" s="39"/>
      <c r="E52" s="353" t="str">
        <f>E9</f>
        <v xml:space="preserve">2025-2-6 - STAVEBNÍ OBJEKT SO.02 - ELEKTROTECHNIKA - KOUPELNY ODLEHČOVACÍ SLUŽBA 1.PATRO 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Petr Odnoha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Q86</f>
        <v>0</v>
      </c>
      <c r="J61" s="80">
        <f t="shared" si="0"/>
        <v>0</v>
      </c>
      <c r="K61" s="80">
        <f>K86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170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K87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771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K88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772</v>
      </c>
      <c r="E64" s="147"/>
      <c r="F64" s="147"/>
      <c r="G64" s="147"/>
      <c r="H64" s="147"/>
      <c r="I64" s="148">
        <f>Q122</f>
        <v>0</v>
      </c>
      <c r="J64" s="148">
        <f>R122</f>
        <v>0</v>
      </c>
      <c r="K64" s="148">
        <f>K122</f>
        <v>0</v>
      </c>
      <c r="L64" s="145"/>
      <c r="M64" s="149"/>
    </row>
    <row r="65" spans="1:31" s="9" customFormat="1" ht="24.95" customHeight="1">
      <c r="B65" s="138"/>
      <c r="C65" s="139"/>
      <c r="D65" s="140" t="s">
        <v>773</v>
      </c>
      <c r="E65" s="141"/>
      <c r="F65" s="141"/>
      <c r="G65" s="141"/>
      <c r="H65" s="141"/>
      <c r="I65" s="142">
        <f>Q126</f>
        <v>0</v>
      </c>
      <c r="J65" s="142">
        <f>R126</f>
        <v>0</v>
      </c>
      <c r="K65" s="142">
        <f>K126</f>
        <v>0</v>
      </c>
      <c r="L65" s="139"/>
      <c r="M65" s="143"/>
    </row>
    <row r="66" spans="1:31" s="10" customFormat="1" ht="19.899999999999999" customHeight="1">
      <c r="B66" s="144"/>
      <c r="C66" s="145"/>
      <c r="D66" s="146" t="s">
        <v>774</v>
      </c>
      <c r="E66" s="147"/>
      <c r="F66" s="147"/>
      <c r="G66" s="147"/>
      <c r="H66" s="147"/>
      <c r="I66" s="148">
        <f>Q127</f>
        <v>0</v>
      </c>
      <c r="J66" s="148">
        <f>R127</f>
        <v>0</v>
      </c>
      <c r="K66" s="148">
        <f>K127</f>
        <v>0</v>
      </c>
      <c r="L66" s="145"/>
      <c r="M66" s="149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1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121</v>
      </c>
      <c r="D73" s="39"/>
      <c r="E73" s="39"/>
      <c r="F73" s="39"/>
      <c r="G73" s="39"/>
      <c r="H73" s="39"/>
      <c r="I73" s="39"/>
      <c r="J73" s="39"/>
      <c r="K73" s="39"/>
      <c r="L73" s="39"/>
      <c r="M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17</v>
      </c>
      <c r="D75" s="39"/>
      <c r="E75" s="39"/>
      <c r="F75" s="39"/>
      <c r="G75" s="39"/>
      <c r="H75" s="39"/>
      <c r="I75" s="39"/>
      <c r="J75" s="39"/>
      <c r="K75" s="39"/>
      <c r="L75" s="39"/>
      <c r="M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6.25" customHeight="1">
      <c r="A76" s="37"/>
      <c r="B76" s="38"/>
      <c r="C76" s="39"/>
      <c r="D76" s="39"/>
      <c r="E76" s="400" t="str">
        <f>E7</f>
        <v>STAVEBNÍ ÚPRAVY OBJEKT HAVLÍČKOVA 447/13 MLADÁ BOLESLAV</v>
      </c>
      <c r="F76" s="401"/>
      <c r="G76" s="401"/>
      <c r="H76" s="401"/>
      <c r="I76" s="39"/>
      <c r="J76" s="39"/>
      <c r="K76" s="39"/>
      <c r="L76" s="39"/>
      <c r="M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105</v>
      </c>
      <c r="D77" s="39"/>
      <c r="E77" s="39"/>
      <c r="F77" s="39"/>
      <c r="G77" s="39"/>
      <c r="H77" s="39"/>
      <c r="I77" s="39"/>
      <c r="J77" s="39"/>
      <c r="K77" s="39"/>
      <c r="L77" s="39"/>
      <c r="M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30" customHeight="1">
      <c r="A78" s="37"/>
      <c r="B78" s="38"/>
      <c r="C78" s="39"/>
      <c r="D78" s="39"/>
      <c r="E78" s="353" t="str">
        <f>E9</f>
        <v xml:space="preserve">2025-2-6 - STAVEBNÍ OBJEKT SO.02 - ELEKTROTECHNIKA - KOUPELNY ODLEHČOVACÍ SLUŽBA 1.PATRO </v>
      </c>
      <c r="F78" s="402"/>
      <c r="G78" s="402"/>
      <c r="H78" s="402"/>
      <c r="I78" s="39"/>
      <c r="J78" s="39"/>
      <c r="K78" s="39"/>
      <c r="L78" s="39"/>
      <c r="M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23</v>
      </c>
      <c r="D80" s="39"/>
      <c r="E80" s="39"/>
      <c r="F80" s="30" t="str">
        <f>F12</f>
        <v>Mladá Boleslav</v>
      </c>
      <c r="G80" s="39"/>
      <c r="H80" s="39"/>
      <c r="I80" s="32" t="s">
        <v>25</v>
      </c>
      <c r="J80" s="62" t="str">
        <f>IF(J12="","",J12)</f>
        <v>30. 1. 2025</v>
      </c>
      <c r="K80" s="39"/>
      <c r="L80" s="39"/>
      <c r="M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27</v>
      </c>
      <c r="D82" s="39"/>
      <c r="E82" s="39"/>
      <c r="F82" s="30" t="str">
        <f>E15</f>
        <v>CENTRUM 83, poskytovatel sociálních služeb</v>
      </c>
      <c r="G82" s="39"/>
      <c r="H82" s="39"/>
      <c r="I82" s="32" t="s">
        <v>33</v>
      </c>
      <c r="J82" s="35" t="str">
        <f>E21</f>
        <v xml:space="preserve"> </v>
      </c>
      <c r="K82" s="39"/>
      <c r="L82" s="39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31</v>
      </c>
      <c r="D83" s="39"/>
      <c r="E83" s="39"/>
      <c r="F83" s="30" t="str">
        <f>IF(E18="","",E18)</f>
        <v>Vyplň údaj</v>
      </c>
      <c r="G83" s="39"/>
      <c r="H83" s="39"/>
      <c r="I83" s="32" t="s">
        <v>34</v>
      </c>
      <c r="J83" s="35" t="str">
        <f>E24</f>
        <v>Petr Odnoha</v>
      </c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0"/>
      <c r="B85" s="151"/>
      <c r="C85" s="152" t="s">
        <v>122</v>
      </c>
      <c r="D85" s="153" t="s">
        <v>59</v>
      </c>
      <c r="E85" s="153" t="s">
        <v>55</v>
      </c>
      <c r="F85" s="153" t="s">
        <v>56</v>
      </c>
      <c r="G85" s="153" t="s">
        <v>123</v>
      </c>
      <c r="H85" s="153" t="s">
        <v>124</v>
      </c>
      <c r="I85" s="153" t="s">
        <v>125</v>
      </c>
      <c r="J85" s="153" t="s">
        <v>126</v>
      </c>
      <c r="K85" s="153" t="s">
        <v>115</v>
      </c>
      <c r="L85" s="154" t="s">
        <v>127</v>
      </c>
      <c r="M85" s="155"/>
      <c r="N85" s="71" t="s">
        <v>22</v>
      </c>
      <c r="O85" s="72" t="s">
        <v>44</v>
      </c>
      <c r="P85" s="72" t="s">
        <v>128</v>
      </c>
      <c r="Q85" s="72" t="s">
        <v>129</v>
      </c>
      <c r="R85" s="72" t="s">
        <v>130</v>
      </c>
      <c r="S85" s="72" t="s">
        <v>131</v>
      </c>
      <c r="T85" s="72" t="s">
        <v>132</v>
      </c>
      <c r="U85" s="72" t="s">
        <v>133</v>
      </c>
      <c r="V85" s="72" t="s">
        <v>134</v>
      </c>
      <c r="W85" s="72" t="s">
        <v>135</v>
      </c>
      <c r="X85" s="73" t="s">
        <v>136</v>
      </c>
      <c r="Y85" s="150"/>
      <c r="Z85" s="150"/>
      <c r="AA85" s="150"/>
      <c r="AB85" s="150"/>
      <c r="AC85" s="150"/>
      <c r="AD85" s="150"/>
      <c r="AE85" s="150"/>
    </row>
    <row r="86" spans="1:65" s="2" customFormat="1" ht="22.9" customHeight="1">
      <c r="A86" s="37"/>
      <c r="B86" s="38"/>
      <c r="C86" s="78" t="s">
        <v>137</v>
      </c>
      <c r="D86" s="39"/>
      <c r="E86" s="39"/>
      <c r="F86" s="39"/>
      <c r="G86" s="39"/>
      <c r="H86" s="39"/>
      <c r="I86" s="39"/>
      <c r="J86" s="39"/>
      <c r="K86" s="156">
        <f>BK86</f>
        <v>0</v>
      </c>
      <c r="L86" s="39"/>
      <c r="M86" s="42"/>
      <c r="N86" s="74"/>
      <c r="O86" s="157"/>
      <c r="P86" s="75"/>
      <c r="Q86" s="158">
        <f>Q87+Q126</f>
        <v>0</v>
      </c>
      <c r="R86" s="158">
        <f>R87+R126</f>
        <v>0</v>
      </c>
      <c r="S86" s="75"/>
      <c r="T86" s="159">
        <f>T87+T126</f>
        <v>0</v>
      </c>
      <c r="U86" s="75"/>
      <c r="V86" s="159">
        <f>V87+V126</f>
        <v>2.5129600000000002E-2</v>
      </c>
      <c r="W86" s="75"/>
      <c r="X86" s="160">
        <f>X87+X126</f>
        <v>0.13588</v>
      </c>
      <c r="Y86" s="37"/>
      <c r="Z86" s="37"/>
      <c r="AA86" s="37"/>
      <c r="AB86" s="37"/>
      <c r="AC86" s="37"/>
      <c r="AD86" s="37"/>
      <c r="AE86" s="37"/>
      <c r="AT86" s="20" t="s">
        <v>75</v>
      </c>
      <c r="AU86" s="20" t="s">
        <v>116</v>
      </c>
      <c r="BK86" s="161">
        <f>BK87+BK126</f>
        <v>0</v>
      </c>
    </row>
    <row r="87" spans="1:65" s="12" customFormat="1" ht="25.9" customHeight="1">
      <c r="B87" s="162"/>
      <c r="C87" s="163"/>
      <c r="D87" s="164" t="s">
        <v>75</v>
      </c>
      <c r="E87" s="165" t="s">
        <v>425</v>
      </c>
      <c r="F87" s="165" t="s">
        <v>426</v>
      </c>
      <c r="G87" s="163"/>
      <c r="H87" s="163"/>
      <c r="I87" s="166"/>
      <c r="J87" s="166"/>
      <c r="K87" s="167">
        <f>BK87</f>
        <v>0</v>
      </c>
      <c r="L87" s="163"/>
      <c r="M87" s="168"/>
      <c r="N87" s="169"/>
      <c r="O87" s="170"/>
      <c r="P87" s="170"/>
      <c r="Q87" s="171">
        <f>Q88+Q122</f>
        <v>0</v>
      </c>
      <c r="R87" s="171">
        <f>R88+R122</f>
        <v>0</v>
      </c>
      <c r="S87" s="170"/>
      <c r="T87" s="172">
        <f>T88+T122</f>
        <v>0</v>
      </c>
      <c r="U87" s="170"/>
      <c r="V87" s="172">
        <f>V88+V122</f>
        <v>2.4320000000000001E-2</v>
      </c>
      <c r="W87" s="170"/>
      <c r="X87" s="173">
        <f>X88+X122</f>
        <v>4.0000000000000001E-3</v>
      </c>
      <c r="AR87" s="174" t="s">
        <v>150</v>
      </c>
      <c r="AT87" s="175" t="s">
        <v>75</v>
      </c>
      <c r="AU87" s="175" t="s">
        <v>76</v>
      </c>
      <c r="AY87" s="174" t="s">
        <v>141</v>
      </c>
      <c r="BK87" s="176">
        <f>BK88+BK122</f>
        <v>0</v>
      </c>
    </row>
    <row r="88" spans="1:65" s="12" customFormat="1" ht="22.9" customHeight="1">
      <c r="B88" s="162"/>
      <c r="C88" s="163"/>
      <c r="D88" s="164" t="s">
        <v>75</v>
      </c>
      <c r="E88" s="177" t="s">
        <v>775</v>
      </c>
      <c r="F88" s="177" t="s">
        <v>776</v>
      </c>
      <c r="G88" s="163"/>
      <c r="H88" s="163"/>
      <c r="I88" s="166"/>
      <c r="J88" s="166"/>
      <c r="K88" s="178">
        <f>BK88</f>
        <v>0</v>
      </c>
      <c r="L88" s="163"/>
      <c r="M88" s="168"/>
      <c r="N88" s="169"/>
      <c r="O88" s="170"/>
      <c r="P88" s="170"/>
      <c r="Q88" s="171">
        <f>SUM(Q89:Q121)</f>
        <v>0</v>
      </c>
      <c r="R88" s="171">
        <f>SUM(R89:R121)</f>
        <v>0</v>
      </c>
      <c r="S88" s="170"/>
      <c r="T88" s="172">
        <f>SUM(T89:T121)</f>
        <v>0</v>
      </c>
      <c r="U88" s="170"/>
      <c r="V88" s="172">
        <f>SUM(V89:V121)</f>
        <v>1.9820000000000001E-2</v>
      </c>
      <c r="W88" s="170"/>
      <c r="X88" s="173">
        <f>SUM(X89:X121)</f>
        <v>4.0000000000000001E-3</v>
      </c>
      <c r="AR88" s="174" t="s">
        <v>150</v>
      </c>
      <c r="AT88" s="175" t="s">
        <v>75</v>
      </c>
      <c r="AU88" s="175" t="s">
        <v>84</v>
      </c>
      <c r="AY88" s="174" t="s">
        <v>141</v>
      </c>
      <c r="BK88" s="176">
        <f>SUM(BK89:BK121)</f>
        <v>0</v>
      </c>
    </row>
    <row r="89" spans="1:65" s="2" customFormat="1" ht="49.15" customHeight="1">
      <c r="A89" s="37"/>
      <c r="B89" s="38"/>
      <c r="C89" s="179" t="s">
        <v>84</v>
      </c>
      <c r="D89" s="179" t="s">
        <v>144</v>
      </c>
      <c r="E89" s="180" t="s">
        <v>777</v>
      </c>
      <c r="F89" s="181" t="s">
        <v>778</v>
      </c>
      <c r="G89" s="182" t="s">
        <v>155</v>
      </c>
      <c r="H89" s="183">
        <v>8</v>
      </c>
      <c r="I89" s="184"/>
      <c r="J89" s="184"/>
      <c r="K89" s="185">
        <f>ROUND(P89*H89,2)</f>
        <v>0</v>
      </c>
      <c r="L89" s="181" t="s">
        <v>184</v>
      </c>
      <c r="M89" s="42"/>
      <c r="N89" s="186" t="s">
        <v>22</v>
      </c>
      <c r="O89" s="187" t="s">
        <v>46</v>
      </c>
      <c r="P89" s="188">
        <f>I89+J89</f>
        <v>0</v>
      </c>
      <c r="Q89" s="188">
        <f>ROUND(I89*H89,2)</f>
        <v>0</v>
      </c>
      <c r="R89" s="188">
        <f>ROUND(J89*H89,2)</f>
        <v>0</v>
      </c>
      <c r="S89" s="67"/>
      <c r="T89" s="189">
        <f>S89*H89</f>
        <v>0</v>
      </c>
      <c r="U89" s="189">
        <v>0</v>
      </c>
      <c r="V89" s="189">
        <f>U89*H89</f>
        <v>0</v>
      </c>
      <c r="W89" s="189">
        <v>0</v>
      </c>
      <c r="X89" s="190">
        <f>W89*H89</f>
        <v>0</v>
      </c>
      <c r="Y89" s="37"/>
      <c r="Z89" s="37"/>
      <c r="AA89" s="37"/>
      <c r="AB89" s="37"/>
      <c r="AC89" s="37"/>
      <c r="AD89" s="37"/>
      <c r="AE89" s="37"/>
      <c r="AR89" s="191" t="s">
        <v>371</v>
      </c>
      <c r="AT89" s="191" t="s">
        <v>144</v>
      </c>
      <c r="AU89" s="191" t="s">
        <v>150</v>
      </c>
      <c r="AY89" s="20" t="s">
        <v>141</v>
      </c>
      <c r="BE89" s="192">
        <f>IF(O89="základní",K89,0)</f>
        <v>0</v>
      </c>
      <c r="BF89" s="192">
        <f>IF(O89="snížená",K89,0)</f>
        <v>0</v>
      </c>
      <c r="BG89" s="192">
        <f>IF(O89="zákl. přenesená",K89,0)</f>
        <v>0</v>
      </c>
      <c r="BH89" s="192">
        <f>IF(O89="sníž. přenesená",K89,0)</f>
        <v>0</v>
      </c>
      <c r="BI89" s="192">
        <f>IF(O89="nulová",K89,0)</f>
        <v>0</v>
      </c>
      <c r="BJ89" s="20" t="s">
        <v>150</v>
      </c>
      <c r="BK89" s="192">
        <f>ROUND(P89*H89,2)</f>
        <v>0</v>
      </c>
      <c r="BL89" s="20" t="s">
        <v>371</v>
      </c>
      <c r="BM89" s="191" t="s">
        <v>779</v>
      </c>
    </row>
    <row r="90" spans="1:65" s="2" customFormat="1" ht="11.25">
      <c r="A90" s="37"/>
      <c r="B90" s="38"/>
      <c r="C90" s="39"/>
      <c r="D90" s="199" t="s">
        <v>187</v>
      </c>
      <c r="E90" s="39"/>
      <c r="F90" s="200" t="s">
        <v>780</v>
      </c>
      <c r="G90" s="39"/>
      <c r="H90" s="39"/>
      <c r="I90" s="201"/>
      <c r="J90" s="201"/>
      <c r="K90" s="39"/>
      <c r="L90" s="39"/>
      <c r="M90" s="42"/>
      <c r="N90" s="202"/>
      <c r="O90" s="203"/>
      <c r="P90" s="67"/>
      <c r="Q90" s="67"/>
      <c r="R90" s="67"/>
      <c r="S90" s="67"/>
      <c r="T90" s="67"/>
      <c r="U90" s="67"/>
      <c r="V90" s="67"/>
      <c r="W90" s="67"/>
      <c r="X90" s="68"/>
      <c r="Y90" s="37"/>
      <c r="Z90" s="37"/>
      <c r="AA90" s="37"/>
      <c r="AB90" s="37"/>
      <c r="AC90" s="37"/>
      <c r="AD90" s="37"/>
      <c r="AE90" s="37"/>
      <c r="AT90" s="20" t="s">
        <v>187</v>
      </c>
      <c r="AU90" s="20" t="s">
        <v>150</v>
      </c>
    </row>
    <row r="91" spans="1:65" s="2" customFormat="1" ht="24.2" customHeight="1">
      <c r="A91" s="37"/>
      <c r="B91" s="38"/>
      <c r="C91" s="249" t="s">
        <v>150</v>
      </c>
      <c r="D91" s="249" t="s">
        <v>305</v>
      </c>
      <c r="E91" s="250" t="s">
        <v>781</v>
      </c>
      <c r="F91" s="251" t="s">
        <v>782</v>
      </c>
      <c r="G91" s="252" t="s">
        <v>155</v>
      </c>
      <c r="H91" s="253">
        <v>8</v>
      </c>
      <c r="I91" s="254"/>
      <c r="J91" s="255"/>
      <c r="K91" s="256">
        <f>ROUND(P91*H91,2)</f>
        <v>0</v>
      </c>
      <c r="L91" s="251" t="s">
        <v>184</v>
      </c>
      <c r="M91" s="257"/>
      <c r="N91" s="258" t="s">
        <v>22</v>
      </c>
      <c r="O91" s="187" t="s">
        <v>46</v>
      </c>
      <c r="P91" s="188">
        <f>I91+J91</f>
        <v>0</v>
      </c>
      <c r="Q91" s="188">
        <f>ROUND(I91*H91,2)</f>
        <v>0</v>
      </c>
      <c r="R91" s="188">
        <f>ROUND(J91*H91,2)</f>
        <v>0</v>
      </c>
      <c r="S91" s="67"/>
      <c r="T91" s="189">
        <f>S91*H91</f>
        <v>0</v>
      </c>
      <c r="U91" s="189">
        <v>5.0000000000000002E-5</v>
      </c>
      <c r="V91" s="189">
        <f>U91*H91</f>
        <v>4.0000000000000002E-4</v>
      </c>
      <c r="W91" s="189">
        <v>0</v>
      </c>
      <c r="X91" s="190">
        <f>W91*H91</f>
        <v>0</v>
      </c>
      <c r="Y91" s="37"/>
      <c r="Z91" s="37"/>
      <c r="AA91" s="37"/>
      <c r="AB91" s="37"/>
      <c r="AC91" s="37"/>
      <c r="AD91" s="37"/>
      <c r="AE91" s="37"/>
      <c r="AR91" s="191" t="s">
        <v>475</v>
      </c>
      <c r="AT91" s="191" t="s">
        <v>305</v>
      </c>
      <c r="AU91" s="191" t="s">
        <v>150</v>
      </c>
      <c r="AY91" s="20" t="s">
        <v>141</v>
      </c>
      <c r="BE91" s="192">
        <f>IF(O91="základní",K91,0)</f>
        <v>0</v>
      </c>
      <c r="BF91" s="192">
        <f>IF(O91="snížená",K91,0)</f>
        <v>0</v>
      </c>
      <c r="BG91" s="192">
        <f>IF(O91="zákl. přenesená",K91,0)</f>
        <v>0</v>
      </c>
      <c r="BH91" s="192">
        <f>IF(O91="sníž. přenesená",K91,0)</f>
        <v>0</v>
      </c>
      <c r="BI91" s="192">
        <f>IF(O91="nulová",K91,0)</f>
        <v>0</v>
      </c>
      <c r="BJ91" s="20" t="s">
        <v>150</v>
      </c>
      <c r="BK91" s="192">
        <f>ROUND(P91*H91,2)</f>
        <v>0</v>
      </c>
      <c r="BL91" s="20" t="s">
        <v>371</v>
      </c>
      <c r="BM91" s="191" t="s">
        <v>783</v>
      </c>
    </row>
    <row r="92" spans="1:65" s="2" customFormat="1" ht="44.25" customHeight="1">
      <c r="A92" s="37"/>
      <c r="B92" s="38"/>
      <c r="C92" s="179" t="s">
        <v>159</v>
      </c>
      <c r="D92" s="179" t="s">
        <v>144</v>
      </c>
      <c r="E92" s="180" t="s">
        <v>784</v>
      </c>
      <c r="F92" s="181" t="s">
        <v>785</v>
      </c>
      <c r="G92" s="182" t="s">
        <v>362</v>
      </c>
      <c r="H92" s="183">
        <v>40</v>
      </c>
      <c r="I92" s="184"/>
      <c r="J92" s="184"/>
      <c r="K92" s="185">
        <f>ROUND(P92*H92,2)</f>
        <v>0</v>
      </c>
      <c r="L92" s="181" t="s">
        <v>184</v>
      </c>
      <c r="M92" s="42"/>
      <c r="N92" s="186" t="s">
        <v>22</v>
      </c>
      <c r="O92" s="187" t="s">
        <v>46</v>
      </c>
      <c r="P92" s="188">
        <f>I92+J92</f>
        <v>0</v>
      </c>
      <c r="Q92" s="188">
        <f>ROUND(I92*H92,2)</f>
        <v>0</v>
      </c>
      <c r="R92" s="188">
        <f>ROUND(J92*H92,2)</f>
        <v>0</v>
      </c>
      <c r="S92" s="67"/>
      <c r="T92" s="189">
        <f>S92*H92</f>
        <v>0</v>
      </c>
      <c r="U92" s="189">
        <v>0</v>
      </c>
      <c r="V92" s="189">
        <f>U92*H92</f>
        <v>0</v>
      </c>
      <c r="W92" s="189">
        <v>0</v>
      </c>
      <c r="X92" s="190">
        <f>W92*H92</f>
        <v>0</v>
      </c>
      <c r="Y92" s="37"/>
      <c r="Z92" s="37"/>
      <c r="AA92" s="37"/>
      <c r="AB92" s="37"/>
      <c r="AC92" s="37"/>
      <c r="AD92" s="37"/>
      <c r="AE92" s="37"/>
      <c r="AR92" s="191" t="s">
        <v>371</v>
      </c>
      <c r="AT92" s="191" t="s">
        <v>144</v>
      </c>
      <c r="AU92" s="191" t="s">
        <v>150</v>
      </c>
      <c r="AY92" s="20" t="s">
        <v>141</v>
      </c>
      <c r="BE92" s="192">
        <f>IF(O92="základní",K92,0)</f>
        <v>0</v>
      </c>
      <c r="BF92" s="192">
        <f>IF(O92="snížená",K92,0)</f>
        <v>0</v>
      </c>
      <c r="BG92" s="192">
        <f>IF(O92="zákl. přenesená",K92,0)</f>
        <v>0</v>
      </c>
      <c r="BH92" s="192">
        <f>IF(O92="sníž. přenesená",K92,0)</f>
        <v>0</v>
      </c>
      <c r="BI92" s="192">
        <f>IF(O92="nulová",K92,0)</f>
        <v>0</v>
      </c>
      <c r="BJ92" s="20" t="s">
        <v>150</v>
      </c>
      <c r="BK92" s="192">
        <f>ROUND(P92*H92,2)</f>
        <v>0</v>
      </c>
      <c r="BL92" s="20" t="s">
        <v>371</v>
      </c>
      <c r="BM92" s="191" t="s">
        <v>786</v>
      </c>
    </row>
    <row r="93" spans="1:65" s="2" customFormat="1" ht="11.25">
      <c r="A93" s="37"/>
      <c r="B93" s="38"/>
      <c r="C93" s="39"/>
      <c r="D93" s="199" t="s">
        <v>187</v>
      </c>
      <c r="E93" s="39"/>
      <c r="F93" s="200" t="s">
        <v>787</v>
      </c>
      <c r="G93" s="39"/>
      <c r="H93" s="39"/>
      <c r="I93" s="201"/>
      <c r="J93" s="201"/>
      <c r="K93" s="39"/>
      <c r="L93" s="39"/>
      <c r="M93" s="42"/>
      <c r="N93" s="202"/>
      <c r="O93" s="203"/>
      <c r="P93" s="67"/>
      <c r="Q93" s="67"/>
      <c r="R93" s="67"/>
      <c r="S93" s="67"/>
      <c r="T93" s="67"/>
      <c r="U93" s="67"/>
      <c r="V93" s="67"/>
      <c r="W93" s="67"/>
      <c r="X93" s="68"/>
      <c r="Y93" s="37"/>
      <c r="Z93" s="37"/>
      <c r="AA93" s="37"/>
      <c r="AB93" s="37"/>
      <c r="AC93" s="37"/>
      <c r="AD93" s="37"/>
      <c r="AE93" s="37"/>
      <c r="AT93" s="20" t="s">
        <v>187</v>
      </c>
      <c r="AU93" s="20" t="s">
        <v>150</v>
      </c>
    </row>
    <row r="94" spans="1:65" s="2" customFormat="1" ht="24.2" customHeight="1">
      <c r="A94" s="37"/>
      <c r="B94" s="38"/>
      <c r="C94" s="249" t="s">
        <v>185</v>
      </c>
      <c r="D94" s="249" t="s">
        <v>305</v>
      </c>
      <c r="E94" s="250" t="s">
        <v>788</v>
      </c>
      <c r="F94" s="251" t="s">
        <v>789</v>
      </c>
      <c r="G94" s="252" t="s">
        <v>362</v>
      </c>
      <c r="H94" s="253">
        <v>46</v>
      </c>
      <c r="I94" s="254"/>
      <c r="J94" s="255"/>
      <c r="K94" s="256">
        <f>ROUND(P94*H94,2)</f>
        <v>0</v>
      </c>
      <c r="L94" s="251" t="s">
        <v>184</v>
      </c>
      <c r="M94" s="257"/>
      <c r="N94" s="258" t="s">
        <v>22</v>
      </c>
      <c r="O94" s="187" t="s">
        <v>46</v>
      </c>
      <c r="P94" s="188">
        <f>I94+J94</f>
        <v>0</v>
      </c>
      <c r="Q94" s="188">
        <f>ROUND(I94*H94,2)</f>
        <v>0</v>
      </c>
      <c r="R94" s="188">
        <f>ROUND(J94*H94,2)</f>
        <v>0</v>
      </c>
      <c r="S94" s="67"/>
      <c r="T94" s="189">
        <f>S94*H94</f>
        <v>0</v>
      </c>
      <c r="U94" s="189">
        <v>5.0000000000000002E-5</v>
      </c>
      <c r="V94" s="189">
        <f>U94*H94</f>
        <v>2.3E-3</v>
      </c>
      <c r="W94" s="189">
        <v>0</v>
      </c>
      <c r="X94" s="190">
        <f>W94*H94</f>
        <v>0</v>
      </c>
      <c r="Y94" s="37"/>
      <c r="Z94" s="37"/>
      <c r="AA94" s="37"/>
      <c r="AB94" s="37"/>
      <c r="AC94" s="37"/>
      <c r="AD94" s="37"/>
      <c r="AE94" s="37"/>
      <c r="AR94" s="191" t="s">
        <v>475</v>
      </c>
      <c r="AT94" s="191" t="s">
        <v>305</v>
      </c>
      <c r="AU94" s="191" t="s">
        <v>150</v>
      </c>
      <c r="AY94" s="20" t="s">
        <v>141</v>
      </c>
      <c r="BE94" s="192">
        <f>IF(O94="základní",K94,0)</f>
        <v>0</v>
      </c>
      <c r="BF94" s="192">
        <f>IF(O94="snížená",K94,0)</f>
        <v>0</v>
      </c>
      <c r="BG94" s="192">
        <f>IF(O94="zákl. přenesená",K94,0)</f>
        <v>0</v>
      </c>
      <c r="BH94" s="192">
        <f>IF(O94="sníž. přenesená",K94,0)</f>
        <v>0</v>
      </c>
      <c r="BI94" s="192">
        <f>IF(O94="nulová",K94,0)</f>
        <v>0</v>
      </c>
      <c r="BJ94" s="20" t="s">
        <v>150</v>
      </c>
      <c r="BK94" s="192">
        <f>ROUND(P94*H94,2)</f>
        <v>0</v>
      </c>
      <c r="BL94" s="20" t="s">
        <v>371</v>
      </c>
      <c r="BM94" s="191" t="s">
        <v>790</v>
      </c>
    </row>
    <row r="95" spans="1:65" s="14" customFormat="1" ht="11.25">
      <c r="B95" s="216"/>
      <c r="C95" s="217"/>
      <c r="D95" s="204" t="s">
        <v>191</v>
      </c>
      <c r="E95" s="217"/>
      <c r="F95" s="219" t="s">
        <v>791</v>
      </c>
      <c r="G95" s="217"/>
      <c r="H95" s="220">
        <v>46</v>
      </c>
      <c r="I95" s="221"/>
      <c r="J95" s="221"/>
      <c r="K95" s="217"/>
      <c r="L95" s="217"/>
      <c r="M95" s="222"/>
      <c r="N95" s="223"/>
      <c r="O95" s="224"/>
      <c r="P95" s="224"/>
      <c r="Q95" s="224"/>
      <c r="R95" s="224"/>
      <c r="S95" s="224"/>
      <c r="T95" s="224"/>
      <c r="U95" s="224"/>
      <c r="V95" s="224"/>
      <c r="W95" s="224"/>
      <c r="X95" s="225"/>
      <c r="AT95" s="226" t="s">
        <v>191</v>
      </c>
      <c r="AU95" s="226" t="s">
        <v>150</v>
      </c>
      <c r="AV95" s="14" t="s">
        <v>150</v>
      </c>
      <c r="AW95" s="14" t="s">
        <v>4</v>
      </c>
      <c r="AX95" s="14" t="s">
        <v>84</v>
      </c>
      <c r="AY95" s="226" t="s">
        <v>141</v>
      </c>
    </row>
    <row r="96" spans="1:65" s="2" customFormat="1" ht="37.9" customHeight="1">
      <c r="A96" s="37"/>
      <c r="B96" s="38"/>
      <c r="C96" s="179" t="s">
        <v>140</v>
      </c>
      <c r="D96" s="179" t="s">
        <v>144</v>
      </c>
      <c r="E96" s="180" t="s">
        <v>792</v>
      </c>
      <c r="F96" s="181" t="s">
        <v>793</v>
      </c>
      <c r="G96" s="182" t="s">
        <v>362</v>
      </c>
      <c r="H96" s="183">
        <v>70</v>
      </c>
      <c r="I96" s="184"/>
      <c r="J96" s="184"/>
      <c r="K96" s="185">
        <f>ROUND(P96*H96,2)</f>
        <v>0</v>
      </c>
      <c r="L96" s="181" t="s">
        <v>184</v>
      </c>
      <c r="M96" s="42"/>
      <c r="N96" s="186" t="s">
        <v>22</v>
      </c>
      <c r="O96" s="187" t="s">
        <v>46</v>
      </c>
      <c r="P96" s="188">
        <f>I96+J96</f>
        <v>0</v>
      </c>
      <c r="Q96" s="188">
        <f>ROUND(I96*H96,2)</f>
        <v>0</v>
      </c>
      <c r="R96" s="188">
        <f>ROUND(J96*H96,2)</f>
        <v>0</v>
      </c>
      <c r="S96" s="67"/>
      <c r="T96" s="189">
        <f>S96*H96</f>
        <v>0</v>
      </c>
      <c r="U96" s="189">
        <v>0</v>
      </c>
      <c r="V96" s="189">
        <f>U96*H96</f>
        <v>0</v>
      </c>
      <c r="W96" s="189">
        <v>0</v>
      </c>
      <c r="X96" s="190">
        <f>W96*H96</f>
        <v>0</v>
      </c>
      <c r="Y96" s="37"/>
      <c r="Z96" s="37"/>
      <c r="AA96" s="37"/>
      <c r="AB96" s="37"/>
      <c r="AC96" s="37"/>
      <c r="AD96" s="37"/>
      <c r="AE96" s="37"/>
      <c r="AR96" s="191" t="s">
        <v>371</v>
      </c>
      <c r="AT96" s="191" t="s">
        <v>144</v>
      </c>
      <c r="AU96" s="191" t="s">
        <v>150</v>
      </c>
      <c r="AY96" s="20" t="s">
        <v>141</v>
      </c>
      <c r="BE96" s="192">
        <f>IF(O96="základní",K96,0)</f>
        <v>0</v>
      </c>
      <c r="BF96" s="192">
        <f>IF(O96="snížená",K96,0)</f>
        <v>0</v>
      </c>
      <c r="BG96" s="192">
        <f>IF(O96="zákl. přenesená",K96,0)</f>
        <v>0</v>
      </c>
      <c r="BH96" s="192">
        <f>IF(O96="sníž. přenesená",K96,0)</f>
        <v>0</v>
      </c>
      <c r="BI96" s="192">
        <f>IF(O96="nulová",K96,0)</f>
        <v>0</v>
      </c>
      <c r="BJ96" s="20" t="s">
        <v>150</v>
      </c>
      <c r="BK96" s="192">
        <f>ROUND(P96*H96,2)</f>
        <v>0</v>
      </c>
      <c r="BL96" s="20" t="s">
        <v>371</v>
      </c>
      <c r="BM96" s="191" t="s">
        <v>794</v>
      </c>
    </row>
    <row r="97" spans="1:65" s="2" customFormat="1" ht="11.25">
      <c r="A97" s="37"/>
      <c r="B97" s="38"/>
      <c r="C97" s="39"/>
      <c r="D97" s="199" t="s">
        <v>187</v>
      </c>
      <c r="E97" s="39"/>
      <c r="F97" s="200" t="s">
        <v>795</v>
      </c>
      <c r="G97" s="39"/>
      <c r="H97" s="39"/>
      <c r="I97" s="201"/>
      <c r="J97" s="201"/>
      <c r="K97" s="39"/>
      <c r="L97" s="39"/>
      <c r="M97" s="42"/>
      <c r="N97" s="202"/>
      <c r="O97" s="203"/>
      <c r="P97" s="67"/>
      <c r="Q97" s="67"/>
      <c r="R97" s="67"/>
      <c r="S97" s="67"/>
      <c r="T97" s="67"/>
      <c r="U97" s="67"/>
      <c r="V97" s="67"/>
      <c r="W97" s="67"/>
      <c r="X97" s="68"/>
      <c r="Y97" s="37"/>
      <c r="Z97" s="37"/>
      <c r="AA97" s="37"/>
      <c r="AB97" s="37"/>
      <c r="AC97" s="37"/>
      <c r="AD97" s="37"/>
      <c r="AE97" s="37"/>
      <c r="AT97" s="20" t="s">
        <v>187</v>
      </c>
      <c r="AU97" s="20" t="s">
        <v>150</v>
      </c>
    </row>
    <row r="98" spans="1:65" s="2" customFormat="1" ht="24.2" customHeight="1">
      <c r="A98" s="37"/>
      <c r="B98" s="38"/>
      <c r="C98" s="249" t="s">
        <v>211</v>
      </c>
      <c r="D98" s="249" t="s">
        <v>305</v>
      </c>
      <c r="E98" s="250" t="s">
        <v>796</v>
      </c>
      <c r="F98" s="251" t="s">
        <v>797</v>
      </c>
      <c r="G98" s="252" t="s">
        <v>362</v>
      </c>
      <c r="H98" s="253">
        <v>80.5</v>
      </c>
      <c r="I98" s="254"/>
      <c r="J98" s="255"/>
      <c r="K98" s="256">
        <f>ROUND(P98*H98,2)</f>
        <v>0</v>
      </c>
      <c r="L98" s="251" t="s">
        <v>184</v>
      </c>
      <c r="M98" s="257"/>
      <c r="N98" s="258" t="s">
        <v>22</v>
      </c>
      <c r="O98" s="187" t="s">
        <v>46</v>
      </c>
      <c r="P98" s="188">
        <f>I98+J98</f>
        <v>0</v>
      </c>
      <c r="Q98" s="188">
        <f>ROUND(I98*H98,2)</f>
        <v>0</v>
      </c>
      <c r="R98" s="188">
        <f>ROUND(J98*H98,2)</f>
        <v>0</v>
      </c>
      <c r="S98" s="67"/>
      <c r="T98" s="189">
        <f>S98*H98</f>
        <v>0</v>
      </c>
      <c r="U98" s="189">
        <v>1.2E-4</v>
      </c>
      <c r="V98" s="189">
        <f>U98*H98</f>
        <v>9.6600000000000002E-3</v>
      </c>
      <c r="W98" s="189">
        <v>0</v>
      </c>
      <c r="X98" s="190">
        <f>W98*H98</f>
        <v>0</v>
      </c>
      <c r="Y98" s="37"/>
      <c r="Z98" s="37"/>
      <c r="AA98" s="37"/>
      <c r="AB98" s="37"/>
      <c r="AC98" s="37"/>
      <c r="AD98" s="37"/>
      <c r="AE98" s="37"/>
      <c r="AR98" s="191" t="s">
        <v>475</v>
      </c>
      <c r="AT98" s="191" t="s">
        <v>305</v>
      </c>
      <c r="AU98" s="191" t="s">
        <v>150</v>
      </c>
      <c r="AY98" s="20" t="s">
        <v>141</v>
      </c>
      <c r="BE98" s="192">
        <f>IF(O98="základní",K98,0)</f>
        <v>0</v>
      </c>
      <c r="BF98" s="192">
        <f>IF(O98="snížená",K98,0)</f>
        <v>0</v>
      </c>
      <c r="BG98" s="192">
        <f>IF(O98="zákl. přenesená",K98,0)</f>
        <v>0</v>
      </c>
      <c r="BH98" s="192">
        <f>IF(O98="sníž. přenesená",K98,0)</f>
        <v>0</v>
      </c>
      <c r="BI98" s="192">
        <f>IF(O98="nulová",K98,0)</f>
        <v>0</v>
      </c>
      <c r="BJ98" s="20" t="s">
        <v>150</v>
      </c>
      <c r="BK98" s="192">
        <f>ROUND(P98*H98,2)</f>
        <v>0</v>
      </c>
      <c r="BL98" s="20" t="s">
        <v>371</v>
      </c>
      <c r="BM98" s="191" t="s">
        <v>798</v>
      </c>
    </row>
    <row r="99" spans="1:65" s="14" customFormat="1" ht="11.25">
      <c r="B99" s="216"/>
      <c r="C99" s="217"/>
      <c r="D99" s="204" t="s">
        <v>191</v>
      </c>
      <c r="E99" s="217"/>
      <c r="F99" s="219" t="s">
        <v>799</v>
      </c>
      <c r="G99" s="217"/>
      <c r="H99" s="220">
        <v>80.5</v>
      </c>
      <c r="I99" s="221"/>
      <c r="J99" s="221"/>
      <c r="K99" s="217"/>
      <c r="L99" s="217"/>
      <c r="M99" s="222"/>
      <c r="N99" s="223"/>
      <c r="O99" s="224"/>
      <c r="P99" s="224"/>
      <c r="Q99" s="224"/>
      <c r="R99" s="224"/>
      <c r="S99" s="224"/>
      <c r="T99" s="224"/>
      <c r="U99" s="224"/>
      <c r="V99" s="224"/>
      <c r="W99" s="224"/>
      <c r="X99" s="225"/>
      <c r="AT99" s="226" t="s">
        <v>191</v>
      </c>
      <c r="AU99" s="226" t="s">
        <v>150</v>
      </c>
      <c r="AV99" s="14" t="s">
        <v>150</v>
      </c>
      <c r="AW99" s="14" t="s">
        <v>4</v>
      </c>
      <c r="AX99" s="14" t="s">
        <v>84</v>
      </c>
      <c r="AY99" s="226" t="s">
        <v>141</v>
      </c>
    </row>
    <row r="100" spans="1:65" s="2" customFormat="1" ht="33" customHeight="1">
      <c r="A100" s="37"/>
      <c r="B100" s="38"/>
      <c r="C100" s="179" t="s">
        <v>359</v>
      </c>
      <c r="D100" s="179" t="s">
        <v>144</v>
      </c>
      <c r="E100" s="180" t="s">
        <v>800</v>
      </c>
      <c r="F100" s="181" t="s">
        <v>801</v>
      </c>
      <c r="G100" s="182" t="s">
        <v>155</v>
      </c>
      <c r="H100" s="183">
        <v>60</v>
      </c>
      <c r="I100" s="184"/>
      <c r="J100" s="184"/>
      <c r="K100" s="185">
        <f>ROUND(P100*H100,2)</f>
        <v>0</v>
      </c>
      <c r="L100" s="181" t="s">
        <v>184</v>
      </c>
      <c r="M100" s="42"/>
      <c r="N100" s="186" t="s">
        <v>22</v>
      </c>
      <c r="O100" s="187" t="s">
        <v>46</v>
      </c>
      <c r="P100" s="188">
        <f>I100+J100</f>
        <v>0</v>
      </c>
      <c r="Q100" s="188">
        <f>ROUND(I100*H100,2)</f>
        <v>0</v>
      </c>
      <c r="R100" s="188">
        <f>ROUND(J100*H100,2)</f>
        <v>0</v>
      </c>
      <c r="S100" s="67"/>
      <c r="T100" s="189">
        <f>S100*H100</f>
        <v>0</v>
      </c>
      <c r="U100" s="189">
        <v>0</v>
      </c>
      <c r="V100" s="189">
        <f>U100*H100</f>
        <v>0</v>
      </c>
      <c r="W100" s="189">
        <v>0</v>
      </c>
      <c r="X100" s="190">
        <f>W100*H100</f>
        <v>0</v>
      </c>
      <c r="Y100" s="37"/>
      <c r="Z100" s="37"/>
      <c r="AA100" s="37"/>
      <c r="AB100" s="37"/>
      <c r="AC100" s="37"/>
      <c r="AD100" s="37"/>
      <c r="AE100" s="37"/>
      <c r="AR100" s="191" t="s">
        <v>371</v>
      </c>
      <c r="AT100" s="191" t="s">
        <v>144</v>
      </c>
      <c r="AU100" s="191" t="s">
        <v>150</v>
      </c>
      <c r="AY100" s="20" t="s">
        <v>141</v>
      </c>
      <c r="BE100" s="192">
        <f>IF(O100="základní",K100,0)</f>
        <v>0</v>
      </c>
      <c r="BF100" s="192">
        <f>IF(O100="snížená",K100,0)</f>
        <v>0</v>
      </c>
      <c r="BG100" s="192">
        <f>IF(O100="zákl. přenesená",K100,0)</f>
        <v>0</v>
      </c>
      <c r="BH100" s="192">
        <f>IF(O100="sníž. přenesená",K100,0)</f>
        <v>0</v>
      </c>
      <c r="BI100" s="192">
        <f>IF(O100="nulová",K100,0)</f>
        <v>0</v>
      </c>
      <c r="BJ100" s="20" t="s">
        <v>150</v>
      </c>
      <c r="BK100" s="192">
        <f>ROUND(P100*H100,2)</f>
        <v>0</v>
      </c>
      <c r="BL100" s="20" t="s">
        <v>371</v>
      </c>
      <c r="BM100" s="191" t="s">
        <v>802</v>
      </c>
    </row>
    <row r="101" spans="1:65" s="2" customFormat="1" ht="11.25">
      <c r="A101" s="37"/>
      <c r="B101" s="38"/>
      <c r="C101" s="39"/>
      <c r="D101" s="199" t="s">
        <v>187</v>
      </c>
      <c r="E101" s="39"/>
      <c r="F101" s="200" t="s">
        <v>803</v>
      </c>
      <c r="G101" s="39"/>
      <c r="H101" s="39"/>
      <c r="I101" s="201"/>
      <c r="J101" s="201"/>
      <c r="K101" s="39"/>
      <c r="L101" s="39"/>
      <c r="M101" s="42"/>
      <c r="N101" s="202"/>
      <c r="O101" s="203"/>
      <c r="P101" s="67"/>
      <c r="Q101" s="67"/>
      <c r="R101" s="67"/>
      <c r="S101" s="67"/>
      <c r="T101" s="67"/>
      <c r="U101" s="67"/>
      <c r="V101" s="67"/>
      <c r="W101" s="67"/>
      <c r="X101" s="68"/>
      <c r="Y101" s="37"/>
      <c r="Z101" s="37"/>
      <c r="AA101" s="37"/>
      <c r="AB101" s="37"/>
      <c r="AC101" s="37"/>
      <c r="AD101" s="37"/>
      <c r="AE101" s="37"/>
      <c r="AT101" s="20" t="s">
        <v>187</v>
      </c>
      <c r="AU101" s="20" t="s">
        <v>150</v>
      </c>
    </row>
    <row r="102" spans="1:65" s="2" customFormat="1" ht="49.15" customHeight="1">
      <c r="A102" s="37"/>
      <c r="B102" s="38"/>
      <c r="C102" s="179" t="s">
        <v>308</v>
      </c>
      <c r="D102" s="179" t="s">
        <v>144</v>
      </c>
      <c r="E102" s="180" t="s">
        <v>804</v>
      </c>
      <c r="F102" s="181" t="s">
        <v>805</v>
      </c>
      <c r="G102" s="182" t="s">
        <v>155</v>
      </c>
      <c r="H102" s="183">
        <v>7</v>
      </c>
      <c r="I102" s="184"/>
      <c r="J102" s="184"/>
      <c r="K102" s="185">
        <f>ROUND(P102*H102,2)</f>
        <v>0</v>
      </c>
      <c r="L102" s="181" t="s">
        <v>184</v>
      </c>
      <c r="M102" s="42"/>
      <c r="N102" s="186" t="s">
        <v>22</v>
      </c>
      <c r="O102" s="187" t="s">
        <v>46</v>
      </c>
      <c r="P102" s="188">
        <f>I102+J102</f>
        <v>0</v>
      </c>
      <c r="Q102" s="188">
        <f>ROUND(I102*H102,2)</f>
        <v>0</v>
      </c>
      <c r="R102" s="188">
        <f>ROUND(J102*H102,2)</f>
        <v>0</v>
      </c>
      <c r="S102" s="67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Y102" s="37"/>
      <c r="Z102" s="37"/>
      <c r="AA102" s="37"/>
      <c r="AB102" s="37"/>
      <c r="AC102" s="37"/>
      <c r="AD102" s="37"/>
      <c r="AE102" s="37"/>
      <c r="AR102" s="191" t="s">
        <v>371</v>
      </c>
      <c r="AT102" s="191" t="s">
        <v>144</v>
      </c>
      <c r="AU102" s="191" t="s">
        <v>150</v>
      </c>
      <c r="AY102" s="20" t="s">
        <v>141</v>
      </c>
      <c r="BE102" s="192">
        <f>IF(O102="základní",K102,0)</f>
        <v>0</v>
      </c>
      <c r="BF102" s="192">
        <f>IF(O102="snížená",K102,0)</f>
        <v>0</v>
      </c>
      <c r="BG102" s="192">
        <f>IF(O102="zákl. přenesená",K102,0)</f>
        <v>0</v>
      </c>
      <c r="BH102" s="192">
        <f>IF(O102="sníž. přenesená",K102,0)</f>
        <v>0</v>
      </c>
      <c r="BI102" s="192">
        <f>IF(O102="nulová",K102,0)</f>
        <v>0</v>
      </c>
      <c r="BJ102" s="20" t="s">
        <v>150</v>
      </c>
      <c r="BK102" s="192">
        <f>ROUND(P102*H102,2)</f>
        <v>0</v>
      </c>
      <c r="BL102" s="20" t="s">
        <v>371</v>
      </c>
      <c r="BM102" s="191" t="s">
        <v>806</v>
      </c>
    </row>
    <row r="103" spans="1:65" s="2" customFormat="1" ht="11.25">
      <c r="A103" s="37"/>
      <c r="B103" s="38"/>
      <c r="C103" s="39"/>
      <c r="D103" s="199" t="s">
        <v>187</v>
      </c>
      <c r="E103" s="39"/>
      <c r="F103" s="200" t="s">
        <v>807</v>
      </c>
      <c r="G103" s="39"/>
      <c r="H103" s="39"/>
      <c r="I103" s="201"/>
      <c r="J103" s="201"/>
      <c r="K103" s="39"/>
      <c r="L103" s="39"/>
      <c r="M103" s="42"/>
      <c r="N103" s="202"/>
      <c r="O103" s="203"/>
      <c r="P103" s="67"/>
      <c r="Q103" s="67"/>
      <c r="R103" s="67"/>
      <c r="S103" s="67"/>
      <c r="T103" s="67"/>
      <c r="U103" s="67"/>
      <c r="V103" s="67"/>
      <c r="W103" s="67"/>
      <c r="X103" s="68"/>
      <c r="Y103" s="37"/>
      <c r="Z103" s="37"/>
      <c r="AA103" s="37"/>
      <c r="AB103" s="37"/>
      <c r="AC103" s="37"/>
      <c r="AD103" s="37"/>
      <c r="AE103" s="37"/>
      <c r="AT103" s="20" t="s">
        <v>187</v>
      </c>
      <c r="AU103" s="20" t="s">
        <v>150</v>
      </c>
    </row>
    <row r="104" spans="1:65" s="2" customFormat="1" ht="24.2" customHeight="1">
      <c r="A104" s="37"/>
      <c r="B104" s="38"/>
      <c r="C104" s="249" t="s">
        <v>314</v>
      </c>
      <c r="D104" s="249" t="s">
        <v>305</v>
      </c>
      <c r="E104" s="250" t="s">
        <v>808</v>
      </c>
      <c r="F104" s="251" t="s">
        <v>809</v>
      </c>
      <c r="G104" s="252" t="s">
        <v>155</v>
      </c>
      <c r="H104" s="253">
        <v>7</v>
      </c>
      <c r="I104" s="254"/>
      <c r="J104" s="255"/>
      <c r="K104" s="256">
        <f>ROUND(P104*H104,2)</f>
        <v>0</v>
      </c>
      <c r="L104" s="251" t="s">
        <v>184</v>
      </c>
      <c r="M104" s="257"/>
      <c r="N104" s="258" t="s">
        <v>22</v>
      </c>
      <c r="O104" s="187" t="s">
        <v>46</v>
      </c>
      <c r="P104" s="188">
        <f>I104+J104</f>
        <v>0</v>
      </c>
      <c r="Q104" s="188">
        <f>ROUND(I104*H104,2)</f>
        <v>0</v>
      </c>
      <c r="R104" s="188">
        <f>ROUND(J104*H104,2)</f>
        <v>0</v>
      </c>
      <c r="S104" s="67"/>
      <c r="T104" s="189">
        <f>S104*H104</f>
        <v>0</v>
      </c>
      <c r="U104" s="189">
        <v>4.0000000000000003E-5</v>
      </c>
      <c r="V104" s="189">
        <f>U104*H104</f>
        <v>2.8000000000000003E-4</v>
      </c>
      <c r="W104" s="189">
        <v>0</v>
      </c>
      <c r="X104" s="190">
        <f>W104*H104</f>
        <v>0</v>
      </c>
      <c r="Y104" s="37"/>
      <c r="Z104" s="37"/>
      <c r="AA104" s="37"/>
      <c r="AB104" s="37"/>
      <c r="AC104" s="37"/>
      <c r="AD104" s="37"/>
      <c r="AE104" s="37"/>
      <c r="AR104" s="191" t="s">
        <v>475</v>
      </c>
      <c r="AT104" s="191" t="s">
        <v>305</v>
      </c>
      <c r="AU104" s="191" t="s">
        <v>150</v>
      </c>
      <c r="AY104" s="20" t="s">
        <v>141</v>
      </c>
      <c r="BE104" s="192">
        <f>IF(O104="základní",K104,0)</f>
        <v>0</v>
      </c>
      <c r="BF104" s="192">
        <f>IF(O104="snížená",K104,0)</f>
        <v>0</v>
      </c>
      <c r="BG104" s="192">
        <f>IF(O104="zákl. přenesená",K104,0)</f>
        <v>0</v>
      </c>
      <c r="BH104" s="192">
        <f>IF(O104="sníž. přenesená",K104,0)</f>
        <v>0</v>
      </c>
      <c r="BI104" s="192">
        <f>IF(O104="nulová",K104,0)</f>
        <v>0</v>
      </c>
      <c r="BJ104" s="20" t="s">
        <v>150</v>
      </c>
      <c r="BK104" s="192">
        <f>ROUND(P104*H104,2)</f>
        <v>0</v>
      </c>
      <c r="BL104" s="20" t="s">
        <v>371</v>
      </c>
      <c r="BM104" s="191" t="s">
        <v>810</v>
      </c>
    </row>
    <row r="105" spans="1:65" s="2" customFormat="1" ht="24.2" customHeight="1">
      <c r="A105" s="37"/>
      <c r="B105" s="38"/>
      <c r="C105" s="249" t="s">
        <v>396</v>
      </c>
      <c r="D105" s="249" t="s">
        <v>305</v>
      </c>
      <c r="E105" s="250" t="s">
        <v>811</v>
      </c>
      <c r="F105" s="251" t="s">
        <v>812</v>
      </c>
      <c r="G105" s="252" t="s">
        <v>155</v>
      </c>
      <c r="H105" s="253">
        <v>7</v>
      </c>
      <c r="I105" s="254"/>
      <c r="J105" s="255"/>
      <c r="K105" s="256">
        <f>ROUND(P105*H105,2)</f>
        <v>0</v>
      </c>
      <c r="L105" s="251" t="s">
        <v>184</v>
      </c>
      <c r="M105" s="257"/>
      <c r="N105" s="258" t="s">
        <v>22</v>
      </c>
      <c r="O105" s="187" t="s">
        <v>46</v>
      </c>
      <c r="P105" s="188">
        <f>I105+J105</f>
        <v>0</v>
      </c>
      <c r="Q105" s="188">
        <f>ROUND(I105*H105,2)</f>
        <v>0</v>
      </c>
      <c r="R105" s="188">
        <f>ROUND(J105*H105,2)</f>
        <v>0</v>
      </c>
      <c r="S105" s="67"/>
      <c r="T105" s="189">
        <f>S105*H105</f>
        <v>0</v>
      </c>
      <c r="U105" s="189">
        <v>3.0000000000000001E-5</v>
      </c>
      <c r="V105" s="189">
        <f>U105*H105</f>
        <v>2.1000000000000001E-4</v>
      </c>
      <c r="W105" s="189">
        <v>0</v>
      </c>
      <c r="X105" s="190">
        <f>W105*H105</f>
        <v>0</v>
      </c>
      <c r="Y105" s="37"/>
      <c r="Z105" s="37"/>
      <c r="AA105" s="37"/>
      <c r="AB105" s="37"/>
      <c r="AC105" s="37"/>
      <c r="AD105" s="37"/>
      <c r="AE105" s="37"/>
      <c r="AR105" s="191" t="s">
        <v>475</v>
      </c>
      <c r="AT105" s="191" t="s">
        <v>305</v>
      </c>
      <c r="AU105" s="191" t="s">
        <v>150</v>
      </c>
      <c r="AY105" s="20" t="s">
        <v>141</v>
      </c>
      <c r="BE105" s="192">
        <f>IF(O105="základní",K105,0)</f>
        <v>0</v>
      </c>
      <c r="BF105" s="192">
        <f>IF(O105="snížená",K105,0)</f>
        <v>0</v>
      </c>
      <c r="BG105" s="192">
        <f>IF(O105="zákl. přenesená",K105,0)</f>
        <v>0</v>
      </c>
      <c r="BH105" s="192">
        <f>IF(O105="sníž. přenesená",K105,0)</f>
        <v>0</v>
      </c>
      <c r="BI105" s="192">
        <f>IF(O105="nulová",K105,0)</f>
        <v>0</v>
      </c>
      <c r="BJ105" s="20" t="s">
        <v>150</v>
      </c>
      <c r="BK105" s="192">
        <f>ROUND(P105*H105,2)</f>
        <v>0</v>
      </c>
      <c r="BL105" s="20" t="s">
        <v>371</v>
      </c>
      <c r="BM105" s="191" t="s">
        <v>813</v>
      </c>
    </row>
    <row r="106" spans="1:65" s="2" customFormat="1" ht="24.2" customHeight="1">
      <c r="A106" s="37"/>
      <c r="B106" s="38"/>
      <c r="C106" s="249" t="s">
        <v>401</v>
      </c>
      <c r="D106" s="249" t="s">
        <v>305</v>
      </c>
      <c r="E106" s="250" t="s">
        <v>814</v>
      </c>
      <c r="F106" s="251" t="s">
        <v>815</v>
      </c>
      <c r="G106" s="252" t="s">
        <v>155</v>
      </c>
      <c r="H106" s="253">
        <v>7</v>
      </c>
      <c r="I106" s="254"/>
      <c r="J106" s="255"/>
      <c r="K106" s="256">
        <f>ROUND(P106*H106,2)</f>
        <v>0</v>
      </c>
      <c r="L106" s="251" t="s">
        <v>184</v>
      </c>
      <c r="M106" s="257"/>
      <c r="N106" s="258" t="s">
        <v>22</v>
      </c>
      <c r="O106" s="187" t="s">
        <v>46</v>
      </c>
      <c r="P106" s="188">
        <f>I106+J106</f>
        <v>0</v>
      </c>
      <c r="Q106" s="188">
        <f>ROUND(I106*H106,2)</f>
        <v>0</v>
      </c>
      <c r="R106" s="188">
        <f>ROUND(J106*H106,2)</f>
        <v>0</v>
      </c>
      <c r="S106" s="67"/>
      <c r="T106" s="189">
        <f>S106*H106</f>
        <v>0</v>
      </c>
      <c r="U106" s="189">
        <v>1.0000000000000001E-5</v>
      </c>
      <c r="V106" s="189">
        <f>U106*H106</f>
        <v>7.0000000000000007E-5</v>
      </c>
      <c r="W106" s="189">
        <v>0</v>
      </c>
      <c r="X106" s="190">
        <f>W106*H106</f>
        <v>0</v>
      </c>
      <c r="Y106" s="37"/>
      <c r="Z106" s="37"/>
      <c r="AA106" s="37"/>
      <c r="AB106" s="37"/>
      <c r="AC106" s="37"/>
      <c r="AD106" s="37"/>
      <c r="AE106" s="37"/>
      <c r="AR106" s="191" t="s">
        <v>475</v>
      </c>
      <c r="AT106" s="191" t="s">
        <v>305</v>
      </c>
      <c r="AU106" s="191" t="s">
        <v>150</v>
      </c>
      <c r="AY106" s="20" t="s">
        <v>141</v>
      </c>
      <c r="BE106" s="192">
        <f>IF(O106="základní",K106,0)</f>
        <v>0</v>
      </c>
      <c r="BF106" s="192">
        <f>IF(O106="snížená",K106,0)</f>
        <v>0</v>
      </c>
      <c r="BG106" s="192">
        <f>IF(O106="zákl. přenesená",K106,0)</f>
        <v>0</v>
      </c>
      <c r="BH106" s="192">
        <f>IF(O106="sníž. přenesená",K106,0)</f>
        <v>0</v>
      </c>
      <c r="BI106" s="192">
        <f>IF(O106="nulová",K106,0)</f>
        <v>0</v>
      </c>
      <c r="BJ106" s="20" t="s">
        <v>150</v>
      </c>
      <c r="BK106" s="192">
        <f>ROUND(P106*H106,2)</f>
        <v>0</v>
      </c>
      <c r="BL106" s="20" t="s">
        <v>371</v>
      </c>
      <c r="BM106" s="191" t="s">
        <v>816</v>
      </c>
    </row>
    <row r="107" spans="1:65" s="2" customFormat="1" ht="44.25" customHeight="1">
      <c r="A107" s="37"/>
      <c r="B107" s="38"/>
      <c r="C107" s="179" t="s">
        <v>9</v>
      </c>
      <c r="D107" s="179" t="s">
        <v>144</v>
      </c>
      <c r="E107" s="180" t="s">
        <v>817</v>
      </c>
      <c r="F107" s="181" t="s">
        <v>818</v>
      </c>
      <c r="G107" s="182" t="s">
        <v>155</v>
      </c>
      <c r="H107" s="183">
        <v>5</v>
      </c>
      <c r="I107" s="184"/>
      <c r="J107" s="184"/>
      <c r="K107" s="185">
        <f>ROUND(P107*H107,2)</f>
        <v>0</v>
      </c>
      <c r="L107" s="181" t="s">
        <v>184</v>
      </c>
      <c r="M107" s="42"/>
      <c r="N107" s="186" t="s">
        <v>22</v>
      </c>
      <c r="O107" s="187" t="s">
        <v>46</v>
      </c>
      <c r="P107" s="188">
        <f>I107+J107</f>
        <v>0</v>
      </c>
      <c r="Q107" s="188">
        <f>ROUND(I107*H107,2)</f>
        <v>0</v>
      </c>
      <c r="R107" s="188">
        <f>ROUND(J107*H107,2)</f>
        <v>0</v>
      </c>
      <c r="S107" s="67"/>
      <c r="T107" s="189">
        <f>S107*H107</f>
        <v>0</v>
      </c>
      <c r="U107" s="189">
        <v>0</v>
      </c>
      <c r="V107" s="189">
        <f>U107*H107</f>
        <v>0</v>
      </c>
      <c r="W107" s="189">
        <v>0</v>
      </c>
      <c r="X107" s="190">
        <f>W107*H107</f>
        <v>0</v>
      </c>
      <c r="Y107" s="37"/>
      <c r="Z107" s="37"/>
      <c r="AA107" s="37"/>
      <c r="AB107" s="37"/>
      <c r="AC107" s="37"/>
      <c r="AD107" s="37"/>
      <c r="AE107" s="37"/>
      <c r="AR107" s="191" t="s">
        <v>371</v>
      </c>
      <c r="AT107" s="191" t="s">
        <v>144</v>
      </c>
      <c r="AU107" s="191" t="s">
        <v>150</v>
      </c>
      <c r="AY107" s="20" t="s">
        <v>141</v>
      </c>
      <c r="BE107" s="192">
        <f>IF(O107="základní",K107,0)</f>
        <v>0</v>
      </c>
      <c r="BF107" s="192">
        <f>IF(O107="snížená",K107,0)</f>
        <v>0</v>
      </c>
      <c r="BG107" s="192">
        <f>IF(O107="zákl. přenesená",K107,0)</f>
        <v>0</v>
      </c>
      <c r="BH107" s="192">
        <f>IF(O107="sníž. přenesená",K107,0)</f>
        <v>0</v>
      </c>
      <c r="BI107" s="192">
        <f>IF(O107="nulová",K107,0)</f>
        <v>0</v>
      </c>
      <c r="BJ107" s="20" t="s">
        <v>150</v>
      </c>
      <c r="BK107" s="192">
        <f>ROUND(P107*H107,2)</f>
        <v>0</v>
      </c>
      <c r="BL107" s="20" t="s">
        <v>371</v>
      </c>
      <c r="BM107" s="191" t="s">
        <v>819</v>
      </c>
    </row>
    <row r="108" spans="1:65" s="2" customFormat="1" ht="11.25">
      <c r="A108" s="37"/>
      <c r="B108" s="38"/>
      <c r="C108" s="39"/>
      <c r="D108" s="199" t="s">
        <v>187</v>
      </c>
      <c r="E108" s="39"/>
      <c r="F108" s="200" t="s">
        <v>820</v>
      </c>
      <c r="G108" s="39"/>
      <c r="H108" s="39"/>
      <c r="I108" s="201"/>
      <c r="J108" s="201"/>
      <c r="K108" s="39"/>
      <c r="L108" s="39"/>
      <c r="M108" s="42"/>
      <c r="N108" s="202"/>
      <c r="O108" s="203"/>
      <c r="P108" s="67"/>
      <c r="Q108" s="67"/>
      <c r="R108" s="67"/>
      <c r="S108" s="67"/>
      <c r="T108" s="67"/>
      <c r="U108" s="67"/>
      <c r="V108" s="67"/>
      <c r="W108" s="67"/>
      <c r="X108" s="68"/>
      <c r="Y108" s="37"/>
      <c r="Z108" s="37"/>
      <c r="AA108" s="37"/>
      <c r="AB108" s="37"/>
      <c r="AC108" s="37"/>
      <c r="AD108" s="37"/>
      <c r="AE108" s="37"/>
      <c r="AT108" s="20" t="s">
        <v>187</v>
      </c>
      <c r="AU108" s="20" t="s">
        <v>150</v>
      </c>
    </row>
    <row r="109" spans="1:65" s="2" customFormat="1" ht="24.2" customHeight="1">
      <c r="A109" s="37"/>
      <c r="B109" s="38"/>
      <c r="C109" s="179" t="s">
        <v>821</v>
      </c>
      <c r="D109" s="179" t="s">
        <v>144</v>
      </c>
      <c r="E109" s="180" t="s">
        <v>822</v>
      </c>
      <c r="F109" s="181" t="s">
        <v>823</v>
      </c>
      <c r="G109" s="182" t="s">
        <v>155</v>
      </c>
      <c r="H109" s="183">
        <v>5</v>
      </c>
      <c r="I109" s="184"/>
      <c r="J109" s="184"/>
      <c r="K109" s="185">
        <f>ROUND(P109*H109,2)</f>
        <v>0</v>
      </c>
      <c r="L109" s="181" t="s">
        <v>184</v>
      </c>
      <c r="M109" s="42"/>
      <c r="N109" s="186" t="s">
        <v>22</v>
      </c>
      <c r="O109" s="187" t="s">
        <v>46</v>
      </c>
      <c r="P109" s="188">
        <f>I109+J109</f>
        <v>0</v>
      </c>
      <c r="Q109" s="188">
        <f>ROUND(I109*H109,2)</f>
        <v>0</v>
      </c>
      <c r="R109" s="188">
        <f>ROUND(J109*H109,2)</f>
        <v>0</v>
      </c>
      <c r="S109" s="67"/>
      <c r="T109" s="189">
        <f>S109*H109</f>
        <v>0</v>
      </c>
      <c r="U109" s="189">
        <v>0</v>
      </c>
      <c r="V109" s="189">
        <f>U109*H109</f>
        <v>0</v>
      </c>
      <c r="W109" s="189">
        <v>0</v>
      </c>
      <c r="X109" s="190">
        <f>W109*H109</f>
        <v>0</v>
      </c>
      <c r="Y109" s="37"/>
      <c r="Z109" s="37"/>
      <c r="AA109" s="37"/>
      <c r="AB109" s="37"/>
      <c r="AC109" s="37"/>
      <c r="AD109" s="37"/>
      <c r="AE109" s="37"/>
      <c r="AR109" s="191" t="s">
        <v>371</v>
      </c>
      <c r="AT109" s="191" t="s">
        <v>144</v>
      </c>
      <c r="AU109" s="191" t="s">
        <v>150</v>
      </c>
      <c r="AY109" s="20" t="s">
        <v>141</v>
      </c>
      <c r="BE109" s="192">
        <f>IF(O109="základní",K109,0)</f>
        <v>0</v>
      </c>
      <c r="BF109" s="192">
        <f>IF(O109="snížená",K109,0)</f>
        <v>0</v>
      </c>
      <c r="BG109" s="192">
        <f>IF(O109="zákl. přenesená",K109,0)</f>
        <v>0</v>
      </c>
      <c r="BH109" s="192">
        <f>IF(O109="sníž. přenesená",K109,0)</f>
        <v>0</v>
      </c>
      <c r="BI109" s="192">
        <f>IF(O109="nulová",K109,0)</f>
        <v>0</v>
      </c>
      <c r="BJ109" s="20" t="s">
        <v>150</v>
      </c>
      <c r="BK109" s="192">
        <f>ROUND(P109*H109,2)</f>
        <v>0</v>
      </c>
      <c r="BL109" s="20" t="s">
        <v>371</v>
      </c>
      <c r="BM109" s="191" t="s">
        <v>824</v>
      </c>
    </row>
    <row r="110" spans="1:65" s="2" customFormat="1" ht="11.25">
      <c r="A110" s="37"/>
      <c r="B110" s="38"/>
      <c r="C110" s="39"/>
      <c r="D110" s="199" t="s">
        <v>187</v>
      </c>
      <c r="E110" s="39"/>
      <c r="F110" s="200" t="s">
        <v>825</v>
      </c>
      <c r="G110" s="39"/>
      <c r="H110" s="39"/>
      <c r="I110" s="201"/>
      <c r="J110" s="201"/>
      <c r="K110" s="39"/>
      <c r="L110" s="39"/>
      <c r="M110" s="42"/>
      <c r="N110" s="202"/>
      <c r="O110" s="203"/>
      <c r="P110" s="67"/>
      <c r="Q110" s="67"/>
      <c r="R110" s="67"/>
      <c r="S110" s="67"/>
      <c r="T110" s="67"/>
      <c r="U110" s="67"/>
      <c r="V110" s="67"/>
      <c r="W110" s="67"/>
      <c r="X110" s="68"/>
      <c r="Y110" s="37"/>
      <c r="Z110" s="37"/>
      <c r="AA110" s="37"/>
      <c r="AB110" s="37"/>
      <c r="AC110" s="37"/>
      <c r="AD110" s="37"/>
      <c r="AE110" s="37"/>
      <c r="AT110" s="20" t="s">
        <v>187</v>
      </c>
      <c r="AU110" s="20" t="s">
        <v>150</v>
      </c>
    </row>
    <row r="111" spans="1:65" s="2" customFormat="1" ht="16.5" customHeight="1">
      <c r="A111" s="37"/>
      <c r="B111" s="38"/>
      <c r="C111" s="249" t="s">
        <v>826</v>
      </c>
      <c r="D111" s="249" t="s">
        <v>305</v>
      </c>
      <c r="E111" s="250" t="s">
        <v>827</v>
      </c>
      <c r="F111" s="251" t="s">
        <v>828</v>
      </c>
      <c r="G111" s="252" t="s">
        <v>155</v>
      </c>
      <c r="H111" s="253">
        <v>5</v>
      </c>
      <c r="I111" s="254"/>
      <c r="J111" s="255"/>
      <c r="K111" s="256">
        <f>ROUND(P111*H111,2)</f>
        <v>0</v>
      </c>
      <c r="L111" s="251" t="s">
        <v>829</v>
      </c>
      <c r="M111" s="257"/>
      <c r="N111" s="258" t="s">
        <v>22</v>
      </c>
      <c r="O111" s="187" t="s">
        <v>46</v>
      </c>
      <c r="P111" s="188">
        <f>I111+J111</f>
        <v>0</v>
      </c>
      <c r="Q111" s="188">
        <f>ROUND(I111*H111,2)</f>
        <v>0</v>
      </c>
      <c r="R111" s="188">
        <f>ROUND(J111*H111,2)</f>
        <v>0</v>
      </c>
      <c r="S111" s="67"/>
      <c r="T111" s="189">
        <f>S111*H111</f>
        <v>0</v>
      </c>
      <c r="U111" s="189">
        <v>6.0000000000000002E-5</v>
      </c>
      <c r="V111" s="189">
        <f>U111*H111</f>
        <v>3.0000000000000003E-4</v>
      </c>
      <c r="W111" s="189">
        <v>0</v>
      </c>
      <c r="X111" s="190">
        <f>W111*H111</f>
        <v>0</v>
      </c>
      <c r="Y111" s="37"/>
      <c r="Z111" s="37"/>
      <c r="AA111" s="37"/>
      <c r="AB111" s="37"/>
      <c r="AC111" s="37"/>
      <c r="AD111" s="37"/>
      <c r="AE111" s="37"/>
      <c r="AR111" s="191" t="s">
        <v>475</v>
      </c>
      <c r="AT111" s="191" t="s">
        <v>305</v>
      </c>
      <c r="AU111" s="191" t="s">
        <v>150</v>
      </c>
      <c r="AY111" s="20" t="s">
        <v>141</v>
      </c>
      <c r="BE111" s="192">
        <f>IF(O111="základní",K111,0)</f>
        <v>0</v>
      </c>
      <c r="BF111" s="192">
        <f>IF(O111="snížená",K111,0)</f>
        <v>0</v>
      </c>
      <c r="BG111" s="192">
        <f>IF(O111="zákl. přenesená",K111,0)</f>
        <v>0</v>
      </c>
      <c r="BH111" s="192">
        <f>IF(O111="sníž. přenesená",K111,0)</f>
        <v>0</v>
      </c>
      <c r="BI111" s="192">
        <f>IF(O111="nulová",K111,0)</f>
        <v>0</v>
      </c>
      <c r="BJ111" s="20" t="s">
        <v>150</v>
      </c>
      <c r="BK111" s="192">
        <f>ROUND(P111*H111,2)</f>
        <v>0</v>
      </c>
      <c r="BL111" s="20" t="s">
        <v>371</v>
      </c>
      <c r="BM111" s="191" t="s">
        <v>830</v>
      </c>
    </row>
    <row r="112" spans="1:65" s="2" customFormat="1" ht="49.15" customHeight="1">
      <c r="A112" s="37"/>
      <c r="B112" s="38"/>
      <c r="C112" s="179" t="s">
        <v>412</v>
      </c>
      <c r="D112" s="179" t="s">
        <v>144</v>
      </c>
      <c r="E112" s="180" t="s">
        <v>831</v>
      </c>
      <c r="F112" s="181" t="s">
        <v>832</v>
      </c>
      <c r="G112" s="182" t="s">
        <v>155</v>
      </c>
      <c r="H112" s="183">
        <v>5</v>
      </c>
      <c r="I112" s="184"/>
      <c r="J112" s="184"/>
      <c r="K112" s="185">
        <f>ROUND(P112*H112,2)</f>
        <v>0</v>
      </c>
      <c r="L112" s="181" t="s">
        <v>184</v>
      </c>
      <c r="M112" s="42"/>
      <c r="N112" s="186" t="s">
        <v>22</v>
      </c>
      <c r="O112" s="187" t="s">
        <v>46</v>
      </c>
      <c r="P112" s="188">
        <f>I112+J112</f>
        <v>0</v>
      </c>
      <c r="Q112" s="188">
        <f>ROUND(I112*H112,2)</f>
        <v>0</v>
      </c>
      <c r="R112" s="188">
        <f>ROUND(J112*H112,2)</f>
        <v>0</v>
      </c>
      <c r="S112" s="67"/>
      <c r="T112" s="189">
        <f>S112*H112</f>
        <v>0</v>
      </c>
      <c r="U112" s="189">
        <v>0</v>
      </c>
      <c r="V112" s="189">
        <f>U112*H112</f>
        <v>0</v>
      </c>
      <c r="W112" s="189">
        <v>8.0000000000000004E-4</v>
      </c>
      <c r="X112" s="190">
        <f>W112*H112</f>
        <v>4.0000000000000001E-3</v>
      </c>
      <c r="Y112" s="37"/>
      <c r="Z112" s="37"/>
      <c r="AA112" s="37"/>
      <c r="AB112" s="37"/>
      <c r="AC112" s="37"/>
      <c r="AD112" s="37"/>
      <c r="AE112" s="37"/>
      <c r="AR112" s="191" t="s">
        <v>371</v>
      </c>
      <c r="AT112" s="191" t="s">
        <v>144</v>
      </c>
      <c r="AU112" s="191" t="s">
        <v>150</v>
      </c>
      <c r="AY112" s="20" t="s">
        <v>141</v>
      </c>
      <c r="BE112" s="192">
        <f>IF(O112="základní",K112,0)</f>
        <v>0</v>
      </c>
      <c r="BF112" s="192">
        <f>IF(O112="snížená",K112,0)</f>
        <v>0</v>
      </c>
      <c r="BG112" s="192">
        <f>IF(O112="zákl. přenesená",K112,0)</f>
        <v>0</v>
      </c>
      <c r="BH112" s="192">
        <f>IF(O112="sníž. přenesená",K112,0)</f>
        <v>0</v>
      </c>
      <c r="BI112" s="192">
        <f>IF(O112="nulová",K112,0)</f>
        <v>0</v>
      </c>
      <c r="BJ112" s="20" t="s">
        <v>150</v>
      </c>
      <c r="BK112" s="192">
        <f>ROUND(P112*H112,2)</f>
        <v>0</v>
      </c>
      <c r="BL112" s="20" t="s">
        <v>371</v>
      </c>
      <c r="BM112" s="191" t="s">
        <v>833</v>
      </c>
    </row>
    <row r="113" spans="1:65" s="2" customFormat="1" ht="11.25">
      <c r="A113" s="37"/>
      <c r="B113" s="38"/>
      <c r="C113" s="39"/>
      <c r="D113" s="199" t="s">
        <v>187</v>
      </c>
      <c r="E113" s="39"/>
      <c r="F113" s="200" t="s">
        <v>834</v>
      </c>
      <c r="G113" s="39"/>
      <c r="H113" s="39"/>
      <c r="I113" s="201"/>
      <c r="J113" s="201"/>
      <c r="K113" s="39"/>
      <c r="L113" s="39"/>
      <c r="M113" s="42"/>
      <c r="N113" s="202"/>
      <c r="O113" s="203"/>
      <c r="P113" s="67"/>
      <c r="Q113" s="67"/>
      <c r="R113" s="67"/>
      <c r="S113" s="67"/>
      <c r="T113" s="67"/>
      <c r="U113" s="67"/>
      <c r="V113" s="67"/>
      <c r="W113" s="67"/>
      <c r="X113" s="68"/>
      <c r="Y113" s="37"/>
      <c r="Z113" s="37"/>
      <c r="AA113" s="37"/>
      <c r="AB113" s="37"/>
      <c r="AC113" s="37"/>
      <c r="AD113" s="37"/>
      <c r="AE113" s="37"/>
      <c r="AT113" s="20" t="s">
        <v>187</v>
      </c>
      <c r="AU113" s="20" t="s">
        <v>150</v>
      </c>
    </row>
    <row r="114" spans="1:65" s="2" customFormat="1" ht="44.25" customHeight="1">
      <c r="A114" s="37"/>
      <c r="B114" s="38"/>
      <c r="C114" s="179" t="s">
        <v>835</v>
      </c>
      <c r="D114" s="179" t="s">
        <v>144</v>
      </c>
      <c r="E114" s="180" t="s">
        <v>836</v>
      </c>
      <c r="F114" s="181" t="s">
        <v>837</v>
      </c>
      <c r="G114" s="182" t="s">
        <v>155</v>
      </c>
      <c r="H114" s="183">
        <v>6</v>
      </c>
      <c r="I114" s="184"/>
      <c r="J114" s="184"/>
      <c r="K114" s="185">
        <f>ROUND(P114*H114,2)</f>
        <v>0</v>
      </c>
      <c r="L114" s="181" t="s">
        <v>184</v>
      </c>
      <c r="M114" s="42"/>
      <c r="N114" s="186" t="s">
        <v>22</v>
      </c>
      <c r="O114" s="187" t="s">
        <v>46</v>
      </c>
      <c r="P114" s="188">
        <f>I114+J114</f>
        <v>0</v>
      </c>
      <c r="Q114" s="188">
        <f>ROUND(I114*H114,2)</f>
        <v>0</v>
      </c>
      <c r="R114" s="188">
        <f>ROUND(J114*H114,2)</f>
        <v>0</v>
      </c>
      <c r="S114" s="67"/>
      <c r="T114" s="189">
        <f>S114*H114</f>
        <v>0</v>
      </c>
      <c r="U114" s="189">
        <v>0</v>
      </c>
      <c r="V114" s="189">
        <f>U114*H114</f>
        <v>0</v>
      </c>
      <c r="W114" s="189">
        <v>0</v>
      </c>
      <c r="X114" s="190">
        <f>W114*H114</f>
        <v>0</v>
      </c>
      <c r="Y114" s="37"/>
      <c r="Z114" s="37"/>
      <c r="AA114" s="37"/>
      <c r="AB114" s="37"/>
      <c r="AC114" s="37"/>
      <c r="AD114" s="37"/>
      <c r="AE114" s="37"/>
      <c r="AR114" s="191" t="s">
        <v>371</v>
      </c>
      <c r="AT114" s="191" t="s">
        <v>144</v>
      </c>
      <c r="AU114" s="191" t="s">
        <v>150</v>
      </c>
      <c r="AY114" s="20" t="s">
        <v>141</v>
      </c>
      <c r="BE114" s="192">
        <f>IF(O114="základní",K114,0)</f>
        <v>0</v>
      </c>
      <c r="BF114" s="192">
        <f>IF(O114="snížená",K114,0)</f>
        <v>0</v>
      </c>
      <c r="BG114" s="192">
        <f>IF(O114="zákl. přenesená",K114,0)</f>
        <v>0</v>
      </c>
      <c r="BH114" s="192">
        <f>IF(O114="sníž. přenesená",K114,0)</f>
        <v>0</v>
      </c>
      <c r="BI114" s="192">
        <f>IF(O114="nulová",K114,0)</f>
        <v>0</v>
      </c>
      <c r="BJ114" s="20" t="s">
        <v>150</v>
      </c>
      <c r="BK114" s="192">
        <f>ROUND(P114*H114,2)</f>
        <v>0</v>
      </c>
      <c r="BL114" s="20" t="s">
        <v>371</v>
      </c>
      <c r="BM114" s="191" t="s">
        <v>838</v>
      </c>
    </row>
    <row r="115" spans="1:65" s="2" customFormat="1" ht="11.25">
      <c r="A115" s="37"/>
      <c r="B115" s="38"/>
      <c r="C115" s="39"/>
      <c r="D115" s="199" t="s">
        <v>187</v>
      </c>
      <c r="E115" s="39"/>
      <c r="F115" s="200" t="s">
        <v>839</v>
      </c>
      <c r="G115" s="39"/>
      <c r="H115" s="39"/>
      <c r="I115" s="201"/>
      <c r="J115" s="201"/>
      <c r="K115" s="39"/>
      <c r="L115" s="39"/>
      <c r="M115" s="42"/>
      <c r="N115" s="202"/>
      <c r="O115" s="203"/>
      <c r="P115" s="67"/>
      <c r="Q115" s="67"/>
      <c r="R115" s="67"/>
      <c r="S115" s="67"/>
      <c r="T115" s="67"/>
      <c r="U115" s="67"/>
      <c r="V115" s="67"/>
      <c r="W115" s="67"/>
      <c r="X115" s="68"/>
      <c r="Y115" s="37"/>
      <c r="Z115" s="37"/>
      <c r="AA115" s="37"/>
      <c r="AB115" s="37"/>
      <c r="AC115" s="37"/>
      <c r="AD115" s="37"/>
      <c r="AE115" s="37"/>
      <c r="AT115" s="20" t="s">
        <v>187</v>
      </c>
      <c r="AU115" s="20" t="s">
        <v>150</v>
      </c>
    </row>
    <row r="116" spans="1:65" s="2" customFormat="1" ht="24.2" customHeight="1">
      <c r="A116" s="37"/>
      <c r="B116" s="38"/>
      <c r="C116" s="249" t="s">
        <v>420</v>
      </c>
      <c r="D116" s="249" t="s">
        <v>305</v>
      </c>
      <c r="E116" s="250" t="s">
        <v>840</v>
      </c>
      <c r="F116" s="251" t="s">
        <v>841</v>
      </c>
      <c r="G116" s="252" t="s">
        <v>155</v>
      </c>
      <c r="H116" s="253">
        <v>6</v>
      </c>
      <c r="I116" s="254"/>
      <c r="J116" s="255"/>
      <c r="K116" s="256">
        <f>ROUND(P116*H116,2)</f>
        <v>0</v>
      </c>
      <c r="L116" s="251" t="s">
        <v>184</v>
      </c>
      <c r="M116" s="257"/>
      <c r="N116" s="258" t="s">
        <v>22</v>
      </c>
      <c r="O116" s="187" t="s">
        <v>46</v>
      </c>
      <c r="P116" s="188">
        <f>I116+J116</f>
        <v>0</v>
      </c>
      <c r="Q116" s="188">
        <f>ROUND(I116*H116,2)</f>
        <v>0</v>
      </c>
      <c r="R116" s="188">
        <f>ROUND(J116*H116,2)</f>
        <v>0</v>
      </c>
      <c r="S116" s="67"/>
      <c r="T116" s="189">
        <f>S116*H116</f>
        <v>0</v>
      </c>
      <c r="U116" s="189">
        <v>1E-3</v>
      </c>
      <c r="V116" s="189">
        <f>U116*H116</f>
        <v>6.0000000000000001E-3</v>
      </c>
      <c r="W116" s="189">
        <v>0</v>
      </c>
      <c r="X116" s="190">
        <f>W116*H116</f>
        <v>0</v>
      </c>
      <c r="Y116" s="37"/>
      <c r="Z116" s="37"/>
      <c r="AA116" s="37"/>
      <c r="AB116" s="37"/>
      <c r="AC116" s="37"/>
      <c r="AD116" s="37"/>
      <c r="AE116" s="37"/>
      <c r="AR116" s="191" t="s">
        <v>475</v>
      </c>
      <c r="AT116" s="191" t="s">
        <v>305</v>
      </c>
      <c r="AU116" s="191" t="s">
        <v>150</v>
      </c>
      <c r="AY116" s="20" t="s">
        <v>141</v>
      </c>
      <c r="BE116" s="192">
        <f>IF(O116="základní",K116,0)</f>
        <v>0</v>
      </c>
      <c r="BF116" s="192">
        <f>IF(O116="snížená",K116,0)</f>
        <v>0</v>
      </c>
      <c r="BG116" s="192">
        <f>IF(O116="zákl. přenesená",K116,0)</f>
        <v>0</v>
      </c>
      <c r="BH116" s="192">
        <f>IF(O116="sníž. přenesená",K116,0)</f>
        <v>0</v>
      </c>
      <c r="BI116" s="192">
        <f>IF(O116="nulová",K116,0)</f>
        <v>0</v>
      </c>
      <c r="BJ116" s="20" t="s">
        <v>150</v>
      </c>
      <c r="BK116" s="192">
        <f>ROUND(P116*H116,2)</f>
        <v>0</v>
      </c>
      <c r="BL116" s="20" t="s">
        <v>371</v>
      </c>
      <c r="BM116" s="191" t="s">
        <v>842</v>
      </c>
    </row>
    <row r="117" spans="1:65" s="2" customFormat="1" ht="24.2" customHeight="1">
      <c r="A117" s="37"/>
      <c r="B117" s="38"/>
      <c r="C117" s="179" t="s">
        <v>371</v>
      </c>
      <c r="D117" s="179" t="s">
        <v>144</v>
      </c>
      <c r="E117" s="180" t="s">
        <v>843</v>
      </c>
      <c r="F117" s="181" t="s">
        <v>844</v>
      </c>
      <c r="G117" s="182" t="s">
        <v>155</v>
      </c>
      <c r="H117" s="183">
        <v>12</v>
      </c>
      <c r="I117" s="184"/>
      <c r="J117" s="184"/>
      <c r="K117" s="185">
        <f>ROUND(P117*H117,2)</f>
        <v>0</v>
      </c>
      <c r="L117" s="181" t="s">
        <v>184</v>
      </c>
      <c r="M117" s="42"/>
      <c r="N117" s="186" t="s">
        <v>22</v>
      </c>
      <c r="O117" s="187" t="s">
        <v>46</v>
      </c>
      <c r="P117" s="188">
        <f>I117+J117</f>
        <v>0</v>
      </c>
      <c r="Q117" s="188">
        <f>ROUND(I117*H117,2)</f>
        <v>0</v>
      </c>
      <c r="R117" s="188">
        <f>ROUND(J117*H117,2)</f>
        <v>0</v>
      </c>
      <c r="S117" s="67"/>
      <c r="T117" s="189">
        <f>S117*H117</f>
        <v>0</v>
      </c>
      <c r="U117" s="189">
        <v>0</v>
      </c>
      <c r="V117" s="189">
        <f>U117*H117</f>
        <v>0</v>
      </c>
      <c r="W117" s="189">
        <v>0</v>
      </c>
      <c r="X117" s="190">
        <f>W117*H117</f>
        <v>0</v>
      </c>
      <c r="Y117" s="37"/>
      <c r="Z117" s="37"/>
      <c r="AA117" s="37"/>
      <c r="AB117" s="37"/>
      <c r="AC117" s="37"/>
      <c r="AD117" s="37"/>
      <c r="AE117" s="37"/>
      <c r="AR117" s="191" t="s">
        <v>371</v>
      </c>
      <c r="AT117" s="191" t="s">
        <v>144</v>
      </c>
      <c r="AU117" s="191" t="s">
        <v>150</v>
      </c>
      <c r="AY117" s="20" t="s">
        <v>141</v>
      </c>
      <c r="BE117" s="192">
        <f>IF(O117="základní",K117,0)</f>
        <v>0</v>
      </c>
      <c r="BF117" s="192">
        <f>IF(O117="snížená",K117,0)</f>
        <v>0</v>
      </c>
      <c r="BG117" s="192">
        <f>IF(O117="zákl. přenesená",K117,0)</f>
        <v>0</v>
      </c>
      <c r="BH117" s="192">
        <f>IF(O117="sníž. přenesená",K117,0)</f>
        <v>0</v>
      </c>
      <c r="BI117" s="192">
        <f>IF(O117="nulová",K117,0)</f>
        <v>0</v>
      </c>
      <c r="BJ117" s="20" t="s">
        <v>150</v>
      </c>
      <c r="BK117" s="192">
        <f>ROUND(P117*H117,2)</f>
        <v>0</v>
      </c>
      <c r="BL117" s="20" t="s">
        <v>371</v>
      </c>
      <c r="BM117" s="191" t="s">
        <v>845</v>
      </c>
    </row>
    <row r="118" spans="1:65" s="2" customFormat="1" ht="11.25">
      <c r="A118" s="37"/>
      <c r="B118" s="38"/>
      <c r="C118" s="39"/>
      <c r="D118" s="199" t="s">
        <v>187</v>
      </c>
      <c r="E118" s="39"/>
      <c r="F118" s="200" t="s">
        <v>846</v>
      </c>
      <c r="G118" s="39"/>
      <c r="H118" s="39"/>
      <c r="I118" s="201"/>
      <c r="J118" s="201"/>
      <c r="K118" s="39"/>
      <c r="L118" s="39"/>
      <c r="M118" s="42"/>
      <c r="N118" s="202"/>
      <c r="O118" s="203"/>
      <c r="P118" s="67"/>
      <c r="Q118" s="67"/>
      <c r="R118" s="67"/>
      <c r="S118" s="67"/>
      <c r="T118" s="67"/>
      <c r="U118" s="67"/>
      <c r="V118" s="67"/>
      <c r="W118" s="67"/>
      <c r="X118" s="68"/>
      <c r="Y118" s="37"/>
      <c r="Z118" s="37"/>
      <c r="AA118" s="37"/>
      <c r="AB118" s="37"/>
      <c r="AC118" s="37"/>
      <c r="AD118" s="37"/>
      <c r="AE118" s="37"/>
      <c r="AT118" s="20" t="s">
        <v>187</v>
      </c>
      <c r="AU118" s="20" t="s">
        <v>150</v>
      </c>
    </row>
    <row r="119" spans="1:65" s="2" customFormat="1" ht="24.2" customHeight="1">
      <c r="A119" s="37"/>
      <c r="B119" s="38"/>
      <c r="C119" s="249" t="s">
        <v>847</v>
      </c>
      <c r="D119" s="249" t="s">
        <v>305</v>
      </c>
      <c r="E119" s="250" t="s">
        <v>848</v>
      </c>
      <c r="F119" s="251" t="s">
        <v>849</v>
      </c>
      <c r="G119" s="252" t="s">
        <v>155</v>
      </c>
      <c r="H119" s="253">
        <v>12</v>
      </c>
      <c r="I119" s="254"/>
      <c r="J119" s="255"/>
      <c r="K119" s="256">
        <f>ROUND(P119*H119,2)</f>
        <v>0</v>
      </c>
      <c r="L119" s="251" t="s">
        <v>184</v>
      </c>
      <c r="M119" s="257"/>
      <c r="N119" s="258" t="s">
        <v>22</v>
      </c>
      <c r="O119" s="187" t="s">
        <v>46</v>
      </c>
      <c r="P119" s="188">
        <f>I119+J119</f>
        <v>0</v>
      </c>
      <c r="Q119" s="188">
        <f>ROUND(I119*H119,2)</f>
        <v>0</v>
      </c>
      <c r="R119" s="188">
        <f>ROUND(J119*H119,2)</f>
        <v>0</v>
      </c>
      <c r="S119" s="67"/>
      <c r="T119" s="189">
        <f>S119*H119</f>
        <v>0</v>
      </c>
      <c r="U119" s="189">
        <v>5.0000000000000002E-5</v>
      </c>
      <c r="V119" s="189">
        <f>U119*H119</f>
        <v>6.0000000000000006E-4</v>
      </c>
      <c r="W119" s="189">
        <v>0</v>
      </c>
      <c r="X119" s="190">
        <f>W119*H119</f>
        <v>0</v>
      </c>
      <c r="Y119" s="37"/>
      <c r="Z119" s="37"/>
      <c r="AA119" s="37"/>
      <c r="AB119" s="37"/>
      <c r="AC119" s="37"/>
      <c r="AD119" s="37"/>
      <c r="AE119" s="37"/>
      <c r="AR119" s="191" t="s">
        <v>475</v>
      </c>
      <c r="AT119" s="191" t="s">
        <v>305</v>
      </c>
      <c r="AU119" s="191" t="s">
        <v>150</v>
      </c>
      <c r="AY119" s="20" t="s">
        <v>141</v>
      </c>
      <c r="BE119" s="192">
        <f>IF(O119="základní",K119,0)</f>
        <v>0</v>
      </c>
      <c r="BF119" s="192">
        <f>IF(O119="snížená",K119,0)</f>
        <v>0</v>
      </c>
      <c r="BG119" s="192">
        <f>IF(O119="zákl. přenesená",K119,0)</f>
        <v>0</v>
      </c>
      <c r="BH119" s="192">
        <f>IF(O119="sníž. přenesená",K119,0)</f>
        <v>0</v>
      </c>
      <c r="BI119" s="192">
        <f>IF(O119="nulová",K119,0)</f>
        <v>0</v>
      </c>
      <c r="BJ119" s="20" t="s">
        <v>150</v>
      </c>
      <c r="BK119" s="192">
        <f>ROUND(P119*H119,2)</f>
        <v>0</v>
      </c>
      <c r="BL119" s="20" t="s">
        <v>371</v>
      </c>
      <c r="BM119" s="191" t="s">
        <v>850</v>
      </c>
    </row>
    <row r="120" spans="1:65" s="2" customFormat="1" ht="44.25" customHeight="1">
      <c r="A120" s="37"/>
      <c r="B120" s="38"/>
      <c r="C120" s="179" t="s">
        <v>851</v>
      </c>
      <c r="D120" s="179" t="s">
        <v>144</v>
      </c>
      <c r="E120" s="180" t="s">
        <v>852</v>
      </c>
      <c r="F120" s="181" t="s">
        <v>853</v>
      </c>
      <c r="G120" s="182" t="s">
        <v>155</v>
      </c>
      <c r="H120" s="183">
        <v>0.5</v>
      </c>
      <c r="I120" s="184"/>
      <c r="J120" s="184"/>
      <c r="K120" s="185">
        <f>ROUND(P120*H120,2)</f>
        <v>0</v>
      </c>
      <c r="L120" s="181" t="s">
        <v>184</v>
      </c>
      <c r="M120" s="42"/>
      <c r="N120" s="186" t="s">
        <v>22</v>
      </c>
      <c r="O120" s="187" t="s">
        <v>46</v>
      </c>
      <c r="P120" s="188">
        <f>I120+J120</f>
        <v>0</v>
      </c>
      <c r="Q120" s="188">
        <f>ROUND(I120*H120,2)</f>
        <v>0</v>
      </c>
      <c r="R120" s="188">
        <f>ROUND(J120*H120,2)</f>
        <v>0</v>
      </c>
      <c r="S120" s="67"/>
      <c r="T120" s="189">
        <f>S120*H120</f>
        <v>0</v>
      </c>
      <c r="U120" s="189">
        <v>0</v>
      </c>
      <c r="V120" s="189">
        <f>U120*H120</f>
        <v>0</v>
      </c>
      <c r="W120" s="189">
        <v>0</v>
      </c>
      <c r="X120" s="190">
        <f>W120*H120</f>
        <v>0</v>
      </c>
      <c r="Y120" s="37"/>
      <c r="Z120" s="37"/>
      <c r="AA120" s="37"/>
      <c r="AB120" s="37"/>
      <c r="AC120" s="37"/>
      <c r="AD120" s="37"/>
      <c r="AE120" s="37"/>
      <c r="AR120" s="191" t="s">
        <v>371</v>
      </c>
      <c r="AT120" s="191" t="s">
        <v>144</v>
      </c>
      <c r="AU120" s="191" t="s">
        <v>150</v>
      </c>
      <c r="AY120" s="20" t="s">
        <v>141</v>
      </c>
      <c r="BE120" s="192">
        <f>IF(O120="základní",K120,0)</f>
        <v>0</v>
      </c>
      <c r="BF120" s="192">
        <f>IF(O120="snížená",K120,0)</f>
        <v>0</v>
      </c>
      <c r="BG120" s="192">
        <f>IF(O120="zákl. přenesená",K120,0)</f>
        <v>0</v>
      </c>
      <c r="BH120" s="192">
        <f>IF(O120="sníž. přenesená",K120,0)</f>
        <v>0</v>
      </c>
      <c r="BI120" s="192">
        <f>IF(O120="nulová",K120,0)</f>
        <v>0</v>
      </c>
      <c r="BJ120" s="20" t="s">
        <v>150</v>
      </c>
      <c r="BK120" s="192">
        <f>ROUND(P120*H120,2)</f>
        <v>0</v>
      </c>
      <c r="BL120" s="20" t="s">
        <v>371</v>
      </c>
      <c r="BM120" s="191" t="s">
        <v>854</v>
      </c>
    </row>
    <row r="121" spans="1:65" s="2" customFormat="1" ht="11.25">
      <c r="A121" s="37"/>
      <c r="B121" s="38"/>
      <c r="C121" s="39"/>
      <c r="D121" s="199" t="s">
        <v>187</v>
      </c>
      <c r="E121" s="39"/>
      <c r="F121" s="200" t="s">
        <v>855</v>
      </c>
      <c r="G121" s="39"/>
      <c r="H121" s="39"/>
      <c r="I121" s="201"/>
      <c r="J121" s="201"/>
      <c r="K121" s="39"/>
      <c r="L121" s="39"/>
      <c r="M121" s="42"/>
      <c r="N121" s="202"/>
      <c r="O121" s="203"/>
      <c r="P121" s="67"/>
      <c r="Q121" s="67"/>
      <c r="R121" s="67"/>
      <c r="S121" s="67"/>
      <c r="T121" s="67"/>
      <c r="U121" s="67"/>
      <c r="V121" s="67"/>
      <c r="W121" s="67"/>
      <c r="X121" s="68"/>
      <c r="Y121" s="37"/>
      <c r="Z121" s="37"/>
      <c r="AA121" s="37"/>
      <c r="AB121" s="37"/>
      <c r="AC121" s="37"/>
      <c r="AD121" s="37"/>
      <c r="AE121" s="37"/>
      <c r="AT121" s="20" t="s">
        <v>187</v>
      </c>
      <c r="AU121" s="20" t="s">
        <v>150</v>
      </c>
    </row>
    <row r="122" spans="1:65" s="12" customFormat="1" ht="22.9" customHeight="1">
      <c r="B122" s="162"/>
      <c r="C122" s="163"/>
      <c r="D122" s="164" t="s">
        <v>75</v>
      </c>
      <c r="E122" s="177" t="s">
        <v>856</v>
      </c>
      <c r="F122" s="177" t="s">
        <v>857</v>
      </c>
      <c r="G122" s="163"/>
      <c r="H122" s="163"/>
      <c r="I122" s="166"/>
      <c r="J122" s="166"/>
      <c r="K122" s="178">
        <f>BK122</f>
        <v>0</v>
      </c>
      <c r="L122" s="163"/>
      <c r="M122" s="168"/>
      <c r="N122" s="169"/>
      <c r="O122" s="170"/>
      <c r="P122" s="170"/>
      <c r="Q122" s="171">
        <f>SUM(Q123:Q125)</f>
        <v>0</v>
      </c>
      <c r="R122" s="171">
        <f>SUM(R123:R125)</f>
        <v>0</v>
      </c>
      <c r="S122" s="170"/>
      <c r="T122" s="172">
        <f>SUM(T123:T125)</f>
        <v>0</v>
      </c>
      <c r="U122" s="170"/>
      <c r="V122" s="172">
        <f>SUM(V123:V125)</f>
        <v>4.4999999999999997E-3</v>
      </c>
      <c r="W122" s="170"/>
      <c r="X122" s="173">
        <f>SUM(X123:X125)</f>
        <v>0</v>
      </c>
      <c r="AR122" s="174" t="s">
        <v>150</v>
      </c>
      <c r="AT122" s="175" t="s">
        <v>75</v>
      </c>
      <c r="AU122" s="175" t="s">
        <v>84</v>
      </c>
      <c r="AY122" s="174" t="s">
        <v>141</v>
      </c>
      <c r="BK122" s="176">
        <f>SUM(BK123:BK125)</f>
        <v>0</v>
      </c>
    </row>
    <row r="123" spans="1:65" s="2" customFormat="1" ht="33" customHeight="1">
      <c r="A123" s="37"/>
      <c r="B123" s="38"/>
      <c r="C123" s="179" t="s">
        <v>8</v>
      </c>
      <c r="D123" s="179" t="s">
        <v>144</v>
      </c>
      <c r="E123" s="180" t="s">
        <v>858</v>
      </c>
      <c r="F123" s="181" t="s">
        <v>859</v>
      </c>
      <c r="G123" s="182" t="s">
        <v>155</v>
      </c>
      <c r="H123" s="183">
        <v>5</v>
      </c>
      <c r="I123" s="184"/>
      <c r="J123" s="184"/>
      <c r="K123" s="185">
        <f>ROUND(P123*H123,2)</f>
        <v>0</v>
      </c>
      <c r="L123" s="181" t="s">
        <v>184</v>
      </c>
      <c r="M123" s="42"/>
      <c r="N123" s="186" t="s">
        <v>22</v>
      </c>
      <c r="O123" s="187" t="s">
        <v>46</v>
      </c>
      <c r="P123" s="188">
        <f>I123+J123</f>
        <v>0</v>
      </c>
      <c r="Q123" s="188">
        <f>ROUND(I123*H123,2)</f>
        <v>0</v>
      </c>
      <c r="R123" s="188">
        <f>ROUND(J123*H123,2)</f>
        <v>0</v>
      </c>
      <c r="S123" s="67"/>
      <c r="T123" s="189">
        <f>S123*H123</f>
        <v>0</v>
      </c>
      <c r="U123" s="189">
        <v>0</v>
      </c>
      <c r="V123" s="189">
        <f>U123*H123</f>
        <v>0</v>
      </c>
      <c r="W123" s="189">
        <v>0</v>
      </c>
      <c r="X123" s="190">
        <f>W123*H123</f>
        <v>0</v>
      </c>
      <c r="Y123" s="37"/>
      <c r="Z123" s="37"/>
      <c r="AA123" s="37"/>
      <c r="AB123" s="37"/>
      <c r="AC123" s="37"/>
      <c r="AD123" s="37"/>
      <c r="AE123" s="37"/>
      <c r="AR123" s="191" t="s">
        <v>371</v>
      </c>
      <c r="AT123" s="191" t="s">
        <v>144</v>
      </c>
      <c r="AU123" s="191" t="s">
        <v>150</v>
      </c>
      <c r="AY123" s="20" t="s">
        <v>141</v>
      </c>
      <c r="BE123" s="192">
        <f>IF(O123="základní",K123,0)</f>
        <v>0</v>
      </c>
      <c r="BF123" s="192">
        <f>IF(O123="snížená",K123,0)</f>
        <v>0</v>
      </c>
      <c r="BG123" s="192">
        <f>IF(O123="zákl. přenesená",K123,0)</f>
        <v>0</v>
      </c>
      <c r="BH123" s="192">
        <f>IF(O123="sníž. přenesená",K123,0)</f>
        <v>0</v>
      </c>
      <c r="BI123" s="192">
        <f>IF(O123="nulová",K123,0)</f>
        <v>0</v>
      </c>
      <c r="BJ123" s="20" t="s">
        <v>150</v>
      </c>
      <c r="BK123" s="192">
        <f>ROUND(P123*H123,2)</f>
        <v>0</v>
      </c>
      <c r="BL123" s="20" t="s">
        <v>371</v>
      </c>
      <c r="BM123" s="191" t="s">
        <v>860</v>
      </c>
    </row>
    <row r="124" spans="1:65" s="2" customFormat="1" ht="11.25">
      <c r="A124" s="37"/>
      <c r="B124" s="38"/>
      <c r="C124" s="39"/>
      <c r="D124" s="199" t="s">
        <v>187</v>
      </c>
      <c r="E124" s="39"/>
      <c r="F124" s="200" t="s">
        <v>861</v>
      </c>
      <c r="G124" s="39"/>
      <c r="H124" s="39"/>
      <c r="I124" s="201"/>
      <c r="J124" s="201"/>
      <c r="K124" s="39"/>
      <c r="L124" s="39"/>
      <c r="M124" s="42"/>
      <c r="N124" s="202"/>
      <c r="O124" s="203"/>
      <c r="P124" s="67"/>
      <c r="Q124" s="67"/>
      <c r="R124" s="67"/>
      <c r="S124" s="67"/>
      <c r="T124" s="67"/>
      <c r="U124" s="67"/>
      <c r="V124" s="67"/>
      <c r="W124" s="67"/>
      <c r="X124" s="68"/>
      <c r="Y124" s="37"/>
      <c r="Z124" s="37"/>
      <c r="AA124" s="37"/>
      <c r="AB124" s="37"/>
      <c r="AC124" s="37"/>
      <c r="AD124" s="37"/>
      <c r="AE124" s="37"/>
      <c r="AT124" s="20" t="s">
        <v>187</v>
      </c>
      <c r="AU124" s="20" t="s">
        <v>150</v>
      </c>
    </row>
    <row r="125" spans="1:65" s="2" customFormat="1" ht="24.2" customHeight="1">
      <c r="A125" s="37"/>
      <c r="B125" s="38"/>
      <c r="C125" s="249" t="s">
        <v>460</v>
      </c>
      <c r="D125" s="249" t="s">
        <v>305</v>
      </c>
      <c r="E125" s="250" t="s">
        <v>862</v>
      </c>
      <c r="F125" s="251" t="s">
        <v>863</v>
      </c>
      <c r="G125" s="252" t="s">
        <v>155</v>
      </c>
      <c r="H125" s="253">
        <v>5</v>
      </c>
      <c r="I125" s="254"/>
      <c r="J125" s="255"/>
      <c r="K125" s="256">
        <f>ROUND(P125*H125,2)</f>
        <v>0</v>
      </c>
      <c r="L125" s="251" t="s">
        <v>184</v>
      </c>
      <c r="M125" s="257"/>
      <c r="N125" s="258" t="s">
        <v>22</v>
      </c>
      <c r="O125" s="187" t="s">
        <v>46</v>
      </c>
      <c r="P125" s="188">
        <f>I125+J125</f>
        <v>0</v>
      </c>
      <c r="Q125" s="188">
        <f>ROUND(I125*H125,2)</f>
        <v>0</v>
      </c>
      <c r="R125" s="188">
        <f>ROUND(J125*H125,2)</f>
        <v>0</v>
      </c>
      <c r="S125" s="67"/>
      <c r="T125" s="189">
        <f>S125*H125</f>
        <v>0</v>
      </c>
      <c r="U125" s="189">
        <v>8.9999999999999998E-4</v>
      </c>
      <c r="V125" s="189">
        <f>U125*H125</f>
        <v>4.4999999999999997E-3</v>
      </c>
      <c r="W125" s="189">
        <v>0</v>
      </c>
      <c r="X125" s="190">
        <f>W125*H125</f>
        <v>0</v>
      </c>
      <c r="Y125" s="37"/>
      <c r="Z125" s="37"/>
      <c r="AA125" s="37"/>
      <c r="AB125" s="37"/>
      <c r="AC125" s="37"/>
      <c r="AD125" s="37"/>
      <c r="AE125" s="37"/>
      <c r="AR125" s="191" t="s">
        <v>475</v>
      </c>
      <c r="AT125" s="191" t="s">
        <v>305</v>
      </c>
      <c r="AU125" s="191" t="s">
        <v>150</v>
      </c>
      <c r="AY125" s="20" t="s">
        <v>141</v>
      </c>
      <c r="BE125" s="192">
        <f>IF(O125="základní",K125,0)</f>
        <v>0</v>
      </c>
      <c r="BF125" s="192">
        <f>IF(O125="snížená",K125,0)</f>
        <v>0</v>
      </c>
      <c r="BG125" s="192">
        <f>IF(O125="zákl. přenesená",K125,0)</f>
        <v>0</v>
      </c>
      <c r="BH125" s="192">
        <f>IF(O125="sníž. přenesená",K125,0)</f>
        <v>0</v>
      </c>
      <c r="BI125" s="192">
        <f>IF(O125="nulová",K125,0)</f>
        <v>0</v>
      </c>
      <c r="BJ125" s="20" t="s">
        <v>150</v>
      </c>
      <c r="BK125" s="192">
        <f>ROUND(P125*H125,2)</f>
        <v>0</v>
      </c>
      <c r="BL125" s="20" t="s">
        <v>371</v>
      </c>
      <c r="BM125" s="191" t="s">
        <v>864</v>
      </c>
    </row>
    <row r="126" spans="1:65" s="12" customFormat="1" ht="25.9" customHeight="1">
      <c r="B126" s="162"/>
      <c r="C126" s="163"/>
      <c r="D126" s="164" t="s">
        <v>75</v>
      </c>
      <c r="E126" s="165" t="s">
        <v>305</v>
      </c>
      <c r="F126" s="165" t="s">
        <v>865</v>
      </c>
      <c r="G126" s="163"/>
      <c r="H126" s="163"/>
      <c r="I126" s="166"/>
      <c r="J126" s="166"/>
      <c r="K126" s="167">
        <f>BK126</f>
        <v>0</v>
      </c>
      <c r="L126" s="163"/>
      <c r="M126" s="168"/>
      <c r="N126" s="169"/>
      <c r="O126" s="170"/>
      <c r="P126" s="170"/>
      <c r="Q126" s="171">
        <f>Q127</f>
        <v>0</v>
      </c>
      <c r="R126" s="171">
        <f>R127</f>
        <v>0</v>
      </c>
      <c r="S126" s="170"/>
      <c r="T126" s="172">
        <f>T127</f>
        <v>0</v>
      </c>
      <c r="U126" s="170"/>
      <c r="V126" s="172">
        <f>V127</f>
        <v>8.0959999999999995E-4</v>
      </c>
      <c r="W126" s="170"/>
      <c r="X126" s="173">
        <f>X127</f>
        <v>0.13188</v>
      </c>
      <c r="AR126" s="174" t="s">
        <v>159</v>
      </c>
      <c r="AT126" s="175" t="s">
        <v>75</v>
      </c>
      <c r="AU126" s="175" t="s">
        <v>76</v>
      </c>
      <c r="AY126" s="174" t="s">
        <v>141</v>
      </c>
      <c r="BK126" s="176">
        <f>BK127</f>
        <v>0</v>
      </c>
    </row>
    <row r="127" spans="1:65" s="12" customFormat="1" ht="22.9" customHeight="1">
      <c r="B127" s="162"/>
      <c r="C127" s="163"/>
      <c r="D127" s="164" t="s">
        <v>75</v>
      </c>
      <c r="E127" s="177" t="s">
        <v>866</v>
      </c>
      <c r="F127" s="177" t="s">
        <v>867</v>
      </c>
      <c r="G127" s="163"/>
      <c r="H127" s="163"/>
      <c r="I127" s="166"/>
      <c r="J127" s="166"/>
      <c r="K127" s="178">
        <f>BK127</f>
        <v>0</v>
      </c>
      <c r="L127" s="163"/>
      <c r="M127" s="168"/>
      <c r="N127" s="169"/>
      <c r="O127" s="170"/>
      <c r="P127" s="170"/>
      <c r="Q127" s="171">
        <f>SUM(Q128:Q133)</f>
        <v>0</v>
      </c>
      <c r="R127" s="171">
        <f>SUM(R128:R133)</f>
        <v>0</v>
      </c>
      <c r="S127" s="170"/>
      <c r="T127" s="172">
        <f>SUM(T128:T133)</f>
        <v>0</v>
      </c>
      <c r="U127" s="170"/>
      <c r="V127" s="172">
        <f>SUM(V128:V133)</f>
        <v>8.0959999999999995E-4</v>
      </c>
      <c r="W127" s="170"/>
      <c r="X127" s="173">
        <f>SUM(X128:X133)</f>
        <v>0.13188</v>
      </c>
      <c r="AR127" s="174" t="s">
        <v>159</v>
      </c>
      <c r="AT127" s="175" t="s">
        <v>75</v>
      </c>
      <c r="AU127" s="175" t="s">
        <v>84</v>
      </c>
      <c r="AY127" s="174" t="s">
        <v>141</v>
      </c>
      <c r="BK127" s="176">
        <f>SUM(BK128:BK133)</f>
        <v>0</v>
      </c>
    </row>
    <row r="128" spans="1:65" s="2" customFormat="1" ht="24.2" customHeight="1">
      <c r="A128" s="37"/>
      <c r="B128" s="38"/>
      <c r="C128" s="179" t="s">
        <v>868</v>
      </c>
      <c r="D128" s="179" t="s">
        <v>144</v>
      </c>
      <c r="E128" s="180" t="s">
        <v>869</v>
      </c>
      <c r="F128" s="181" t="s">
        <v>870</v>
      </c>
      <c r="G128" s="182" t="s">
        <v>155</v>
      </c>
      <c r="H128" s="183">
        <v>8</v>
      </c>
      <c r="I128" s="184"/>
      <c r="J128" s="184"/>
      <c r="K128" s="185">
        <f>ROUND(P128*H128,2)</f>
        <v>0</v>
      </c>
      <c r="L128" s="181" t="s">
        <v>184</v>
      </c>
      <c r="M128" s="42"/>
      <c r="N128" s="186" t="s">
        <v>22</v>
      </c>
      <c r="O128" s="187" t="s">
        <v>46</v>
      </c>
      <c r="P128" s="188">
        <f>I128+J128</f>
        <v>0</v>
      </c>
      <c r="Q128" s="188">
        <f>ROUND(I128*H128,2)</f>
        <v>0</v>
      </c>
      <c r="R128" s="188">
        <f>ROUND(J128*H128,2)</f>
        <v>0</v>
      </c>
      <c r="S128" s="67"/>
      <c r="T128" s="189">
        <f>S128*H128</f>
        <v>0</v>
      </c>
      <c r="U128" s="189">
        <v>1.1999999999999999E-6</v>
      </c>
      <c r="V128" s="189">
        <f>U128*H128</f>
        <v>9.5999999999999996E-6</v>
      </c>
      <c r="W128" s="189">
        <v>8.5999999999999998E-4</v>
      </c>
      <c r="X128" s="190">
        <f>W128*H128</f>
        <v>6.8799999999999998E-3</v>
      </c>
      <c r="Y128" s="37"/>
      <c r="Z128" s="37"/>
      <c r="AA128" s="37"/>
      <c r="AB128" s="37"/>
      <c r="AC128" s="37"/>
      <c r="AD128" s="37"/>
      <c r="AE128" s="37"/>
      <c r="AR128" s="191" t="s">
        <v>871</v>
      </c>
      <c r="AT128" s="191" t="s">
        <v>144</v>
      </c>
      <c r="AU128" s="191" t="s">
        <v>150</v>
      </c>
      <c r="AY128" s="20" t="s">
        <v>141</v>
      </c>
      <c r="BE128" s="192">
        <f>IF(O128="základní",K128,0)</f>
        <v>0</v>
      </c>
      <c r="BF128" s="192">
        <f>IF(O128="snížená",K128,0)</f>
        <v>0</v>
      </c>
      <c r="BG128" s="192">
        <f>IF(O128="zákl. přenesená",K128,0)</f>
        <v>0</v>
      </c>
      <c r="BH128" s="192">
        <f>IF(O128="sníž. přenesená",K128,0)</f>
        <v>0</v>
      </c>
      <c r="BI128" s="192">
        <f>IF(O128="nulová",K128,0)</f>
        <v>0</v>
      </c>
      <c r="BJ128" s="20" t="s">
        <v>150</v>
      </c>
      <c r="BK128" s="192">
        <f>ROUND(P128*H128,2)</f>
        <v>0</v>
      </c>
      <c r="BL128" s="20" t="s">
        <v>871</v>
      </c>
      <c r="BM128" s="191" t="s">
        <v>872</v>
      </c>
    </row>
    <row r="129" spans="1:65" s="2" customFormat="1" ht="11.25">
      <c r="A129" s="37"/>
      <c r="B129" s="38"/>
      <c r="C129" s="39"/>
      <c r="D129" s="199" t="s">
        <v>187</v>
      </c>
      <c r="E129" s="39"/>
      <c r="F129" s="200" t="s">
        <v>873</v>
      </c>
      <c r="G129" s="39"/>
      <c r="H129" s="39"/>
      <c r="I129" s="201"/>
      <c r="J129" s="201"/>
      <c r="K129" s="39"/>
      <c r="L129" s="39"/>
      <c r="M129" s="42"/>
      <c r="N129" s="202"/>
      <c r="O129" s="203"/>
      <c r="P129" s="67"/>
      <c r="Q129" s="67"/>
      <c r="R129" s="67"/>
      <c r="S129" s="67"/>
      <c r="T129" s="67"/>
      <c r="U129" s="67"/>
      <c r="V129" s="67"/>
      <c r="W129" s="67"/>
      <c r="X129" s="68"/>
      <c r="Y129" s="37"/>
      <c r="Z129" s="37"/>
      <c r="AA129" s="37"/>
      <c r="AB129" s="37"/>
      <c r="AC129" s="37"/>
      <c r="AD129" s="37"/>
      <c r="AE129" s="37"/>
      <c r="AT129" s="20" t="s">
        <v>187</v>
      </c>
      <c r="AU129" s="20" t="s">
        <v>150</v>
      </c>
    </row>
    <row r="130" spans="1:65" s="2" customFormat="1" ht="24.2" customHeight="1">
      <c r="A130" s="37"/>
      <c r="B130" s="38"/>
      <c r="C130" s="179" t="s">
        <v>538</v>
      </c>
      <c r="D130" s="179" t="s">
        <v>144</v>
      </c>
      <c r="E130" s="180" t="s">
        <v>874</v>
      </c>
      <c r="F130" s="181" t="s">
        <v>875</v>
      </c>
      <c r="G130" s="182" t="s">
        <v>362</v>
      </c>
      <c r="H130" s="183">
        <v>25</v>
      </c>
      <c r="I130" s="184"/>
      <c r="J130" s="184"/>
      <c r="K130" s="185">
        <f>ROUND(P130*H130,2)</f>
        <v>0</v>
      </c>
      <c r="L130" s="181" t="s">
        <v>184</v>
      </c>
      <c r="M130" s="42"/>
      <c r="N130" s="186" t="s">
        <v>22</v>
      </c>
      <c r="O130" s="187" t="s">
        <v>46</v>
      </c>
      <c r="P130" s="188">
        <f>I130+J130</f>
        <v>0</v>
      </c>
      <c r="Q130" s="188">
        <f>ROUND(I130*H130,2)</f>
        <v>0</v>
      </c>
      <c r="R130" s="188">
        <f>ROUND(J130*H130,2)</f>
        <v>0</v>
      </c>
      <c r="S130" s="67"/>
      <c r="T130" s="189">
        <f>S130*H130</f>
        <v>0</v>
      </c>
      <c r="U130" s="189">
        <v>1.4399999999999999E-5</v>
      </c>
      <c r="V130" s="189">
        <f>U130*H130</f>
        <v>3.5999999999999997E-4</v>
      </c>
      <c r="W130" s="189">
        <v>2E-3</v>
      </c>
      <c r="X130" s="190">
        <f>W130*H130</f>
        <v>0.05</v>
      </c>
      <c r="Y130" s="37"/>
      <c r="Z130" s="37"/>
      <c r="AA130" s="37"/>
      <c r="AB130" s="37"/>
      <c r="AC130" s="37"/>
      <c r="AD130" s="37"/>
      <c r="AE130" s="37"/>
      <c r="AR130" s="191" t="s">
        <v>871</v>
      </c>
      <c r="AT130" s="191" t="s">
        <v>144</v>
      </c>
      <c r="AU130" s="191" t="s">
        <v>150</v>
      </c>
      <c r="AY130" s="20" t="s">
        <v>141</v>
      </c>
      <c r="BE130" s="192">
        <f>IF(O130="základní",K130,0)</f>
        <v>0</v>
      </c>
      <c r="BF130" s="192">
        <f>IF(O130="snížená",K130,0)</f>
        <v>0</v>
      </c>
      <c r="BG130" s="192">
        <f>IF(O130="zákl. přenesená",K130,0)</f>
        <v>0</v>
      </c>
      <c r="BH130" s="192">
        <f>IF(O130="sníž. přenesená",K130,0)</f>
        <v>0</v>
      </c>
      <c r="BI130" s="192">
        <f>IF(O130="nulová",K130,0)</f>
        <v>0</v>
      </c>
      <c r="BJ130" s="20" t="s">
        <v>150</v>
      </c>
      <c r="BK130" s="192">
        <f>ROUND(P130*H130,2)</f>
        <v>0</v>
      </c>
      <c r="BL130" s="20" t="s">
        <v>871</v>
      </c>
      <c r="BM130" s="191" t="s">
        <v>876</v>
      </c>
    </row>
    <row r="131" spans="1:65" s="2" customFormat="1" ht="11.25">
      <c r="A131" s="37"/>
      <c r="B131" s="38"/>
      <c r="C131" s="39"/>
      <c r="D131" s="199" t="s">
        <v>187</v>
      </c>
      <c r="E131" s="39"/>
      <c r="F131" s="200" t="s">
        <v>877</v>
      </c>
      <c r="G131" s="39"/>
      <c r="H131" s="39"/>
      <c r="I131" s="201"/>
      <c r="J131" s="201"/>
      <c r="K131" s="39"/>
      <c r="L131" s="39"/>
      <c r="M131" s="42"/>
      <c r="N131" s="202"/>
      <c r="O131" s="203"/>
      <c r="P131" s="67"/>
      <c r="Q131" s="67"/>
      <c r="R131" s="67"/>
      <c r="S131" s="67"/>
      <c r="T131" s="67"/>
      <c r="U131" s="67"/>
      <c r="V131" s="67"/>
      <c r="W131" s="67"/>
      <c r="X131" s="68"/>
      <c r="Y131" s="37"/>
      <c r="Z131" s="37"/>
      <c r="AA131" s="37"/>
      <c r="AB131" s="37"/>
      <c r="AC131" s="37"/>
      <c r="AD131" s="37"/>
      <c r="AE131" s="37"/>
      <c r="AT131" s="20" t="s">
        <v>187</v>
      </c>
      <c r="AU131" s="20" t="s">
        <v>150</v>
      </c>
    </row>
    <row r="132" spans="1:65" s="2" customFormat="1" ht="24.2" customHeight="1">
      <c r="A132" s="37"/>
      <c r="B132" s="38"/>
      <c r="C132" s="179" t="s">
        <v>556</v>
      </c>
      <c r="D132" s="179" t="s">
        <v>144</v>
      </c>
      <c r="E132" s="180" t="s">
        <v>878</v>
      </c>
      <c r="F132" s="181" t="s">
        <v>879</v>
      </c>
      <c r="G132" s="182" t="s">
        <v>362</v>
      </c>
      <c r="H132" s="183">
        <v>25</v>
      </c>
      <c r="I132" s="184"/>
      <c r="J132" s="184"/>
      <c r="K132" s="185">
        <f>ROUND(P132*H132,2)</f>
        <v>0</v>
      </c>
      <c r="L132" s="181" t="s">
        <v>184</v>
      </c>
      <c r="M132" s="42"/>
      <c r="N132" s="186" t="s">
        <v>22</v>
      </c>
      <c r="O132" s="187" t="s">
        <v>46</v>
      </c>
      <c r="P132" s="188">
        <f>I132+J132</f>
        <v>0</v>
      </c>
      <c r="Q132" s="188">
        <f>ROUND(I132*H132,2)</f>
        <v>0</v>
      </c>
      <c r="R132" s="188">
        <f>ROUND(J132*H132,2)</f>
        <v>0</v>
      </c>
      <c r="S132" s="67"/>
      <c r="T132" s="189">
        <f>S132*H132</f>
        <v>0</v>
      </c>
      <c r="U132" s="189">
        <v>1.7600000000000001E-5</v>
      </c>
      <c r="V132" s="189">
        <f>U132*H132</f>
        <v>4.4000000000000002E-4</v>
      </c>
      <c r="W132" s="189">
        <v>3.0000000000000001E-3</v>
      </c>
      <c r="X132" s="190">
        <f>W132*H132</f>
        <v>7.4999999999999997E-2</v>
      </c>
      <c r="Y132" s="37"/>
      <c r="Z132" s="37"/>
      <c r="AA132" s="37"/>
      <c r="AB132" s="37"/>
      <c r="AC132" s="37"/>
      <c r="AD132" s="37"/>
      <c r="AE132" s="37"/>
      <c r="AR132" s="191" t="s">
        <v>871</v>
      </c>
      <c r="AT132" s="191" t="s">
        <v>144</v>
      </c>
      <c r="AU132" s="191" t="s">
        <v>150</v>
      </c>
      <c r="AY132" s="20" t="s">
        <v>141</v>
      </c>
      <c r="BE132" s="192">
        <f>IF(O132="základní",K132,0)</f>
        <v>0</v>
      </c>
      <c r="BF132" s="192">
        <f>IF(O132="snížená",K132,0)</f>
        <v>0</v>
      </c>
      <c r="BG132" s="192">
        <f>IF(O132="zákl. přenesená",K132,0)</f>
        <v>0</v>
      </c>
      <c r="BH132" s="192">
        <f>IF(O132="sníž. přenesená",K132,0)</f>
        <v>0</v>
      </c>
      <c r="BI132" s="192">
        <f>IF(O132="nulová",K132,0)</f>
        <v>0</v>
      </c>
      <c r="BJ132" s="20" t="s">
        <v>150</v>
      </c>
      <c r="BK132" s="192">
        <f>ROUND(P132*H132,2)</f>
        <v>0</v>
      </c>
      <c r="BL132" s="20" t="s">
        <v>871</v>
      </c>
      <c r="BM132" s="191" t="s">
        <v>880</v>
      </c>
    </row>
    <row r="133" spans="1:65" s="2" customFormat="1" ht="11.25">
      <c r="A133" s="37"/>
      <c r="B133" s="38"/>
      <c r="C133" s="39"/>
      <c r="D133" s="199" t="s">
        <v>187</v>
      </c>
      <c r="E133" s="39"/>
      <c r="F133" s="200" t="s">
        <v>881</v>
      </c>
      <c r="G133" s="39"/>
      <c r="H133" s="39"/>
      <c r="I133" s="201"/>
      <c r="J133" s="201"/>
      <c r="K133" s="39"/>
      <c r="L133" s="39"/>
      <c r="M133" s="42"/>
      <c r="N133" s="263"/>
      <c r="O133" s="264"/>
      <c r="P133" s="196"/>
      <c r="Q133" s="196"/>
      <c r="R133" s="196"/>
      <c r="S133" s="196"/>
      <c r="T133" s="196"/>
      <c r="U133" s="196"/>
      <c r="V133" s="196"/>
      <c r="W133" s="196"/>
      <c r="X133" s="265"/>
      <c r="Y133" s="37"/>
      <c r="Z133" s="37"/>
      <c r="AA133" s="37"/>
      <c r="AB133" s="37"/>
      <c r="AC133" s="37"/>
      <c r="AD133" s="37"/>
      <c r="AE133" s="37"/>
      <c r="AT133" s="20" t="s">
        <v>187</v>
      </c>
      <c r="AU133" s="20" t="s">
        <v>150</v>
      </c>
    </row>
    <row r="134" spans="1:65" s="2" customFormat="1" ht="6.95" customHeight="1">
      <c r="A134" s="37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42"/>
      <c r="N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algorithmName="SHA-512" hashValue="9PWcdLw6OjBxxFcKlKAvlFW7ULz629L55vyCNl9zw+VCXvjFM4HLhggdASu2zxOSKyks45mkJkuZB2aId5Afsg==" saltValue="HCIxQkMffXptYdo7uIPQXwJZwyy+pjroS4QcNU7DXEy6/qFasle9X7BV2pbE0w9dKNCRRVl+FNS/p3UrppKMVw==" spinCount="100000" sheet="1" objects="1" scenarios="1" formatColumns="0" formatRows="0" autoFilter="0"/>
  <autoFilter ref="C85:L133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0" r:id="rId1"/>
    <hyperlink ref="F93" r:id="rId2"/>
    <hyperlink ref="F97" r:id="rId3"/>
    <hyperlink ref="F101" r:id="rId4"/>
    <hyperlink ref="F103" r:id="rId5"/>
    <hyperlink ref="F108" r:id="rId6"/>
    <hyperlink ref="F110" r:id="rId7"/>
    <hyperlink ref="F113" r:id="rId8"/>
    <hyperlink ref="F115" r:id="rId9"/>
    <hyperlink ref="F118" r:id="rId10"/>
    <hyperlink ref="F121" r:id="rId11"/>
    <hyperlink ref="F124" r:id="rId12"/>
    <hyperlink ref="F129" r:id="rId13"/>
    <hyperlink ref="F131" r:id="rId14"/>
    <hyperlink ref="F133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94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30" customHeight="1">
      <c r="A9" s="37"/>
      <c r="B9" s="42"/>
      <c r="C9" s="37"/>
      <c r="D9" s="37"/>
      <c r="E9" s="395" t="s">
        <v>882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22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883</v>
      </c>
      <c r="F24" s="37"/>
      <c r="G24" s="37"/>
      <c r="H24" s="37"/>
      <c r="I24" s="109" t="s">
        <v>30</v>
      </c>
      <c r="J24" s="111" t="s">
        <v>22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ROUND(K96,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ROUND((SUM(BE96:BE225)),  2)</f>
        <v>0</v>
      </c>
      <c r="G35" s="37"/>
      <c r="H35" s="37"/>
      <c r="I35" s="122">
        <v>0.21</v>
      </c>
      <c r="J35" s="37"/>
      <c r="K35" s="117">
        <f>ROUND(((SUM(BE96:BE225))*I35),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ROUND((SUM(BF96:BF225)),  2)</f>
        <v>0</v>
      </c>
      <c r="G36" s="37"/>
      <c r="H36" s="37"/>
      <c r="I36" s="122">
        <v>0.12</v>
      </c>
      <c r="J36" s="37"/>
      <c r="K36" s="117">
        <f>ROUND(((SUM(BF96:BF225))*I36),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ROUND((SUM(BG96:BG225)),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ROUND((SUM(BH96:BH225)),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ROUND((SUM(BI96:BI225)),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30" customHeight="1">
      <c r="A52" s="37"/>
      <c r="B52" s="38"/>
      <c r="C52" s="39"/>
      <c r="D52" s="39"/>
      <c r="E52" s="353" t="str">
        <f>E9</f>
        <v xml:space="preserve">2025-2-7 - STAVEBNÍ OBJEKT SO.02 - ZTI, UT, VZT - KOUPELNY ODLEHČOVACÍ SLUŽBA 1.PATRO 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Ondřej Hyhlík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Q96</f>
        <v>0</v>
      </c>
      <c r="J61" s="80">
        <f t="shared" si="0"/>
        <v>0</v>
      </c>
      <c r="K61" s="80">
        <f>K96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884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K97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885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K98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886</v>
      </c>
      <c r="E64" s="147"/>
      <c r="F64" s="147"/>
      <c r="G64" s="147"/>
      <c r="H64" s="147"/>
      <c r="I64" s="148">
        <f>Q103</f>
        <v>0</v>
      </c>
      <c r="J64" s="148">
        <f>R103</f>
        <v>0</v>
      </c>
      <c r="K64" s="148">
        <f>K103</f>
        <v>0</v>
      </c>
      <c r="L64" s="145"/>
      <c r="M64" s="149"/>
    </row>
    <row r="65" spans="1:31" s="10" customFormat="1" ht="19.899999999999999" customHeight="1">
      <c r="B65" s="144"/>
      <c r="C65" s="145"/>
      <c r="D65" s="146" t="s">
        <v>887</v>
      </c>
      <c r="E65" s="147"/>
      <c r="F65" s="147"/>
      <c r="G65" s="147"/>
      <c r="H65" s="147"/>
      <c r="I65" s="148">
        <f>Q115</f>
        <v>0</v>
      </c>
      <c r="J65" s="148">
        <f>R115</f>
        <v>0</v>
      </c>
      <c r="K65" s="148">
        <f>K115</f>
        <v>0</v>
      </c>
      <c r="L65" s="145"/>
      <c r="M65" s="149"/>
    </row>
    <row r="66" spans="1:31" s="10" customFormat="1" ht="19.899999999999999" customHeight="1">
      <c r="B66" s="144"/>
      <c r="C66" s="145"/>
      <c r="D66" s="146" t="s">
        <v>888</v>
      </c>
      <c r="E66" s="147"/>
      <c r="F66" s="147"/>
      <c r="G66" s="147"/>
      <c r="H66" s="147"/>
      <c r="I66" s="148">
        <f>Q124</f>
        <v>0</v>
      </c>
      <c r="J66" s="148">
        <f>R124</f>
        <v>0</v>
      </c>
      <c r="K66" s="148">
        <f>K124</f>
        <v>0</v>
      </c>
      <c r="L66" s="145"/>
      <c r="M66" s="149"/>
    </row>
    <row r="67" spans="1:31" s="9" customFormat="1" ht="24.95" customHeight="1">
      <c r="B67" s="138"/>
      <c r="C67" s="139"/>
      <c r="D67" s="140" t="s">
        <v>889</v>
      </c>
      <c r="E67" s="141"/>
      <c r="F67" s="141"/>
      <c r="G67" s="141"/>
      <c r="H67" s="141"/>
      <c r="I67" s="142">
        <f>Q138</f>
        <v>0</v>
      </c>
      <c r="J67" s="142">
        <f>R138</f>
        <v>0</v>
      </c>
      <c r="K67" s="142">
        <f>K138</f>
        <v>0</v>
      </c>
      <c r="L67" s="139"/>
      <c r="M67" s="143"/>
    </row>
    <row r="68" spans="1:31" s="10" customFormat="1" ht="19.899999999999999" customHeight="1">
      <c r="B68" s="144"/>
      <c r="C68" s="145"/>
      <c r="D68" s="146" t="s">
        <v>890</v>
      </c>
      <c r="E68" s="147"/>
      <c r="F68" s="147"/>
      <c r="G68" s="147"/>
      <c r="H68" s="147"/>
      <c r="I68" s="148">
        <f>Q139</f>
        <v>0</v>
      </c>
      <c r="J68" s="148">
        <f>R139</f>
        <v>0</v>
      </c>
      <c r="K68" s="148">
        <f>K139</f>
        <v>0</v>
      </c>
      <c r="L68" s="145"/>
      <c r="M68" s="149"/>
    </row>
    <row r="69" spans="1:31" s="10" customFormat="1" ht="19.899999999999999" customHeight="1">
      <c r="B69" s="144"/>
      <c r="C69" s="145"/>
      <c r="D69" s="146" t="s">
        <v>891</v>
      </c>
      <c r="E69" s="147"/>
      <c r="F69" s="147"/>
      <c r="G69" s="147"/>
      <c r="H69" s="147"/>
      <c r="I69" s="148">
        <f>Q144</f>
        <v>0</v>
      </c>
      <c r="J69" s="148">
        <f>R144</f>
        <v>0</v>
      </c>
      <c r="K69" s="148">
        <f>K144</f>
        <v>0</v>
      </c>
      <c r="L69" s="145"/>
      <c r="M69" s="149"/>
    </row>
    <row r="70" spans="1:31" s="10" customFormat="1" ht="19.899999999999999" customHeight="1">
      <c r="B70" s="144"/>
      <c r="C70" s="145"/>
      <c r="D70" s="146" t="s">
        <v>892</v>
      </c>
      <c r="E70" s="147"/>
      <c r="F70" s="147"/>
      <c r="G70" s="147"/>
      <c r="H70" s="147"/>
      <c r="I70" s="148">
        <f>Q148</f>
        <v>0</v>
      </c>
      <c r="J70" s="148">
        <f>R148</f>
        <v>0</v>
      </c>
      <c r="K70" s="148">
        <f>K148</f>
        <v>0</v>
      </c>
      <c r="L70" s="145"/>
      <c r="M70" s="149"/>
    </row>
    <row r="71" spans="1:31" s="10" customFormat="1" ht="19.899999999999999" customHeight="1">
      <c r="B71" s="144"/>
      <c r="C71" s="145"/>
      <c r="D71" s="146" t="s">
        <v>893</v>
      </c>
      <c r="E71" s="147"/>
      <c r="F71" s="147"/>
      <c r="G71" s="147"/>
      <c r="H71" s="147"/>
      <c r="I71" s="148">
        <f>Q151</f>
        <v>0</v>
      </c>
      <c r="J71" s="148">
        <f>R151</f>
        <v>0</v>
      </c>
      <c r="K71" s="148">
        <f>K151</f>
        <v>0</v>
      </c>
      <c r="L71" s="145"/>
      <c r="M71" s="149"/>
    </row>
    <row r="72" spans="1:31" s="9" customFormat="1" ht="24.95" customHeight="1">
      <c r="B72" s="138"/>
      <c r="C72" s="139"/>
      <c r="D72" s="140" t="s">
        <v>894</v>
      </c>
      <c r="E72" s="141"/>
      <c r="F72" s="141"/>
      <c r="G72" s="141"/>
      <c r="H72" s="141"/>
      <c r="I72" s="142">
        <f>Q154</f>
        <v>0</v>
      </c>
      <c r="J72" s="142">
        <f>R154</f>
        <v>0</v>
      </c>
      <c r="K72" s="142">
        <f>K154</f>
        <v>0</v>
      </c>
      <c r="L72" s="139"/>
      <c r="M72" s="143"/>
    </row>
    <row r="73" spans="1:31" s="10" customFormat="1" ht="19.899999999999999" customHeight="1">
      <c r="B73" s="144"/>
      <c r="C73" s="145"/>
      <c r="D73" s="146" t="s">
        <v>895</v>
      </c>
      <c r="E73" s="147"/>
      <c r="F73" s="147"/>
      <c r="G73" s="147"/>
      <c r="H73" s="147"/>
      <c r="I73" s="148">
        <f>Q155</f>
        <v>0</v>
      </c>
      <c r="J73" s="148">
        <f>R155</f>
        <v>0</v>
      </c>
      <c r="K73" s="148">
        <f>K155</f>
        <v>0</v>
      </c>
      <c r="L73" s="145"/>
      <c r="M73" s="149"/>
    </row>
    <row r="74" spans="1:31" s="10" customFormat="1" ht="19.899999999999999" customHeight="1">
      <c r="B74" s="144"/>
      <c r="C74" s="145"/>
      <c r="D74" s="146" t="s">
        <v>896</v>
      </c>
      <c r="E74" s="147"/>
      <c r="F74" s="147"/>
      <c r="G74" s="147"/>
      <c r="H74" s="147"/>
      <c r="I74" s="148">
        <f>Q160</f>
        <v>0</v>
      </c>
      <c r="J74" s="148">
        <f>R160</f>
        <v>0</v>
      </c>
      <c r="K74" s="148">
        <f>K160</f>
        <v>0</v>
      </c>
      <c r="L74" s="145"/>
      <c r="M74" s="149"/>
    </row>
    <row r="75" spans="1:31" s="9" customFormat="1" ht="24.95" customHeight="1">
      <c r="B75" s="138"/>
      <c r="C75" s="139"/>
      <c r="D75" s="140" t="s">
        <v>170</v>
      </c>
      <c r="E75" s="141"/>
      <c r="F75" s="141"/>
      <c r="G75" s="141"/>
      <c r="H75" s="141"/>
      <c r="I75" s="142">
        <f>Q167</f>
        <v>0</v>
      </c>
      <c r="J75" s="142">
        <f>R167</f>
        <v>0</v>
      </c>
      <c r="K75" s="142">
        <f>K167</f>
        <v>0</v>
      </c>
      <c r="L75" s="139"/>
      <c r="M75" s="143"/>
    </row>
    <row r="76" spans="1:31" s="10" customFormat="1" ht="19.899999999999999" customHeight="1">
      <c r="B76" s="144"/>
      <c r="C76" s="145"/>
      <c r="D76" s="146" t="s">
        <v>897</v>
      </c>
      <c r="E76" s="147"/>
      <c r="F76" s="147"/>
      <c r="G76" s="147"/>
      <c r="H76" s="147"/>
      <c r="I76" s="148">
        <f>Q168</f>
        <v>0</v>
      </c>
      <c r="J76" s="148">
        <f>R168</f>
        <v>0</v>
      </c>
      <c r="K76" s="148">
        <f>K168</f>
        <v>0</v>
      </c>
      <c r="L76" s="145"/>
      <c r="M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121</v>
      </c>
      <c r="D83" s="39"/>
      <c r="E83" s="39"/>
      <c r="F83" s="39"/>
      <c r="G83" s="39"/>
      <c r="H83" s="39"/>
      <c r="I83" s="39"/>
      <c r="J83" s="39"/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</v>
      </c>
      <c r="D85" s="39"/>
      <c r="E85" s="39"/>
      <c r="F85" s="39"/>
      <c r="G85" s="39"/>
      <c r="H85" s="39"/>
      <c r="I85" s="39"/>
      <c r="J85" s="39"/>
      <c r="K85" s="39"/>
      <c r="L85" s="39"/>
      <c r="M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400" t="str">
        <f>E7</f>
        <v>STAVEBNÍ ÚPRAVY OBJEKT HAVLÍČKOVA 447/13 MLADÁ BOLESLAV</v>
      </c>
      <c r="F86" s="401"/>
      <c r="G86" s="401"/>
      <c r="H86" s="401"/>
      <c r="I86" s="39"/>
      <c r="J86" s="39"/>
      <c r="K86" s="39"/>
      <c r="L86" s="39"/>
      <c r="M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105</v>
      </c>
      <c r="D87" s="39"/>
      <c r="E87" s="39"/>
      <c r="F87" s="39"/>
      <c r="G87" s="39"/>
      <c r="H87" s="39"/>
      <c r="I87" s="39"/>
      <c r="J87" s="39"/>
      <c r="K87" s="39"/>
      <c r="L87" s="39"/>
      <c r="M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30" customHeight="1">
      <c r="A88" s="37"/>
      <c r="B88" s="38"/>
      <c r="C88" s="39"/>
      <c r="D88" s="39"/>
      <c r="E88" s="353" t="str">
        <f>E9</f>
        <v xml:space="preserve">2025-2-7 - STAVEBNÍ OBJEKT SO.02 - ZTI, UT, VZT - KOUPELNY ODLEHČOVACÍ SLUŽBA 1.PATRO </v>
      </c>
      <c r="F88" s="402"/>
      <c r="G88" s="402"/>
      <c r="H88" s="402"/>
      <c r="I88" s="39"/>
      <c r="J88" s="39"/>
      <c r="K88" s="39"/>
      <c r="L88" s="39"/>
      <c r="M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23</v>
      </c>
      <c r="D90" s="39"/>
      <c r="E90" s="39"/>
      <c r="F90" s="30" t="str">
        <f>F12</f>
        <v>Mladá Boleslav</v>
      </c>
      <c r="G90" s="39"/>
      <c r="H90" s="39"/>
      <c r="I90" s="32" t="s">
        <v>25</v>
      </c>
      <c r="J90" s="62" t="str">
        <f>IF(J12="","",J12)</f>
        <v>30. 1. 2025</v>
      </c>
      <c r="K90" s="39"/>
      <c r="L90" s="39"/>
      <c r="M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27</v>
      </c>
      <c r="D92" s="39"/>
      <c r="E92" s="39"/>
      <c r="F92" s="30" t="str">
        <f>E15</f>
        <v>CENTRUM 83, poskytovatel sociálních služeb</v>
      </c>
      <c r="G92" s="39"/>
      <c r="H92" s="39"/>
      <c r="I92" s="32" t="s">
        <v>33</v>
      </c>
      <c r="J92" s="35" t="str">
        <f>E21</f>
        <v xml:space="preserve"> </v>
      </c>
      <c r="K92" s="39"/>
      <c r="L92" s="39"/>
      <c r="M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31</v>
      </c>
      <c r="D93" s="39"/>
      <c r="E93" s="39"/>
      <c r="F93" s="30" t="str">
        <f>IF(E18="","",E18)</f>
        <v>Vyplň údaj</v>
      </c>
      <c r="G93" s="39"/>
      <c r="H93" s="39"/>
      <c r="I93" s="32" t="s">
        <v>34</v>
      </c>
      <c r="J93" s="35" t="str">
        <f>E24</f>
        <v>Ondřej Hyhlík</v>
      </c>
      <c r="K93" s="39"/>
      <c r="L93" s="39"/>
      <c r="M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122</v>
      </c>
      <c r="D95" s="153" t="s">
        <v>59</v>
      </c>
      <c r="E95" s="153" t="s">
        <v>55</v>
      </c>
      <c r="F95" s="153" t="s">
        <v>56</v>
      </c>
      <c r="G95" s="153" t="s">
        <v>123</v>
      </c>
      <c r="H95" s="153" t="s">
        <v>124</v>
      </c>
      <c r="I95" s="153" t="s">
        <v>125</v>
      </c>
      <c r="J95" s="153" t="s">
        <v>126</v>
      </c>
      <c r="K95" s="153" t="s">
        <v>115</v>
      </c>
      <c r="L95" s="154" t="s">
        <v>127</v>
      </c>
      <c r="M95" s="155"/>
      <c r="N95" s="71" t="s">
        <v>22</v>
      </c>
      <c r="O95" s="72" t="s">
        <v>44</v>
      </c>
      <c r="P95" s="72" t="s">
        <v>128</v>
      </c>
      <c r="Q95" s="72" t="s">
        <v>129</v>
      </c>
      <c r="R95" s="72" t="s">
        <v>130</v>
      </c>
      <c r="S95" s="72" t="s">
        <v>131</v>
      </c>
      <c r="T95" s="72" t="s">
        <v>132</v>
      </c>
      <c r="U95" s="72" t="s">
        <v>133</v>
      </c>
      <c r="V95" s="72" t="s">
        <v>134</v>
      </c>
      <c r="W95" s="72" t="s">
        <v>135</v>
      </c>
      <c r="X95" s="73" t="s">
        <v>136</v>
      </c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7"/>
      <c r="B96" s="38"/>
      <c r="C96" s="78" t="s">
        <v>137</v>
      </c>
      <c r="D96" s="39"/>
      <c r="E96" s="39"/>
      <c r="F96" s="39"/>
      <c r="G96" s="39"/>
      <c r="H96" s="39"/>
      <c r="I96" s="39"/>
      <c r="J96" s="39"/>
      <c r="K96" s="156">
        <f>BK96</f>
        <v>0</v>
      </c>
      <c r="L96" s="39"/>
      <c r="M96" s="42"/>
      <c r="N96" s="74"/>
      <c r="O96" s="157"/>
      <c r="P96" s="75"/>
      <c r="Q96" s="158">
        <f>Q97+Q138+Q154+Q167</f>
        <v>0</v>
      </c>
      <c r="R96" s="158">
        <f>R97+R138+R154+R167</f>
        <v>0</v>
      </c>
      <c r="S96" s="75"/>
      <c r="T96" s="159">
        <f>T97+T138+T154+T167</f>
        <v>0</v>
      </c>
      <c r="U96" s="75"/>
      <c r="V96" s="159">
        <f>V97+V138+V154+V167</f>
        <v>1.09E-2</v>
      </c>
      <c r="W96" s="75"/>
      <c r="X96" s="160">
        <f>X97+X138+X154+X167</f>
        <v>0.21304999999999999</v>
      </c>
      <c r="Y96" s="37"/>
      <c r="Z96" s="37"/>
      <c r="AA96" s="37"/>
      <c r="AB96" s="37"/>
      <c r="AC96" s="37"/>
      <c r="AD96" s="37"/>
      <c r="AE96" s="37"/>
      <c r="AT96" s="20" t="s">
        <v>75</v>
      </c>
      <c r="AU96" s="20" t="s">
        <v>116</v>
      </c>
      <c r="BK96" s="161">
        <f>BK97+BK138+BK154+BK167</f>
        <v>0</v>
      </c>
    </row>
    <row r="97" spans="1:65" s="12" customFormat="1" ht="25.9" customHeight="1">
      <c r="B97" s="162"/>
      <c r="C97" s="163"/>
      <c r="D97" s="164" t="s">
        <v>75</v>
      </c>
      <c r="E97" s="165" t="s">
        <v>898</v>
      </c>
      <c r="F97" s="165" t="s">
        <v>899</v>
      </c>
      <c r="G97" s="163"/>
      <c r="H97" s="163"/>
      <c r="I97" s="166"/>
      <c r="J97" s="166"/>
      <c r="K97" s="167">
        <f>BK97</f>
        <v>0</v>
      </c>
      <c r="L97" s="163"/>
      <c r="M97" s="168"/>
      <c r="N97" s="169"/>
      <c r="O97" s="170"/>
      <c r="P97" s="170"/>
      <c r="Q97" s="171">
        <f>Q98+Q103+Q115+Q124</f>
        <v>0</v>
      </c>
      <c r="R97" s="171">
        <f>R98+R103+R115+R124</f>
        <v>0</v>
      </c>
      <c r="S97" s="170"/>
      <c r="T97" s="172">
        <f>T98+T103+T115+T124</f>
        <v>0</v>
      </c>
      <c r="U97" s="170"/>
      <c r="V97" s="172">
        <f>V98+V103+V115+V124</f>
        <v>0</v>
      </c>
      <c r="W97" s="170"/>
      <c r="X97" s="173">
        <f>X98+X103+X115+X124</f>
        <v>0</v>
      </c>
      <c r="AR97" s="174" t="s">
        <v>84</v>
      </c>
      <c r="AT97" s="175" t="s">
        <v>75</v>
      </c>
      <c r="AU97" s="175" t="s">
        <v>76</v>
      </c>
      <c r="AY97" s="174" t="s">
        <v>141</v>
      </c>
      <c r="BK97" s="176">
        <f>BK98+BK103+BK115+BK124</f>
        <v>0</v>
      </c>
    </row>
    <row r="98" spans="1:65" s="12" customFormat="1" ht="22.9" customHeight="1">
      <c r="B98" s="162"/>
      <c r="C98" s="163"/>
      <c r="D98" s="164" t="s">
        <v>75</v>
      </c>
      <c r="E98" s="177" t="s">
        <v>900</v>
      </c>
      <c r="F98" s="177" t="s">
        <v>901</v>
      </c>
      <c r="G98" s="163"/>
      <c r="H98" s="163"/>
      <c r="I98" s="166"/>
      <c r="J98" s="166"/>
      <c r="K98" s="178">
        <f>BK98</f>
        <v>0</v>
      </c>
      <c r="L98" s="163"/>
      <c r="M98" s="168"/>
      <c r="N98" s="169"/>
      <c r="O98" s="170"/>
      <c r="P98" s="170"/>
      <c r="Q98" s="171">
        <f>SUM(Q99:Q102)</f>
        <v>0</v>
      </c>
      <c r="R98" s="171">
        <f>SUM(R99:R102)</f>
        <v>0</v>
      </c>
      <c r="S98" s="170"/>
      <c r="T98" s="172">
        <f>SUM(T99:T102)</f>
        <v>0</v>
      </c>
      <c r="U98" s="170"/>
      <c r="V98" s="172">
        <f>SUM(V99:V102)</f>
        <v>0</v>
      </c>
      <c r="W98" s="170"/>
      <c r="X98" s="173">
        <f>SUM(X99:X102)</f>
        <v>0</v>
      </c>
      <c r="AR98" s="174" t="s">
        <v>84</v>
      </c>
      <c r="AT98" s="175" t="s">
        <v>75</v>
      </c>
      <c r="AU98" s="175" t="s">
        <v>84</v>
      </c>
      <c r="AY98" s="174" t="s">
        <v>141</v>
      </c>
      <c r="BK98" s="176">
        <f>SUM(BK99:BK102)</f>
        <v>0</v>
      </c>
    </row>
    <row r="99" spans="1:65" s="2" customFormat="1" ht="37.9" customHeight="1">
      <c r="A99" s="37"/>
      <c r="B99" s="38"/>
      <c r="C99" s="179" t="s">
        <v>84</v>
      </c>
      <c r="D99" s="179" t="s">
        <v>144</v>
      </c>
      <c r="E99" s="180" t="s">
        <v>902</v>
      </c>
      <c r="F99" s="181" t="s">
        <v>903</v>
      </c>
      <c r="G99" s="182" t="s">
        <v>551</v>
      </c>
      <c r="H99" s="259"/>
      <c r="I99" s="184"/>
      <c r="J99" s="184"/>
      <c r="K99" s="185">
        <f>ROUND(P99*H99,2)</f>
        <v>0</v>
      </c>
      <c r="L99" s="181" t="s">
        <v>148</v>
      </c>
      <c r="M99" s="42"/>
      <c r="N99" s="186" t="s">
        <v>22</v>
      </c>
      <c r="O99" s="187" t="s">
        <v>46</v>
      </c>
      <c r="P99" s="188">
        <f>I99+J99</f>
        <v>0</v>
      </c>
      <c r="Q99" s="188">
        <f>ROUND(I99*H99,2)</f>
        <v>0</v>
      </c>
      <c r="R99" s="188">
        <f>ROUND(J99*H99,2)</f>
        <v>0</v>
      </c>
      <c r="S99" s="67"/>
      <c r="T99" s="189">
        <f>S99*H99</f>
        <v>0</v>
      </c>
      <c r="U99" s="189">
        <v>0</v>
      </c>
      <c r="V99" s="189">
        <f>U99*H99</f>
        <v>0</v>
      </c>
      <c r="W99" s="189">
        <v>0</v>
      </c>
      <c r="X99" s="190">
        <f>W99*H99</f>
        <v>0</v>
      </c>
      <c r="Y99" s="37"/>
      <c r="Z99" s="37"/>
      <c r="AA99" s="37"/>
      <c r="AB99" s="37"/>
      <c r="AC99" s="37"/>
      <c r="AD99" s="37"/>
      <c r="AE99" s="37"/>
      <c r="AR99" s="191" t="s">
        <v>185</v>
      </c>
      <c r="AT99" s="191" t="s">
        <v>144</v>
      </c>
      <c r="AU99" s="191" t="s">
        <v>150</v>
      </c>
      <c r="AY99" s="20" t="s">
        <v>141</v>
      </c>
      <c r="BE99" s="192">
        <f>IF(O99="základní",K99,0)</f>
        <v>0</v>
      </c>
      <c r="BF99" s="192">
        <f>IF(O99="snížená",K99,0)</f>
        <v>0</v>
      </c>
      <c r="BG99" s="192">
        <f>IF(O99="zákl. přenesená",K99,0)</f>
        <v>0</v>
      </c>
      <c r="BH99" s="192">
        <f>IF(O99="sníž. přenesená",K99,0)</f>
        <v>0</v>
      </c>
      <c r="BI99" s="192">
        <f>IF(O99="nulová",K99,0)</f>
        <v>0</v>
      </c>
      <c r="BJ99" s="20" t="s">
        <v>150</v>
      </c>
      <c r="BK99" s="192">
        <f>ROUND(P99*H99,2)</f>
        <v>0</v>
      </c>
      <c r="BL99" s="20" t="s">
        <v>185</v>
      </c>
      <c r="BM99" s="191" t="s">
        <v>150</v>
      </c>
    </row>
    <row r="100" spans="1:65" s="2" customFormat="1" ht="16.5" customHeight="1">
      <c r="A100" s="37"/>
      <c r="B100" s="38"/>
      <c r="C100" s="179" t="s">
        <v>150</v>
      </c>
      <c r="D100" s="179" t="s">
        <v>144</v>
      </c>
      <c r="E100" s="180" t="s">
        <v>904</v>
      </c>
      <c r="F100" s="181" t="s">
        <v>905</v>
      </c>
      <c r="G100" s="182" t="s">
        <v>906</v>
      </c>
      <c r="H100" s="183">
        <v>1</v>
      </c>
      <c r="I100" s="184"/>
      <c r="J100" s="184"/>
      <c r="K100" s="185">
        <f>ROUND(P100*H100,2)</f>
        <v>0</v>
      </c>
      <c r="L100" s="181" t="s">
        <v>148</v>
      </c>
      <c r="M100" s="42"/>
      <c r="N100" s="186" t="s">
        <v>22</v>
      </c>
      <c r="O100" s="187" t="s">
        <v>46</v>
      </c>
      <c r="P100" s="188">
        <f>I100+J100</f>
        <v>0</v>
      </c>
      <c r="Q100" s="188">
        <f>ROUND(I100*H100,2)</f>
        <v>0</v>
      </c>
      <c r="R100" s="188">
        <f>ROUND(J100*H100,2)</f>
        <v>0</v>
      </c>
      <c r="S100" s="67"/>
      <c r="T100" s="189">
        <f>S100*H100</f>
        <v>0</v>
      </c>
      <c r="U100" s="189">
        <v>0</v>
      </c>
      <c r="V100" s="189">
        <f>U100*H100</f>
        <v>0</v>
      </c>
      <c r="W100" s="189">
        <v>0</v>
      </c>
      <c r="X100" s="190">
        <f>W100*H100</f>
        <v>0</v>
      </c>
      <c r="Y100" s="37"/>
      <c r="Z100" s="37"/>
      <c r="AA100" s="37"/>
      <c r="AB100" s="37"/>
      <c r="AC100" s="37"/>
      <c r="AD100" s="37"/>
      <c r="AE100" s="37"/>
      <c r="AR100" s="191" t="s">
        <v>185</v>
      </c>
      <c r="AT100" s="191" t="s">
        <v>144</v>
      </c>
      <c r="AU100" s="191" t="s">
        <v>150</v>
      </c>
      <c r="AY100" s="20" t="s">
        <v>141</v>
      </c>
      <c r="BE100" s="192">
        <f>IF(O100="základní",K100,0)</f>
        <v>0</v>
      </c>
      <c r="BF100" s="192">
        <f>IF(O100="snížená",K100,0)</f>
        <v>0</v>
      </c>
      <c r="BG100" s="192">
        <f>IF(O100="zákl. přenesená",K100,0)</f>
        <v>0</v>
      </c>
      <c r="BH100" s="192">
        <f>IF(O100="sníž. přenesená",K100,0)</f>
        <v>0</v>
      </c>
      <c r="BI100" s="192">
        <f>IF(O100="nulová",K100,0)</f>
        <v>0</v>
      </c>
      <c r="BJ100" s="20" t="s">
        <v>150</v>
      </c>
      <c r="BK100" s="192">
        <f>ROUND(P100*H100,2)</f>
        <v>0</v>
      </c>
      <c r="BL100" s="20" t="s">
        <v>185</v>
      </c>
      <c r="BM100" s="191" t="s">
        <v>185</v>
      </c>
    </row>
    <row r="101" spans="1:65" s="2" customFormat="1" ht="16.5" customHeight="1">
      <c r="A101" s="37"/>
      <c r="B101" s="38"/>
      <c r="C101" s="179" t="s">
        <v>159</v>
      </c>
      <c r="D101" s="179" t="s">
        <v>144</v>
      </c>
      <c r="E101" s="180" t="s">
        <v>907</v>
      </c>
      <c r="F101" s="181" t="s">
        <v>908</v>
      </c>
      <c r="G101" s="182" t="s">
        <v>551</v>
      </c>
      <c r="H101" s="259"/>
      <c r="I101" s="184"/>
      <c r="J101" s="184"/>
      <c r="K101" s="185">
        <f>ROUND(P101*H101,2)</f>
        <v>0</v>
      </c>
      <c r="L101" s="181" t="s">
        <v>148</v>
      </c>
      <c r="M101" s="42"/>
      <c r="N101" s="186" t="s">
        <v>22</v>
      </c>
      <c r="O101" s="187" t="s">
        <v>46</v>
      </c>
      <c r="P101" s="188">
        <f>I101+J101</f>
        <v>0</v>
      </c>
      <c r="Q101" s="188">
        <f>ROUND(I101*H101,2)</f>
        <v>0</v>
      </c>
      <c r="R101" s="188">
        <f>ROUND(J101*H101,2)</f>
        <v>0</v>
      </c>
      <c r="S101" s="67"/>
      <c r="T101" s="189">
        <f>S101*H101</f>
        <v>0</v>
      </c>
      <c r="U101" s="189">
        <v>0</v>
      </c>
      <c r="V101" s="189">
        <f>U101*H101</f>
        <v>0</v>
      </c>
      <c r="W101" s="189">
        <v>0</v>
      </c>
      <c r="X101" s="190">
        <f>W101*H101</f>
        <v>0</v>
      </c>
      <c r="Y101" s="37"/>
      <c r="Z101" s="37"/>
      <c r="AA101" s="37"/>
      <c r="AB101" s="37"/>
      <c r="AC101" s="37"/>
      <c r="AD101" s="37"/>
      <c r="AE101" s="37"/>
      <c r="AR101" s="191" t="s">
        <v>185</v>
      </c>
      <c r="AT101" s="191" t="s">
        <v>144</v>
      </c>
      <c r="AU101" s="191" t="s">
        <v>150</v>
      </c>
      <c r="AY101" s="20" t="s">
        <v>141</v>
      </c>
      <c r="BE101" s="192">
        <f>IF(O101="základní",K101,0)</f>
        <v>0</v>
      </c>
      <c r="BF101" s="192">
        <f>IF(O101="snížená",K101,0)</f>
        <v>0</v>
      </c>
      <c r="BG101" s="192">
        <f>IF(O101="zákl. přenesená",K101,0)</f>
        <v>0</v>
      </c>
      <c r="BH101" s="192">
        <f>IF(O101="sníž. přenesená",K101,0)</f>
        <v>0</v>
      </c>
      <c r="BI101" s="192">
        <f>IF(O101="nulová",K101,0)</f>
        <v>0</v>
      </c>
      <c r="BJ101" s="20" t="s">
        <v>150</v>
      </c>
      <c r="BK101" s="192">
        <f>ROUND(P101*H101,2)</f>
        <v>0</v>
      </c>
      <c r="BL101" s="20" t="s">
        <v>185</v>
      </c>
      <c r="BM101" s="191" t="s">
        <v>211</v>
      </c>
    </row>
    <row r="102" spans="1:65" s="2" customFormat="1" ht="16.5" customHeight="1">
      <c r="A102" s="37"/>
      <c r="B102" s="38"/>
      <c r="C102" s="179" t="s">
        <v>185</v>
      </c>
      <c r="D102" s="179" t="s">
        <v>144</v>
      </c>
      <c r="E102" s="180" t="s">
        <v>909</v>
      </c>
      <c r="F102" s="181" t="s">
        <v>910</v>
      </c>
      <c r="G102" s="182" t="s">
        <v>551</v>
      </c>
      <c r="H102" s="259"/>
      <c r="I102" s="184"/>
      <c r="J102" s="184"/>
      <c r="K102" s="185">
        <f>ROUND(P102*H102,2)</f>
        <v>0</v>
      </c>
      <c r="L102" s="181" t="s">
        <v>148</v>
      </c>
      <c r="M102" s="42"/>
      <c r="N102" s="186" t="s">
        <v>22</v>
      </c>
      <c r="O102" s="187" t="s">
        <v>46</v>
      </c>
      <c r="P102" s="188">
        <f>I102+J102</f>
        <v>0</v>
      </c>
      <c r="Q102" s="188">
        <f>ROUND(I102*H102,2)</f>
        <v>0</v>
      </c>
      <c r="R102" s="188">
        <f>ROUND(J102*H102,2)</f>
        <v>0</v>
      </c>
      <c r="S102" s="67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Y102" s="37"/>
      <c r="Z102" s="37"/>
      <c r="AA102" s="37"/>
      <c r="AB102" s="37"/>
      <c r="AC102" s="37"/>
      <c r="AD102" s="37"/>
      <c r="AE102" s="37"/>
      <c r="AR102" s="191" t="s">
        <v>185</v>
      </c>
      <c r="AT102" s="191" t="s">
        <v>144</v>
      </c>
      <c r="AU102" s="191" t="s">
        <v>150</v>
      </c>
      <c r="AY102" s="20" t="s">
        <v>141</v>
      </c>
      <c r="BE102" s="192">
        <f>IF(O102="základní",K102,0)</f>
        <v>0</v>
      </c>
      <c r="BF102" s="192">
        <f>IF(O102="snížená",K102,0)</f>
        <v>0</v>
      </c>
      <c r="BG102" s="192">
        <f>IF(O102="zákl. přenesená",K102,0)</f>
        <v>0</v>
      </c>
      <c r="BH102" s="192">
        <f>IF(O102="sníž. přenesená",K102,0)</f>
        <v>0</v>
      </c>
      <c r="BI102" s="192">
        <f>IF(O102="nulová",K102,0)</f>
        <v>0</v>
      </c>
      <c r="BJ102" s="20" t="s">
        <v>150</v>
      </c>
      <c r="BK102" s="192">
        <f>ROUND(P102*H102,2)</f>
        <v>0</v>
      </c>
      <c r="BL102" s="20" t="s">
        <v>185</v>
      </c>
      <c r="BM102" s="191" t="s">
        <v>308</v>
      </c>
    </row>
    <row r="103" spans="1:65" s="12" customFormat="1" ht="22.9" customHeight="1">
      <c r="B103" s="162"/>
      <c r="C103" s="163"/>
      <c r="D103" s="164" t="s">
        <v>75</v>
      </c>
      <c r="E103" s="177" t="s">
        <v>911</v>
      </c>
      <c r="F103" s="177" t="s">
        <v>912</v>
      </c>
      <c r="G103" s="163"/>
      <c r="H103" s="163"/>
      <c r="I103" s="166"/>
      <c r="J103" s="166"/>
      <c r="K103" s="178">
        <f>BK103</f>
        <v>0</v>
      </c>
      <c r="L103" s="163"/>
      <c r="M103" s="168"/>
      <c r="N103" s="169"/>
      <c r="O103" s="170"/>
      <c r="P103" s="170"/>
      <c r="Q103" s="171">
        <f>SUM(Q104:Q114)</f>
        <v>0</v>
      </c>
      <c r="R103" s="171">
        <f>SUM(R104:R114)</f>
        <v>0</v>
      </c>
      <c r="S103" s="170"/>
      <c r="T103" s="172">
        <f>SUM(T104:T114)</f>
        <v>0</v>
      </c>
      <c r="U103" s="170"/>
      <c r="V103" s="172">
        <f>SUM(V104:V114)</f>
        <v>0</v>
      </c>
      <c r="W103" s="170"/>
      <c r="X103" s="173">
        <f>SUM(X104:X114)</f>
        <v>0</v>
      </c>
      <c r="AR103" s="174" t="s">
        <v>84</v>
      </c>
      <c r="AT103" s="175" t="s">
        <v>75</v>
      </c>
      <c r="AU103" s="175" t="s">
        <v>84</v>
      </c>
      <c r="AY103" s="174" t="s">
        <v>141</v>
      </c>
      <c r="BK103" s="176">
        <f>SUM(BK104:BK114)</f>
        <v>0</v>
      </c>
    </row>
    <row r="104" spans="1:65" s="2" customFormat="1" ht="16.5" customHeight="1">
      <c r="A104" s="37"/>
      <c r="B104" s="38"/>
      <c r="C104" s="179" t="s">
        <v>185</v>
      </c>
      <c r="D104" s="179" t="s">
        <v>144</v>
      </c>
      <c r="E104" s="180" t="s">
        <v>913</v>
      </c>
      <c r="F104" s="181" t="s">
        <v>914</v>
      </c>
      <c r="G104" s="182" t="s">
        <v>362</v>
      </c>
      <c r="H104" s="183">
        <v>8</v>
      </c>
      <c r="I104" s="184"/>
      <c r="J104" s="184"/>
      <c r="K104" s="185">
        <f t="shared" ref="K104:K114" si="1">ROUND(P104*H104,2)</f>
        <v>0</v>
      </c>
      <c r="L104" s="181" t="s">
        <v>148</v>
      </c>
      <c r="M104" s="42"/>
      <c r="N104" s="186" t="s">
        <v>22</v>
      </c>
      <c r="O104" s="187" t="s">
        <v>46</v>
      </c>
      <c r="P104" s="188">
        <f t="shared" ref="P104:P114" si="2">I104+J104</f>
        <v>0</v>
      </c>
      <c r="Q104" s="188">
        <f t="shared" ref="Q104:Q114" si="3">ROUND(I104*H104,2)</f>
        <v>0</v>
      </c>
      <c r="R104" s="188">
        <f t="shared" ref="R104:R114" si="4">ROUND(J104*H104,2)</f>
        <v>0</v>
      </c>
      <c r="S104" s="67"/>
      <c r="T104" s="189">
        <f t="shared" ref="T104:T114" si="5">S104*H104</f>
        <v>0</v>
      </c>
      <c r="U104" s="189">
        <v>0</v>
      </c>
      <c r="V104" s="189">
        <f t="shared" ref="V104:V114" si="6">U104*H104</f>
        <v>0</v>
      </c>
      <c r="W104" s="189">
        <v>0</v>
      </c>
      <c r="X104" s="190">
        <f t="shared" ref="X104:X114" si="7">W104*H104</f>
        <v>0</v>
      </c>
      <c r="Y104" s="37"/>
      <c r="Z104" s="37"/>
      <c r="AA104" s="37"/>
      <c r="AB104" s="37"/>
      <c r="AC104" s="37"/>
      <c r="AD104" s="37"/>
      <c r="AE104" s="37"/>
      <c r="AR104" s="191" t="s">
        <v>185</v>
      </c>
      <c r="AT104" s="191" t="s">
        <v>144</v>
      </c>
      <c r="AU104" s="191" t="s">
        <v>150</v>
      </c>
      <c r="AY104" s="20" t="s">
        <v>141</v>
      </c>
      <c r="BE104" s="192">
        <f t="shared" ref="BE104:BE114" si="8">IF(O104="základní",K104,0)</f>
        <v>0</v>
      </c>
      <c r="BF104" s="192">
        <f t="shared" ref="BF104:BF114" si="9">IF(O104="snížená",K104,0)</f>
        <v>0</v>
      </c>
      <c r="BG104" s="192">
        <f t="shared" ref="BG104:BG114" si="10">IF(O104="zákl. přenesená",K104,0)</f>
        <v>0</v>
      </c>
      <c r="BH104" s="192">
        <f t="shared" ref="BH104:BH114" si="11">IF(O104="sníž. přenesená",K104,0)</f>
        <v>0</v>
      </c>
      <c r="BI104" s="192">
        <f t="shared" ref="BI104:BI114" si="12">IF(O104="nulová",K104,0)</f>
        <v>0</v>
      </c>
      <c r="BJ104" s="20" t="s">
        <v>150</v>
      </c>
      <c r="BK104" s="192">
        <f t="shared" ref="BK104:BK114" si="13">ROUND(P104*H104,2)</f>
        <v>0</v>
      </c>
      <c r="BL104" s="20" t="s">
        <v>185</v>
      </c>
      <c r="BM104" s="191" t="s">
        <v>396</v>
      </c>
    </row>
    <row r="105" spans="1:65" s="2" customFormat="1" ht="16.5" customHeight="1">
      <c r="A105" s="37"/>
      <c r="B105" s="38"/>
      <c r="C105" s="179" t="s">
        <v>140</v>
      </c>
      <c r="D105" s="179" t="s">
        <v>144</v>
      </c>
      <c r="E105" s="180" t="s">
        <v>915</v>
      </c>
      <c r="F105" s="181" t="s">
        <v>916</v>
      </c>
      <c r="G105" s="182" t="s">
        <v>362</v>
      </c>
      <c r="H105" s="183">
        <v>6</v>
      </c>
      <c r="I105" s="184"/>
      <c r="J105" s="184"/>
      <c r="K105" s="185">
        <f t="shared" si="1"/>
        <v>0</v>
      </c>
      <c r="L105" s="181" t="s">
        <v>148</v>
      </c>
      <c r="M105" s="42"/>
      <c r="N105" s="186" t="s">
        <v>22</v>
      </c>
      <c r="O105" s="187" t="s">
        <v>46</v>
      </c>
      <c r="P105" s="188">
        <f t="shared" si="2"/>
        <v>0</v>
      </c>
      <c r="Q105" s="188">
        <f t="shared" si="3"/>
        <v>0</v>
      </c>
      <c r="R105" s="188">
        <f t="shared" si="4"/>
        <v>0</v>
      </c>
      <c r="S105" s="67"/>
      <c r="T105" s="189">
        <f t="shared" si="5"/>
        <v>0</v>
      </c>
      <c r="U105" s="189">
        <v>0</v>
      </c>
      <c r="V105" s="189">
        <f t="shared" si="6"/>
        <v>0</v>
      </c>
      <c r="W105" s="189">
        <v>0</v>
      </c>
      <c r="X105" s="190">
        <f t="shared" si="7"/>
        <v>0</v>
      </c>
      <c r="Y105" s="37"/>
      <c r="Z105" s="37"/>
      <c r="AA105" s="37"/>
      <c r="AB105" s="37"/>
      <c r="AC105" s="37"/>
      <c r="AD105" s="37"/>
      <c r="AE105" s="37"/>
      <c r="AR105" s="191" t="s">
        <v>185</v>
      </c>
      <c r="AT105" s="191" t="s">
        <v>144</v>
      </c>
      <c r="AU105" s="191" t="s">
        <v>150</v>
      </c>
      <c r="AY105" s="20" t="s">
        <v>141</v>
      </c>
      <c r="BE105" s="192">
        <f t="shared" si="8"/>
        <v>0</v>
      </c>
      <c r="BF105" s="192">
        <f t="shared" si="9"/>
        <v>0</v>
      </c>
      <c r="BG105" s="192">
        <f t="shared" si="10"/>
        <v>0</v>
      </c>
      <c r="BH105" s="192">
        <f t="shared" si="11"/>
        <v>0</v>
      </c>
      <c r="BI105" s="192">
        <f t="shared" si="12"/>
        <v>0</v>
      </c>
      <c r="BJ105" s="20" t="s">
        <v>150</v>
      </c>
      <c r="BK105" s="192">
        <f t="shared" si="13"/>
        <v>0</v>
      </c>
      <c r="BL105" s="20" t="s">
        <v>185</v>
      </c>
      <c r="BM105" s="191" t="s">
        <v>9</v>
      </c>
    </row>
    <row r="106" spans="1:65" s="2" customFormat="1" ht="16.5" customHeight="1">
      <c r="A106" s="37"/>
      <c r="B106" s="38"/>
      <c r="C106" s="179" t="s">
        <v>211</v>
      </c>
      <c r="D106" s="179" t="s">
        <v>144</v>
      </c>
      <c r="E106" s="180" t="s">
        <v>917</v>
      </c>
      <c r="F106" s="181" t="s">
        <v>918</v>
      </c>
      <c r="G106" s="182" t="s">
        <v>362</v>
      </c>
      <c r="H106" s="183">
        <v>10</v>
      </c>
      <c r="I106" s="184"/>
      <c r="J106" s="184"/>
      <c r="K106" s="185">
        <f t="shared" si="1"/>
        <v>0</v>
      </c>
      <c r="L106" s="181" t="s">
        <v>148</v>
      </c>
      <c r="M106" s="42"/>
      <c r="N106" s="186" t="s">
        <v>22</v>
      </c>
      <c r="O106" s="187" t="s">
        <v>46</v>
      </c>
      <c r="P106" s="188">
        <f t="shared" si="2"/>
        <v>0</v>
      </c>
      <c r="Q106" s="188">
        <f t="shared" si="3"/>
        <v>0</v>
      </c>
      <c r="R106" s="188">
        <f t="shared" si="4"/>
        <v>0</v>
      </c>
      <c r="S106" s="67"/>
      <c r="T106" s="189">
        <f t="shared" si="5"/>
        <v>0</v>
      </c>
      <c r="U106" s="189">
        <v>0</v>
      </c>
      <c r="V106" s="189">
        <f t="shared" si="6"/>
        <v>0</v>
      </c>
      <c r="W106" s="189">
        <v>0</v>
      </c>
      <c r="X106" s="190">
        <f t="shared" si="7"/>
        <v>0</v>
      </c>
      <c r="Y106" s="37"/>
      <c r="Z106" s="37"/>
      <c r="AA106" s="37"/>
      <c r="AB106" s="37"/>
      <c r="AC106" s="37"/>
      <c r="AD106" s="37"/>
      <c r="AE106" s="37"/>
      <c r="AR106" s="191" t="s">
        <v>185</v>
      </c>
      <c r="AT106" s="191" t="s">
        <v>144</v>
      </c>
      <c r="AU106" s="191" t="s">
        <v>150</v>
      </c>
      <c r="AY106" s="20" t="s">
        <v>141</v>
      </c>
      <c r="BE106" s="192">
        <f t="shared" si="8"/>
        <v>0</v>
      </c>
      <c r="BF106" s="192">
        <f t="shared" si="9"/>
        <v>0</v>
      </c>
      <c r="BG106" s="192">
        <f t="shared" si="10"/>
        <v>0</v>
      </c>
      <c r="BH106" s="192">
        <f t="shared" si="11"/>
        <v>0</v>
      </c>
      <c r="BI106" s="192">
        <f t="shared" si="12"/>
        <v>0</v>
      </c>
      <c r="BJ106" s="20" t="s">
        <v>150</v>
      </c>
      <c r="BK106" s="192">
        <f t="shared" si="13"/>
        <v>0</v>
      </c>
      <c r="BL106" s="20" t="s">
        <v>185</v>
      </c>
      <c r="BM106" s="191" t="s">
        <v>835</v>
      </c>
    </row>
    <row r="107" spans="1:65" s="2" customFormat="1" ht="16.5" customHeight="1">
      <c r="A107" s="37"/>
      <c r="B107" s="38"/>
      <c r="C107" s="179" t="s">
        <v>359</v>
      </c>
      <c r="D107" s="179" t="s">
        <v>144</v>
      </c>
      <c r="E107" s="180" t="s">
        <v>919</v>
      </c>
      <c r="F107" s="181" t="s">
        <v>920</v>
      </c>
      <c r="G107" s="182" t="s">
        <v>362</v>
      </c>
      <c r="H107" s="183">
        <v>5</v>
      </c>
      <c r="I107" s="184"/>
      <c r="J107" s="184"/>
      <c r="K107" s="185">
        <f t="shared" si="1"/>
        <v>0</v>
      </c>
      <c r="L107" s="181" t="s">
        <v>148</v>
      </c>
      <c r="M107" s="42"/>
      <c r="N107" s="186" t="s">
        <v>22</v>
      </c>
      <c r="O107" s="187" t="s">
        <v>46</v>
      </c>
      <c r="P107" s="188">
        <f t="shared" si="2"/>
        <v>0</v>
      </c>
      <c r="Q107" s="188">
        <f t="shared" si="3"/>
        <v>0</v>
      </c>
      <c r="R107" s="188">
        <f t="shared" si="4"/>
        <v>0</v>
      </c>
      <c r="S107" s="67"/>
      <c r="T107" s="189">
        <f t="shared" si="5"/>
        <v>0</v>
      </c>
      <c r="U107" s="189">
        <v>0</v>
      </c>
      <c r="V107" s="189">
        <f t="shared" si="6"/>
        <v>0</v>
      </c>
      <c r="W107" s="189">
        <v>0</v>
      </c>
      <c r="X107" s="190">
        <f t="shared" si="7"/>
        <v>0</v>
      </c>
      <c r="Y107" s="37"/>
      <c r="Z107" s="37"/>
      <c r="AA107" s="37"/>
      <c r="AB107" s="37"/>
      <c r="AC107" s="37"/>
      <c r="AD107" s="37"/>
      <c r="AE107" s="37"/>
      <c r="AR107" s="191" t="s">
        <v>185</v>
      </c>
      <c r="AT107" s="191" t="s">
        <v>144</v>
      </c>
      <c r="AU107" s="191" t="s">
        <v>150</v>
      </c>
      <c r="AY107" s="20" t="s">
        <v>141</v>
      </c>
      <c r="BE107" s="192">
        <f t="shared" si="8"/>
        <v>0</v>
      </c>
      <c r="BF107" s="192">
        <f t="shared" si="9"/>
        <v>0</v>
      </c>
      <c r="BG107" s="192">
        <f t="shared" si="10"/>
        <v>0</v>
      </c>
      <c r="BH107" s="192">
        <f t="shared" si="11"/>
        <v>0</v>
      </c>
      <c r="BI107" s="192">
        <f t="shared" si="12"/>
        <v>0</v>
      </c>
      <c r="BJ107" s="20" t="s">
        <v>150</v>
      </c>
      <c r="BK107" s="192">
        <f t="shared" si="13"/>
        <v>0</v>
      </c>
      <c r="BL107" s="20" t="s">
        <v>185</v>
      </c>
      <c r="BM107" s="191" t="s">
        <v>371</v>
      </c>
    </row>
    <row r="108" spans="1:65" s="2" customFormat="1" ht="21.75" customHeight="1">
      <c r="A108" s="37"/>
      <c r="B108" s="38"/>
      <c r="C108" s="179" t="s">
        <v>9</v>
      </c>
      <c r="D108" s="179" t="s">
        <v>144</v>
      </c>
      <c r="E108" s="180" t="s">
        <v>921</v>
      </c>
      <c r="F108" s="181" t="s">
        <v>922</v>
      </c>
      <c r="G108" s="182" t="s">
        <v>362</v>
      </c>
      <c r="H108" s="183">
        <v>29</v>
      </c>
      <c r="I108" s="184"/>
      <c r="J108" s="184"/>
      <c r="K108" s="185">
        <f t="shared" si="1"/>
        <v>0</v>
      </c>
      <c r="L108" s="181" t="s">
        <v>148</v>
      </c>
      <c r="M108" s="42"/>
      <c r="N108" s="186" t="s">
        <v>22</v>
      </c>
      <c r="O108" s="187" t="s">
        <v>46</v>
      </c>
      <c r="P108" s="188">
        <f t="shared" si="2"/>
        <v>0</v>
      </c>
      <c r="Q108" s="188">
        <f t="shared" si="3"/>
        <v>0</v>
      </c>
      <c r="R108" s="188">
        <f t="shared" si="4"/>
        <v>0</v>
      </c>
      <c r="S108" s="67"/>
      <c r="T108" s="189">
        <f t="shared" si="5"/>
        <v>0</v>
      </c>
      <c r="U108" s="189">
        <v>0</v>
      </c>
      <c r="V108" s="189">
        <f t="shared" si="6"/>
        <v>0</v>
      </c>
      <c r="W108" s="189">
        <v>0</v>
      </c>
      <c r="X108" s="190">
        <f t="shared" si="7"/>
        <v>0</v>
      </c>
      <c r="Y108" s="37"/>
      <c r="Z108" s="37"/>
      <c r="AA108" s="37"/>
      <c r="AB108" s="37"/>
      <c r="AC108" s="37"/>
      <c r="AD108" s="37"/>
      <c r="AE108" s="37"/>
      <c r="AR108" s="191" t="s">
        <v>185</v>
      </c>
      <c r="AT108" s="191" t="s">
        <v>144</v>
      </c>
      <c r="AU108" s="191" t="s">
        <v>150</v>
      </c>
      <c r="AY108" s="20" t="s">
        <v>141</v>
      </c>
      <c r="BE108" s="192">
        <f t="shared" si="8"/>
        <v>0</v>
      </c>
      <c r="BF108" s="192">
        <f t="shared" si="9"/>
        <v>0</v>
      </c>
      <c r="BG108" s="192">
        <f t="shared" si="10"/>
        <v>0</v>
      </c>
      <c r="BH108" s="192">
        <f t="shared" si="11"/>
        <v>0</v>
      </c>
      <c r="BI108" s="192">
        <f t="shared" si="12"/>
        <v>0</v>
      </c>
      <c r="BJ108" s="20" t="s">
        <v>150</v>
      </c>
      <c r="BK108" s="192">
        <f t="shared" si="13"/>
        <v>0</v>
      </c>
      <c r="BL108" s="20" t="s">
        <v>185</v>
      </c>
      <c r="BM108" s="191" t="s">
        <v>851</v>
      </c>
    </row>
    <row r="109" spans="1:65" s="2" customFormat="1" ht="16.5" customHeight="1">
      <c r="A109" s="37"/>
      <c r="B109" s="38"/>
      <c r="C109" s="179" t="s">
        <v>412</v>
      </c>
      <c r="D109" s="179" t="s">
        <v>144</v>
      </c>
      <c r="E109" s="180" t="s">
        <v>923</v>
      </c>
      <c r="F109" s="181" t="s">
        <v>924</v>
      </c>
      <c r="G109" s="182" t="s">
        <v>155</v>
      </c>
      <c r="H109" s="183">
        <v>3</v>
      </c>
      <c r="I109" s="184"/>
      <c r="J109" s="184"/>
      <c r="K109" s="185">
        <f t="shared" si="1"/>
        <v>0</v>
      </c>
      <c r="L109" s="181" t="s">
        <v>148</v>
      </c>
      <c r="M109" s="42"/>
      <c r="N109" s="186" t="s">
        <v>22</v>
      </c>
      <c r="O109" s="187" t="s">
        <v>46</v>
      </c>
      <c r="P109" s="188">
        <f t="shared" si="2"/>
        <v>0</v>
      </c>
      <c r="Q109" s="188">
        <f t="shared" si="3"/>
        <v>0</v>
      </c>
      <c r="R109" s="188">
        <f t="shared" si="4"/>
        <v>0</v>
      </c>
      <c r="S109" s="67"/>
      <c r="T109" s="189">
        <f t="shared" si="5"/>
        <v>0</v>
      </c>
      <c r="U109" s="189">
        <v>0</v>
      </c>
      <c r="V109" s="189">
        <f t="shared" si="6"/>
        <v>0</v>
      </c>
      <c r="W109" s="189">
        <v>0</v>
      </c>
      <c r="X109" s="190">
        <f t="shared" si="7"/>
        <v>0</v>
      </c>
      <c r="Y109" s="37"/>
      <c r="Z109" s="37"/>
      <c r="AA109" s="37"/>
      <c r="AB109" s="37"/>
      <c r="AC109" s="37"/>
      <c r="AD109" s="37"/>
      <c r="AE109" s="37"/>
      <c r="AR109" s="191" t="s">
        <v>185</v>
      </c>
      <c r="AT109" s="191" t="s">
        <v>144</v>
      </c>
      <c r="AU109" s="191" t="s">
        <v>150</v>
      </c>
      <c r="AY109" s="20" t="s">
        <v>141</v>
      </c>
      <c r="BE109" s="192">
        <f t="shared" si="8"/>
        <v>0</v>
      </c>
      <c r="BF109" s="192">
        <f t="shared" si="9"/>
        <v>0</v>
      </c>
      <c r="BG109" s="192">
        <f t="shared" si="10"/>
        <v>0</v>
      </c>
      <c r="BH109" s="192">
        <f t="shared" si="11"/>
        <v>0</v>
      </c>
      <c r="BI109" s="192">
        <f t="shared" si="12"/>
        <v>0</v>
      </c>
      <c r="BJ109" s="20" t="s">
        <v>150</v>
      </c>
      <c r="BK109" s="192">
        <f t="shared" si="13"/>
        <v>0</v>
      </c>
      <c r="BL109" s="20" t="s">
        <v>185</v>
      </c>
      <c r="BM109" s="191" t="s">
        <v>826</v>
      </c>
    </row>
    <row r="110" spans="1:65" s="2" customFormat="1" ht="16.5" customHeight="1">
      <c r="A110" s="37"/>
      <c r="B110" s="38"/>
      <c r="C110" s="179" t="s">
        <v>420</v>
      </c>
      <c r="D110" s="179" t="s">
        <v>144</v>
      </c>
      <c r="E110" s="180" t="s">
        <v>925</v>
      </c>
      <c r="F110" s="181" t="s">
        <v>926</v>
      </c>
      <c r="G110" s="182" t="s">
        <v>155</v>
      </c>
      <c r="H110" s="183">
        <v>2</v>
      </c>
      <c r="I110" s="184"/>
      <c r="J110" s="184"/>
      <c r="K110" s="185">
        <f t="shared" si="1"/>
        <v>0</v>
      </c>
      <c r="L110" s="181" t="s">
        <v>148</v>
      </c>
      <c r="M110" s="42"/>
      <c r="N110" s="186" t="s">
        <v>22</v>
      </c>
      <c r="O110" s="187" t="s">
        <v>46</v>
      </c>
      <c r="P110" s="188">
        <f t="shared" si="2"/>
        <v>0</v>
      </c>
      <c r="Q110" s="188">
        <f t="shared" si="3"/>
        <v>0</v>
      </c>
      <c r="R110" s="188">
        <f t="shared" si="4"/>
        <v>0</v>
      </c>
      <c r="S110" s="67"/>
      <c r="T110" s="189">
        <f t="shared" si="5"/>
        <v>0</v>
      </c>
      <c r="U110" s="189">
        <v>0</v>
      </c>
      <c r="V110" s="189">
        <f t="shared" si="6"/>
        <v>0</v>
      </c>
      <c r="W110" s="189">
        <v>0</v>
      </c>
      <c r="X110" s="190">
        <f t="shared" si="7"/>
        <v>0</v>
      </c>
      <c r="Y110" s="37"/>
      <c r="Z110" s="37"/>
      <c r="AA110" s="37"/>
      <c r="AB110" s="37"/>
      <c r="AC110" s="37"/>
      <c r="AD110" s="37"/>
      <c r="AE110" s="37"/>
      <c r="AR110" s="191" t="s">
        <v>185</v>
      </c>
      <c r="AT110" s="191" t="s">
        <v>144</v>
      </c>
      <c r="AU110" s="191" t="s">
        <v>150</v>
      </c>
      <c r="AY110" s="20" t="s">
        <v>141</v>
      </c>
      <c r="BE110" s="192">
        <f t="shared" si="8"/>
        <v>0</v>
      </c>
      <c r="BF110" s="192">
        <f t="shared" si="9"/>
        <v>0</v>
      </c>
      <c r="BG110" s="192">
        <f t="shared" si="10"/>
        <v>0</v>
      </c>
      <c r="BH110" s="192">
        <f t="shared" si="11"/>
        <v>0</v>
      </c>
      <c r="BI110" s="192">
        <f t="shared" si="12"/>
        <v>0</v>
      </c>
      <c r="BJ110" s="20" t="s">
        <v>150</v>
      </c>
      <c r="BK110" s="192">
        <f t="shared" si="13"/>
        <v>0</v>
      </c>
      <c r="BL110" s="20" t="s">
        <v>185</v>
      </c>
      <c r="BM110" s="191" t="s">
        <v>460</v>
      </c>
    </row>
    <row r="111" spans="1:65" s="2" customFormat="1" ht="21.75" customHeight="1">
      <c r="A111" s="37"/>
      <c r="B111" s="38"/>
      <c r="C111" s="179" t="s">
        <v>847</v>
      </c>
      <c r="D111" s="179" t="s">
        <v>144</v>
      </c>
      <c r="E111" s="180" t="s">
        <v>927</v>
      </c>
      <c r="F111" s="181" t="s">
        <v>928</v>
      </c>
      <c r="G111" s="182" t="s">
        <v>155</v>
      </c>
      <c r="H111" s="183">
        <v>3</v>
      </c>
      <c r="I111" s="184"/>
      <c r="J111" s="184"/>
      <c r="K111" s="185">
        <f t="shared" si="1"/>
        <v>0</v>
      </c>
      <c r="L111" s="181" t="s">
        <v>148</v>
      </c>
      <c r="M111" s="42"/>
      <c r="N111" s="186" t="s">
        <v>22</v>
      </c>
      <c r="O111" s="187" t="s">
        <v>46</v>
      </c>
      <c r="P111" s="188">
        <f t="shared" si="2"/>
        <v>0</v>
      </c>
      <c r="Q111" s="188">
        <f t="shared" si="3"/>
        <v>0</v>
      </c>
      <c r="R111" s="188">
        <f t="shared" si="4"/>
        <v>0</v>
      </c>
      <c r="S111" s="67"/>
      <c r="T111" s="189">
        <f t="shared" si="5"/>
        <v>0</v>
      </c>
      <c r="U111" s="189">
        <v>0</v>
      </c>
      <c r="V111" s="189">
        <f t="shared" si="6"/>
        <v>0</v>
      </c>
      <c r="W111" s="189">
        <v>0</v>
      </c>
      <c r="X111" s="190">
        <f t="shared" si="7"/>
        <v>0</v>
      </c>
      <c r="Y111" s="37"/>
      <c r="Z111" s="37"/>
      <c r="AA111" s="37"/>
      <c r="AB111" s="37"/>
      <c r="AC111" s="37"/>
      <c r="AD111" s="37"/>
      <c r="AE111" s="37"/>
      <c r="AR111" s="191" t="s">
        <v>185</v>
      </c>
      <c r="AT111" s="191" t="s">
        <v>144</v>
      </c>
      <c r="AU111" s="191" t="s">
        <v>150</v>
      </c>
      <c r="AY111" s="20" t="s">
        <v>141</v>
      </c>
      <c r="BE111" s="192">
        <f t="shared" si="8"/>
        <v>0</v>
      </c>
      <c r="BF111" s="192">
        <f t="shared" si="9"/>
        <v>0</v>
      </c>
      <c r="BG111" s="192">
        <f t="shared" si="10"/>
        <v>0</v>
      </c>
      <c r="BH111" s="192">
        <f t="shared" si="11"/>
        <v>0</v>
      </c>
      <c r="BI111" s="192">
        <f t="shared" si="12"/>
        <v>0</v>
      </c>
      <c r="BJ111" s="20" t="s">
        <v>150</v>
      </c>
      <c r="BK111" s="192">
        <f t="shared" si="13"/>
        <v>0</v>
      </c>
      <c r="BL111" s="20" t="s">
        <v>185</v>
      </c>
      <c r="BM111" s="191" t="s">
        <v>538</v>
      </c>
    </row>
    <row r="112" spans="1:65" s="2" customFormat="1" ht="37.9" customHeight="1">
      <c r="A112" s="37"/>
      <c r="B112" s="38"/>
      <c r="C112" s="179" t="s">
        <v>851</v>
      </c>
      <c r="D112" s="179" t="s">
        <v>144</v>
      </c>
      <c r="E112" s="180" t="s">
        <v>929</v>
      </c>
      <c r="F112" s="181" t="s">
        <v>930</v>
      </c>
      <c r="G112" s="182" t="s">
        <v>155</v>
      </c>
      <c r="H112" s="183">
        <v>1</v>
      </c>
      <c r="I112" s="184"/>
      <c r="J112" s="184"/>
      <c r="K112" s="185">
        <f t="shared" si="1"/>
        <v>0</v>
      </c>
      <c r="L112" s="181" t="s">
        <v>148</v>
      </c>
      <c r="M112" s="42"/>
      <c r="N112" s="186" t="s">
        <v>22</v>
      </c>
      <c r="O112" s="187" t="s">
        <v>46</v>
      </c>
      <c r="P112" s="188">
        <f t="shared" si="2"/>
        <v>0</v>
      </c>
      <c r="Q112" s="188">
        <f t="shared" si="3"/>
        <v>0</v>
      </c>
      <c r="R112" s="188">
        <f t="shared" si="4"/>
        <v>0</v>
      </c>
      <c r="S112" s="67"/>
      <c r="T112" s="189">
        <f t="shared" si="5"/>
        <v>0</v>
      </c>
      <c r="U112" s="189">
        <v>0</v>
      </c>
      <c r="V112" s="189">
        <f t="shared" si="6"/>
        <v>0</v>
      </c>
      <c r="W112" s="189">
        <v>0</v>
      </c>
      <c r="X112" s="190">
        <f t="shared" si="7"/>
        <v>0</v>
      </c>
      <c r="Y112" s="37"/>
      <c r="Z112" s="37"/>
      <c r="AA112" s="37"/>
      <c r="AB112" s="37"/>
      <c r="AC112" s="37"/>
      <c r="AD112" s="37"/>
      <c r="AE112" s="37"/>
      <c r="AR112" s="191" t="s">
        <v>185</v>
      </c>
      <c r="AT112" s="191" t="s">
        <v>144</v>
      </c>
      <c r="AU112" s="191" t="s">
        <v>150</v>
      </c>
      <c r="AY112" s="20" t="s">
        <v>141</v>
      </c>
      <c r="BE112" s="192">
        <f t="shared" si="8"/>
        <v>0</v>
      </c>
      <c r="BF112" s="192">
        <f t="shared" si="9"/>
        <v>0</v>
      </c>
      <c r="BG112" s="192">
        <f t="shared" si="10"/>
        <v>0</v>
      </c>
      <c r="BH112" s="192">
        <f t="shared" si="11"/>
        <v>0</v>
      </c>
      <c r="BI112" s="192">
        <f t="shared" si="12"/>
        <v>0</v>
      </c>
      <c r="BJ112" s="20" t="s">
        <v>150</v>
      </c>
      <c r="BK112" s="192">
        <f t="shared" si="13"/>
        <v>0</v>
      </c>
      <c r="BL112" s="20" t="s">
        <v>185</v>
      </c>
      <c r="BM112" s="191" t="s">
        <v>563</v>
      </c>
    </row>
    <row r="113" spans="1:65" s="2" customFormat="1" ht="24.2" customHeight="1">
      <c r="A113" s="37"/>
      <c r="B113" s="38"/>
      <c r="C113" s="179" t="s">
        <v>821</v>
      </c>
      <c r="D113" s="179" t="s">
        <v>144</v>
      </c>
      <c r="E113" s="180" t="s">
        <v>931</v>
      </c>
      <c r="F113" s="181" t="s">
        <v>932</v>
      </c>
      <c r="G113" s="182" t="s">
        <v>362</v>
      </c>
      <c r="H113" s="183">
        <v>29</v>
      </c>
      <c r="I113" s="184"/>
      <c r="J113" s="184"/>
      <c r="K113" s="185">
        <f t="shared" si="1"/>
        <v>0</v>
      </c>
      <c r="L113" s="181" t="s">
        <v>148</v>
      </c>
      <c r="M113" s="42"/>
      <c r="N113" s="186" t="s">
        <v>22</v>
      </c>
      <c r="O113" s="187" t="s">
        <v>46</v>
      </c>
      <c r="P113" s="188">
        <f t="shared" si="2"/>
        <v>0</v>
      </c>
      <c r="Q113" s="188">
        <f t="shared" si="3"/>
        <v>0</v>
      </c>
      <c r="R113" s="188">
        <f t="shared" si="4"/>
        <v>0</v>
      </c>
      <c r="S113" s="67"/>
      <c r="T113" s="189">
        <f t="shared" si="5"/>
        <v>0</v>
      </c>
      <c r="U113" s="189">
        <v>0</v>
      </c>
      <c r="V113" s="189">
        <f t="shared" si="6"/>
        <v>0</v>
      </c>
      <c r="W113" s="189">
        <v>0</v>
      </c>
      <c r="X113" s="190">
        <f t="shared" si="7"/>
        <v>0</v>
      </c>
      <c r="Y113" s="37"/>
      <c r="Z113" s="37"/>
      <c r="AA113" s="37"/>
      <c r="AB113" s="37"/>
      <c r="AC113" s="37"/>
      <c r="AD113" s="37"/>
      <c r="AE113" s="37"/>
      <c r="AR113" s="191" t="s">
        <v>185</v>
      </c>
      <c r="AT113" s="191" t="s">
        <v>144</v>
      </c>
      <c r="AU113" s="191" t="s">
        <v>150</v>
      </c>
      <c r="AY113" s="20" t="s">
        <v>141</v>
      </c>
      <c r="BE113" s="192">
        <f t="shared" si="8"/>
        <v>0</v>
      </c>
      <c r="BF113" s="192">
        <f t="shared" si="9"/>
        <v>0</v>
      </c>
      <c r="BG113" s="192">
        <f t="shared" si="10"/>
        <v>0</v>
      </c>
      <c r="BH113" s="192">
        <f t="shared" si="11"/>
        <v>0</v>
      </c>
      <c r="BI113" s="192">
        <f t="shared" si="12"/>
        <v>0</v>
      </c>
      <c r="BJ113" s="20" t="s">
        <v>150</v>
      </c>
      <c r="BK113" s="192">
        <f t="shared" si="13"/>
        <v>0</v>
      </c>
      <c r="BL113" s="20" t="s">
        <v>185</v>
      </c>
      <c r="BM113" s="191" t="s">
        <v>933</v>
      </c>
    </row>
    <row r="114" spans="1:65" s="2" customFormat="1" ht="24.2" customHeight="1">
      <c r="A114" s="37"/>
      <c r="B114" s="38"/>
      <c r="C114" s="179" t="s">
        <v>826</v>
      </c>
      <c r="D114" s="179" t="s">
        <v>144</v>
      </c>
      <c r="E114" s="180" t="s">
        <v>934</v>
      </c>
      <c r="F114" s="181" t="s">
        <v>935</v>
      </c>
      <c r="G114" s="182" t="s">
        <v>551</v>
      </c>
      <c r="H114" s="259"/>
      <c r="I114" s="184"/>
      <c r="J114" s="184"/>
      <c r="K114" s="185">
        <f t="shared" si="1"/>
        <v>0</v>
      </c>
      <c r="L114" s="181" t="s">
        <v>148</v>
      </c>
      <c r="M114" s="42"/>
      <c r="N114" s="186" t="s">
        <v>22</v>
      </c>
      <c r="O114" s="187" t="s">
        <v>46</v>
      </c>
      <c r="P114" s="188">
        <f t="shared" si="2"/>
        <v>0</v>
      </c>
      <c r="Q114" s="188">
        <f t="shared" si="3"/>
        <v>0</v>
      </c>
      <c r="R114" s="188">
        <f t="shared" si="4"/>
        <v>0</v>
      </c>
      <c r="S114" s="67"/>
      <c r="T114" s="189">
        <f t="shared" si="5"/>
        <v>0</v>
      </c>
      <c r="U114" s="189">
        <v>0</v>
      </c>
      <c r="V114" s="189">
        <f t="shared" si="6"/>
        <v>0</v>
      </c>
      <c r="W114" s="189">
        <v>0</v>
      </c>
      <c r="X114" s="190">
        <f t="shared" si="7"/>
        <v>0</v>
      </c>
      <c r="Y114" s="37"/>
      <c r="Z114" s="37"/>
      <c r="AA114" s="37"/>
      <c r="AB114" s="37"/>
      <c r="AC114" s="37"/>
      <c r="AD114" s="37"/>
      <c r="AE114" s="37"/>
      <c r="AR114" s="191" t="s">
        <v>185</v>
      </c>
      <c r="AT114" s="191" t="s">
        <v>144</v>
      </c>
      <c r="AU114" s="191" t="s">
        <v>150</v>
      </c>
      <c r="AY114" s="20" t="s">
        <v>141</v>
      </c>
      <c r="BE114" s="192">
        <f t="shared" si="8"/>
        <v>0</v>
      </c>
      <c r="BF114" s="192">
        <f t="shared" si="9"/>
        <v>0</v>
      </c>
      <c r="BG114" s="192">
        <f t="shared" si="10"/>
        <v>0</v>
      </c>
      <c r="BH114" s="192">
        <f t="shared" si="11"/>
        <v>0</v>
      </c>
      <c r="BI114" s="192">
        <f t="shared" si="12"/>
        <v>0</v>
      </c>
      <c r="BJ114" s="20" t="s">
        <v>150</v>
      </c>
      <c r="BK114" s="192">
        <f t="shared" si="13"/>
        <v>0</v>
      </c>
      <c r="BL114" s="20" t="s">
        <v>185</v>
      </c>
      <c r="BM114" s="191" t="s">
        <v>638</v>
      </c>
    </row>
    <row r="115" spans="1:65" s="12" customFormat="1" ht="22.9" customHeight="1">
      <c r="B115" s="162"/>
      <c r="C115" s="163"/>
      <c r="D115" s="164" t="s">
        <v>75</v>
      </c>
      <c r="E115" s="177" t="s">
        <v>936</v>
      </c>
      <c r="F115" s="177" t="s">
        <v>937</v>
      </c>
      <c r="G115" s="163"/>
      <c r="H115" s="163"/>
      <c r="I115" s="166"/>
      <c r="J115" s="166"/>
      <c r="K115" s="178">
        <f>BK115</f>
        <v>0</v>
      </c>
      <c r="L115" s="163"/>
      <c r="M115" s="168"/>
      <c r="N115" s="169"/>
      <c r="O115" s="170"/>
      <c r="P115" s="170"/>
      <c r="Q115" s="171">
        <f>SUM(Q116:Q123)</f>
        <v>0</v>
      </c>
      <c r="R115" s="171">
        <f>SUM(R116:R123)</f>
        <v>0</v>
      </c>
      <c r="S115" s="170"/>
      <c r="T115" s="172">
        <f>SUM(T116:T123)</f>
        <v>0</v>
      </c>
      <c r="U115" s="170"/>
      <c r="V115" s="172">
        <f>SUM(V116:V123)</f>
        <v>0</v>
      </c>
      <c r="W115" s="170"/>
      <c r="X115" s="173">
        <f>SUM(X116:X123)</f>
        <v>0</v>
      </c>
      <c r="AR115" s="174" t="s">
        <v>84</v>
      </c>
      <c r="AT115" s="175" t="s">
        <v>75</v>
      </c>
      <c r="AU115" s="175" t="s">
        <v>84</v>
      </c>
      <c r="AY115" s="174" t="s">
        <v>141</v>
      </c>
      <c r="BK115" s="176">
        <f>SUM(BK116:BK123)</f>
        <v>0</v>
      </c>
    </row>
    <row r="116" spans="1:65" s="2" customFormat="1" ht="24.2" customHeight="1">
      <c r="A116" s="37"/>
      <c r="B116" s="38"/>
      <c r="C116" s="179" t="s">
        <v>84</v>
      </c>
      <c r="D116" s="179" t="s">
        <v>144</v>
      </c>
      <c r="E116" s="180" t="s">
        <v>938</v>
      </c>
      <c r="F116" s="181" t="s">
        <v>939</v>
      </c>
      <c r="G116" s="182" t="s">
        <v>362</v>
      </c>
      <c r="H116" s="183">
        <v>35</v>
      </c>
      <c r="I116" s="184"/>
      <c r="J116" s="184"/>
      <c r="K116" s="185">
        <f t="shared" ref="K116:K123" si="14">ROUND(P116*H116,2)</f>
        <v>0</v>
      </c>
      <c r="L116" s="181" t="s">
        <v>148</v>
      </c>
      <c r="M116" s="42"/>
      <c r="N116" s="186" t="s">
        <v>22</v>
      </c>
      <c r="O116" s="187" t="s">
        <v>46</v>
      </c>
      <c r="P116" s="188">
        <f t="shared" ref="P116:P123" si="15">I116+J116</f>
        <v>0</v>
      </c>
      <c r="Q116" s="188">
        <f t="shared" ref="Q116:Q123" si="16">ROUND(I116*H116,2)</f>
        <v>0</v>
      </c>
      <c r="R116" s="188">
        <f t="shared" ref="R116:R123" si="17">ROUND(J116*H116,2)</f>
        <v>0</v>
      </c>
      <c r="S116" s="67"/>
      <c r="T116" s="189">
        <f t="shared" ref="T116:T123" si="18">S116*H116</f>
        <v>0</v>
      </c>
      <c r="U116" s="189">
        <v>0</v>
      </c>
      <c r="V116" s="189">
        <f t="shared" ref="V116:V123" si="19">U116*H116</f>
        <v>0</v>
      </c>
      <c r="W116" s="189">
        <v>0</v>
      </c>
      <c r="X116" s="190">
        <f t="shared" ref="X116:X123" si="20">W116*H116</f>
        <v>0</v>
      </c>
      <c r="Y116" s="37"/>
      <c r="Z116" s="37"/>
      <c r="AA116" s="37"/>
      <c r="AB116" s="37"/>
      <c r="AC116" s="37"/>
      <c r="AD116" s="37"/>
      <c r="AE116" s="37"/>
      <c r="AR116" s="191" t="s">
        <v>185</v>
      </c>
      <c r="AT116" s="191" t="s">
        <v>144</v>
      </c>
      <c r="AU116" s="191" t="s">
        <v>150</v>
      </c>
      <c r="AY116" s="20" t="s">
        <v>141</v>
      </c>
      <c r="BE116" s="192">
        <f t="shared" ref="BE116:BE123" si="21">IF(O116="základní",K116,0)</f>
        <v>0</v>
      </c>
      <c r="BF116" s="192">
        <f t="shared" ref="BF116:BF123" si="22">IF(O116="snížená",K116,0)</f>
        <v>0</v>
      </c>
      <c r="BG116" s="192">
        <f t="shared" ref="BG116:BG123" si="23">IF(O116="zákl. přenesená",K116,0)</f>
        <v>0</v>
      </c>
      <c r="BH116" s="192">
        <f t="shared" ref="BH116:BH123" si="24">IF(O116="sníž. přenesená",K116,0)</f>
        <v>0</v>
      </c>
      <c r="BI116" s="192">
        <f t="shared" ref="BI116:BI123" si="25">IF(O116="nulová",K116,0)</f>
        <v>0</v>
      </c>
      <c r="BJ116" s="20" t="s">
        <v>150</v>
      </c>
      <c r="BK116" s="192">
        <f t="shared" ref="BK116:BK123" si="26">ROUND(P116*H116,2)</f>
        <v>0</v>
      </c>
      <c r="BL116" s="20" t="s">
        <v>185</v>
      </c>
      <c r="BM116" s="191" t="s">
        <v>475</v>
      </c>
    </row>
    <row r="117" spans="1:65" s="2" customFormat="1" ht="24.2" customHeight="1">
      <c r="A117" s="37"/>
      <c r="B117" s="38"/>
      <c r="C117" s="179" t="s">
        <v>150</v>
      </c>
      <c r="D117" s="179" t="s">
        <v>144</v>
      </c>
      <c r="E117" s="180" t="s">
        <v>940</v>
      </c>
      <c r="F117" s="181" t="s">
        <v>941</v>
      </c>
      <c r="G117" s="182" t="s">
        <v>362</v>
      </c>
      <c r="H117" s="183">
        <v>20</v>
      </c>
      <c r="I117" s="184"/>
      <c r="J117" s="184"/>
      <c r="K117" s="185">
        <f t="shared" si="14"/>
        <v>0</v>
      </c>
      <c r="L117" s="181" t="s">
        <v>148</v>
      </c>
      <c r="M117" s="42"/>
      <c r="N117" s="186" t="s">
        <v>22</v>
      </c>
      <c r="O117" s="187" t="s">
        <v>46</v>
      </c>
      <c r="P117" s="188">
        <f t="shared" si="15"/>
        <v>0</v>
      </c>
      <c r="Q117" s="188">
        <f t="shared" si="16"/>
        <v>0</v>
      </c>
      <c r="R117" s="188">
        <f t="shared" si="17"/>
        <v>0</v>
      </c>
      <c r="S117" s="67"/>
      <c r="T117" s="189">
        <f t="shared" si="18"/>
        <v>0</v>
      </c>
      <c r="U117" s="189">
        <v>0</v>
      </c>
      <c r="V117" s="189">
        <f t="shared" si="19"/>
        <v>0</v>
      </c>
      <c r="W117" s="189">
        <v>0</v>
      </c>
      <c r="X117" s="190">
        <f t="shared" si="20"/>
        <v>0</v>
      </c>
      <c r="Y117" s="37"/>
      <c r="Z117" s="37"/>
      <c r="AA117" s="37"/>
      <c r="AB117" s="37"/>
      <c r="AC117" s="37"/>
      <c r="AD117" s="37"/>
      <c r="AE117" s="37"/>
      <c r="AR117" s="191" t="s">
        <v>185</v>
      </c>
      <c r="AT117" s="191" t="s">
        <v>144</v>
      </c>
      <c r="AU117" s="191" t="s">
        <v>150</v>
      </c>
      <c r="AY117" s="20" t="s">
        <v>141</v>
      </c>
      <c r="BE117" s="192">
        <f t="shared" si="21"/>
        <v>0</v>
      </c>
      <c r="BF117" s="192">
        <f t="shared" si="22"/>
        <v>0</v>
      </c>
      <c r="BG117" s="192">
        <f t="shared" si="23"/>
        <v>0</v>
      </c>
      <c r="BH117" s="192">
        <f t="shared" si="24"/>
        <v>0</v>
      </c>
      <c r="BI117" s="192">
        <f t="shared" si="25"/>
        <v>0</v>
      </c>
      <c r="BJ117" s="20" t="s">
        <v>150</v>
      </c>
      <c r="BK117" s="192">
        <f t="shared" si="26"/>
        <v>0</v>
      </c>
      <c r="BL117" s="20" t="s">
        <v>185</v>
      </c>
      <c r="BM117" s="191" t="s">
        <v>180</v>
      </c>
    </row>
    <row r="118" spans="1:65" s="2" customFormat="1" ht="37.9" customHeight="1">
      <c r="A118" s="37"/>
      <c r="B118" s="38"/>
      <c r="C118" s="179" t="s">
        <v>308</v>
      </c>
      <c r="D118" s="179" t="s">
        <v>144</v>
      </c>
      <c r="E118" s="180" t="s">
        <v>942</v>
      </c>
      <c r="F118" s="181" t="s">
        <v>943</v>
      </c>
      <c r="G118" s="182" t="s">
        <v>362</v>
      </c>
      <c r="H118" s="183">
        <v>35</v>
      </c>
      <c r="I118" s="184"/>
      <c r="J118" s="184"/>
      <c r="K118" s="185">
        <f t="shared" si="14"/>
        <v>0</v>
      </c>
      <c r="L118" s="181" t="s">
        <v>148</v>
      </c>
      <c r="M118" s="42"/>
      <c r="N118" s="186" t="s">
        <v>22</v>
      </c>
      <c r="O118" s="187" t="s">
        <v>46</v>
      </c>
      <c r="P118" s="188">
        <f t="shared" si="15"/>
        <v>0</v>
      </c>
      <c r="Q118" s="188">
        <f t="shared" si="16"/>
        <v>0</v>
      </c>
      <c r="R118" s="188">
        <f t="shared" si="17"/>
        <v>0</v>
      </c>
      <c r="S118" s="67"/>
      <c r="T118" s="189">
        <f t="shared" si="18"/>
        <v>0</v>
      </c>
      <c r="U118" s="189">
        <v>0</v>
      </c>
      <c r="V118" s="189">
        <f t="shared" si="19"/>
        <v>0</v>
      </c>
      <c r="W118" s="189">
        <v>0</v>
      </c>
      <c r="X118" s="190">
        <f t="shared" si="20"/>
        <v>0</v>
      </c>
      <c r="Y118" s="37"/>
      <c r="Z118" s="37"/>
      <c r="AA118" s="37"/>
      <c r="AB118" s="37"/>
      <c r="AC118" s="37"/>
      <c r="AD118" s="37"/>
      <c r="AE118" s="37"/>
      <c r="AR118" s="191" t="s">
        <v>185</v>
      </c>
      <c r="AT118" s="191" t="s">
        <v>144</v>
      </c>
      <c r="AU118" s="191" t="s">
        <v>150</v>
      </c>
      <c r="AY118" s="20" t="s">
        <v>141</v>
      </c>
      <c r="BE118" s="192">
        <f t="shared" si="21"/>
        <v>0</v>
      </c>
      <c r="BF118" s="192">
        <f t="shared" si="22"/>
        <v>0</v>
      </c>
      <c r="BG118" s="192">
        <f t="shared" si="23"/>
        <v>0</v>
      </c>
      <c r="BH118" s="192">
        <f t="shared" si="24"/>
        <v>0</v>
      </c>
      <c r="BI118" s="192">
        <f t="shared" si="25"/>
        <v>0</v>
      </c>
      <c r="BJ118" s="20" t="s">
        <v>150</v>
      </c>
      <c r="BK118" s="192">
        <f t="shared" si="26"/>
        <v>0</v>
      </c>
      <c r="BL118" s="20" t="s">
        <v>185</v>
      </c>
      <c r="BM118" s="191" t="s">
        <v>204</v>
      </c>
    </row>
    <row r="119" spans="1:65" s="2" customFormat="1" ht="37.9" customHeight="1">
      <c r="A119" s="37"/>
      <c r="B119" s="38"/>
      <c r="C119" s="179" t="s">
        <v>314</v>
      </c>
      <c r="D119" s="179" t="s">
        <v>144</v>
      </c>
      <c r="E119" s="180" t="s">
        <v>944</v>
      </c>
      <c r="F119" s="181" t="s">
        <v>945</v>
      </c>
      <c r="G119" s="182" t="s">
        <v>362</v>
      </c>
      <c r="H119" s="183">
        <v>20</v>
      </c>
      <c r="I119" s="184"/>
      <c r="J119" s="184"/>
      <c r="K119" s="185">
        <f t="shared" si="14"/>
        <v>0</v>
      </c>
      <c r="L119" s="181" t="s">
        <v>148</v>
      </c>
      <c r="M119" s="42"/>
      <c r="N119" s="186" t="s">
        <v>22</v>
      </c>
      <c r="O119" s="187" t="s">
        <v>46</v>
      </c>
      <c r="P119" s="188">
        <f t="shared" si="15"/>
        <v>0</v>
      </c>
      <c r="Q119" s="188">
        <f t="shared" si="16"/>
        <v>0</v>
      </c>
      <c r="R119" s="188">
        <f t="shared" si="17"/>
        <v>0</v>
      </c>
      <c r="S119" s="67"/>
      <c r="T119" s="189">
        <f t="shared" si="18"/>
        <v>0</v>
      </c>
      <c r="U119" s="189">
        <v>0</v>
      </c>
      <c r="V119" s="189">
        <f t="shared" si="19"/>
        <v>0</v>
      </c>
      <c r="W119" s="189">
        <v>0</v>
      </c>
      <c r="X119" s="190">
        <f t="shared" si="20"/>
        <v>0</v>
      </c>
      <c r="Y119" s="37"/>
      <c r="Z119" s="37"/>
      <c r="AA119" s="37"/>
      <c r="AB119" s="37"/>
      <c r="AC119" s="37"/>
      <c r="AD119" s="37"/>
      <c r="AE119" s="37"/>
      <c r="AR119" s="191" t="s">
        <v>185</v>
      </c>
      <c r="AT119" s="191" t="s">
        <v>144</v>
      </c>
      <c r="AU119" s="191" t="s">
        <v>150</v>
      </c>
      <c r="AY119" s="20" t="s">
        <v>141</v>
      </c>
      <c r="BE119" s="192">
        <f t="shared" si="21"/>
        <v>0</v>
      </c>
      <c r="BF119" s="192">
        <f t="shared" si="22"/>
        <v>0</v>
      </c>
      <c r="BG119" s="192">
        <f t="shared" si="23"/>
        <v>0</v>
      </c>
      <c r="BH119" s="192">
        <f t="shared" si="24"/>
        <v>0</v>
      </c>
      <c r="BI119" s="192">
        <f t="shared" si="25"/>
        <v>0</v>
      </c>
      <c r="BJ119" s="20" t="s">
        <v>150</v>
      </c>
      <c r="BK119" s="192">
        <f t="shared" si="26"/>
        <v>0</v>
      </c>
      <c r="BL119" s="20" t="s">
        <v>185</v>
      </c>
      <c r="BM119" s="191" t="s">
        <v>219</v>
      </c>
    </row>
    <row r="120" spans="1:65" s="2" customFormat="1" ht="24.2" customHeight="1">
      <c r="A120" s="37"/>
      <c r="B120" s="38"/>
      <c r="C120" s="179" t="s">
        <v>835</v>
      </c>
      <c r="D120" s="179" t="s">
        <v>144</v>
      </c>
      <c r="E120" s="180" t="s">
        <v>946</v>
      </c>
      <c r="F120" s="181" t="s">
        <v>947</v>
      </c>
      <c r="G120" s="182" t="s">
        <v>362</v>
      </c>
      <c r="H120" s="183">
        <v>55</v>
      </c>
      <c r="I120" s="184"/>
      <c r="J120" s="184"/>
      <c r="K120" s="185">
        <f t="shared" si="14"/>
        <v>0</v>
      </c>
      <c r="L120" s="181" t="s">
        <v>148</v>
      </c>
      <c r="M120" s="42"/>
      <c r="N120" s="186" t="s">
        <v>22</v>
      </c>
      <c r="O120" s="187" t="s">
        <v>46</v>
      </c>
      <c r="P120" s="188">
        <f t="shared" si="15"/>
        <v>0</v>
      </c>
      <c r="Q120" s="188">
        <f t="shared" si="16"/>
        <v>0</v>
      </c>
      <c r="R120" s="188">
        <f t="shared" si="17"/>
        <v>0</v>
      </c>
      <c r="S120" s="67"/>
      <c r="T120" s="189">
        <f t="shared" si="18"/>
        <v>0</v>
      </c>
      <c r="U120" s="189">
        <v>0</v>
      </c>
      <c r="V120" s="189">
        <f t="shared" si="19"/>
        <v>0</v>
      </c>
      <c r="W120" s="189">
        <v>0</v>
      </c>
      <c r="X120" s="190">
        <f t="shared" si="20"/>
        <v>0</v>
      </c>
      <c r="Y120" s="37"/>
      <c r="Z120" s="37"/>
      <c r="AA120" s="37"/>
      <c r="AB120" s="37"/>
      <c r="AC120" s="37"/>
      <c r="AD120" s="37"/>
      <c r="AE120" s="37"/>
      <c r="AR120" s="191" t="s">
        <v>185</v>
      </c>
      <c r="AT120" s="191" t="s">
        <v>144</v>
      </c>
      <c r="AU120" s="191" t="s">
        <v>150</v>
      </c>
      <c r="AY120" s="20" t="s">
        <v>141</v>
      </c>
      <c r="BE120" s="192">
        <f t="shared" si="21"/>
        <v>0</v>
      </c>
      <c r="BF120" s="192">
        <f t="shared" si="22"/>
        <v>0</v>
      </c>
      <c r="BG120" s="192">
        <f t="shared" si="23"/>
        <v>0</v>
      </c>
      <c r="BH120" s="192">
        <f t="shared" si="24"/>
        <v>0</v>
      </c>
      <c r="BI120" s="192">
        <f t="shared" si="25"/>
        <v>0</v>
      </c>
      <c r="BJ120" s="20" t="s">
        <v>150</v>
      </c>
      <c r="BK120" s="192">
        <f t="shared" si="26"/>
        <v>0</v>
      </c>
      <c r="BL120" s="20" t="s">
        <v>185</v>
      </c>
      <c r="BM120" s="191" t="s">
        <v>239</v>
      </c>
    </row>
    <row r="121" spans="1:65" s="2" customFormat="1" ht="21.75" customHeight="1">
      <c r="A121" s="37"/>
      <c r="B121" s="38"/>
      <c r="C121" s="179" t="s">
        <v>420</v>
      </c>
      <c r="D121" s="179" t="s">
        <v>144</v>
      </c>
      <c r="E121" s="180" t="s">
        <v>948</v>
      </c>
      <c r="F121" s="181" t="s">
        <v>949</v>
      </c>
      <c r="G121" s="182" t="s">
        <v>362</v>
      </c>
      <c r="H121" s="183">
        <v>55</v>
      </c>
      <c r="I121" s="184"/>
      <c r="J121" s="184"/>
      <c r="K121" s="185">
        <f t="shared" si="14"/>
        <v>0</v>
      </c>
      <c r="L121" s="181" t="s">
        <v>148</v>
      </c>
      <c r="M121" s="42"/>
      <c r="N121" s="186" t="s">
        <v>22</v>
      </c>
      <c r="O121" s="187" t="s">
        <v>46</v>
      </c>
      <c r="P121" s="188">
        <f t="shared" si="15"/>
        <v>0</v>
      </c>
      <c r="Q121" s="188">
        <f t="shared" si="16"/>
        <v>0</v>
      </c>
      <c r="R121" s="188">
        <f t="shared" si="17"/>
        <v>0</v>
      </c>
      <c r="S121" s="67"/>
      <c r="T121" s="189">
        <f t="shared" si="18"/>
        <v>0</v>
      </c>
      <c r="U121" s="189">
        <v>0</v>
      </c>
      <c r="V121" s="189">
        <f t="shared" si="19"/>
        <v>0</v>
      </c>
      <c r="W121" s="189">
        <v>0</v>
      </c>
      <c r="X121" s="190">
        <f t="shared" si="20"/>
        <v>0</v>
      </c>
      <c r="Y121" s="37"/>
      <c r="Z121" s="37"/>
      <c r="AA121" s="37"/>
      <c r="AB121" s="37"/>
      <c r="AC121" s="37"/>
      <c r="AD121" s="37"/>
      <c r="AE121" s="37"/>
      <c r="AR121" s="191" t="s">
        <v>185</v>
      </c>
      <c r="AT121" s="191" t="s">
        <v>144</v>
      </c>
      <c r="AU121" s="191" t="s">
        <v>150</v>
      </c>
      <c r="AY121" s="20" t="s">
        <v>141</v>
      </c>
      <c r="BE121" s="192">
        <f t="shared" si="21"/>
        <v>0</v>
      </c>
      <c r="BF121" s="192">
        <f t="shared" si="22"/>
        <v>0</v>
      </c>
      <c r="BG121" s="192">
        <f t="shared" si="23"/>
        <v>0</v>
      </c>
      <c r="BH121" s="192">
        <f t="shared" si="24"/>
        <v>0</v>
      </c>
      <c r="BI121" s="192">
        <f t="shared" si="25"/>
        <v>0</v>
      </c>
      <c r="BJ121" s="20" t="s">
        <v>150</v>
      </c>
      <c r="BK121" s="192">
        <f t="shared" si="26"/>
        <v>0</v>
      </c>
      <c r="BL121" s="20" t="s">
        <v>185</v>
      </c>
      <c r="BM121" s="191" t="s">
        <v>263</v>
      </c>
    </row>
    <row r="122" spans="1:65" s="2" customFormat="1" ht="21.75" customHeight="1">
      <c r="A122" s="37"/>
      <c r="B122" s="38"/>
      <c r="C122" s="179" t="s">
        <v>371</v>
      </c>
      <c r="D122" s="179" t="s">
        <v>144</v>
      </c>
      <c r="E122" s="180" t="s">
        <v>950</v>
      </c>
      <c r="F122" s="181" t="s">
        <v>951</v>
      </c>
      <c r="G122" s="182" t="s">
        <v>155</v>
      </c>
      <c r="H122" s="183">
        <v>2</v>
      </c>
      <c r="I122" s="184"/>
      <c r="J122" s="184"/>
      <c r="K122" s="185">
        <f t="shared" si="14"/>
        <v>0</v>
      </c>
      <c r="L122" s="181" t="s">
        <v>148</v>
      </c>
      <c r="M122" s="42"/>
      <c r="N122" s="186" t="s">
        <v>22</v>
      </c>
      <c r="O122" s="187" t="s">
        <v>46</v>
      </c>
      <c r="P122" s="188">
        <f t="shared" si="15"/>
        <v>0</v>
      </c>
      <c r="Q122" s="188">
        <f t="shared" si="16"/>
        <v>0</v>
      </c>
      <c r="R122" s="188">
        <f t="shared" si="17"/>
        <v>0</v>
      </c>
      <c r="S122" s="67"/>
      <c r="T122" s="189">
        <f t="shared" si="18"/>
        <v>0</v>
      </c>
      <c r="U122" s="189">
        <v>0</v>
      </c>
      <c r="V122" s="189">
        <f t="shared" si="19"/>
        <v>0</v>
      </c>
      <c r="W122" s="189">
        <v>0</v>
      </c>
      <c r="X122" s="190">
        <f t="shared" si="20"/>
        <v>0</v>
      </c>
      <c r="Y122" s="37"/>
      <c r="Z122" s="37"/>
      <c r="AA122" s="37"/>
      <c r="AB122" s="37"/>
      <c r="AC122" s="37"/>
      <c r="AD122" s="37"/>
      <c r="AE122" s="37"/>
      <c r="AR122" s="191" t="s">
        <v>185</v>
      </c>
      <c r="AT122" s="191" t="s">
        <v>144</v>
      </c>
      <c r="AU122" s="191" t="s">
        <v>150</v>
      </c>
      <c r="AY122" s="20" t="s">
        <v>141</v>
      </c>
      <c r="BE122" s="192">
        <f t="shared" si="21"/>
        <v>0</v>
      </c>
      <c r="BF122" s="192">
        <f t="shared" si="22"/>
        <v>0</v>
      </c>
      <c r="BG122" s="192">
        <f t="shared" si="23"/>
        <v>0</v>
      </c>
      <c r="BH122" s="192">
        <f t="shared" si="24"/>
        <v>0</v>
      </c>
      <c r="BI122" s="192">
        <f t="shared" si="25"/>
        <v>0</v>
      </c>
      <c r="BJ122" s="20" t="s">
        <v>150</v>
      </c>
      <c r="BK122" s="192">
        <f t="shared" si="26"/>
        <v>0</v>
      </c>
      <c r="BL122" s="20" t="s">
        <v>185</v>
      </c>
      <c r="BM122" s="191" t="s">
        <v>279</v>
      </c>
    </row>
    <row r="123" spans="1:65" s="2" customFormat="1" ht="24.2" customHeight="1">
      <c r="A123" s="37"/>
      <c r="B123" s="38"/>
      <c r="C123" s="179" t="s">
        <v>851</v>
      </c>
      <c r="D123" s="179" t="s">
        <v>144</v>
      </c>
      <c r="E123" s="180" t="s">
        <v>952</v>
      </c>
      <c r="F123" s="181" t="s">
        <v>953</v>
      </c>
      <c r="G123" s="182" t="s">
        <v>551</v>
      </c>
      <c r="H123" s="259"/>
      <c r="I123" s="184"/>
      <c r="J123" s="184"/>
      <c r="K123" s="185">
        <f t="shared" si="14"/>
        <v>0</v>
      </c>
      <c r="L123" s="181" t="s">
        <v>148</v>
      </c>
      <c r="M123" s="42"/>
      <c r="N123" s="186" t="s">
        <v>22</v>
      </c>
      <c r="O123" s="187" t="s">
        <v>46</v>
      </c>
      <c r="P123" s="188">
        <f t="shared" si="15"/>
        <v>0</v>
      </c>
      <c r="Q123" s="188">
        <f t="shared" si="16"/>
        <v>0</v>
      </c>
      <c r="R123" s="188">
        <f t="shared" si="17"/>
        <v>0</v>
      </c>
      <c r="S123" s="67"/>
      <c r="T123" s="189">
        <f t="shared" si="18"/>
        <v>0</v>
      </c>
      <c r="U123" s="189">
        <v>0</v>
      </c>
      <c r="V123" s="189">
        <f t="shared" si="19"/>
        <v>0</v>
      </c>
      <c r="W123" s="189">
        <v>0</v>
      </c>
      <c r="X123" s="190">
        <f t="shared" si="20"/>
        <v>0</v>
      </c>
      <c r="Y123" s="37"/>
      <c r="Z123" s="37"/>
      <c r="AA123" s="37"/>
      <c r="AB123" s="37"/>
      <c r="AC123" s="37"/>
      <c r="AD123" s="37"/>
      <c r="AE123" s="37"/>
      <c r="AR123" s="191" t="s">
        <v>185</v>
      </c>
      <c r="AT123" s="191" t="s">
        <v>144</v>
      </c>
      <c r="AU123" s="191" t="s">
        <v>150</v>
      </c>
      <c r="AY123" s="20" t="s">
        <v>141</v>
      </c>
      <c r="BE123" s="192">
        <f t="shared" si="21"/>
        <v>0</v>
      </c>
      <c r="BF123" s="192">
        <f t="shared" si="22"/>
        <v>0</v>
      </c>
      <c r="BG123" s="192">
        <f t="shared" si="23"/>
        <v>0</v>
      </c>
      <c r="BH123" s="192">
        <f t="shared" si="24"/>
        <v>0</v>
      </c>
      <c r="BI123" s="192">
        <f t="shared" si="25"/>
        <v>0</v>
      </c>
      <c r="BJ123" s="20" t="s">
        <v>150</v>
      </c>
      <c r="BK123" s="192">
        <f t="shared" si="26"/>
        <v>0</v>
      </c>
      <c r="BL123" s="20" t="s">
        <v>185</v>
      </c>
      <c r="BM123" s="191" t="s">
        <v>299</v>
      </c>
    </row>
    <row r="124" spans="1:65" s="12" customFormat="1" ht="22.9" customHeight="1">
      <c r="B124" s="162"/>
      <c r="C124" s="163"/>
      <c r="D124" s="164" t="s">
        <v>75</v>
      </c>
      <c r="E124" s="177" t="s">
        <v>954</v>
      </c>
      <c r="F124" s="177" t="s">
        <v>955</v>
      </c>
      <c r="G124" s="163"/>
      <c r="H124" s="163"/>
      <c r="I124" s="166"/>
      <c r="J124" s="166"/>
      <c r="K124" s="178">
        <f>BK124</f>
        <v>0</v>
      </c>
      <c r="L124" s="163"/>
      <c r="M124" s="168"/>
      <c r="N124" s="169"/>
      <c r="O124" s="170"/>
      <c r="P124" s="170"/>
      <c r="Q124" s="171">
        <f>SUM(Q125:Q137)</f>
        <v>0</v>
      </c>
      <c r="R124" s="171">
        <f>SUM(R125:R137)</f>
        <v>0</v>
      </c>
      <c r="S124" s="170"/>
      <c r="T124" s="172">
        <f>SUM(T125:T137)</f>
        <v>0</v>
      </c>
      <c r="U124" s="170"/>
      <c r="V124" s="172">
        <f>SUM(V125:V137)</f>
        <v>0</v>
      </c>
      <c r="W124" s="170"/>
      <c r="X124" s="173">
        <f>SUM(X125:X137)</f>
        <v>0</v>
      </c>
      <c r="AR124" s="174" t="s">
        <v>84</v>
      </c>
      <c r="AT124" s="175" t="s">
        <v>75</v>
      </c>
      <c r="AU124" s="175" t="s">
        <v>84</v>
      </c>
      <c r="AY124" s="174" t="s">
        <v>141</v>
      </c>
      <c r="BK124" s="176">
        <f>SUM(BK125:BK137)</f>
        <v>0</v>
      </c>
    </row>
    <row r="125" spans="1:65" s="2" customFormat="1" ht="24.2" customHeight="1">
      <c r="A125" s="37"/>
      <c r="B125" s="38"/>
      <c r="C125" s="179" t="s">
        <v>150</v>
      </c>
      <c r="D125" s="179" t="s">
        <v>144</v>
      </c>
      <c r="E125" s="180" t="s">
        <v>956</v>
      </c>
      <c r="F125" s="181" t="s">
        <v>957</v>
      </c>
      <c r="G125" s="182" t="s">
        <v>906</v>
      </c>
      <c r="H125" s="183">
        <v>1</v>
      </c>
      <c r="I125" s="184"/>
      <c r="J125" s="184"/>
      <c r="K125" s="185">
        <f t="shared" ref="K125:K137" si="27">ROUND(P125*H125,2)</f>
        <v>0</v>
      </c>
      <c r="L125" s="181" t="s">
        <v>148</v>
      </c>
      <c r="M125" s="42"/>
      <c r="N125" s="186" t="s">
        <v>22</v>
      </c>
      <c r="O125" s="187" t="s">
        <v>46</v>
      </c>
      <c r="P125" s="188">
        <f t="shared" ref="P125:P137" si="28">I125+J125</f>
        <v>0</v>
      </c>
      <c r="Q125" s="188">
        <f t="shared" ref="Q125:Q137" si="29">ROUND(I125*H125,2)</f>
        <v>0</v>
      </c>
      <c r="R125" s="188">
        <f t="shared" ref="R125:R137" si="30">ROUND(J125*H125,2)</f>
        <v>0</v>
      </c>
      <c r="S125" s="67"/>
      <c r="T125" s="189">
        <f t="shared" ref="T125:T137" si="31">S125*H125</f>
        <v>0</v>
      </c>
      <c r="U125" s="189">
        <v>0</v>
      </c>
      <c r="V125" s="189">
        <f t="shared" ref="V125:V137" si="32">U125*H125</f>
        <v>0</v>
      </c>
      <c r="W125" s="189">
        <v>0</v>
      </c>
      <c r="X125" s="190">
        <f t="shared" ref="X125:X137" si="33">W125*H125</f>
        <v>0</v>
      </c>
      <c r="Y125" s="37"/>
      <c r="Z125" s="37"/>
      <c r="AA125" s="37"/>
      <c r="AB125" s="37"/>
      <c r="AC125" s="37"/>
      <c r="AD125" s="37"/>
      <c r="AE125" s="37"/>
      <c r="AR125" s="191" t="s">
        <v>185</v>
      </c>
      <c r="AT125" s="191" t="s">
        <v>144</v>
      </c>
      <c r="AU125" s="191" t="s">
        <v>150</v>
      </c>
      <c r="AY125" s="20" t="s">
        <v>141</v>
      </c>
      <c r="BE125" s="192">
        <f t="shared" ref="BE125:BE137" si="34">IF(O125="základní",K125,0)</f>
        <v>0</v>
      </c>
      <c r="BF125" s="192">
        <f t="shared" ref="BF125:BF137" si="35">IF(O125="snížená",K125,0)</f>
        <v>0</v>
      </c>
      <c r="BG125" s="192">
        <f t="shared" ref="BG125:BG137" si="36">IF(O125="zákl. přenesená",K125,0)</f>
        <v>0</v>
      </c>
      <c r="BH125" s="192">
        <f t="shared" ref="BH125:BH137" si="37">IF(O125="sníž. přenesená",K125,0)</f>
        <v>0</v>
      </c>
      <c r="BI125" s="192">
        <f t="shared" ref="BI125:BI137" si="38">IF(O125="nulová",K125,0)</f>
        <v>0</v>
      </c>
      <c r="BJ125" s="20" t="s">
        <v>150</v>
      </c>
      <c r="BK125" s="192">
        <f t="shared" ref="BK125:BK137" si="39">ROUND(P125*H125,2)</f>
        <v>0</v>
      </c>
      <c r="BL125" s="20" t="s">
        <v>185</v>
      </c>
      <c r="BM125" s="191" t="s">
        <v>310</v>
      </c>
    </row>
    <row r="126" spans="1:65" s="2" customFormat="1" ht="21.75" customHeight="1">
      <c r="A126" s="37"/>
      <c r="B126" s="38"/>
      <c r="C126" s="179" t="s">
        <v>159</v>
      </c>
      <c r="D126" s="179" t="s">
        <v>144</v>
      </c>
      <c r="E126" s="180" t="s">
        <v>958</v>
      </c>
      <c r="F126" s="181" t="s">
        <v>959</v>
      </c>
      <c r="G126" s="182" t="s">
        <v>906</v>
      </c>
      <c r="H126" s="183">
        <v>3</v>
      </c>
      <c r="I126" s="184"/>
      <c r="J126" s="184"/>
      <c r="K126" s="185">
        <f t="shared" si="27"/>
        <v>0</v>
      </c>
      <c r="L126" s="181" t="s">
        <v>148</v>
      </c>
      <c r="M126" s="42"/>
      <c r="N126" s="186" t="s">
        <v>22</v>
      </c>
      <c r="O126" s="187" t="s">
        <v>46</v>
      </c>
      <c r="P126" s="188">
        <f t="shared" si="28"/>
        <v>0</v>
      </c>
      <c r="Q126" s="188">
        <f t="shared" si="29"/>
        <v>0</v>
      </c>
      <c r="R126" s="188">
        <f t="shared" si="30"/>
        <v>0</v>
      </c>
      <c r="S126" s="67"/>
      <c r="T126" s="189">
        <f t="shared" si="31"/>
        <v>0</v>
      </c>
      <c r="U126" s="189">
        <v>0</v>
      </c>
      <c r="V126" s="189">
        <f t="shared" si="32"/>
        <v>0</v>
      </c>
      <c r="W126" s="189">
        <v>0</v>
      </c>
      <c r="X126" s="190">
        <f t="shared" si="33"/>
        <v>0</v>
      </c>
      <c r="Y126" s="37"/>
      <c r="Z126" s="37"/>
      <c r="AA126" s="37"/>
      <c r="AB126" s="37"/>
      <c r="AC126" s="37"/>
      <c r="AD126" s="37"/>
      <c r="AE126" s="37"/>
      <c r="AR126" s="191" t="s">
        <v>185</v>
      </c>
      <c r="AT126" s="191" t="s">
        <v>144</v>
      </c>
      <c r="AU126" s="191" t="s">
        <v>150</v>
      </c>
      <c r="AY126" s="20" t="s">
        <v>141</v>
      </c>
      <c r="BE126" s="192">
        <f t="shared" si="34"/>
        <v>0</v>
      </c>
      <c r="BF126" s="192">
        <f t="shared" si="35"/>
        <v>0</v>
      </c>
      <c r="BG126" s="192">
        <f t="shared" si="36"/>
        <v>0</v>
      </c>
      <c r="BH126" s="192">
        <f t="shared" si="37"/>
        <v>0</v>
      </c>
      <c r="BI126" s="192">
        <f t="shared" si="38"/>
        <v>0</v>
      </c>
      <c r="BJ126" s="20" t="s">
        <v>150</v>
      </c>
      <c r="BK126" s="192">
        <f t="shared" si="39"/>
        <v>0</v>
      </c>
      <c r="BL126" s="20" t="s">
        <v>185</v>
      </c>
      <c r="BM126" s="191" t="s">
        <v>725</v>
      </c>
    </row>
    <row r="127" spans="1:65" s="2" customFormat="1" ht="24.2" customHeight="1">
      <c r="A127" s="37"/>
      <c r="B127" s="38"/>
      <c r="C127" s="179" t="s">
        <v>185</v>
      </c>
      <c r="D127" s="179" t="s">
        <v>144</v>
      </c>
      <c r="E127" s="180" t="s">
        <v>960</v>
      </c>
      <c r="F127" s="181" t="s">
        <v>961</v>
      </c>
      <c r="G127" s="182" t="s">
        <v>906</v>
      </c>
      <c r="H127" s="183">
        <v>2</v>
      </c>
      <c r="I127" s="184"/>
      <c r="J127" s="184"/>
      <c r="K127" s="185">
        <f t="shared" si="27"/>
        <v>0</v>
      </c>
      <c r="L127" s="181" t="s">
        <v>148</v>
      </c>
      <c r="M127" s="42"/>
      <c r="N127" s="186" t="s">
        <v>22</v>
      </c>
      <c r="O127" s="187" t="s">
        <v>46</v>
      </c>
      <c r="P127" s="188">
        <f t="shared" si="28"/>
        <v>0</v>
      </c>
      <c r="Q127" s="188">
        <f t="shared" si="29"/>
        <v>0</v>
      </c>
      <c r="R127" s="188">
        <f t="shared" si="30"/>
        <v>0</v>
      </c>
      <c r="S127" s="67"/>
      <c r="T127" s="189">
        <f t="shared" si="31"/>
        <v>0</v>
      </c>
      <c r="U127" s="189">
        <v>0</v>
      </c>
      <c r="V127" s="189">
        <f t="shared" si="32"/>
        <v>0</v>
      </c>
      <c r="W127" s="189">
        <v>0</v>
      </c>
      <c r="X127" s="190">
        <f t="shared" si="33"/>
        <v>0</v>
      </c>
      <c r="Y127" s="37"/>
      <c r="Z127" s="37"/>
      <c r="AA127" s="37"/>
      <c r="AB127" s="37"/>
      <c r="AC127" s="37"/>
      <c r="AD127" s="37"/>
      <c r="AE127" s="37"/>
      <c r="AR127" s="191" t="s">
        <v>185</v>
      </c>
      <c r="AT127" s="191" t="s">
        <v>144</v>
      </c>
      <c r="AU127" s="191" t="s">
        <v>150</v>
      </c>
      <c r="AY127" s="20" t="s">
        <v>141</v>
      </c>
      <c r="BE127" s="192">
        <f t="shared" si="34"/>
        <v>0</v>
      </c>
      <c r="BF127" s="192">
        <f t="shared" si="35"/>
        <v>0</v>
      </c>
      <c r="BG127" s="192">
        <f t="shared" si="36"/>
        <v>0</v>
      </c>
      <c r="BH127" s="192">
        <f t="shared" si="37"/>
        <v>0</v>
      </c>
      <c r="BI127" s="192">
        <f t="shared" si="38"/>
        <v>0</v>
      </c>
      <c r="BJ127" s="20" t="s">
        <v>150</v>
      </c>
      <c r="BK127" s="192">
        <f t="shared" si="39"/>
        <v>0</v>
      </c>
      <c r="BL127" s="20" t="s">
        <v>185</v>
      </c>
      <c r="BM127" s="191" t="s">
        <v>962</v>
      </c>
    </row>
    <row r="128" spans="1:65" s="2" customFormat="1" ht="24.2" customHeight="1">
      <c r="A128" s="37"/>
      <c r="B128" s="38"/>
      <c r="C128" s="179" t="s">
        <v>140</v>
      </c>
      <c r="D128" s="179" t="s">
        <v>144</v>
      </c>
      <c r="E128" s="180" t="s">
        <v>963</v>
      </c>
      <c r="F128" s="181" t="s">
        <v>964</v>
      </c>
      <c r="G128" s="182" t="s">
        <v>906</v>
      </c>
      <c r="H128" s="183">
        <v>2</v>
      </c>
      <c r="I128" s="184"/>
      <c r="J128" s="184"/>
      <c r="K128" s="185">
        <f t="shared" si="27"/>
        <v>0</v>
      </c>
      <c r="L128" s="181" t="s">
        <v>148</v>
      </c>
      <c r="M128" s="42"/>
      <c r="N128" s="186" t="s">
        <v>22</v>
      </c>
      <c r="O128" s="187" t="s">
        <v>46</v>
      </c>
      <c r="P128" s="188">
        <f t="shared" si="28"/>
        <v>0</v>
      </c>
      <c r="Q128" s="188">
        <f t="shared" si="29"/>
        <v>0</v>
      </c>
      <c r="R128" s="188">
        <f t="shared" si="30"/>
        <v>0</v>
      </c>
      <c r="S128" s="67"/>
      <c r="T128" s="189">
        <f t="shared" si="31"/>
        <v>0</v>
      </c>
      <c r="U128" s="189">
        <v>0</v>
      </c>
      <c r="V128" s="189">
        <f t="shared" si="32"/>
        <v>0</v>
      </c>
      <c r="W128" s="189">
        <v>0</v>
      </c>
      <c r="X128" s="190">
        <f t="shared" si="33"/>
        <v>0</v>
      </c>
      <c r="Y128" s="37"/>
      <c r="Z128" s="37"/>
      <c r="AA128" s="37"/>
      <c r="AB128" s="37"/>
      <c r="AC128" s="37"/>
      <c r="AD128" s="37"/>
      <c r="AE128" s="37"/>
      <c r="AR128" s="191" t="s">
        <v>185</v>
      </c>
      <c r="AT128" s="191" t="s">
        <v>144</v>
      </c>
      <c r="AU128" s="191" t="s">
        <v>150</v>
      </c>
      <c r="AY128" s="20" t="s">
        <v>141</v>
      </c>
      <c r="BE128" s="192">
        <f t="shared" si="34"/>
        <v>0</v>
      </c>
      <c r="BF128" s="192">
        <f t="shared" si="35"/>
        <v>0</v>
      </c>
      <c r="BG128" s="192">
        <f t="shared" si="36"/>
        <v>0</v>
      </c>
      <c r="BH128" s="192">
        <f t="shared" si="37"/>
        <v>0</v>
      </c>
      <c r="BI128" s="192">
        <f t="shared" si="38"/>
        <v>0</v>
      </c>
      <c r="BJ128" s="20" t="s">
        <v>150</v>
      </c>
      <c r="BK128" s="192">
        <f t="shared" si="39"/>
        <v>0</v>
      </c>
      <c r="BL128" s="20" t="s">
        <v>185</v>
      </c>
      <c r="BM128" s="191" t="s">
        <v>965</v>
      </c>
    </row>
    <row r="129" spans="1:65" s="2" customFormat="1" ht="16.5" customHeight="1">
      <c r="A129" s="37"/>
      <c r="B129" s="38"/>
      <c r="C129" s="179" t="s">
        <v>211</v>
      </c>
      <c r="D129" s="179" t="s">
        <v>144</v>
      </c>
      <c r="E129" s="180" t="s">
        <v>966</v>
      </c>
      <c r="F129" s="181" t="s">
        <v>967</v>
      </c>
      <c r="G129" s="182" t="s">
        <v>906</v>
      </c>
      <c r="H129" s="183">
        <v>3</v>
      </c>
      <c r="I129" s="184"/>
      <c r="J129" s="184"/>
      <c r="K129" s="185">
        <f t="shared" si="27"/>
        <v>0</v>
      </c>
      <c r="L129" s="181" t="s">
        <v>148</v>
      </c>
      <c r="M129" s="42"/>
      <c r="N129" s="186" t="s">
        <v>22</v>
      </c>
      <c r="O129" s="187" t="s">
        <v>46</v>
      </c>
      <c r="P129" s="188">
        <f t="shared" si="28"/>
        <v>0</v>
      </c>
      <c r="Q129" s="188">
        <f t="shared" si="29"/>
        <v>0</v>
      </c>
      <c r="R129" s="188">
        <f t="shared" si="30"/>
        <v>0</v>
      </c>
      <c r="S129" s="67"/>
      <c r="T129" s="189">
        <f t="shared" si="31"/>
        <v>0</v>
      </c>
      <c r="U129" s="189">
        <v>0</v>
      </c>
      <c r="V129" s="189">
        <f t="shared" si="32"/>
        <v>0</v>
      </c>
      <c r="W129" s="189">
        <v>0</v>
      </c>
      <c r="X129" s="190">
        <f t="shared" si="33"/>
        <v>0</v>
      </c>
      <c r="Y129" s="37"/>
      <c r="Z129" s="37"/>
      <c r="AA129" s="37"/>
      <c r="AB129" s="37"/>
      <c r="AC129" s="37"/>
      <c r="AD129" s="37"/>
      <c r="AE129" s="37"/>
      <c r="AR129" s="191" t="s">
        <v>185</v>
      </c>
      <c r="AT129" s="191" t="s">
        <v>144</v>
      </c>
      <c r="AU129" s="191" t="s">
        <v>150</v>
      </c>
      <c r="AY129" s="20" t="s">
        <v>141</v>
      </c>
      <c r="BE129" s="192">
        <f t="shared" si="34"/>
        <v>0</v>
      </c>
      <c r="BF129" s="192">
        <f t="shared" si="35"/>
        <v>0</v>
      </c>
      <c r="BG129" s="192">
        <f t="shared" si="36"/>
        <v>0</v>
      </c>
      <c r="BH129" s="192">
        <f t="shared" si="37"/>
        <v>0</v>
      </c>
      <c r="BI129" s="192">
        <f t="shared" si="38"/>
        <v>0</v>
      </c>
      <c r="BJ129" s="20" t="s">
        <v>150</v>
      </c>
      <c r="BK129" s="192">
        <f t="shared" si="39"/>
        <v>0</v>
      </c>
      <c r="BL129" s="20" t="s">
        <v>185</v>
      </c>
      <c r="BM129" s="191" t="s">
        <v>968</v>
      </c>
    </row>
    <row r="130" spans="1:65" s="2" customFormat="1" ht="37.9" customHeight="1">
      <c r="A130" s="37"/>
      <c r="B130" s="38"/>
      <c r="C130" s="179" t="s">
        <v>359</v>
      </c>
      <c r="D130" s="179" t="s">
        <v>144</v>
      </c>
      <c r="E130" s="180" t="s">
        <v>969</v>
      </c>
      <c r="F130" s="181" t="s">
        <v>970</v>
      </c>
      <c r="G130" s="182" t="s">
        <v>906</v>
      </c>
      <c r="H130" s="183">
        <v>1</v>
      </c>
      <c r="I130" s="184"/>
      <c r="J130" s="184"/>
      <c r="K130" s="185">
        <f t="shared" si="27"/>
        <v>0</v>
      </c>
      <c r="L130" s="181" t="s">
        <v>148</v>
      </c>
      <c r="M130" s="42"/>
      <c r="N130" s="186" t="s">
        <v>22</v>
      </c>
      <c r="O130" s="187" t="s">
        <v>46</v>
      </c>
      <c r="P130" s="188">
        <f t="shared" si="28"/>
        <v>0</v>
      </c>
      <c r="Q130" s="188">
        <f t="shared" si="29"/>
        <v>0</v>
      </c>
      <c r="R130" s="188">
        <f t="shared" si="30"/>
        <v>0</v>
      </c>
      <c r="S130" s="67"/>
      <c r="T130" s="189">
        <f t="shared" si="31"/>
        <v>0</v>
      </c>
      <c r="U130" s="189">
        <v>0</v>
      </c>
      <c r="V130" s="189">
        <f t="shared" si="32"/>
        <v>0</v>
      </c>
      <c r="W130" s="189">
        <v>0</v>
      </c>
      <c r="X130" s="190">
        <f t="shared" si="33"/>
        <v>0</v>
      </c>
      <c r="Y130" s="37"/>
      <c r="Z130" s="37"/>
      <c r="AA130" s="37"/>
      <c r="AB130" s="37"/>
      <c r="AC130" s="37"/>
      <c r="AD130" s="37"/>
      <c r="AE130" s="37"/>
      <c r="AR130" s="191" t="s">
        <v>185</v>
      </c>
      <c r="AT130" s="191" t="s">
        <v>144</v>
      </c>
      <c r="AU130" s="191" t="s">
        <v>150</v>
      </c>
      <c r="AY130" s="20" t="s">
        <v>141</v>
      </c>
      <c r="BE130" s="192">
        <f t="shared" si="34"/>
        <v>0</v>
      </c>
      <c r="BF130" s="192">
        <f t="shared" si="35"/>
        <v>0</v>
      </c>
      <c r="BG130" s="192">
        <f t="shared" si="36"/>
        <v>0</v>
      </c>
      <c r="BH130" s="192">
        <f t="shared" si="37"/>
        <v>0</v>
      </c>
      <c r="BI130" s="192">
        <f t="shared" si="38"/>
        <v>0</v>
      </c>
      <c r="BJ130" s="20" t="s">
        <v>150</v>
      </c>
      <c r="BK130" s="192">
        <f t="shared" si="39"/>
        <v>0</v>
      </c>
      <c r="BL130" s="20" t="s">
        <v>185</v>
      </c>
      <c r="BM130" s="191" t="s">
        <v>971</v>
      </c>
    </row>
    <row r="131" spans="1:65" s="2" customFormat="1" ht="24.2" customHeight="1">
      <c r="A131" s="37"/>
      <c r="B131" s="38"/>
      <c r="C131" s="179" t="s">
        <v>396</v>
      </c>
      <c r="D131" s="179" t="s">
        <v>144</v>
      </c>
      <c r="E131" s="180" t="s">
        <v>972</v>
      </c>
      <c r="F131" s="181" t="s">
        <v>973</v>
      </c>
      <c r="G131" s="182" t="s">
        <v>906</v>
      </c>
      <c r="H131" s="183">
        <v>1</v>
      </c>
      <c r="I131" s="184"/>
      <c r="J131" s="184"/>
      <c r="K131" s="185">
        <f t="shared" si="27"/>
        <v>0</v>
      </c>
      <c r="L131" s="181" t="s">
        <v>148</v>
      </c>
      <c r="M131" s="42"/>
      <c r="N131" s="186" t="s">
        <v>22</v>
      </c>
      <c r="O131" s="187" t="s">
        <v>46</v>
      </c>
      <c r="P131" s="188">
        <f t="shared" si="28"/>
        <v>0</v>
      </c>
      <c r="Q131" s="188">
        <f t="shared" si="29"/>
        <v>0</v>
      </c>
      <c r="R131" s="188">
        <f t="shared" si="30"/>
        <v>0</v>
      </c>
      <c r="S131" s="67"/>
      <c r="T131" s="189">
        <f t="shared" si="31"/>
        <v>0</v>
      </c>
      <c r="U131" s="189">
        <v>0</v>
      </c>
      <c r="V131" s="189">
        <f t="shared" si="32"/>
        <v>0</v>
      </c>
      <c r="W131" s="189">
        <v>0</v>
      </c>
      <c r="X131" s="190">
        <f t="shared" si="33"/>
        <v>0</v>
      </c>
      <c r="Y131" s="37"/>
      <c r="Z131" s="37"/>
      <c r="AA131" s="37"/>
      <c r="AB131" s="37"/>
      <c r="AC131" s="37"/>
      <c r="AD131" s="37"/>
      <c r="AE131" s="37"/>
      <c r="AR131" s="191" t="s">
        <v>185</v>
      </c>
      <c r="AT131" s="191" t="s">
        <v>144</v>
      </c>
      <c r="AU131" s="191" t="s">
        <v>150</v>
      </c>
      <c r="AY131" s="20" t="s">
        <v>141</v>
      </c>
      <c r="BE131" s="192">
        <f t="shared" si="34"/>
        <v>0</v>
      </c>
      <c r="BF131" s="192">
        <f t="shared" si="35"/>
        <v>0</v>
      </c>
      <c r="BG131" s="192">
        <f t="shared" si="36"/>
        <v>0</v>
      </c>
      <c r="BH131" s="192">
        <f t="shared" si="37"/>
        <v>0</v>
      </c>
      <c r="BI131" s="192">
        <f t="shared" si="38"/>
        <v>0</v>
      </c>
      <c r="BJ131" s="20" t="s">
        <v>150</v>
      </c>
      <c r="BK131" s="192">
        <f t="shared" si="39"/>
        <v>0</v>
      </c>
      <c r="BL131" s="20" t="s">
        <v>185</v>
      </c>
      <c r="BM131" s="191" t="s">
        <v>974</v>
      </c>
    </row>
    <row r="132" spans="1:65" s="2" customFormat="1" ht="16.5" customHeight="1">
      <c r="A132" s="37"/>
      <c r="B132" s="38"/>
      <c r="C132" s="179" t="s">
        <v>412</v>
      </c>
      <c r="D132" s="179" t="s">
        <v>144</v>
      </c>
      <c r="E132" s="180" t="s">
        <v>975</v>
      </c>
      <c r="F132" s="181" t="s">
        <v>976</v>
      </c>
      <c r="G132" s="182" t="s">
        <v>155</v>
      </c>
      <c r="H132" s="183">
        <v>6</v>
      </c>
      <c r="I132" s="184"/>
      <c r="J132" s="184"/>
      <c r="K132" s="185">
        <f t="shared" si="27"/>
        <v>0</v>
      </c>
      <c r="L132" s="181" t="s">
        <v>148</v>
      </c>
      <c r="M132" s="42"/>
      <c r="N132" s="186" t="s">
        <v>22</v>
      </c>
      <c r="O132" s="187" t="s">
        <v>46</v>
      </c>
      <c r="P132" s="188">
        <f t="shared" si="28"/>
        <v>0</v>
      </c>
      <c r="Q132" s="188">
        <f t="shared" si="29"/>
        <v>0</v>
      </c>
      <c r="R132" s="188">
        <f t="shared" si="30"/>
        <v>0</v>
      </c>
      <c r="S132" s="67"/>
      <c r="T132" s="189">
        <f t="shared" si="31"/>
        <v>0</v>
      </c>
      <c r="U132" s="189">
        <v>0</v>
      </c>
      <c r="V132" s="189">
        <f t="shared" si="32"/>
        <v>0</v>
      </c>
      <c r="W132" s="189">
        <v>0</v>
      </c>
      <c r="X132" s="190">
        <f t="shared" si="33"/>
        <v>0</v>
      </c>
      <c r="Y132" s="37"/>
      <c r="Z132" s="37"/>
      <c r="AA132" s="37"/>
      <c r="AB132" s="37"/>
      <c r="AC132" s="37"/>
      <c r="AD132" s="37"/>
      <c r="AE132" s="37"/>
      <c r="AR132" s="191" t="s">
        <v>185</v>
      </c>
      <c r="AT132" s="191" t="s">
        <v>144</v>
      </c>
      <c r="AU132" s="191" t="s">
        <v>150</v>
      </c>
      <c r="AY132" s="20" t="s">
        <v>141</v>
      </c>
      <c r="BE132" s="192">
        <f t="shared" si="34"/>
        <v>0</v>
      </c>
      <c r="BF132" s="192">
        <f t="shared" si="35"/>
        <v>0</v>
      </c>
      <c r="BG132" s="192">
        <f t="shared" si="36"/>
        <v>0</v>
      </c>
      <c r="BH132" s="192">
        <f t="shared" si="37"/>
        <v>0</v>
      </c>
      <c r="BI132" s="192">
        <f t="shared" si="38"/>
        <v>0</v>
      </c>
      <c r="BJ132" s="20" t="s">
        <v>150</v>
      </c>
      <c r="BK132" s="192">
        <f t="shared" si="39"/>
        <v>0</v>
      </c>
      <c r="BL132" s="20" t="s">
        <v>185</v>
      </c>
      <c r="BM132" s="191" t="s">
        <v>977</v>
      </c>
    </row>
    <row r="133" spans="1:65" s="2" customFormat="1" ht="21.75" customHeight="1">
      <c r="A133" s="37"/>
      <c r="B133" s="38"/>
      <c r="C133" s="179" t="s">
        <v>835</v>
      </c>
      <c r="D133" s="179" t="s">
        <v>144</v>
      </c>
      <c r="E133" s="180" t="s">
        <v>978</v>
      </c>
      <c r="F133" s="181" t="s">
        <v>979</v>
      </c>
      <c r="G133" s="182" t="s">
        <v>155</v>
      </c>
      <c r="H133" s="183">
        <v>3</v>
      </c>
      <c r="I133" s="184"/>
      <c r="J133" s="184"/>
      <c r="K133" s="185">
        <f t="shared" si="27"/>
        <v>0</v>
      </c>
      <c r="L133" s="181" t="s">
        <v>148</v>
      </c>
      <c r="M133" s="42"/>
      <c r="N133" s="186" t="s">
        <v>22</v>
      </c>
      <c r="O133" s="187" t="s">
        <v>46</v>
      </c>
      <c r="P133" s="188">
        <f t="shared" si="28"/>
        <v>0</v>
      </c>
      <c r="Q133" s="188">
        <f t="shared" si="29"/>
        <v>0</v>
      </c>
      <c r="R133" s="188">
        <f t="shared" si="30"/>
        <v>0</v>
      </c>
      <c r="S133" s="67"/>
      <c r="T133" s="189">
        <f t="shared" si="31"/>
        <v>0</v>
      </c>
      <c r="U133" s="189">
        <v>0</v>
      </c>
      <c r="V133" s="189">
        <f t="shared" si="32"/>
        <v>0</v>
      </c>
      <c r="W133" s="189">
        <v>0</v>
      </c>
      <c r="X133" s="190">
        <f t="shared" si="33"/>
        <v>0</v>
      </c>
      <c r="Y133" s="37"/>
      <c r="Z133" s="37"/>
      <c r="AA133" s="37"/>
      <c r="AB133" s="37"/>
      <c r="AC133" s="37"/>
      <c r="AD133" s="37"/>
      <c r="AE133" s="37"/>
      <c r="AR133" s="191" t="s">
        <v>185</v>
      </c>
      <c r="AT133" s="191" t="s">
        <v>144</v>
      </c>
      <c r="AU133" s="191" t="s">
        <v>150</v>
      </c>
      <c r="AY133" s="20" t="s">
        <v>141</v>
      </c>
      <c r="BE133" s="192">
        <f t="shared" si="34"/>
        <v>0</v>
      </c>
      <c r="BF133" s="192">
        <f t="shared" si="35"/>
        <v>0</v>
      </c>
      <c r="BG133" s="192">
        <f t="shared" si="36"/>
        <v>0</v>
      </c>
      <c r="BH133" s="192">
        <f t="shared" si="37"/>
        <v>0</v>
      </c>
      <c r="BI133" s="192">
        <f t="shared" si="38"/>
        <v>0</v>
      </c>
      <c r="BJ133" s="20" t="s">
        <v>150</v>
      </c>
      <c r="BK133" s="192">
        <f t="shared" si="39"/>
        <v>0</v>
      </c>
      <c r="BL133" s="20" t="s">
        <v>185</v>
      </c>
      <c r="BM133" s="191" t="s">
        <v>871</v>
      </c>
    </row>
    <row r="134" spans="1:65" s="2" customFormat="1" ht="33" customHeight="1">
      <c r="A134" s="37"/>
      <c r="B134" s="38"/>
      <c r="C134" s="179" t="s">
        <v>371</v>
      </c>
      <c r="D134" s="179" t="s">
        <v>144</v>
      </c>
      <c r="E134" s="180" t="s">
        <v>980</v>
      </c>
      <c r="F134" s="181" t="s">
        <v>981</v>
      </c>
      <c r="G134" s="182" t="s">
        <v>906</v>
      </c>
      <c r="H134" s="183">
        <v>2</v>
      </c>
      <c r="I134" s="184"/>
      <c r="J134" s="184"/>
      <c r="K134" s="185">
        <f t="shared" si="27"/>
        <v>0</v>
      </c>
      <c r="L134" s="181" t="s">
        <v>148</v>
      </c>
      <c r="M134" s="42"/>
      <c r="N134" s="186" t="s">
        <v>22</v>
      </c>
      <c r="O134" s="187" t="s">
        <v>46</v>
      </c>
      <c r="P134" s="188">
        <f t="shared" si="28"/>
        <v>0</v>
      </c>
      <c r="Q134" s="188">
        <f t="shared" si="29"/>
        <v>0</v>
      </c>
      <c r="R134" s="188">
        <f t="shared" si="30"/>
        <v>0</v>
      </c>
      <c r="S134" s="67"/>
      <c r="T134" s="189">
        <f t="shared" si="31"/>
        <v>0</v>
      </c>
      <c r="U134" s="189">
        <v>0</v>
      </c>
      <c r="V134" s="189">
        <f t="shared" si="32"/>
        <v>0</v>
      </c>
      <c r="W134" s="189">
        <v>0</v>
      </c>
      <c r="X134" s="190">
        <f t="shared" si="33"/>
        <v>0</v>
      </c>
      <c r="Y134" s="37"/>
      <c r="Z134" s="37"/>
      <c r="AA134" s="37"/>
      <c r="AB134" s="37"/>
      <c r="AC134" s="37"/>
      <c r="AD134" s="37"/>
      <c r="AE134" s="37"/>
      <c r="AR134" s="191" t="s">
        <v>185</v>
      </c>
      <c r="AT134" s="191" t="s">
        <v>144</v>
      </c>
      <c r="AU134" s="191" t="s">
        <v>150</v>
      </c>
      <c r="AY134" s="20" t="s">
        <v>141</v>
      </c>
      <c r="BE134" s="192">
        <f t="shared" si="34"/>
        <v>0</v>
      </c>
      <c r="BF134" s="192">
        <f t="shared" si="35"/>
        <v>0</v>
      </c>
      <c r="BG134" s="192">
        <f t="shared" si="36"/>
        <v>0</v>
      </c>
      <c r="BH134" s="192">
        <f t="shared" si="37"/>
        <v>0</v>
      </c>
      <c r="BI134" s="192">
        <f t="shared" si="38"/>
        <v>0</v>
      </c>
      <c r="BJ134" s="20" t="s">
        <v>150</v>
      </c>
      <c r="BK134" s="192">
        <f t="shared" si="39"/>
        <v>0</v>
      </c>
      <c r="BL134" s="20" t="s">
        <v>185</v>
      </c>
      <c r="BM134" s="191" t="s">
        <v>982</v>
      </c>
    </row>
    <row r="135" spans="1:65" s="2" customFormat="1" ht="33" customHeight="1">
      <c r="A135" s="37"/>
      <c r="B135" s="38"/>
      <c r="C135" s="179" t="s">
        <v>847</v>
      </c>
      <c r="D135" s="179" t="s">
        <v>144</v>
      </c>
      <c r="E135" s="180" t="s">
        <v>983</v>
      </c>
      <c r="F135" s="181" t="s">
        <v>984</v>
      </c>
      <c r="G135" s="182" t="s">
        <v>906</v>
      </c>
      <c r="H135" s="183">
        <v>1</v>
      </c>
      <c r="I135" s="184"/>
      <c r="J135" s="184"/>
      <c r="K135" s="185">
        <f t="shared" si="27"/>
        <v>0</v>
      </c>
      <c r="L135" s="181" t="s">
        <v>148</v>
      </c>
      <c r="M135" s="42"/>
      <c r="N135" s="186" t="s">
        <v>22</v>
      </c>
      <c r="O135" s="187" t="s">
        <v>46</v>
      </c>
      <c r="P135" s="188">
        <f t="shared" si="28"/>
        <v>0</v>
      </c>
      <c r="Q135" s="188">
        <f t="shared" si="29"/>
        <v>0</v>
      </c>
      <c r="R135" s="188">
        <f t="shared" si="30"/>
        <v>0</v>
      </c>
      <c r="S135" s="67"/>
      <c r="T135" s="189">
        <f t="shared" si="31"/>
        <v>0</v>
      </c>
      <c r="U135" s="189">
        <v>0</v>
      </c>
      <c r="V135" s="189">
        <f t="shared" si="32"/>
        <v>0</v>
      </c>
      <c r="W135" s="189">
        <v>0</v>
      </c>
      <c r="X135" s="190">
        <f t="shared" si="33"/>
        <v>0</v>
      </c>
      <c r="Y135" s="37"/>
      <c r="Z135" s="37"/>
      <c r="AA135" s="37"/>
      <c r="AB135" s="37"/>
      <c r="AC135" s="37"/>
      <c r="AD135" s="37"/>
      <c r="AE135" s="37"/>
      <c r="AR135" s="191" t="s">
        <v>185</v>
      </c>
      <c r="AT135" s="191" t="s">
        <v>144</v>
      </c>
      <c r="AU135" s="191" t="s">
        <v>150</v>
      </c>
      <c r="AY135" s="20" t="s">
        <v>141</v>
      </c>
      <c r="BE135" s="192">
        <f t="shared" si="34"/>
        <v>0</v>
      </c>
      <c r="BF135" s="192">
        <f t="shared" si="35"/>
        <v>0</v>
      </c>
      <c r="BG135" s="192">
        <f t="shared" si="36"/>
        <v>0</v>
      </c>
      <c r="BH135" s="192">
        <f t="shared" si="37"/>
        <v>0</v>
      </c>
      <c r="BI135" s="192">
        <f t="shared" si="38"/>
        <v>0</v>
      </c>
      <c r="BJ135" s="20" t="s">
        <v>150</v>
      </c>
      <c r="BK135" s="192">
        <f t="shared" si="39"/>
        <v>0</v>
      </c>
      <c r="BL135" s="20" t="s">
        <v>185</v>
      </c>
      <c r="BM135" s="191" t="s">
        <v>985</v>
      </c>
    </row>
    <row r="136" spans="1:65" s="2" customFormat="1" ht="16.5" customHeight="1">
      <c r="A136" s="37"/>
      <c r="B136" s="38"/>
      <c r="C136" s="179" t="s">
        <v>851</v>
      </c>
      <c r="D136" s="179" t="s">
        <v>144</v>
      </c>
      <c r="E136" s="180" t="s">
        <v>986</v>
      </c>
      <c r="F136" s="181" t="s">
        <v>987</v>
      </c>
      <c r="G136" s="182" t="s">
        <v>906</v>
      </c>
      <c r="H136" s="183">
        <v>2</v>
      </c>
      <c r="I136" s="184"/>
      <c r="J136" s="184"/>
      <c r="K136" s="185">
        <f t="shared" si="27"/>
        <v>0</v>
      </c>
      <c r="L136" s="181" t="s">
        <v>148</v>
      </c>
      <c r="M136" s="42"/>
      <c r="N136" s="186" t="s">
        <v>22</v>
      </c>
      <c r="O136" s="187" t="s">
        <v>46</v>
      </c>
      <c r="P136" s="188">
        <f t="shared" si="28"/>
        <v>0</v>
      </c>
      <c r="Q136" s="188">
        <f t="shared" si="29"/>
        <v>0</v>
      </c>
      <c r="R136" s="188">
        <f t="shared" si="30"/>
        <v>0</v>
      </c>
      <c r="S136" s="67"/>
      <c r="T136" s="189">
        <f t="shared" si="31"/>
        <v>0</v>
      </c>
      <c r="U136" s="189">
        <v>0</v>
      </c>
      <c r="V136" s="189">
        <f t="shared" si="32"/>
        <v>0</v>
      </c>
      <c r="W136" s="189">
        <v>0</v>
      </c>
      <c r="X136" s="190">
        <f t="shared" si="33"/>
        <v>0</v>
      </c>
      <c r="Y136" s="37"/>
      <c r="Z136" s="37"/>
      <c r="AA136" s="37"/>
      <c r="AB136" s="37"/>
      <c r="AC136" s="37"/>
      <c r="AD136" s="37"/>
      <c r="AE136" s="37"/>
      <c r="AR136" s="191" t="s">
        <v>185</v>
      </c>
      <c r="AT136" s="191" t="s">
        <v>144</v>
      </c>
      <c r="AU136" s="191" t="s">
        <v>150</v>
      </c>
      <c r="AY136" s="20" t="s">
        <v>141</v>
      </c>
      <c r="BE136" s="192">
        <f t="shared" si="34"/>
        <v>0</v>
      </c>
      <c r="BF136" s="192">
        <f t="shared" si="35"/>
        <v>0</v>
      </c>
      <c r="BG136" s="192">
        <f t="shared" si="36"/>
        <v>0</v>
      </c>
      <c r="BH136" s="192">
        <f t="shared" si="37"/>
        <v>0</v>
      </c>
      <c r="BI136" s="192">
        <f t="shared" si="38"/>
        <v>0</v>
      </c>
      <c r="BJ136" s="20" t="s">
        <v>150</v>
      </c>
      <c r="BK136" s="192">
        <f t="shared" si="39"/>
        <v>0</v>
      </c>
      <c r="BL136" s="20" t="s">
        <v>185</v>
      </c>
      <c r="BM136" s="191" t="s">
        <v>435</v>
      </c>
    </row>
    <row r="137" spans="1:65" s="2" customFormat="1" ht="24.2" customHeight="1">
      <c r="A137" s="37"/>
      <c r="B137" s="38"/>
      <c r="C137" s="179" t="s">
        <v>821</v>
      </c>
      <c r="D137" s="179" t="s">
        <v>144</v>
      </c>
      <c r="E137" s="180" t="s">
        <v>988</v>
      </c>
      <c r="F137" s="181" t="s">
        <v>989</v>
      </c>
      <c r="G137" s="182" t="s">
        <v>551</v>
      </c>
      <c r="H137" s="259"/>
      <c r="I137" s="184"/>
      <c r="J137" s="184"/>
      <c r="K137" s="185">
        <f t="shared" si="27"/>
        <v>0</v>
      </c>
      <c r="L137" s="181" t="s">
        <v>148</v>
      </c>
      <c r="M137" s="42"/>
      <c r="N137" s="186" t="s">
        <v>22</v>
      </c>
      <c r="O137" s="187" t="s">
        <v>46</v>
      </c>
      <c r="P137" s="188">
        <f t="shared" si="28"/>
        <v>0</v>
      </c>
      <c r="Q137" s="188">
        <f t="shared" si="29"/>
        <v>0</v>
      </c>
      <c r="R137" s="188">
        <f t="shared" si="30"/>
        <v>0</v>
      </c>
      <c r="S137" s="67"/>
      <c r="T137" s="189">
        <f t="shared" si="31"/>
        <v>0</v>
      </c>
      <c r="U137" s="189">
        <v>0</v>
      </c>
      <c r="V137" s="189">
        <f t="shared" si="32"/>
        <v>0</v>
      </c>
      <c r="W137" s="189">
        <v>0</v>
      </c>
      <c r="X137" s="190">
        <f t="shared" si="33"/>
        <v>0</v>
      </c>
      <c r="Y137" s="37"/>
      <c r="Z137" s="37"/>
      <c r="AA137" s="37"/>
      <c r="AB137" s="37"/>
      <c r="AC137" s="37"/>
      <c r="AD137" s="37"/>
      <c r="AE137" s="37"/>
      <c r="AR137" s="191" t="s">
        <v>185</v>
      </c>
      <c r="AT137" s="191" t="s">
        <v>144</v>
      </c>
      <c r="AU137" s="191" t="s">
        <v>150</v>
      </c>
      <c r="AY137" s="20" t="s">
        <v>141</v>
      </c>
      <c r="BE137" s="192">
        <f t="shared" si="34"/>
        <v>0</v>
      </c>
      <c r="BF137" s="192">
        <f t="shared" si="35"/>
        <v>0</v>
      </c>
      <c r="BG137" s="192">
        <f t="shared" si="36"/>
        <v>0</v>
      </c>
      <c r="BH137" s="192">
        <f t="shared" si="37"/>
        <v>0</v>
      </c>
      <c r="BI137" s="192">
        <f t="shared" si="38"/>
        <v>0</v>
      </c>
      <c r="BJ137" s="20" t="s">
        <v>150</v>
      </c>
      <c r="BK137" s="192">
        <f t="shared" si="39"/>
        <v>0</v>
      </c>
      <c r="BL137" s="20" t="s">
        <v>185</v>
      </c>
      <c r="BM137" s="191" t="s">
        <v>441</v>
      </c>
    </row>
    <row r="138" spans="1:65" s="12" customFormat="1" ht="25.9" customHeight="1">
      <c r="B138" s="162"/>
      <c r="C138" s="163"/>
      <c r="D138" s="164" t="s">
        <v>75</v>
      </c>
      <c r="E138" s="165" t="s">
        <v>990</v>
      </c>
      <c r="F138" s="165" t="s">
        <v>991</v>
      </c>
      <c r="G138" s="163"/>
      <c r="H138" s="163"/>
      <c r="I138" s="166"/>
      <c r="J138" s="166"/>
      <c r="K138" s="167">
        <f>BK138</f>
        <v>0</v>
      </c>
      <c r="L138" s="163"/>
      <c r="M138" s="168"/>
      <c r="N138" s="169"/>
      <c r="O138" s="170"/>
      <c r="P138" s="170"/>
      <c r="Q138" s="171">
        <f>Q139+Q144+Q148+Q151</f>
        <v>0</v>
      </c>
      <c r="R138" s="171">
        <f>R139+R144+R148+R151</f>
        <v>0</v>
      </c>
      <c r="S138" s="170"/>
      <c r="T138" s="172">
        <f>T139+T144+T148+T151</f>
        <v>0</v>
      </c>
      <c r="U138" s="170"/>
      <c r="V138" s="172">
        <f>V139+V144+V148+V151</f>
        <v>0</v>
      </c>
      <c r="W138" s="170"/>
      <c r="X138" s="173">
        <f>X139+X144+X148+X151</f>
        <v>0</v>
      </c>
      <c r="AR138" s="174" t="s">
        <v>84</v>
      </c>
      <c r="AT138" s="175" t="s">
        <v>75</v>
      </c>
      <c r="AU138" s="175" t="s">
        <v>76</v>
      </c>
      <c r="AY138" s="174" t="s">
        <v>141</v>
      </c>
      <c r="BK138" s="176">
        <f>BK139+BK144+BK148+BK151</f>
        <v>0</v>
      </c>
    </row>
    <row r="139" spans="1:65" s="12" customFormat="1" ht="22.9" customHeight="1">
      <c r="B139" s="162"/>
      <c r="C139" s="163"/>
      <c r="D139" s="164" t="s">
        <v>75</v>
      </c>
      <c r="E139" s="177" t="s">
        <v>992</v>
      </c>
      <c r="F139" s="177" t="s">
        <v>993</v>
      </c>
      <c r="G139" s="163"/>
      <c r="H139" s="163"/>
      <c r="I139" s="166"/>
      <c r="J139" s="166"/>
      <c r="K139" s="178">
        <f>BK139</f>
        <v>0</v>
      </c>
      <c r="L139" s="163"/>
      <c r="M139" s="168"/>
      <c r="N139" s="169"/>
      <c r="O139" s="170"/>
      <c r="P139" s="170"/>
      <c r="Q139" s="171">
        <f>SUM(Q140:Q143)</f>
        <v>0</v>
      </c>
      <c r="R139" s="171">
        <f>SUM(R140:R143)</f>
        <v>0</v>
      </c>
      <c r="S139" s="170"/>
      <c r="T139" s="172">
        <f>SUM(T140:T143)</f>
        <v>0</v>
      </c>
      <c r="U139" s="170"/>
      <c r="V139" s="172">
        <f>SUM(V140:V143)</f>
        <v>0</v>
      </c>
      <c r="W139" s="170"/>
      <c r="X139" s="173">
        <f>SUM(X140:X143)</f>
        <v>0</v>
      </c>
      <c r="AR139" s="174" t="s">
        <v>84</v>
      </c>
      <c r="AT139" s="175" t="s">
        <v>75</v>
      </c>
      <c r="AU139" s="175" t="s">
        <v>84</v>
      </c>
      <c r="AY139" s="174" t="s">
        <v>141</v>
      </c>
      <c r="BK139" s="176">
        <f>SUM(BK140:BK143)</f>
        <v>0</v>
      </c>
    </row>
    <row r="140" spans="1:65" s="2" customFormat="1" ht="37.9" customHeight="1">
      <c r="A140" s="37"/>
      <c r="B140" s="38"/>
      <c r="C140" s="179" t="s">
        <v>84</v>
      </c>
      <c r="D140" s="179" t="s">
        <v>144</v>
      </c>
      <c r="E140" s="180" t="s">
        <v>902</v>
      </c>
      <c r="F140" s="181" t="s">
        <v>903</v>
      </c>
      <c r="G140" s="182" t="s">
        <v>551</v>
      </c>
      <c r="H140" s="259"/>
      <c r="I140" s="184"/>
      <c r="J140" s="184"/>
      <c r="K140" s="185">
        <f>ROUND(P140*H140,2)</f>
        <v>0</v>
      </c>
      <c r="L140" s="181" t="s">
        <v>148</v>
      </c>
      <c r="M140" s="42"/>
      <c r="N140" s="186" t="s">
        <v>22</v>
      </c>
      <c r="O140" s="187" t="s">
        <v>46</v>
      </c>
      <c r="P140" s="188">
        <f>I140+J140</f>
        <v>0</v>
      </c>
      <c r="Q140" s="188">
        <f>ROUND(I140*H140,2)</f>
        <v>0</v>
      </c>
      <c r="R140" s="188">
        <f>ROUND(J140*H140,2)</f>
        <v>0</v>
      </c>
      <c r="S140" s="67"/>
      <c r="T140" s="189">
        <f>S140*H140</f>
        <v>0</v>
      </c>
      <c r="U140" s="189">
        <v>0</v>
      </c>
      <c r="V140" s="189">
        <f>U140*H140</f>
        <v>0</v>
      </c>
      <c r="W140" s="189">
        <v>0</v>
      </c>
      <c r="X140" s="190">
        <f>W140*H140</f>
        <v>0</v>
      </c>
      <c r="Y140" s="37"/>
      <c r="Z140" s="37"/>
      <c r="AA140" s="37"/>
      <c r="AB140" s="37"/>
      <c r="AC140" s="37"/>
      <c r="AD140" s="37"/>
      <c r="AE140" s="37"/>
      <c r="AR140" s="191" t="s">
        <v>185</v>
      </c>
      <c r="AT140" s="191" t="s">
        <v>144</v>
      </c>
      <c r="AU140" s="191" t="s">
        <v>150</v>
      </c>
      <c r="AY140" s="20" t="s">
        <v>141</v>
      </c>
      <c r="BE140" s="192">
        <f>IF(O140="základní",K140,0)</f>
        <v>0</v>
      </c>
      <c r="BF140" s="192">
        <f>IF(O140="snížená",K140,0)</f>
        <v>0</v>
      </c>
      <c r="BG140" s="192">
        <f>IF(O140="zákl. přenesená",K140,0)</f>
        <v>0</v>
      </c>
      <c r="BH140" s="192">
        <f>IF(O140="sníž. přenesená",K140,0)</f>
        <v>0</v>
      </c>
      <c r="BI140" s="192">
        <f>IF(O140="nulová",K140,0)</f>
        <v>0</v>
      </c>
      <c r="BJ140" s="20" t="s">
        <v>150</v>
      </c>
      <c r="BK140" s="192">
        <f>ROUND(P140*H140,2)</f>
        <v>0</v>
      </c>
      <c r="BL140" s="20" t="s">
        <v>185</v>
      </c>
      <c r="BM140" s="191" t="s">
        <v>453</v>
      </c>
    </row>
    <row r="141" spans="1:65" s="2" customFormat="1" ht="16.5" customHeight="1">
      <c r="A141" s="37"/>
      <c r="B141" s="38"/>
      <c r="C141" s="179" t="s">
        <v>150</v>
      </c>
      <c r="D141" s="179" t="s">
        <v>144</v>
      </c>
      <c r="E141" s="180" t="s">
        <v>994</v>
      </c>
      <c r="F141" s="181" t="s">
        <v>995</v>
      </c>
      <c r="G141" s="182" t="s">
        <v>906</v>
      </c>
      <c r="H141" s="183">
        <v>1</v>
      </c>
      <c r="I141" s="184"/>
      <c r="J141" s="184"/>
      <c r="K141" s="185">
        <f>ROUND(P141*H141,2)</f>
        <v>0</v>
      </c>
      <c r="L141" s="181" t="s">
        <v>148</v>
      </c>
      <c r="M141" s="42"/>
      <c r="N141" s="186" t="s">
        <v>22</v>
      </c>
      <c r="O141" s="187" t="s">
        <v>46</v>
      </c>
      <c r="P141" s="188">
        <f>I141+J141</f>
        <v>0</v>
      </c>
      <c r="Q141" s="188">
        <f>ROUND(I141*H141,2)</f>
        <v>0</v>
      </c>
      <c r="R141" s="188">
        <f>ROUND(J141*H141,2)</f>
        <v>0</v>
      </c>
      <c r="S141" s="67"/>
      <c r="T141" s="189">
        <f>S141*H141</f>
        <v>0</v>
      </c>
      <c r="U141" s="189">
        <v>0</v>
      </c>
      <c r="V141" s="189">
        <f>U141*H141</f>
        <v>0</v>
      </c>
      <c r="W141" s="189">
        <v>0</v>
      </c>
      <c r="X141" s="190">
        <f>W141*H141</f>
        <v>0</v>
      </c>
      <c r="Y141" s="37"/>
      <c r="Z141" s="37"/>
      <c r="AA141" s="37"/>
      <c r="AB141" s="37"/>
      <c r="AC141" s="37"/>
      <c r="AD141" s="37"/>
      <c r="AE141" s="37"/>
      <c r="AR141" s="191" t="s">
        <v>185</v>
      </c>
      <c r="AT141" s="191" t="s">
        <v>144</v>
      </c>
      <c r="AU141" s="191" t="s">
        <v>150</v>
      </c>
      <c r="AY141" s="20" t="s">
        <v>141</v>
      </c>
      <c r="BE141" s="192">
        <f>IF(O141="základní",K141,0)</f>
        <v>0</v>
      </c>
      <c r="BF141" s="192">
        <f>IF(O141="snížená",K141,0)</f>
        <v>0</v>
      </c>
      <c r="BG141" s="192">
        <f>IF(O141="zákl. přenesená",K141,0)</f>
        <v>0</v>
      </c>
      <c r="BH141" s="192">
        <f>IF(O141="sníž. přenesená",K141,0)</f>
        <v>0</v>
      </c>
      <c r="BI141" s="192">
        <f>IF(O141="nulová",K141,0)</f>
        <v>0</v>
      </c>
      <c r="BJ141" s="20" t="s">
        <v>150</v>
      </c>
      <c r="BK141" s="192">
        <f>ROUND(P141*H141,2)</f>
        <v>0</v>
      </c>
      <c r="BL141" s="20" t="s">
        <v>185</v>
      </c>
      <c r="BM141" s="191" t="s">
        <v>472</v>
      </c>
    </row>
    <row r="142" spans="1:65" s="2" customFormat="1" ht="16.5" customHeight="1">
      <c r="A142" s="37"/>
      <c r="B142" s="38"/>
      <c r="C142" s="179" t="s">
        <v>159</v>
      </c>
      <c r="D142" s="179" t="s">
        <v>144</v>
      </c>
      <c r="E142" s="180" t="s">
        <v>907</v>
      </c>
      <c r="F142" s="181" t="s">
        <v>908</v>
      </c>
      <c r="G142" s="182" t="s">
        <v>551</v>
      </c>
      <c r="H142" s="259"/>
      <c r="I142" s="184"/>
      <c r="J142" s="184"/>
      <c r="K142" s="185">
        <f>ROUND(P142*H142,2)</f>
        <v>0</v>
      </c>
      <c r="L142" s="181" t="s">
        <v>148</v>
      </c>
      <c r="M142" s="42"/>
      <c r="N142" s="186" t="s">
        <v>22</v>
      </c>
      <c r="O142" s="187" t="s">
        <v>46</v>
      </c>
      <c r="P142" s="188">
        <f>I142+J142</f>
        <v>0</v>
      </c>
      <c r="Q142" s="188">
        <f>ROUND(I142*H142,2)</f>
        <v>0</v>
      </c>
      <c r="R142" s="188">
        <f>ROUND(J142*H142,2)</f>
        <v>0</v>
      </c>
      <c r="S142" s="67"/>
      <c r="T142" s="189">
        <f>S142*H142</f>
        <v>0</v>
      </c>
      <c r="U142" s="189">
        <v>0</v>
      </c>
      <c r="V142" s="189">
        <f>U142*H142</f>
        <v>0</v>
      </c>
      <c r="W142" s="189">
        <v>0</v>
      </c>
      <c r="X142" s="190">
        <f>W142*H142</f>
        <v>0</v>
      </c>
      <c r="Y142" s="37"/>
      <c r="Z142" s="37"/>
      <c r="AA142" s="37"/>
      <c r="AB142" s="37"/>
      <c r="AC142" s="37"/>
      <c r="AD142" s="37"/>
      <c r="AE142" s="37"/>
      <c r="AR142" s="191" t="s">
        <v>185</v>
      </c>
      <c r="AT142" s="191" t="s">
        <v>144</v>
      </c>
      <c r="AU142" s="191" t="s">
        <v>150</v>
      </c>
      <c r="AY142" s="20" t="s">
        <v>141</v>
      </c>
      <c r="BE142" s="192">
        <f>IF(O142="základní",K142,0)</f>
        <v>0</v>
      </c>
      <c r="BF142" s="192">
        <f>IF(O142="snížená",K142,0)</f>
        <v>0</v>
      </c>
      <c r="BG142" s="192">
        <f>IF(O142="zákl. přenesená",K142,0)</f>
        <v>0</v>
      </c>
      <c r="BH142" s="192">
        <f>IF(O142="sníž. přenesená",K142,0)</f>
        <v>0</v>
      </c>
      <c r="BI142" s="192">
        <f>IF(O142="nulová",K142,0)</f>
        <v>0</v>
      </c>
      <c r="BJ142" s="20" t="s">
        <v>150</v>
      </c>
      <c r="BK142" s="192">
        <f>ROUND(P142*H142,2)</f>
        <v>0</v>
      </c>
      <c r="BL142" s="20" t="s">
        <v>185</v>
      </c>
      <c r="BM142" s="191" t="s">
        <v>482</v>
      </c>
    </row>
    <row r="143" spans="1:65" s="2" customFormat="1" ht="16.5" customHeight="1">
      <c r="A143" s="37"/>
      <c r="B143" s="38"/>
      <c r="C143" s="179" t="s">
        <v>185</v>
      </c>
      <c r="D143" s="179" t="s">
        <v>144</v>
      </c>
      <c r="E143" s="180" t="s">
        <v>909</v>
      </c>
      <c r="F143" s="181" t="s">
        <v>910</v>
      </c>
      <c r="G143" s="182" t="s">
        <v>551</v>
      </c>
      <c r="H143" s="259"/>
      <c r="I143" s="184"/>
      <c r="J143" s="184"/>
      <c r="K143" s="185">
        <f>ROUND(P143*H143,2)</f>
        <v>0</v>
      </c>
      <c r="L143" s="181" t="s">
        <v>148</v>
      </c>
      <c r="M143" s="42"/>
      <c r="N143" s="186" t="s">
        <v>22</v>
      </c>
      <c r="O143" s="187" t="s">
        <v>46</v>
      </c>
      <c r="P143" s="188">
        <f>I143+J143</f>
        <v>0</v>
      </c>
      <c r="Q143" s="188">
        <f>ROUND(I143*H143,2)</f>
        <v>0</v>
      </c>
      <c r="R143" s="188">
        <f>ROUND(J143*H143,2)</f>
        <v>0</v>
      </c>
      <c r="S143" s="67"/>
      <c r="T143" s="189">
        <f>S143*H143</f>
        <v>0</v>
      </c>
      <c r="U143" s="189">
        <v>0</v>
      </c>
      <c r="V143" s="189">
        <f>U143*H143</f>
        <v>0</v>
      </c>
      <c r="W143" s="189">
        <v>0</v>
      </c>
      <c r="X143" s="190">
        <f>W143*H143</f>
        <v>0</v>
      </c>
      <c r="Y143" s="37"/>
      <c r="Z143" s="37"/>
      <c r="AA143" s="37"/>
      <c r="AB143" s="37"/>
      <c r="AC143" s="37"/>
      <c r="AD143" s="37"/>
      <c r="AE143" s="37"/>
      <c r="AR143" s="191" t="s">
        <v>185</v>
      </c>
      <c r="AT143" s="191" t="s">
        <v>144</v>
      </c>
      <c r="AU143" s="191" t="s">
        <v>150</v>
      </c>
      <c r="AY143" s="20" t="s">
        <v>141</v>
      </c>
      <c r="BE143" s="192">
        <f>IF(O143="základní",K143,0)</f>
        <v>0</v>
      </c>
      <c r="BF143" s="192">
        <f>IF(O143="snížená",K143,0)</f>
        <v>0</v>
      </c>
      <c r="BG143" s="192">
        <f>IF(O143="zákl. přenesená",K143,0)</f>
        <v>0</v>
      </c>
      <c r="BH143" s="192">
        <f>IF(O143="sníž. přenesená",K143,0)</f>
        <v>0</v>
      </c>
      <c r="BI143" s="192">
        <f>IF(O143="nulová",K143,0)</f>
        <v>0</v>
      </c>
      <c r="BJ143" s="20" t="s">
        <v>150</v>
      </c>
      <c r="BK143" s="192">
        <f>ROUND(P143*H143,2)</f>
        <v>0</v>
      </c>
      <c r="BL143" s="20" t="s">
        <v>185</v>
      </c>
      <c r="BM143" s="191" t="s">
        <v>491</v>
      </c>
    </row>
    <row r="144" spans="1:65" s="12" customFormat="1" ht="22.9" customHeight="1">
      <c r="B144" s="162"/>
      <c r="C144" s="163"/>
      <c r="D144" s="164" t="s">
        <v>75</v>
      </c>
      <c r="E144" s="177" t="s">
        <v>996</v>
      </c>
      <c r="F144" s="177" t="s">
        <v>997</v>
      </c>
      <c r="G144" s="163"/>
      <c r="H144" s="163"/>
      <c r="I144" s="166"/>
      <c r="J144" s="166"/>
      <c r="K144" s="178">
        <f>BK144</f>
        <v>0</v>
      </c>
      <c r="L144" s="163"/>
      <c r="M144" s="168"/>
      <c r="N144" s="169"/>
      <c r="O144" s="170"/>
      <c r="P144" s="170"/>
      <c r="Q144" s="171">
        <f>SUM(Q145:Q147)</f>
        <v>0</v>
      </c>
      <c r="R144" s="171">
        <f>SUM(R145:R147)</f>
        <v>0</v>
      </c>
      <c r="S144" s="170"/>
      <c r="T144" s="172">
        <f>SUM(T145:T147)</f>
        <v>0</v>
      </c>
      <c r="U144" s="170"/>
      <c r="V144" s="172">
        <f>SUM(V145:V147)</f>
        <v>0</v>
      </c>
      <c r="W144" s="170"/>
      <c r="X144" s="173">
        <f>SUM(X145:X147)</f>
        <v>0</v>
      </c>
      <c r="AR144" s="174" t="s">
        <v>84</v>
      </c>
      <c r="AT144" s="175" t="s">
        <v>75</v>
      </c>
      <c r="AU144" s="175" t="s">
        <v>84</v>
      </c>
      <c r="AY144" s="174" t="s">
        <v>141</v>
      </c>
      <c r="BK144" s="176">
        <f>SUM(BK145:BK147)</f>
        <v>0</v>
      </c>
    </row>
    <row r="145" spans="1:65" s="2" customFormat="1" ht="24.2" customHeight="1">
      <c r="A145" s="37"/>
      <c r="B145" s="38"/>
      <c r="C145" s="179" t="s">
        <v>76</v>
      </c>
      <c r="D145" s="179" t="s">
        <v>144</v>
      </c>
      <c r="E145" s="180" t="s">
        <v>998</v>
      </c>
      <c r="F145" s="181" t="s">
        <v>999</v>
      </c>
      <c r="G145" s="182" t="s">
        <v>362</v>
      </c>
      <c r="H145" s="183">
        <v>20</v>
      </c>
      <c r="I145" s="184"/>
      <c r="J145" s="184"/>
      <c r="K145" s="185">
        <f>ROUND(P145*H145,2)</f>
        <v>0</v>
      </c>
      <c r="L145" s="181" t="s">
        <v>148</v>
      </c>
      <c r="M145" s="42"/>
      <c r="N145" s="186" t="s">
        <v>22</v>
      </c>
      <c r="O145" s="187" t="s">
        <v>46</v>
      </c>
      <c r="P145" s="188">
        <f>I145+J145</f>
        <v>0</v>
      </c>
      <c r="Q145" s="188">
        <f>ROUND(I145*H145,2)</f>
        <v>0</v>
      </c>
      <c r="R145" s="188">
        <f>ROUND(J145*H145,2)</f>
        <v>0</v>
      </c>
      <c r="S145" s="67"/>
      <c r="T145" s="189">
        <f>S145*H145</f>
        <v>0</v>
      </c>
      <c r="U145" s="189">
        <v>0</v>
      </c>
      <c r="V145" s="189">
        <f>U145*H145</f>
        <v>0</v>
      </c>
      <c r="W145" s="189">
        <v>0</v>
      </c>
      <c r="X145" s="190">
        <f>W145*H145</f>
        <v>0</v>
      </c>
      <c r="Y145" s="37"/>
      <c r="Z145" s="37"/>
      <c r="AA145" s="37"/>
      <c r="AB145" s="37"/>
      <c r="AC145" s="37"/>
      <c r="AD145" s="37"/>
      <c r="AE145" s="37"/>
      <c r="AR145" s="191" t="s">
        <v>185</v>
      </c>
      <c r="AT145" s="191" t="s">
        <v>144</v>
      </c>
      <c r="AU145" s="191" t="s">
        <v>150</v>
      </c>
      <c r="AY145" s="20" t="s">
        <v>141</v>
      </c>
      <c r="BE145" s="192">
        <f>IF(O145="základní",K145,0)</f>
        <v>0</v>
      </c>
      <c r="BF145" s="192">
        <f>IF(O145="snížená",K145,0)</f>
        <v>0</v>
      </c>
      <c r="BG145" s="192">
        <f>IF(O145="zákl. přenesená",K145,0)</f>
        <v>0</v>
      </c>
      <c r="BH145" s="192">
        <f>IF(O145="sníž. přenesená",K145,0)</f>
        <v>0</v>
      </c>
      <c r="BI145" s="192">
        <f>IF(O145="nulová",K145,0)</f>
        <v>0</v>
      </c>
      <c r="BJ145" s="20" t="s">
        <v>150</v>
      </c>
      <c r="BK145" s="192">
        <f>ROUND(P145*H145,2)</f>
        <v>0</v>
      </c>
      <c r="BL145" s="20" t="s">
        <v>185</v>
      </c>
      <c r="BM145" s="191" t="s">
        <v>505</v>
      </c>
    </row>
    <row r="146" spans="1:65" s="2" customFormat="1" ht="21.75" customHeight="1">
      <c r="A146" s="37"/>
      <c r="B146" s="38"/>
      <c r="C146" s="179" t="s">
        <v>211</v>
      </c>
      <c r="D146" s="179" t="s">
        <v>144</v>
      </c>
      <c r="E146" s="180" t="s">
        <v>1000</v>
      </c>
      <c r="F146" s="181" t="s">
        <v>1001</v>
      </c>
      <c r="G146" s="182" t="s">
        <v>362</v>
      </c>
      <c r="H146" s="183">
        <v>20</v>
      </c>
      <c r="I146" s="184"/>
      <c r="J146" s="184"/>
      <c r="K146" s="185">
        <f>ROUND(P146*H146,2)</f>
        <v>0</v>
      </c>
      <c r="L146" s="181" t="s">
        <v>148</v>
      </c>
      <c r="M146" s="42"/>
      <c r="N146" s="186" t="s">
        <v>22</v>
      </c>
      <c r="O146" s="187" t="s">
        <v>46</v>
      </c>
      <c r="P146" s="188">
        <f>I146+J146</f>
        <v>0</v>
      </c>
      <c r="Q146" s="188">
        <f>ROUND(I146*H146,2)</f>
        <v>0</v>
      </c>
      <c r="R146" s="188">
        <f>ROUND(J146*H146,2)</f>
        <v>0</v>
      </c>
      <c r="S146" s="67"/>
      <c r="T146" s="189">
        <f>S146*H146</f>
        <v>0</v>
      </c>
      <c r="U146" s="189">
        <v>0</v>
      </c>
      <c r="V146" s="189">
        <f>U146*H146</f>
        <v>0</v>
      </c>
      <c r="W146" s="189">
        <v>0</v>
      </c>
      <c r="X146" s="190">
        <f>W146*H146</f>
        <v>0</v>
      </c>
      <c r="Y146" s="37"/>
      <c r="Z146" s="37"/>
      <c r="AA146" s="37"/>
      <c r="AB146" s="37"/>
      <c r="AC146" s="37"/>
      <c r="AD146" s="37"/>
      <c r="AE146" s="37"/>
      <c r="AR146" s="191" t="s">
        <v>185</v>
      </c>
      <c r="AT146" s="191" t="s">
        <v>144</v>
      </c>
      <c r="AU146" s="191" t="s">
        <v>150</v>
      </c>
      <c r="AY146" s="20" t="s">
        <v>141</v>
      </c>
      <c r="BE146" s="192">
        <f>IF(O146="základní",K146,0)</f>
        <v>0</v>
      </c>
      <c r="BF146" s="192">
        <f>IF(O146="snížená",K146,0)</f>
        <v>0</v>
      </c>
      <c r="BG146" s="192">
        <f>IF(O146="zákl. přenesená",K146,0)</f>
        <v>0</v>
      </c>
      <c r="BH146" s="192">
        <f>IF(O146="sníž. přenesená",K146,0)</f>
        <v>0</v>
      </c>
      <c r="BI146" s="192">
        <f>IF(O146="nulová",K146,0)</f>
        <v>0</v>
      </c>
      <c r="BJ146" s="20" t="s">
        <v>150</v>
      </c>
      <c r="BK146" s="192">
        <f>ROUND(P146*H146,2)</f>
        <v>0</v>
      </c>
      <c r="BL146" s="20" t="s">
        <v>185</v>
      </c>
      <c r="BM146" s="191" t="s">
        <v>499</v>
      </c>
    </row>
    <row r="147" spans="1:65" s="2" customFormat="1" ht="24.2" customHeight="1">
      <c r="A147" s="37"/>
      <c r="B147" s="38"/>
      <c r="C147" s="179" t="s">
        <v>314</v>
      </c>
      <c r="D147" s="179" t="s">
        <v>144</v>
      </c>
      <c r="E147" s="180" t="s">
        <v>1002</v>
      </c>
      <c r="F147" s="181" t="s">
        <v>1003</v>
      </c>
      <c r="G147" s="182" t="s">
        <v>551</v>
      </c>
      <c r="H147" s="259"/>
      <c r="I147" s="184"/>
      <c r="J147" s="184"/>
      <c r="K147" s="185">
        <f>ROUND(P147*H147,2)</f>
        <v>0</v>
      </c>
      <c r="L147" s="181" t="s">
        <v>148</v>
      </c>
      <c r="M147" s="42"/>
      <c r="N147" s="186" t="s">
        <v>22</v>
      </c>
      <c r="O147" s="187" t="s">
        <v>46</v>
      </c>
      <c r="P147" s="188">
        <f>I147+J147</f>
        <v>0</v>
      </c>
      <c r="Q147" s="188">
        <f>ROUND(I147*H147,2)</f>
        <v>0</v>
      </c>
      <c r="R147" s="188">
        <f>ROUND(J147*H147,2)</f>
        <v>0</v>
      </c>
      <c r="S147" s="67"/>
      <c r="T147" s="189">
        <f>S147*H147</f>
        <v>0</v>
      </c>
      <c r="U147" s="189">
        <v>0</v>
      </c>
      <c r="V147" s="189">
        <f>U147*H147</f>
        <v>0</v>
      </c>
      <c r="W147" s="189">
        <v>0</v>
      </c>
      <c r="X147" s="190">
        <f>W147*H147</f>
        <v>0</v>
      </c>
      <c r="Y147" s="37"/>
      <c r="Z147" s="37"/>
      <c r="AA147" s="37"/>
      <c r="AB147" s="37"/>
      <c r="AC147" s="37"/>
      <c r="AD147" s="37"/>
      <c r="AE147" s="37"/>
      <c r="AR147" s="191" t="s">
        <v>185</v>
      </c>
      <c r="AT147" s="191" t="s">
        <v>144</v>
      </c>
      <c r="AU147" s="191" t="s">
        <v>150</v>
      </c>
      <c r="AY147" s="20" t="s">
        <v>141</v>
      </c>
      <c r="BE147" s="192">
        <f>IF(O147="základní",K147,0)</f>
        <v>0</v>
      </c>
      <c r="BF147" s="192">
        <f>IF(O147="snížená",K147,0)</f>
        <v>0</v>
      </c>
      <c r="BG147" s="192">
        <f>IF(O147="zákl. přenesená",K147,0)</f>
        <v>0</v>
      </c>
      <c r="BH147" s="192">
        <f>IF(O147="sníž. přenesená",K147,0)</f>
        <v>0</v>
      </c>
      <c r="BI147" s="192">
        <f>IF(O147="nulová",K147,0)</f>
        <v>0</v>
      </c>
      <c r="BJ147" s="20" t="s">
        <v>150</v>
      </c>
      <c r="BK147" s="192">
        <f>ROUND(P147*H147,2)</f>
        <v>0</v>
      </c>
      <c r="BL147" s="20" t="s">
        <v>185</v>
      </c>
      <c r="BM147" s="191" t="s">
        <v>518</v>
      </c>
    </row>
    <row r="148" spans="1:65" s="12" customFormat="1" ht="22.9" customHeight="1">
      <c r="B148" s="162"/>
      <c r="C148" s="163"/>
      <c r="D148" s="164" t="s">
        <v>75</v>
      </c>
      <c r="E148" s="177" t="s">
        <v>1004</v>
      </c>
      <c r="F148" s="177" t="s">
        <v>1005</v>
      </c>
      <c r="G148" s="163"/>
      <c r="H148" s="163"/>
      <c r="I148" s="166"/>
      <c r="J148" s="166"/>
      <c r="K148" s="178">
        <f>BK148</f>
        <v>0</v>
      </c>
      <c r="L148" s="163"/>
      <c r="M148" s="168"/>
      <c r="N148" s="169"/>
      <c r="O148" s="170"/>
      <c r="P148" s="170"/>
      <c r="Q148" s="171">
        <f>SUM(Q149:Q150)</f>
        <v>0</v>
      </c>
      <c r="R148" s="171">
        <f>SUM(R149:R150)</f>
        <v>0</v>
      </c>
      <c r="S148" s="170"/>
      <c r="T148" s="172">
        <f>SUM(T149:T150)</f>
        <v>0</v>
      </c>
      <c r="U148" s="170"/>
      <c r="V148" s="172">
        <f>SUM(V149:V150)</f>
        <v>0</v>
      </c>
      <c r="W148" s="170"/>
      <c r="X148" s="173">
        <f>SUM(X149:X150)</f>
        <v>0</v>
      </c>
      <c r="AR148" s="174" t="s">
        <v>84</v>
      </c>
      <c r="AT148" s="175" t="s">
        <v>75</v>
      </c>
      <c r="AU148" s="175" t="s">
        <v>84</v>
      </c>
      <c r="AY148" s="174" t="s">
        <v>141</v>
      </c>
      <c r="BK148" s="176">
        <f>SUM(BK149:BK150)</f>
        <v>0</v>
      </c>
    </row>
    <row r="149" spans="1:65" s="2" customFormat="1" ht="24.2" customHeight="1">
      <c r="A149" s="37"/>
      <c r="B149" s="38"/>
      <c r="C149" s="179" t="s">
        <v>76</v>
      </c>
      <c r="D149" s="179" t="s">
        <v>144</v>
      </c>
      <c r="E149" s="180" t="s">
        <v>1006</v>
      </c>
      <c r="F149" s="181" t="s">
        <v>1007</v>
      </c>
      <c r="G149" s="182" t="s">
        <v>155</v>
      </c>
      <c r="H149" s="183">
        <v>2</v>
      </c>
      <c r="I149" s="184"/>
      <c r="J149" s="184"/>
      <c r="K149" s="185">
        <f>ROUND(P149*H149,2)</f>
        <v>0</v>
      </c>
      <c r="L149" s="181" t="s">
        <v>148</v>
      </c>
      <c r="M149" s="42"/>
      <c r="N149" s="186" t="s">
        <v>22</v>
      </c>
      <c r="O149" s="187" t="s">
        <v>46</v>
      </c>
      <c r="P149" s="188">
        <f>I149+J149</f>
        <v>0</v>
      </c>
      <c r="Q149" s="188">
        <f>ROUND(I149*H149,2)</f>
        <v>0</v>
      </c>
      <c r="R149" s="188">
        <f>ROUND(J149*H149,2)</f>
        <v>0</v>
      </c>
      <c r="S149" s="67"/>
      <c r="T149" s="189">
        <f>S149*H149</f>
        <v>0</v>
      </c>
      <c r="U149" s="189">
        <v>0</v>
      </c>
      <c r="V149" s="189">
        <f>U149*H149</f>
        <v>0</v>
      </c>
      <c r="W149" s="189">
        <v>0</v>
      </c>
      <c r="X149" s="190">
        <f>W149*H149</f>
        <v>0</v>
      </c>
      <c r="Y149" s="37"/>
      <c r="Z149" s="37"/>
      <c r="AA149" s="37"/>
      <c r="AB149" s="37"/>
      <c r="AC149" s="37"/>
      <c r="AD149" s="37"/>
      <c r="AE149" s="37"/>
      <c r="AR149" s="191" t="s">
        <v>185</v>
      </c>
      <c r="AT149" s="191" t="s">
        <v>144</v>
      </c>
      <c r="AU149" s="191" t="s">
        <v>150</v>
      </c>
      <c r="AY149" s="20" t="s">
        <v>141</v>
      </c>
      <c r="BE149" s="192">
        <f>IF(O149="základní",K149,0)</f>
        <v>0</v>
      </c>
      <c r="BF149" s="192">
        <f>IF(O149="snížená",K149,0)</f>
        <v>0</v>
      </c>
      <c r="BG149" s="192">
        <f>IF(O149="zákl. přenesená",K149,0)</f>
        <v>0</v>
      </c>
      <c r="BH149" s="192">
        <f>IF(O149="sníž. přenesená",K149,0)</f>
        <v>0</v>
      </c>
      <c r="BI149" s="192">
        <f>IF(O149="nulová",K149,0)</f>
        <v>0</v>
      </c>
      <c r="BJ149" s="20" t="s">
        <v>150</v>
      </c>
      <c r="BK149" s="192">
        <f>ROUND(P149*H149,2)</f>
        <v>0</v>
      </c>
      <c r="BL149" s="20" t="s">
        <v>185</v>
      </c>
      <c r="BM149" s="191" t="s">
        <v>527</v>
      </c>
    </row>
    <row r="150" spans="1:65" s="2" customFormat="1" ht="24.2" customHeight="1">
      <c r="A150" s="37"/>
      <c r="B150" s="38"/>
      <c r="C150" s="179" t="s">
        <v>140</v>
      </c>
      <c r="D150" s="179" t="s">
        <v>144</v>
      </c>
      <c r="E150" s="180" t="s">
        <v>1008</v>
      </c>
      <c r="F150" s="181" t="s">
        <v>1009</v>
      </c>
      <c r="G150" s="182" t="s">
        <v>551</v>
      </c>
      <c r="H150" s="259"/>
      <c r="I150" s="184"/>
      <c r="J150" s="184"/>
      <c r="K150" s="185">
        <f>ROUND(P150*H150,2)</f>
        <v>0</v>
      </c>
      <c r="L150" s="181" t="s">
        <v>148</v>
      </c>
      <c r="M150" s="42"/>
      <c r="N150" s="186" t="s">
        <v>22</v>
      </c>
      <c r="O150" s="187" t="s">
        <v>46</v>
      </c>
      <c r="P150" s="188">
        <f>I150+J150</f>
        <v>0</v>
      </c>
      <c r="Q150" s="188">
        <f>ROUND(I150*H150,2)</f>
        <v>0</v>
      </c>
      <c r="R150" s="188">
        <f>ROUND(J150*H150,2)</f>
        <v>0</v>
      </c>
      <c r="S150" s="67"/>
      <c r="T150" s="189">
        <f>S150*H150</f>
        <v>0</v>
      </c>
      <c r="U150" s="189">
        <v>0</v>
      </c>
      <c r="V150" s="189">
        <f>U150*H150</f>
        <v>0</v>
      </c>
      <c r="W150" s="189">
        <v>0</v>
      </c>
      <c r="X150" s="190">
        <f>W150*H150</f>
        <v>0</v>
      </c>
      <c r="Y150" s="37"/>
      <c r="Z150" s="37"/>
      <c r="AA150" s="37"/>
      <c r="AB150" s="37"/>
      <c r="AC150" s="37"/>
      <c r="AD150" s="37"/>
      <c r="AE150" s="37"/>
      <c r="AR150" s="191" t="s">
        <v>185</v>
      </c>
      <c r="AT150" s="191" t="s">
        <v>144</v>
      </c>
      <c r="AU150" s="191" t="s">
        <v>150</v>
      </c>
      <c r="AY150" s="20" t="s">
        <v>141</v>
      </c>
      <c r="BE150" s="192">
        <f>IF(O150="základní",K150,0)</f>
        <v>0</v>
      </c>
      <c r="BF150" s="192">
        <f>IF(O150="snížená",K150,0)</f>
        <v>0</v>
      </c>
      <c r="BG150" s="192">
        <f>IF(O150="zákl. přenesená",K150,0)</f>
        <v>0</v>
      </c>
      <c r="BH150" s="192">
        <f>IF(O150="sníž. přenesená",K150,0)</f>
        <v>0</v>
      </c>
      <c r="BI150" s="192">
        <f>IF(O150="nulová",K150,0)</f>
        <v>0</v>
      </c>
      <c r="BJ150" s="20" t="s">
        <v>150</v>
      </c>
      <c r="BK150" s="192">
        <f>ROUND(P150*H150,2)</f>
        <v>0</v>
      </c>
      <c r="BL150" s="20" t="s">
        <v>185</v>
      </c>
      <c r="BM150" s="191" t="s">
        <v>531</v>
      </c>
    </row>
    <row r="151" spans="1:65" s="12" customFormat="1" ht="22.9" customHeight="1">
      <c r="B151" s="162"/>
      <c r="C151" s="163"/>
      <c r="D151" s="164" t="s">
        <v>75</v>
      </c>
      <c r="E151" s="177" t="s">
        <v>1010</v>
      </c>
      <c r="F151" s="177" t="s">
        <v>1011</v>
      </c>
      <c r="G151" s="163"/>
      <c r="H151" s="163"/>
      <c r="I151" s="166"/>
      <c r="J151" s="166"/>
      <c r="K151" s="178">
        <f>BK151</f>
        <v>0</v>
      </c>
      <c r="L151" s="163"/>
      <c r="M151" s="168"/>
      <c r="N151" s="169"/>
      <c r="O151" s="170"/>
      <c r="P151" s="170"/>
      <c r="Q151" s="171">
        <f>SUM(Q152:Q153)</f>
        <v>0</v>
      </c>
      <c r="R151" s="171">
        <f>SUM(R152:R153)</f>
        <v>0</v>
      </c>
      <c r="S151" s="170"/>
      <c r="T151" s="172">
        <f>SUM(T152:T153)</f>
        <v>0</v>
      </c>
      <c r="U151" s="170"/>
      <c r="V151" s="172">
        <f>SUM(V152:V153)</f>
        <v>0</v>
      </c>
      <c r="W151" s="170"/>
      <c r="X151" s="173">
        <f>SUM(X152:X153)</f>
        <v>0</v>
      </c>
      <c r="AR151" s="174" t="s">
        <v>84</v>
      </c>
      <c r="AT151" s="175" t="s">
        <v>75</v>
      </c>
      <c r="AU151" s="175" t="s">
        <v>84</v>
      </c>
      <c r="AY151" s="174" t="s">
        <v>141</v>
      </c>
      <c r="BK151" s="176">
        <f>SUM(BK152:BK153)</f>
        <v>0</v>
      </c>
    </row>
    <row r="152" spans="1:65" s="2" customFormat="1" ht="37.9" customHeight="1">
      <c r="A152" s="37"/>
      <c r="B152" s="38"/>
      <c r="C152" s="179" t="s">
        <v>140</v>
      </c>
      <c r="D152" s="179" t="s">
        <v>144</v>
      </c>
      <c r="E152" s="180" t="s">
        <v>1012</v>
      </c>
      <c r="F152" s="181" t="s">
        <v>1013</v>
      </c>
      <c r="G152" s="182" t="s">
        <v>155</v>
      </c>
      <c r="H152" s="183">
        <v>2</v>
      </c>
      <c r="I152" s="184"/>
      <c r="J152" s="184"/>
      <c r="K152" s="185">
        <f>ROUND(P152*H152,2)</f>
        <v>0</v>
      </c>
      <c r="L152" s="181" t="s">
        <v>148</v>
      </c>
      <c r="M152" s="42"/>
      <c r="N152" s="186" t="s">
        <v>22</v>
      </c>
      <c r="O152" s="187" t="s">
        <v>46</v>
      </c>
      <c r="P152" s="188">
        <f>I152+J152</f>
        <v>0</v>
      </c>
      <c r="Q152" s="188">
        <f>ROUND(I152*H152,2)</f>
        <v>0</v>
      </c>
      <c r="R152" s="188">
        <f>ROUND(J152*H152,2)</f>
        <v>0</v>
      </c>
      <c r="S152" s="67"/>
      <c r="T152" s="189">
        <f>S152*H152</f>
        <v>0</v>
      </c>
      <c r="U152" s="189">
        <v>0</v>
      </c>
      <c r="V152" s="189">
        <f>U152*H152</f>
        <v>0</v>
      </c>
      <c r="W152" s="189">
        <v>0</v>
      </c>
      <c r="X152" s="190">
        <f>W152*H152</f>
        <v>0</v>
      </c>
      <c r="Y152" s="37"/>
      <c r="Z152" s="37"/>
      <c r="AA152" s="37"/>
      <c r="AB152" s="37"/>
      <c r="AC152" s="37"/>
      <c r="AD152" s="37"/>
      <c r="AE152" s="37"/>
      <c r="AR152" s="191" t="s">
        <v>185</v>
      </c>
      <c r="AT152" s="191" t="s">
        <v>144</v>
      </c>
      <c r="AU152" s="191" t="s">
        <v>150</v>
      </c>
      <c r="AY152" s="20" t="s">
        <v>141</v>
      </c>
      <c r="BE152" s="192">
        <f>IF(O152="základní",K152,0)</f>
        <v>0</v>
      </c>
      <c r="BF152" s="192">
        <f>IF(O152="snížená",K152,0)</f>
        <v>0</v>
      </c>
      <c r="BG152" s="192">
        <f>IF(O152="zákl. přenesená",K152,0)</f>
        <v>0</v>
      </c>
      <c r="BH152" s="192">
        <f>IF(O152="sníž. přenesená",K152,0)</f>
        <v>0</v>
      </c>
      <c r="BI152" s="192">
        <f>IF(O152="nulová",K152,0)</f>
        <v>0</v>
      </c>
      <c r="BJ152" s="20" t="s">
        <v>150</v>
      </c>
      <c r="BK152" s="192">
        <f>ROUND(P152*H152,2)</f>
        <v>0</v>
      </c>
      <c r="BL152" s="20" t="s">
        <v>185</v>
      </c>
      <c r="BM152" s="191" t="s">
        <v>1014</v>
      </c>
    </row>
    <row r="153" spans="1:65" s="2" customFormat="1" ht="21.75" customHeight="1">
      <c r="A153" s="37"/>
      <c r="B153" s="38"/>
      <c r="C153" s="179" t="s">
        <v>314</v>
      </c>
      <c r="D153" s="179" t="s">
        <v>144</v>
      </c>
      <c r="E153" s="180" t="s">
        <v>1015</v>
      </c>
      <c r="F153" s="181" t="s">
        <v>1016</v>
      </c>
      <c r="G153" s="182" t="s">
        <v>551</v>
      </c>
      <c r="H153" s="259"/>
      <c r="I153" s="184"/>
      <c r="J153" s="184"/>
      <c r="K153" s="185">
        <f>ROUND(P153*H153,2)</f>
        <v>0</v>
      </c>
      <c r="L153" s="181" t="s">
        <v>148</v>
      </c>
      <c r="M153" s="42"/>
      <c r="N153" s="186" t="s">
        <v>22</v>
      </c>
      <c r="O153" s="187" t="s">
        <v>46</v>
      </c>
      <c r="P153" s="188">
        <f>I153+J153</f>
        <v>0</v>
      </c>
      <c r="Q153" s="188">
        <f>ROUND(I153*H153,2)</f>
        <v>0</v>
      </c>
      <c r="R153" s="188">
        <f>ROUND(J153*H153,2)</f>
        <v>0</v>
      </c>
      <c r="S153" s="67"/>
      <c r="T153" s="189">
        <f>S153*H153</f>
        <v>0</v>
      </c>
      <c r="U153" s="189">
        <v>0</v>
      </c>
      <c r="V153" s="189">
        <f>U153*H153</f>
        <v>0</v>
      </c>
      <c r="W153" s="189">
        <v>0</v>
      </c>
      <c r="X153" s="190">
        <f>W153*H153</f>
        <v>0</v>
      </c>
      <c r="Y153" s="37"/>
      <c r="Z153" s="37"/>
      <c r="AA153" s="37"/>
      <c r="AB153" s="37"/>
      <c r="AC153" s="37"/>
      <c r="AD153" s="37"/>
      <c r="AE153" s="37"/>
      <c r="AR153" s="191" t="s">
        <v>185</v>
      </c>
      <c r="AT153" s="191" t="s">
        <v>144</v>
      </c>
      <c r="AU153" s="191" t="s">
        <v>150</v>
      </c>
      <c r="AY153" s="20" t="s">
        <v>141</v>
      </c>
      <c r="BE153" s="192">
        <f>IF(O153="základní",K153,0)</f>
        <v>0</v>
      </c>
      <c r="BF153" s="192">
        <f>IF(O153="snížená",K153,0)</f>
        <v>0</v>
      </c>
      <c r="BG153" s="192">
        <f>IF(O153="zákl. přenesená",K153,0)</f>
        <v>0</v>
      </c>
      <c r="BH153" s="192">
        <f>IF(O153="sníž. přenesená",K153,0)</f>
        <v>0</v>
      </c>
      <c r="BI153" s="192">
        <f>IF(O153="nulová",K153,0)</f>
        <v>0</v>
      </c>
      <c r="BJ153" s="20" t="s">
        <v>150</v>
      </c>
      <c r="BK153" s="192">
        <f>ROUND(P153*H153,2)</f>
        <v>0</v>
      </c>
      <c r="BL153" s="20" t="s">
        <v>185</v>
      </c>
      <c r="BM153" s="191" t="s">
        <v>548</v>
      </c>
    </row>
    <row r="154" spans="1:65" s="12" customFormat="1" ht="25.9" customHeight="1">
      <c r="B154" s="162"/>
      <c r="C154" s="163"/>
      <c r="D154" s="164" t="s">
        <v>75</v>
      </c>
      <c r="E154" s="165" t="s">
        <v>1017</v>
      </c>
      <c r="F154" s="165" t="s">
        <v>1018</v>
      </c>
      <c r="G154" s="163"/>
      <c r="H154" s="163"/>
      <c r="I154" s="166"/>
      <c r="J154" s="166"/>
      <c r="K154" s="167">
        <f>BK154</f>
        <v>0</v>
      </c>
      <c r="L154" s="163"/>
      <c r="M154" s="168"/>
      <c r="N154" s="169"/>
      <c r="O154" s="170"/>
      <c r="P154" s="170"/>
      <c r="Q154" s="171">
        <f>Q155+Q160</f>
        <v>0</v>
      </c>
      <c r="R154" s="171">
        <f>R155+R160</f>
        <v>0</v>
      </c>
      <c r="S154" s="170"/>
      <c r="T154" s="172">
        <f>T155+T160</f>
        <v>0</v>
      </c>
      <c r="U154" s="170"/>
      <c r="V154" s="172">
        <f>V155+V160</f>
        <v>0</v>
      </c>
      <c r="W154" s="170"/>
      <c r="X154" s="173">
        <f>X155+X160</f>
        <v>0</v>
      </c>
      <c r="AR154" s="174" t="s">
        <v>84</v>
      </c>
      <c r="AT154" s="175" t="s">
        <v>75</v>
      </c>
      <c r="AU154" s="175" t="s">
        <v>76</v>
      </c>
      <c r="AY154" s="174" t="s">
        <v>141</v>
      </c>
      <c r="BK154" s="176">
        <f>BK155+BK160</f>
        <v>0</v>
      </c>
    </row>
    <row r="155" spans="1:65" s="12" customFormat="1" ht="22.9" customHeight="1">
      <c r="B155" s="162"/>
      <c r="C155" s="163"/>
      <c r="D155" s="164" t="s">
        <v>75</v>
      </c>
      <c r="E155" s="177" t="s">
        <v>1019</v>
      </c>
      <c r="F155" s="177" t="s">
        <v>1020</v>
      </c>
      <c r="G155" s="163"/>
      <c r="H155" s="163"/>
      <c r="I155" s="166"/>
      <c r="J155" s="166"/>
      <c r="K155" s="178">
        <f>BK155</f>
        <v>0</v>
      </c>
      <c r="L155" s="163"/>
      <c r="M155" s="168"/>
      <c r="N155" s="169"/>
      <c r="O155" s="170"/>
      <c r="P155" s="170"/>
      <c r="Q155" s="171">
        <f>SUM(Q156:Q159)</f>
        <v>0</v>
      </c>
      <c r="R155" s="171">
        <f>SUM(R156:R159)</f>
        <v>0</v>
      </c>
      <c r="S155" s="170"/>
      <c r="T155" s="172">
        <f>SUM(T156:T159)</f>
        <v>0</v>
      </c>
      <c r="U155" s="170"/>
      <c r="V155" s="172">
        <f>SUM(V156:V159)</f>
        <v>0</v>
      </c>
      <c r="W155" s="170"/>
      <c r="X155" s="173">
        <f>SUM(X156:X159)</f>
        <v>0</v>
      </c>
      <c r="AR155" s="174" t="s">
        <v>84</v>
      </c>
      <c r="AT155" s="175" t="s">
        <v>75</v>
      </c>
      <c r="AU155" s="175" t="s">
        <v>84</v>
      </c>
      <c r="AY155" s="174" t="s">
        <v>141</v>
      </c>
      <c r="BK155" s="176">
        <f>SUM(BK156:BK159)</f>
        <v>0</v>
      </c>
    </row>
    <row r="156" spans="1:65" s="2" customFormat="1" ht="37.9" customHeight="1">
      <c r="A156" s="37"/>
      <c r="B156" s="38"/>
      <c r="C156" s="179" t="s">
        <v>84</v>
      </c>
      <c r="D156" s="179" t="s">
        <v>144</v>
      </c>
      <c r="E156" s="180" t="s">
        <v>902</v>
      </c>
      <c r="F156" s="181" t="s">
        <v>903</v>
      </c>
      <c r="G156" s="182" t="s">
        <v>551</v>
      </c>
      <c r="H156" s="259"/>
      <c r="I156" s="184"/>
      <c r="J156" s="184"/>
      <c r="K156" s="185">
        <f>ROUND(P156*H156,2)</f>
        <v>0</v>
      </c>
      <c r="L156" s="181" t="s">
        <v>148</v>
      </c>
      <c r="M156" s="42"/>
      <c r="N156" s="186" t="s">
        <v>22</v>
      </c>
      <c r="O156" s="187" t="s">
        <v>46</v>
      </c>
      <c r="P156" s="188">
        <f>I156+J156</f>
        <v>0</v>
      </c>
      <c r="Q156" s="188">
        <f>ROUND(I156*H156,2)</f>
        <v>0</v>
      </c>
      <c r="R156" s="188">
        <f>ROUND(J156*H156,2)</f>
        <v>0</v>
      </c>
      <c r="S156" s="67"/>
      <c r="T156" s="189">
        <f>S156*H156</f>
        <v>0</v>
      </c>
      <c r="U156" s="189">
        <v>0</v>
      </c>
      <c r="V156" s="189">
        <f>U156*H156</f>
        <v>0</v>
      </c>
      <c r="W156" s="189">
        <v>0</v>
      </c>
      <c r="X156" s="190">
        <f>W156*H156</f>
        <v>0</v>
      </c>
      <c r="Y156" s="37"/>
      <c r="Z156" s="37"/>
      <c r="AA156" s="37"/>
      <c r="AB156" s="37"/>
      <c r="AC156" s="37"/>
      <c r="AD156" s="37"/>
      <c r="AE156" s="37"/>
      <c r="AR156" s="191" t="s">
        <v>185</v>
      </c>
      <c r="AT156" s="191" t="s">
        <v>144</v>
      </c>
      <c r="AU156" s="191" t="s">
        <v>150</v>
      </c>
      <c r="AY156" s="20" t="s">
        <v>141</v>
      </c>
      <c r="BE156" s="192">
        <f>IF(O156="základní",K156,0)</f>
        <v>0</v>
      </c>
      <c r="BF156" s="192">
        <f>IF(O156="snížená",K156,0)</f>
        <v>0</v>
      </c>
      <c r="BG156" s="192">
        <f>IF(O156="zákl. přenesená",K156,0)</f>
        <v>0</v>
      </c>
      <c r="BH156" s="192">
        <f>IF(O156="sníž. přenesená",K156,0)</f>
        <v>0</v>
      </c>
      <c r="BI156" s="192">
        <f>IF(O156="nulová",K156,0)</f>
        <v>0</v>
      </c>
      <c r="BJ156" s="20" t="s">
        <v>150</v>
      </c>
      <c r="BK156" s="192">
        <f>ROUND(P156*H156,2)</f>
        <v>0</v>
      </c>
      <c r="BL156" s="20" t="s">
        <v>185</v>
      </c>
      <c r="BM156" s="191" t="s">
        <v>575</v>
      </c>
    </row>
    <row r="157" spans="1:65" s="2" customFormat="1" ht="16.5" customHeight="1">
      <c r="A157" s="37"/>
      <c r="B157" s="38"/>
      <c r="C157" s="179" t="s">
        <v>150</v>
      </c>
      <c r="D157" s="179" t="s">
        <v>144</v>
      </c>
      <c r="E157" s="180" t="s">
        <v>1021</v>
      </c>
      <c r="F157" s="181" t="s">
        <v>1022</v>
      </c>
      <c r="G157" s="182" t="s">
        <v>906</v>
      </c>
      <c r="H157" s="183">
        <v>1</v>
      </c>
      <c r="I157" s="184"/>
      <c r="J157" s="184"/>
      <c r="K157" s="185">
        <f>ROUND(P157*H157,2)</f>
        <v>0</v>
      </c>
      <c r="L157" s="181" t="s">
        <v>148</v>
      </c>
      <c r="M157" s="42"/>
      <c r="N157" s="186" t="s">
        <v>22</v>
      </c>
      <c r="O157" s="187" t="s">
        <v>46</v>
      </c>
      <c r="P157" s="188">
        <f>I157+J157</f>
        <v>0</v>
      </c>
      <c r="Q157" s="188">
        <f>ROUND(I157*H157,2)</f>
        <v>0</v>
      </c>
      <c r="R157" s="188">
        <f>ROUND(J157*H157,2)</f>
        <v>0</v>
      </c>
      <c r="S157" s="67"/>
      <c r="T157" s="189">
        <f>S157*H157</f>
        <v>0</v>
      </c>
      <c r="U157" s="189">
        <v>0</v>
      </c>
      <c r="V157" s="189">
        <f>U157*H157</f>
        <v>0</v>
      </c>
      <c r="W157" s="189">
        <v>0</v>
      </c>
      <c r="X157" s="190">
        <f>W157*H157</f>
        <v>0</v>
      </c>
      <c r="Y157" s="37"/>
      <c r="Z157" s="37"/>
      <c r="AA157" s="37"/>
      <c r="AB157" s="37"/>
      <c r="AC157" s="37"/>
      <c r="AD157" s="37"/>
      <c r="AE157" s="37"/>
      <c r="AR157" s="191" t="s">
        <v>185</v>
      </c>
      <c r="AT157" s="191" t="s">
        <v>144</v>
      </c>
      <c r="AU157" s="191" t="s">
        <v>150</v>
      </c>
      <c r="AY157" s="20" t="s">
        <v>141</v>
      </c>
      <c r="BE157" s="192">
        <f>IF(O157="základní",K157,0)</f>
        <v>0</v>
      </c>
      <c r="BF157" s="192">
        <f>IF(O157="snížená",K157,0)</f>
        <v>0</v>
      </c>
      <c r="BG157" s="192">
        <f>IF(O157="zákl. přenesená",K157,0)</f>
        <v>0</v>
      </c>
      <c r="BH157" s="192">
        <f>IF(O157="sníž. přenesená",K157,0)</f>
        <v>0</v>
      </c>
      <c r="BI157" s="192">
        <f>IF(O157="nulová",K157,0)</f>
        <v>0</v>
      </c>
      <c r="BJ157" s="20" t="s">
        <v>150</v>
      </c>
      <c r="BK157" s="192">
        <f>ROUND(P157*H157,2)</f>
        <v>0</v>
      </c>
      <c r="BL157" s="20" t="s">
        <v>185</v>
      </c>
      <c r="BM157" s="191" t="s">
        <v>585</v>
      </c>
    </row>
    <row r="158" spans="1:65" s="2" customFormat="1" ht="16.5" customHeight="1">
      <c r="A158" s="37"/>
      <c r="B158" s="38"/>
      <c r="C158" s="179" t="s">
        <v>159</v>
      </c>
      <c r="D158" s="179" t="s">
        <v>144</v>
      </c>
      <c r="E158" s="180" t="s">
        <v>907</v>
      </c>
      <c r="F158" s="181" t="s">
        <v>908</v>
      </c>
      <c r="G158" s="182" t="s">
        <v>551</v>
      </c>
      <c r="H158" s="259"/>
      <c r="I158" s="184"/>
      <c r="J158" s="184"/>
      <c r="K158" s="185">
        <f>ROUND(P158*H158,2)</f>
        <v>0</v>
      </c>
      <c r="L158" s="181" t="s">
        <v>148</v>
      </c>
      <c r="M158" s="42"/>
      <c r="N158" s="186" t="s">
        <v>22</v>
      </c>
      <c r="O158" s="187" t="s">
        <v>46</v>
      </c>
      <c r="P158" s="188">
        <f>I158+J158</f>
        <v>0</v>
      </c>
      <c r="Q158" s="188">
        <f>ROUND(I158*H158,2)</f>
        <v>0</v>
      </c>
      <c r="R158" s="188">
        <f>ROUND(J158*H158,2)</f>
        <v>0</v>
      </c>
      <c r="S158" s="67"/>
      <c r="T158" s="189">
        <f>S158*H158</f>
        <v>0</v>
      </c>
      <c r="U158" s="189">
        <v>0</v>
      </c>
      <c r="V158" s="189">
        <f>U158*H158</f>
        <v>0</v>
      </c>
      <c r="W158" s="189">
        <v>0</v>
      </c>
      <c r="X158" s="190">
        <f>W158*H158</f>
        <v>0</v>
      </c>
      <c r="Y158" s="37"/>
      <c r="Z158" s="37"/>
      <c r="AA158" s="37"/>
      <c r="AB158" s="37"/>
      <c r="AC158" s="37"/>
      <c r="AD158" s="37"/>
      <c r="AE158" s="37"/>
      <c r="AR158" s="191" t="s">
        <v>185</v>
      </c>
      <c r="AT158" s="191" t="s">
        <v>144</v>
      </c>
      <c r="AU158" s="191" t="s">
        <v>150</v>
      </c>
      <c r="AY158" s="20" t="s">
        <v>141</v>
      </c>
      <c r="BE158" s="192">
        <f>IF(O158="základní",K158,0)</f>
        <v>0</v>
      </c>
      <c r="BF158" s="192">
        <f>IF(O158="snížená",K158,0)</f>
        <v>0</v>
      </c>
      <c r="BG158" s="192">
        <f>IF(O158="zákl. přenesená",K158,0)</f>
        <v>0</v>
      </c>
      <c r="BH158" s="192">
        <f>IF(O158="sníž. přenesená",K158,0)</f>
        <v>0</v>
      </c>
      <c r="BI158" s="192">
        <f>IF(O158="nulová",K158,0)</f>
        <v>0</v>
      </c>
      <c r="BJ158" s="20" t="s">
        <v>150</v>
      </c>
      <c r="BK158" s="192">
        <f>ROUND(P158*H158,2)</f>
        <v>0</v>
      </c>
      <c r="BL158" s="20" t="s">
        <v>185</v>
      </c>
      <c r="BM158" s="191" t="s">
        <v>1023</v>
      </c>
    </row>
    <row r="159" spans="1:65" s="2" customFormat="1" ht="16.5" customHeight="1">
      <c r="A159" s="37"/>
      <c r="B159" s="38"/>
      <c r="C159" s="179" t="s">
        <v>185</v>
      </c>
      <c r="D159" s="179" t="s">
        <v>144</v>
      </c>
      <c r="E159" s="180" t="s">
        <v>909</v>
      </c>
      <c r="F159" s="181" t="s">
        <v>910</v>
      </c>
      <c r="G159" s="182" t="s">
        <v>551</v>
      </c>
      <c r="H159" s="259"/>
      <c r="I159" s="184"/>
      <c r="J159" s="184"/>
      <c r="K159" s="185">
        <f>ROUND(P159*H159,2)</f>
        <v>0</v>
      </c>
      <c r="L159" s="181" t="s">
        <v>148</v>
      </c>
      <c r="M159" s="42"/>
      <c r="N159" s="186" t="s">
        <v>22</v>
      </c>
      <c r="O159" s="187" t="s">
        <v>46</v>
      </c>
      <c r="P159" s="188">
        <f>I159+J159</f>
        <v>0</v>
      </c>
      <c r="Q159" s="188">
        <f>ROUND(I159*H159,2)</f>
        <v>0</v>
      </c>
      <c r="R159" s="188">
        <f>ROUND(J159*H159,2)</f>
        <v>0</v>
      </c>
      <c r="S159" s="67"/>
      <c r="T159" s="189">
        <f>S159*H159</f>
        <v>0</v>
      </c>
      <c r="U159" s="189">
        <v>0</v>
      </c>
      <c r="V159" s="189">
        <f>U159*H159</f>
        <v>0</v>
      </c>
      <c r="W159" s="189">
        <v>0</v>
      </c>
      <c r="X159" s="190">
        <f>W159*H159</f>
        <v>0</v>
      </c>
      <c r="Y159" s="37"/>
      <c r="Z159" s="37"/>
      <c r="AA159" s="37"/>
      <c r="AB159" s="37"/>
      <c r="AC159" s="37"/>
      <c r="AD159" s="37"/>
      <c r="AE159" s="37"/>
      <c r="AR159" s="191" t="s">
        <v>185</v>
      </c>
      <c r="AT159" s="191" t="s">
        <v>144</v>
      </c>
      <c r="AU159" s="191" t="s">
        <v>150</v>
      </c>
      <c r="AY159" s="20" t="s">
        <v>141</v>
      </c>
      <c r="BE159" s="192">
        <f>IF(O159="základní",K159,0)</f>
        <v>0</v>
      </c>
      <c r="BF159" s="192">
        <f>IF(O159="snížená",K159,0)</f>
        <v>0</v>
      </c>
      <c r="BG159" s="192">
        <f>IF(O159="zákl. přenesená",K159,0)</f>
        <v>0</v>
      </c>
      <c r="BH159" s="192">
        <f>IF(O159="sníž. přenesená",K159,0)</f>
        <v>0</v>
      </c>
      <c r="BI159" s="192">
        <f>IF(O159="nulová",K159,0)</f>
        <v>0</v>
      </c>
      <c r="BJ159" s="20" t="s">
        <v>150</v>
      </c>
      <c r="BK159" s="192">
        <f>ROUND(P159*H159,2)</f>
        <v>0</v>
      </c>
      <c r="BL159" s="20" t="s">
        <v>185</v>
      </c>
      <c r="BM159" s="191" t="s">
        <v>1024</v>
      </c>
    </row>
    <row r="160" spans="1:65" s="12" customFormat="1" ht="22.9" customHeight="1">
      <c r="B160" s="162"/>
      <c r="C160" s="163"/>
      <c r="D160" s="164" t="s">
        <v>75</v>
      </c>
      <c r="E160" s="177" t="s">
        <v>1025</v>
      </c>
      <c r="F160" s="177" t="s">
        <v>1026</v>
      </c>
      <c r="G160" s="163"/>
      <c r="H160" s="163"/>
      <c r="I160" s="166"/>
      <c r="J160" s="166"/>
      <c r="K160" s="178">
        <f>BK160</f>
        <v>0</v>
      </c>
      <c r="L160" s="163"/>
      <c r="M160" s="168"/>
      <c r="N160" s="169"/>
      <c r="O160" s="170"/>
      <c r="P160" s="170"/>
      <c r="Q160" s="171">
        <f>SUM(Q161:Q166)</f>
        <v>0</v>
      </c>
      <c r="R160" s="171">
        <f>SUM(R161:R166)</f>
        <v>0</v>
      </c>
      <c r="S160" s="170"/>
      <c r="T160" s="172">
        <f>SUM(T161:T166)</f>
        <v>0</v>
      </c>
      <c r="U160" s="170"/>
      <c r="V160" s="172">
        <f>SUM(V161:V166)</f>
        <v>0</v>
      </c>
      <c r="W160" s="170"/>
      <c r="X160" s="173">
        <f>SUM(X161:X166)</f>
        <v>0</v>
      </c>
      <c r="AR160" s="174" t="s">
        <v>84</v>
      </c>
      <c r="AT160" s="175" t="s">
        <v>75</v>
      </c>
      <c r="AU160" s="175" t="s">
        <v>84</v>
      </c>
      <c r="AY160" s="174" t="s">
        <v>141</v>
      </c>
      <c r="BK160" s="176">
        <f>SUM(BK161:BK166)</f>
        <v>0</v>
      </c>
    </row>
    <row r="161" spans="1:65" s="2" customFormat="1" ht="37.9" customHeight="1">
      <c r="A161" s="37"/>
      <c r="B161" s="38"/>
      <c r="C161" s="179" t="s">
        <v>140</v>
      </c>
      <c r="D161" s="179" t="s">
        <v>144</v>
      </c>
      <c r="E161" s="180" t="s">
        <v>1027</v>
      </c>
      <c r="F161" s="181" t="s">
        <v>1028</v>
      </c>
      <c r="G161" s="182" t="s">
        <v>362</v>
      </c>
      <c r="H161" s="183">
        <v>15</v>
      </c>
      <c r="I161" s="184"/>
      <c r="J161" s="184"/>
      <c r="K161" s="185">
        <f t="shared" ref="K161:K166" si="40">ROUND(P161*H161,2)</f>
        <v>0</v>
      </c>
      <c r="L161" s="181" t="s">
        <v>148</v>
      </c>
      <c r="M161" s="42"/>
      <c r="N161" s="186" t="s">
        <v>22</v>
      </c>
      <c r="O161" s="187" t="s">
        <v>46</v>
      </c>
      <c r="P161" s="188">
        <f t="shared" ref="P161:P166" si="41">I161+J161</f>
        <v>0</v>
      </c>
      <c r="Q161" s="188">
        <f t="shared" ref="Q161:Q166" si="42">ROUND(I161*H161,2)</f>
        <v>0</v>
      </c>
      <c r="R161" s="188">
        <f t="shared" ref="R161:R166" si="43">ROUND(J161*H161,2)</f>
        <v>0</v>
      </c>
      <c r="S161" s="67"/>
      <c r="T161" s="189">
        <f t="shared" ref="T161:T166" si="44">S161*H161</f>
        <v>0</v>
      </c>
      <c r="U161" s="189">
        <v>0</v>
      </c>
      <c r="V161" s="189">
        <f t="shared" ref="V161:V166" si="45">U161*H161</f>
        <v>0</v>
      </c>
      <c r="W161" s="189">
        <v>0</v>
      </c>
      <c r="X161" s="190">
        <f t="shared" ref="X161:X166" si="46">W161*H161</f>
        <v>0</v>
      </c>
      <c r="Y161" s="37"/>
      <c r="Z161" s="37"/>
      <c r="AA161" s="37"/>
      <c r="AB161" s="37"/>
      <c r="AC161" s="37"/>
      <c r="AD161" s="37"/>
      <c r="AE161" s="37"/>
      <c r="AR161" s="191" t="s">
        <v>185</v>
      </c>
      <c r="AT161" s="191" t="s">
        <v>144</v>
      </c>
      <c r="AU161" s="191" t="s">
        <v>150</v>
      </c>
      <c r="AY161" s="20" t="s">
        <v>141</v>
      </c>
      <c r="BE161" s="192">
        <f t="shared" ref="BE161:BE166" si="47">IF(O161="základní",K161,0)</f>
        <v>0</v>
      </c>
      <c r="BF161" s="192">
        <f t="shared" ref="BF161:BF166" si="48">IF(O161="snížená",K161,0)</f>
        <v>0</v>
      </c>
      <c r="BG161" s="192">
        <f t="shared" ref="BG161:BG166" si="49">IF(O161="zákl. přenesená",K161,0)</f>
        <v>0</v>
      </c>
      <c r="BH161" s="192">
        <f t="shared" ref="BH161:BH166" si="50">IF(O161="sníž. přenesená",K161,0)</f>
        <v>0</v>
      </c>
      <c r="BI161" s="192">
        <f t="shared" ref="BI161:BI166" si="51">IF(O161="nulová",K161,0)</f>
        <v>0</v>
      </c>
      <c r="BJ161" s="20" t="s">
        <v>150</v>
      </c>
      <c r="BK161" s="192">
        <f t="shared" ref="BK161:BK166" si="52">ROUND(P161*H161,2)</f>
        <v>0</v>
      </c>
      <c r="BL161" s="20" t="s">
        <v>185</v>
      </c>
      <c r="BM161" s="191" t="s">
        <v>1029</v>
      </c>
    </row>
    <row r="162" spans="1:65" s="2" customFormat="1" ht="24.2" customHeight="1">
      <c r="A162" s="37"/>
      <c r="B162" s="38"/>
      <c r="C162" s="179" t="s">
        <v>359</v>
      </c>
      <c r="D162" s="179" t="s">
        <v>144</v>
      </c>
      <c r="E162" s="180" t="s">
        <v>1030</v>
      </c>
      <c r="F162" s="181" t="s">
        <v>1031</v>
      </c>
      <c r="G162" s="182" t="s">
        <v>362</v>
      </c>
      <c r="H162" s="183">
        <v>5</v>
      </c>
      <c r="I162" s="184"/>
      <c r="J162" s="184"/>
      <c r="K162" s="185">
        <f t="shared" si="40"/>
        <v>0</v>
      </c>
      <c r="L162" s="181" t="s">
        <v>148</v>
      </c>
      <c r="M162" s="42"/>
      <c r="N162" s="186" t="s">
        <v>22</v>
      </c>
      <c r="O162" s="187" t="s">
        <v>46</v>
      </c>
      <c r="P162" s="188">
        <f t="shared" si="41"/>
        <v>0</v>
      </c>
      <c r="Q162" s="188">
        <f t="shared" si="42"/>
        <v>0</v>
      </c>
      <c r="R162" s="188">
        <f t="shared" si="43"/>
        <v>0</v>
      </c>
      <c r="S162" s="67"/>
      <c r="T162" s="189">
        <f t="shared" si="44"/>
        <v>0</v>
      </c>
      <c r="U162" s="189">
        <v>0</v>
      </c>
      <c r="V162" s="189">
        <f t="shared" si="45"/>
        <v>0</v>
      </c>
      <c r="W162" s="189">
        <v>0</v>
      </c>
      <c r="X162" s="190">
        <f t="shared" si="46"/>
        <v>0</v>
      </c>
      <c r="Y162" s="37"/>
      <c r="Z162" s="37"/>
      <c r="AA162" s="37"/>
      <c r="AB162" s="37"/>
      <c r="AC162" s="37"/>
      <c r="AD162" s="37"/>
      <c r="AE162" s="37"/>
      <c r="AR162" s="191" t="s">
        <v>185</v>
      </c>
      <c r="AT162" s="191" t="s">
        <v>144</v>
      </c>
      <c r="AU162" s="191" t="s">
        <v>150</v>
      </c>
      <c r="AY162" s="20" t="s">
        <v>141</v>
      </c>
      <c r="BE162" s="192">
        <f t="shared" si="47"/>
        <v>0</v>
      </c>
      <c r="BF162" s="192">
        <f t="shared" si="48"/>
        <v>0</v>
      </c>
      <c r="BG162" s="192">
        <f t="shared" si="49"/>
        <v>0</v>
      </c>
      <c r="BH162" s="192">
        <f t="shared" si="50"/>
        <v>0</v>
      </c>
      <c r="BI162" s="192">
        <f t="shared" si="51"/>
        <v>0</v>
      </c>
      <c r="BJ162" s="20" t="s">
        <v>150</v>
      </c>
      <c r="BK162" s="192">
        <f t="shared" si="52"/>
        <v>0</v>
      </c>
      <c r="BL162" s="20" t="s">
        <v>185</v>
      </c>
      <c r="BM162" s="191" t="s">
        <v>1032</v>
      </c>
    </row>
    <row r="163" spans="1:65" s="2" customFormat="1" ht="33" customHeight="1">
      <c r="A163" s="37"/>
      <c r="B163" s="38"/>
      <c r="C163" s="179" t="s">
        <v>412</v>
      </c>
      <c r="D163" s="179" t="s">
        <v>144</v>
      </c>
      <c r="E163" s="180" t="s">
        <v>1033</v>
      </c>
      <c r="F163" s="181" t="s">
        <v>1034</v>
      </c>
      <c r="G163" s="182" t="s">
        <v>155</v>
      </c>
      <c r="H163" s="183">
        <v>2</v>
      </c>
      <c r="I163" s="184"/>
      <c r="J163" s="184"/>
      <c r="K163" s="185">
        <f t="shared" si="40"/>
        <v>0</v>
      </c>
      <c r="L163" s="181" t="s">
        <v>148</v>
      </c>
      <c r="M163" s="42"/>
      <c r="N163" s="186" t="s">
        <v>22</v>
      </c>
      <c r="O163" s="187" t="s">
        <v>46</v>
      </c>
      <c r="P163" s="188">
        <f t="shared" si="41"/>
        <v>0</v>
      </c>
      <c r="Q163" s="188">
        <f t="shared" si="42"/>
        <v>0</v>
      </c>
      <c r="R163" s="188">
        <f t="shared" si="43"/>
        <v>0</v>
      </c>
      <c r="S163" s="67"/>
      <c r="T163" s="189">
        <f t="shared" si="44"/>
        <v>0</v>
      </c>
      <c r="U163" s="189">
        <v>0</v>
      </c>
      <c r="V163" s="189">
        <f t="shared" si="45"/>
        <v>0</v>
      </c>
      <c r="W163" s="189">
        <v>0</v>
      </c>
      <c r="X163" s="190">
        <f t="shared" si="46"/>
        <v>0</v>
      </c>
      <c r="Y163" s="37"/>
      <c r="Z163" s="37"/>
      <c r="AA163" s="37"/>
      <c r="AB163" s="37"/>
      <c r="AC163" s="37"/>
      <c r="AD163" s="37"/>
      <c r="AE163" s="37"/>
      <c r="AR163" s="191" t="s">
        <v>185</v>
      </c>
      <c r="AT163" s="191" t="s">
        <v>144</v>
      </c>
      <c r="AU163" s="191" t="s">
        <v>150</v>
      </c>
      <c r="AY163" s="20" t="s">
        <v>141</v>
      </c>
      <c r="BE163" s="192">
        <f t="shared" si="47"/>
        <v>0</v>
      </c>
      <c r="BF163" s="192">
        <f t="shared" si="48"/>
        <v>0</v>
      </c>
      <c r="BG163" s="192">
        <f t="shared" si="49"/>
        <v>0</v>
      </c>
      <c r="BH163" s="192">
        <f t="shared" si="50"/>
        <v>0</v>
      </c>
      <c r="BI163" s="192">
        <f t="shared" si="51"/>
        <v>0</v>
      </c>
      <c r="BJ163" s="20" t="s">
        <v>150</v>
      </c>
      <c r="BK163" s="192">
        <f t="shared" si="52"/>
        <v>0</v>
      </c>
      <c r="BL163" s="20" t="s">
        <v>185</v>
      </c>
      <c r="BM163" s="191" t="s">
        <v>592</v>
      </c>
    </row>
    <row r="164" spans="1:65" s="2" customFormat="1" ht="33" customHeight="1">
      <c r="A164" s="37"/>
      <c r="B164" s="38"/>
      <c r="C164" s="179" t="s">
        <v>835</v>
      </c>
      <c r="D164" s="179" t="s">
        <v>144</v>
      </c>
      <c r="E164" s="180" t="s">
        <v>1035</v>
      </c>
      <c r="F164" s="181" t="s">
        <v>1036</v>
      </c>
      <c r="G164" s="182" t="s">
        <v>155</v>
      </c>
      <c r="H164" s="183">
        <v>2</v>
      </c>
      <c r="I164" s="184"/>
      <c r="J164" s="184"/>
      <c r="K164" s="185">
        <f t="shared" si="40"/>
        <v>0</v>
      </c>
      <c r="L164" s="181" t="s">
        <v>148</v>
      </c>
      <c r="M164" s="42"/>
      <c r="N164" s="186" t="s">
        <v>22</v>
      </c>
      <c r="O164" s="187" t="s">
        <v>46</v>
      </c>
      <c r="P164" s="188">
        <f t="shared" si="41"/>
        <v>0</v>
      </c>
      <c r="Q164" s="188">
        <f t="shared" si="42"/>
        <v>0</v>
      </c>
      <c r="R164" s="188">
        <f t="shared" si="43"/>
        <v>0</v>
      </c>
      <c r="S164" s="67"/>
      <c r="T164" s="189">
        <f t="shared" si="44"/>
        <v>0</v>
      </c>
      <c r="U164" s="189">
        <v>0</v>
      </c>
      <c r="V164" s="189">
        <f t="shared" si="45"/>
        <v>0</v>
      </c>
      <c r="W164" s="189">
        <v>0</v>
      </c>
      <c r="X164" s="190">
        <f t="shared" si="46"/>
        <v>0</v>
      </c>
      <c r="Y164" s="37"/>
      <c r="Z164" s="37"/>
      <c r="AA164" s="37"/>
      <c r="AB164" s="37"/>
      <c r="AC164" s="37"/>
      <c r="AD164" s="37"/>
      <c r="AE164" s="37"/>
      <c r="AR164" s="191" t="s">
        <v>185</v>
      </c>
      <c r="AT164" s="191" t="s">
        <v>144</v>
      </c>
      <c r="AU164" s="191" t="s">
        <v>150</v>
      </c>
      <c r="AY164" s="20" t="s">
        <v>141</v>
      </c>
      <c r="BE164" s="192">
        <f t="shared" si="47"/>
        <v>0</v>
      </c>
      <c r="BF164" s="192">
        <f t="shared" si="48"/>
        <v>0</v>
      </c>
      <c r="BG164" s="192">
        <f t="shared" si="49"/>
        <v>0</v>
      </c>
      <c r="BH164" s="192">
        <f t="shared" si="50"/>
        <v>0</v>
      </c>
      <c r="BI164" s="192">
        <f t="shared" si="51"/>
        <v>0</v>
      </c>
      <c r="BJ164" s="20" t="s">
        <v>150</v>
      </c>
      <c r="BK164" s="192">
        <f t="shared" si="52"/>
        <v>0</v>
      </c>
      <c r="BL164" s="20" t="s">
        <v>185</v>
      </c>
      <c r="BM164" s="191" t="s">
        <v>610</v>
      </c>
    </row>
    <row r="165" spans="1:65" s="2" customFormat="1" ht="16.5" customHeight="1">
      <c r="A165" s="37"/>
      <c r="B165" s="38"/>
      <c r="C165" s="179" t="s">
        <v>371</v>
      </c>
      <c r="D165" s="179" t="s">
        <v>144</v>
      </c>
      <c r="E165" s="180" t="s">
        <v>1037</v>
      </c>
      <c r="F165" s="181" t="s">
        <v>1038</v>
      </c>
      <c r="G165" s="182" t="s">
        <v>155</v>
      </c>
      <c r="H165" s="183">
        <v>1</v>
      </c>
      <c r="I165" s="184"/>
      <c r="J165" s="184"/>
      <c r="K165" s="185">
        <f t="shared" si="40"/>
        <v>0</v>
      </c>
      <c r="L165" s="181" t="s">
        <v>148</v>
      </c>
      <c r="M165" s="42"/>
      <c r="N165" s="186" t="s">
        <v>22</v>
      </c>
      <c r="O165" s="187" t="s">
        <v>46</v>
      </c>
      <c r="P165" s="188">
        <f t="shared" si="41"/>
        <v>0</v>
      </c>
      <c r="Q165" s="188">
        <f t="shared" si="42"/>
        <v>0</v>
      </c>
      <c r="R165" s="188">
        <f t="shared" si="43"/>
        <v>0</v>
      </c>
      <c r="S165" s="67"/>
      <c r="T165" s="189">
        <f t="shared" si="44"/>
        <v>0</v>
      </c>
      <c r="U165" s="189">
        <v>0</v>
      </c>
      <c r="V165" s="189">
        <f t="shared" si="45"/>
        <v>0</v>
      </c>
      <c r="W165" s="189">
        <v>0</v>
      </c>
      <c r="X165" s="190">
        <f t="shared" si="46"/>
        <v>0</v>
      </c>
      <c r="Y165" s="37"/>
      <c r="Z165" s="37"/>
      <c r="AA165" s="37"/>
      <c r="AB165" s="37"/>
      <c r="AC165" s="37"/>
      <c r="AD165" s="37"/>
      <c r="AE165" s="37"/>
      <c r="AR165" s="191" t="s">
        <v>185</v>
      </c>
      <c r="AT165" s="191" t="s">
        <v>144</v>
      </c>
      <c r="AU165" s="191" t="s">
        <v>150</v>
      </c>
      <c r="AY165" s="20" t="s">
        <v>141</v>
      </c>
      <c r="BE165" s="192">
        <f t="shared" si="47"/>
        <v>0</v>
      </c>
      <c r="BF165" s="192">
        <f t="shared" si="48"/>
        <v>0</v>
      </c>
      <c r="BG165" s="192">
        <f t="shared" si="49"/>
        <v>0</v>
      </c>
      <c r="BH165" s="192">
        <f t="shared" si="50"/>
        <v>0</v>
      </c>
      <c r="BI165" s="192">
        <f t="shared" si="51"/>
        <v>0</v>
      </c>
      <c r="BJ165" s="20" t="s">
        <v>150</v>
      </c>
      <c r="BK165" s="192">
        <f t="shared" si="52"/>
        <v>0</v>
      </c>
      <c r="BL165" s="20" t="s">
        <v>185</v>
      </c>
      <c r="BM165" s="191" t="s">
        <v>624</v>
      </c>
    </row>
    <row r="166" spans="1:65" s="2" customFormat="1" ht="21.75" customHeight="1">
      <c r="A166" s="37"/>
      <c r="B166" s="38"/>
      <c r="C166" s="179" t="s">
        <v>851</v>
      </c>
      <c r="D166" s="179" t="s">
        <v>144</v>
      </c>
      <c r="E166" s="180" t="s">
        <v>1039</v>
      </c>
      <c r="F166" s="181" t="s">
        <v>1040</v>
      </c>
      <c r="G166" s="182" t="s">
        <v>551</v>
      </c>
      <c r="H166" s="259"/>
      <c r="I166" s="184"/>
      <c r="J166" s="184"/>
      <c r="K166" s="185">
        <f t="shared" si="40"/>
        <v>0</v>
      </c>
      <c r="L166" s="181" t="s">
        <v>148</v>
      </c>
      <c r="M166" s="42"/>
      <c r="N166" s="186" t="s">
        <v>22</v>
      </c>
      <c r="O166" s="187" t="s">
        <v>46</v>
      </c>
      <c r="P166" s="188">
        <f t="shared" si="41"/>
        <v>0</v>
      </c>
      <c r="Q166" s="188">
        <f t="shared" si="42"/>
        <v>0</v>
      </c>
      <c r="R166" s="188">
        <f t="shared" si="43"/>
        <v>0</v>
      </c>
      <c r="S166" s="67"/>
      <c r="T166" s="189">
        <f t="shared" si="44"/>
        <v>0</v>
      </c>
      <c r="U166" s="189">
        <v>0</v>
      </c>
      <c r="V166" s="189">
        <f t="shared" si="45"/>
        <v>0</v>
      </c>
      <c r="W166" s="189">
        <v>0</v>
      </c>
      <c r="X166" s="190">
        <f t="shared" si="46"/>
        <v>0</v>
      </c>
      <c r="Y166" s="37"/>
      <c r="Z166" s="37"/>
      <c r="AA166" s="37"/>
      <c r="AB166" s="37"/>
      <c r="AC166" s="37"/>
      <c r="AD166" s="37"/>
      <c r="AE166" s="37"/>
      <c r="AR166" s="191" t="s">
        <v>185</v>
      </c>
      <c r="AT166" s="191" t="s">
        <v>144</v>
      </c>
      <c r="AU166" s="191" t="s">
        <v>150</v>
      </c>
      <c r="AY166" s="20" t="s">
        <v>141</v>
      </c>
      <c r="BE166" s="192">
        <f t="shared" si="47"/>
        <v>0</v>
      </c>
      <c r="BF166" s="192">
        <f t="shared" si="48"/>
        <v>0</v>
      </c>
      <c r="BG166" s="192">
        <f t="shared" si="49"/>
        <v>0</v>
      </c>
      <c r="BH166" s="192">
        <f t="shared" si="50"/>
        <v>0</v>
      </c>
      <c r="BI166" s="192">
        <f t="shared" si="51"/>
        <v>0</v>
      </c>
      <c r="BJ166" s="20" t="s">
        <v>150</v>
      </c>
      <c r="BK166" s="192">
        <f t="shared" si="52"/>
        <v>0</v>
      </c>
      <c r="BL166" s="20" t="s">
        <v>185</v>
      </c>
      <c r="BM166" s="191" t="s">
        <v>1041</v>
      </c>
    </row>
    <row r="167" spans="1:65" s="12" customFormat="1" ht="25.9" customHeight="1">
      <c r="B167" s="162"/>
      <c r="C167" s="163"/>
      <c r="D167" s="164" t="s">
        <v>75</v>
      </c>
      <c r="E167" s="165" t="s">
        <v>425</v>
      </c>
      <c r="F167" s="165" t="s">
        <v>426</v>
      </c>
      <c r="G167" s="163"/>
      <c r="H167" s="163"/>
      <c r="I167" s="166"/>
      <c r="J167" s="166"/>
      <c r="K167" s="167">
        <f>BK167</f>
        <v>0</v>
      </c>
      <c r="L167" s="163"/>
      <c r="M167" s="168"/>
      <c r="N167" s="169"/>
      <c r="O167" s="170"/>
      <c r="P167" s="170"/>
      <c r="Q167" s="171">
        <f>Q168</f>
        <v>0</v>
      </c>
      <c r="R167" s="171">
        <f>R168</f>
        <v>0</v>
      </c>
      <c r="S167" s="170"/>
      <c r="T167" s="172">
        <f>T168</f>
        <v>0</v>
      </c>
      <c r="U167" s="170"/>
      <c r="V167" s="172">
        <f>V168</f>
        <v>1.09E-2</v>
      </c>
      <c r="W167" s="170"/>
      <c r="X167" s="173">
        <f>X168</f>
        <v>0.21304999999999999</v>
      </c>
      <c r="AR167" s="174" t="s">
        <v>150</v>
      </c>
      <c r="AT167" s="175" t="s">
        <v>75</v>
      </c>
      <c r="AU167" s="175" t="s">
        <v>76</v>
      </c>
      <c r="AY167" s="174" t="s">
        <v>141</v>
      </c>
      <c r="BK167" s="176">
        <f>BK168</f>
        <v>0</v>
      </c>
    </row>
    <row r="168" spans="1:65" s="12" customFormat="1" ht="22.9" customHeight="1">
      <c r="B168" s="162"/>
      <c r="C168" s="163"/>
      <c r="D168" s="164" t="s">
        <v>75</v>
      </c>
      <c r="E168" s="177" t="s">
        <v>1042</v>
      </c>
      <c r="F168" s="177" t="s">
        <v>1043</v>
      </c>
      <c r="G168" s="163"/>
      <c r="H168" s="163"/>
      <c r="I168" s="166"/>
      <c r="J168" s="166"/>
      <c r="K168" s="178">
        <f>BK168</f>
        <v>0</v>
      </c>
      <c r="L168" s="163"/>
      <c r="M168" s="168"/>
      <c r="N168" s="169"/>
      <c r="O168" s="170"/>
      <c r="P168" s="170"/>
      <c r="Q168" s="171">
        <f>SUM(Q169:Q225)</f>
        <v>0</v>
      </c>
      <c r="R168" s="171">
        <f>SUM(R169:R225)</f>
        <v>0</v>
      </c>
      <c r="S168" s="170"/>
      <c r="T168" s="172">
        <f>SUM(T169:T225)</f>
        <v>0</v>
      </c>
      <c r="U168" s="170"/>
      <c r="V168" s="172">
        <f>SUM(V169:V225)</f>
        <v>1.09E-2</v>
      </c>
      <c r="W168" s="170"/>
      <c r="X168" s="173">
        <f>SUM(X169:X225)</f>
        <v>0.21304999999999999</v>
      </c>
      <c r="AR168" s="174" t="s">
        <v>150</v>
      </c>
      <c r="AT168" s="175" t="s">
        <v>75</v>
      </c>
      <c r="AU168" s="175" t="s">
        <v>84</v>
      </c>
      <c r="AY168" s="174" t="s">
        <v>141</v>
      </c>
      <c r="BK168" s="176">
        <f>SUM(BK169:BK225)</f>
        <v>0</v>
      </c>
    </row>
    <row r="169" spans="1:65" s="2" customFormat="1" ht="24.2" customHeight="1">
      <c r="A169" s="37"/>
      <c r="B169" s="38"/>
      <c r="C169" s="179" t="s">
        <v>8</v>
      </c>
      <c r="D169" s="179" t="s">
        <v>144</v>
      </c>
      <c r="E169" s="180" t="s">
        <v>1044</v>
      </c>
      <c r="F169" s="181" t="s">
        <v>1045</v>
      </c>
      <c r="G169" s="182" t="s">
        <v>906</v>
      </c>
      <c r="H169" s="183">
        <v>3</v>
      </c>
      <c r="I169" s="184"/>
      <c r="J169" s="184"/>
      <c r="K169" s="185">
        <f>ROUND(P169*H169,2)</f>
        <v>0</v>
      </c>
      <c r="L169" s="181" t="s">
        <v>184</v>
      </c>
      <c r="M169" s="42"/>
      <c r="N169" s="186" t="s">
        <v>22</v>
      </c>
      <c r="O169" s="187" t="s">
        <v>46</v>
      </c>
      <c r="P169" s="188">
        <f>I169+J169</f>
        <v>0</v>
      </c>
      <c r="Q169" s="188">
        <f>ROUND(I169*H169,2)</f>
        <v>0</v>
      </c>
      <c r="R169" s="188">
        <f>ROUND(J169*H169,2)</f>
        <v>0</v>
      </c>
      <c r="S169" s="67"/>
      <c r="T169" s="189">
        <f>S169*H169</f>
        <v>0</v>
      </c>
      <c r="U169" s="189">
        <v>0</v>
      </c>
      <c r="V169" s="189">
        <f>U169*H169</f>
        <v>0</v>
      </c>
      <c r="W169" s="189">
        <v>1.933E-2</v>
      </c>
      <c r="X169" s="190">
        <f>W169*H169</f>
        <v>5.799E-2</v>
      </c>
      <c r="Y169" s="37"/>
      <c r="Z169" s="37"/>
      <c r="AA169" s="37"/>
      <c r="AB169" s="37"/>
      <c r="AC169" s="37"/>
      <c r="AD169" s="37"/>
      <c r="AE169" s="37"/>
      <c r="AR169" s="191" t="s">
        <v>371</v>
      </c>
      <c r="AT169" s="191" t="s">
        <v>144</v>
      </c>
      <c r="AU169" s="191" t="s">
        <v>150</v>
      </c>
      <c r="AY169" s="20" t="s">
        <v>141</v>
      </c>
      <c r="BE169" s="192">
        <f>IF(O169="základní",K169,0)</f>
        <v>0</v>
      </c>
      <c r="BF169" s="192">
        <f>IF(O169="snížená",K169,0)</f>
        <v>0</v>
      </c>
      <c r="BG169" s="192">
        <f>IF(O169="zákl. přenesená",K169,0)</f>
        <v>0</v>
      </c>
      <c r="BH169" s="192">
        <f>IF(O169="sníž. přenesená",K169,0)</f>
        <v>0</v>
      </c>
      <c r="BI169" s="192">
        <f>IF(O169="nulová",K169,0)</f>
        <v>0</v>
      </c>
      <c r="BJ169" s="20" t="s">
        <v>150</v>
      </c>
      <c r="BK169" s="192">
        <f>ROUND(P169*H169,2)</f>
        <v>0</v>
      </c>
      <c r="BL169" s="20" t="s">
        <v>371</v>
      </c>
      <c r="BM169" s="191" t="s">
        <v>1046</v>
      </c>
    </row>
    <row r="170" spans="1:65" s="2" customFormat="1" ht="11.25">
      <c r="A170" s="37"/>
      <c r="B170" s="38"/>
      <c r="C170" s="39"/>
      <c r="D170" s="199" t="s">
        <v>187</v>
      </c>
      <c r="E170" s="39"/>
      <c r="F170" s="200" t="s">
        <v>1047</v>
      </c>
      <c r="G170" s="39"/>
      <c r="H170" s="39"/>
      <c r="I170" s="201"/>
      <c r="J170" s="201"/>
      <c r="K170" s="39"/>
      <c r="L170" s="39"/>
      <c r="M170" s="42"/>
      <c r="N170" s="202"/>
      <c r="O170" s="203"/>
      <c r="P170" s="67"/>
      <c r="Q170" s="67"/>
      <c r="R170" s="67"/>
      <c r="S170" s="67"/>
      <c r="T170" s="67"/>
      <c r="U170" s="67"/>
      <c r="V170" s="67"/>
      <c r="W170" s="67"/>
      <c r="X170" s="68"/>
      <c r="Y170" s="37"/>
      <c r="Z170" s="37"/>
      <c r="AA170" s="37"/>
      <c r="AB170" s="37"/>
      <c r="AC170" s="37"/>
      <c r="AD170" s="37"/>
      <c r="AE170" s="37"/>
      <c r="AT170" s="20" t="s">
        <v>187</v>
      </c>
      <c r="AU170" s="20" t="s">
        <v>150</v>
      </c>
    </row>
    <row r="171" spans="1:65" s="13" customFormat="1" ht="11.25">
      <c r="B171" s="206"/>
      <c r="C171" s="207"/>
      <c r="D171" s="204" t="s">
        <v>191</v>
      </c>
      <c r="E171" s="208" t="s">
        <v>22</v>
      </c>
      <c r="F171" s="209" t="s">
        <v>1048</v>
      </c>
      <c r="G171" s="207"/>
      <c r="H171" s="208" t="s">
        <v>22</v>
      </c>
      <c r="I171" s="210"/>
      <c r="J171" s="210"/>
      <c r="K171" s="207"/>
      <c r="L171" s="207"/>
      <c r="M171" s="211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4"/>
      <c r="AT171" s="215" t="s">
        <v>191</v>
      </c>
      <c r="AU171" s="215" t="s">
        <v>150</v>
      </c>
      <c r="AV171" s="13" t="s">
        <v>84</v>
      </c>
      <c r="AW171" s="13" t="s">
        <v>5</v>
      </c>
      <c r="AX171" s="13" t="s">
        <v>76</v>
      </c>
      <c r="AY171" s="215" t="s">
        <v>141</v>
      </c>
    </row>
    <row r="172" spans="1:65" s="14" customFormat="1" ht="11.25">
      <c r="B172" s="216"/>
      <c r="C172" s="217"/>
      <c r="D172" s="204" t="s">
        <v>191</v>
      </c>
      <c r="E172" s="218" t="s">
        <v>22</v>
      </c>
      <c r="F172" s="219" t="s">
        <v>159</v>
      </c>
      <c r="G172" s="217"/>
      <c r="H172" s="220">
        <v>3</v>
      </c>
      <c r="I172" s="221"/>
      <c r="J172" s="221"/>
      <c r="K172" s="217"/>
      <c r="L172" s="217"/>
      <c r="M172" s="222"/>
      <c r="N172" s="223"/>
      <c r="O172" s="224"/>
      <c r="P172" s="224"/>
      <c r="Q172" s="224"/>
      <c r="R172" s="224"/>
      <c r="S172" s="224"/>
      <c r="T172" s="224"/>
      <c r="U172" s="224"/>
      <c r="V172" s="224"/>
      <c r="W172" s="224"/>
      <c r="X172" s="225"/>
      <c r="AT172" s="226" t="s">
        <v>191</v>
      </c>
      <c r="AU172" s="226" t="s">
        <v>150</v>
      </c>
      <c r="AV172" s="14" t="s">
        <v>150</v>
      </c>
      <c r="AW172" s="14" t="s">
        <v>5</v>
      </c>
      <c r="AX172" s="14" t="s">
        <v>76</v>
      </c>
      <c r="AY172" s="226" t="s">
        <v>141</v>
      </c>
    </row>
    <row r="173" spans="1:65" s="15" customFormat="1" ht="11.25">
      <c r="B173" s="227"/>
      <c r="C173" s="228"/>
      <c r="D173" s="204" t="s">
        <v>191</v>
      </c>
      <c r="E173" s="229" t="s">
        <v>22</v>
      </c>
      <c r="F173" s="230" t="s">
        <v>195</v>
      </c>
      <c r="G173" s="228"/>
      <c r="H173" s="231">
        <v>3</v>
      </c>
      <c r="I173" s="232"/>
      <c r="J173" s="232"/>
      <c r="K173" s="228"/>
      <c r="L173" s="228"/>
      <c r="M173" s="233"/>
      <c r="N173" s="234"/>
      <c r="O173" s="235"/>
      <c r="P173" s="235"/>
      <c r="Q173" s="235"/>
      <c r="R173" s="235"/>
      <c r="S173" s="235"/>
      <c r="T173" s="235"/>
      <c r="U173" s="235"/>
      <c r="V173" s="235"/>
      <c r="W173" s="235"/>
      <c r="X173" s="236"/>
      <c r="AT173" s="237" t="s">
        <v>191</v>
      </c>
      <c r="AU173" s="237" t="s">
        <v>150</v>
      </c>
      <c r="AV173" s="15" t="s">
        <v>185</v>
      </c>
      <c r="AW173" s="15" t="s">
        <v>5</v>
      </c>
      <c r="AX173" s="15" t="s">
        <v>84</v>
      </c>
      <c r="AY173" s="237" t="s">
        <v>141</v>
      </c>
    </row>
    <row r="174" spans="1:65" s="2" customFormat="1" ht="24">
      <c r="A174" s="37"/>
      <c r="B174" s="38"/>
      <c r="C174" s="179" t="s">
        <v>460</v>
      </c>
      <c r="D174" s="179" t="s">
        <v>144</v>
      </c>
      <c r="E174" s="180" t="s">
        <v>1049</v>
      </c>
      <c r="F174" s="181" t="s">
        <v>1050</v>
      </c>
      <c r="G174" s="182" t="s">
        <v>906</v>
      </c>
      <c r="H174" s="183">
        <v>3</v>
      </c>
      <c r="I174" s="184"/>
      <c r="J174" s="184"/>
      <c r="K174" s="185">
        <f>ROUND(P174*H174,2)</f>
        <v>0</v>
      </c>
      <c r="L174" s="181" t="s">
        <v>184</v>
      </c>
      <c r="M174" s="42"/>
      <c r="N174" s="186" t="s">
        <v>22</v>
      </c>
      <c r="O174" s="187" t="s">
        <v>46</v>
      </c>
      <c r="P174" s="188">
        <f>I174+J174</f>
        <v>0</v>
      </c>
      <c r="Q174" s="188">
        <f>ROUND(I174*H174,2)</f>
        <v>0</v>
      </c>
      <c r="R174" s="188">
        <f>ROUND(J174*H174,2)</f>
        <v>0</v>
      </c>
      <c r="S174" s="67"/>
      <c r="T174" s="189">
        <f>S174*H174</f>
        <v>0</v>
      </c>
      <c r="U174" s="189">
        <v>0</v>
      </c>
      <c r="V174" s="189">
        <f>U174*H174</f>
        <v>0</v>
      </c>
      <c r="W174" s="189">
        <v>1.9460000000000002E-2</v>
      </c>
      <c r="X174" s="190">
        <f>W174*H174</f>
        <v>5.8380000000000001E-2</v>
      </c>
      <c r="Y174" s="37"/>
      <c r="Z174" s="37"/>
      <c r="AA174" s="37"/>
      <c r="AB174" s="37"/>
      <c r="AC174" s="37"/>
      <c r="AD174" s="37"/>
      <c r="AE174" s="37"/>
      <c r="AR174" s="191" t="s">
        <v>371</v>
      </c>
      <c r="AT174" s="191" t="s">
        <v>144</v>
      </c>
      <c r="AU174" s="191" t="s">
        <v>150</v>
      </c>
      <c r="AY174" s="20" t="s">
        <v>141</v>
      </c>
      <c r="BE174" s="192">
        <f>IF(O174="základní",K174,0)</f>
        <v>0</v>
      </c>
      <c r="BF174" s="192">
        <f>IF(O174="snížená",K174,0)</f>
        <v>0</v>
      </c>
      <c r="BG174" s="192">
        <f>IF(O174="zákl. přenesená",K174,0)</f>
        <v>0</v>
      </c>
      <c r="BH174" s="192">
        <f>IF(O174="sníž. přenesená",K174,0)</f>
        <v>0</v>
      </c>
      <c r="BI174" s="192">
        <f>IF(O174="nulová",K174,0)</f>
        <v>0</v>
      </c>
      <c r="BJ174" s="20" t="s">
        <v>150</v>
      </c>
      <c r="BK174" s="192">
        <f>ROUND(P174*H174,2)</f>
        <v>0</v>
      </c>
      <c r="BL174" s="20" t="s">
        <v>371</v>
      </c>
      <c r="BM174" s="191" t="s">
        <v>1051</v>
      </c>
    </row>
    <row r="175" spans="1:65" s="2" customFormat="1" ht="11.25">
      <c r="A175" s="37"/>
      <c r="B175" s="38"/>
      <c r="C175" s="39"/>
      <c r="D175" s="199" t="s">
        <v>187</v>
      </c>
      <c r="E175" s="39"/>
      <c r="F175" s="200" t="s">
        <v>1052</v>
      </c>
      <c r="G175" s="39"/>
      <c r="H175" s="39"/>
      <c r="I175" s="201"/>
      <c r="J175" s="201"/>
      <c r="K175" s="39"/>
      <c r="L175" s="39"/>
      <c r="M175" s="42"/>
      <c r="N175" s="202"/>
      <c r="O175" s="203"/>
      <c r="P175" s="67"/>
      <c r="Q175" s="67"/>
      <c r="R175" s="67"/>
      <c r="S175" s="67"/>
      <c r="T175" s="67"/>
      <c r="U175" s="67"/>
      <c r="V175" s="67"/>
      <c r="W175" s="67"/>
      <c r="X175" s="68"/>
      <c r="Y175" s="37"/>
      <c r="Z175" s="37"/>
      <c r="AA175" s="37"/>
      <c r="AB175" s="37"/>
      <c r="AC175" s="37"/>
      <c r="AD175" s="37"/>
      <c r="AE175" s="37"/>
      <c r="AT175" s="20" t="s">
        <v>187</v>
      </c>
      <c r="AU175" s="20" t="s">
        <v>150</v>
      </c>
    </row>
    <row r="176" spans="1:65" s="13" customFormat="1" ht="11.25">
      <c r="B176" s="206"/>
      <c r="C176" s="207"/>
      <c r="D176" s="204" t="s">
        <v>191</v>
      </c>
      <c r="E176" s="208" t="s">
        <v>22</v>
      </c>
      <c r="F176" s="209" t="s">
        <v>1053</v>
      </c>
      <c r="G176" s="207"/>
      <c r="H176" s="208" t="s">
        <v>22</v>
      </c>
      <c r="I176" s="210"/>
      <c r="J176" s="210"/>
      <c r="K176" s="207"/>
      <c r="L176" s="207"/>
      <c r="M176" s="211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4"/>
      <c r="AT176" s="215" t="s">
        <v>191</v>
      </c>
      <c r="AU176" s="215" t="s">
        <v>150</v>
      </c>
      <c r="AV176" s="13" t="s">
        <v>84</v>
      </c>
      <c r="AW176" s="13" t="s">
        <v>5</v>
      </c>
      <c r="AX176" s="13" t="s">
        <v>76</v>
      </c>
      <c r="AY176" s="215" t="s">
        <v>141</v>
      </c>
    </row>
    <row r="177" spans="1:65" s="14" customFormat="1" ht="11.25">
      <c r="B177" s="216"/>
      <c r="C177" s="217"/>
      <c r="D177" s="204" t="s">
        <v>191</v>
      </c>
      <c r="E177" s="218" t="s">
        <v>22</v>
      </c>
      <c r="F177" s="219" t="s">
        <v>1054</v>
      </c>
      <c r="G177" s="217"/>
      <c r="H177" s="220">
        <v>3</v>
      </c>
      <c r="I177" s="221"/>
      <c r="J177" s="221"/>
      <c r="K177" s="217"/>
      <c r="L177" s="217"/>
      <c r="M177" s="222"/>
      <c r="N177" s="223"/>
      <c r="O177" s="224"/>
      <c r="P177" s="224"/>
      <c r="Q177" s="224"/>
      <c r="R177" s="224"/>
      <c r="S177" s="224"/>
      <c r="T177" s="224"/>
      <c r="U177" s="224"/>
      <c r="V177" s="224"/>
      <c r="W177" s="224"/>
      <c r="X177" s="225"/>
      <c r="AT177" s="226" t="s">
        <v>191</v>
      </c>
      <c r="AU177" s="226" t="s">
        <v>150</v>
      </c>
      <c r="AV177" s="14" t="s">
        <v>150</v>
      </c>
      <c r="AW177" s="14" t="s">
        <v>5</v>
      </c>
      <c r="AX177" s="14" t="s">
        <v>76</v>
      </c>
      <c r="AY177" s="226" t="s">
        <v>141</v>
      </c>
    </row>
    <row r="178" spans="1:65" s="15" customFormat="1" ht="11.25">
      <c r="B178" s="227"/>
      <c r="C178" s="228"/>
      <c r="D178" s="204" t="s">
        <v>191</v>
      </c>
      <c r="E178" s="229" t="s">
        <v>22</v>
      </c>
      <c r="F178" s="230" t="s">
        <v>195</v>
      </c>
      <c r="G178" s="228"/>
      <c r="H178" s="231">
        <v>3</v>
      </c>
      <c r="I178" s="232"/>
      <c r="J178" s="232"/>
      <c r="K178" s="228"/>
      <c r="L178" s="228"/>
      <c r="M178" s="233"/>
      <c r="N178" s="234"/>
      <c r="O178" s="235"/>
      <c r="P178" s="235"/>
      <c r="Q178" s="235"/>
      <c r="R178" s="235"/>
      <c r="S178" s="235"/>
      <c r="T178" s="235"/>
      <c r="U178" s="235"/>
      <c r="V178" s="235"/>
      <c r="W178" s="235"/>
      <c r="X178" s="236"/>
      <c r="AT178" s="237" t="s">
        <v>191</v>
      </c>
      <c r="AU178" s="237" t="s">
        <v>150</v>
      </c>
      <c r="AV178" s="15" t="s">
        <v>185</v>
      </c>
      <c r="AW178" s="15" t="s">
        <v>5</v>
      </c>
      <c r="AX178" s="15" t="s">
        <v>84</v>
      </c>
      <c r="AY178" s="237" t="s">
        <v>141</v>
      </c>
    </row>
    <row r="179" spans="1:65" s="2" customFormat="1" ht="24.2" customHeight="1">
      <c r="A179" s="37"/>
      <c r="B179" s="38"/>
      <c r="C179" s="179" t="s">
        <v>868</v>
      </c>
      <c r="D179" s="179" t="s">
        <v>144</v>
      </c>
      <c r="E179" s="180" t="s">
        <v>1055</v>
      </c>
      <c r="F179" s="181" t="s">
        <v>1056</v>
      </c>
      <c r="G179" s="182" t="s">
        <v>906</v>
      </c>
      <c r="H179" s="183">
        <v>1</v>
      </c>
      <c r="I179" s="184"/>
      <c r="J179" s="184"/>
      <c r="K179" s="185">
        <f>ROUND(P179*H179,2)</f>
        <v>0</v>
      </c>
      <c r="L179" s="181" t="s">
        <v>184</v>
      </c>
      <c r="M179" s="42"/>
      <c r="N179" s="186" t="s">
        <v>22</v>
      </c>
      <c r="O179" s="187" t="s">
        <v>46</v>
      </c>
      <c r="P179" s="188">
        <f>I179+J179</f>
        <v>0</v>
      </c>
      <c r="Q179" s="188">
        <f>ROUND(I179*H179,2)</f>
        <v>0</v>
      </c>
      <c r="R179" s="188">
        <f>ROUND(J179*H179,2)</f>
        <v>0</v>
      </c>
      <c r="S179" s="67"/>
      <c r="T179" s="189">
        <f>S179*H179</f>
        <v>0</v>
      </c>
      <c r="U179" s="189">
        <v>0</v>
      </c>
      <c r="V179" s="189">
        <f>U179*H179</f>
        <v>0</v>
      </c>
      <c r="W179" s="189">
        <v>8.7999999999999995E-2</v>
      </c>
      <c r="X179" s="190">
        <f>W179*H179</f>
        <v>8.7999999999999995E-2</v>
      </c>
      <c r="Y179" s="37"/>
      <c r="Z179" s="37"/>
      <c r="AA179" s="37"/>
      <c r="AB179" s="37"/>
      <c r="AC179" s="37"/>
      <c r="AD179" s="37"/>
      <c r="AE179" s="37"/>
      <c r="AR179" s="191" t="s">
        <v>371</v>
      </c>
      <c r="AT179" s="191" t="s">
        <v>144</v>
      </c>
      <c r="AU179" s="191" t="s">
        <v>150</v>
      </c>
      <c r="AY179" s="20" t="s">
        <v>141</v>
      </c>
      <c r="BE179" s="192">
        <f>IF(O179="základní",K179,0)</f>
        <v>0</v>
      </c>
      <c r="BF179" s="192">
        <f>IF(O179="snížená",K179,0)</f>
        <v>0</v>
      </c>
      <c r="BG179" s="192">
        <f>IF(O179="zákl. přenesená",K179,0)</f>
        <v>0</v>
      </c>
      <c r="BH179" s="192">
        <f>IF(O179="sníž. přenesená",K179,0)</f>
        <v>0</v>
      </c>
      <c r="BI179" s="192">
        <f>IF(O179="nulová",K179,0)</f>
        <v>0</v>
      </c>
      <c r="BJ179" s="20" t="s">
        <v>150</v>
      </c>
      <c r="BK179" s="192">
        <f>ROUND(P179*H179,2)</f>
        <v>0</v>
      </c>
      <c r="BL179" s="20" t="s">
        <v>371</v>
      </c>
      <c r="BM179" s="191" t="s">
        <v>1057</v>
      </c>
    </row>
    <row r="180" spans="1:65" s="2" customFormat="1" ht="11.25">
      <c r="A180" s="37"/>
      <c r="B180" s="38"/>
      <c r="C180" s="39"/>
      <c r="D180" s="199" t="s">
        <v>187</v>
      </c>
      <c r="E180" s="39"/>
      <c r="F180" s="200" t="s">
        <v>1058</v>
      </c>
      <c r="G180" s="39"/>
      <c r="H180" s="39"/>
      <c r="I180" s="201"/>
      <c r="J180" s="201"/>
      <c r="K180" s="39"/>
      <c r="L180" s="39"/>
      <c r="M180" s="42"/>
      <c r="N180" s="202"/>
      <c r="O180" s="203"/>
      <c r="P180" s="67"/>
      <c r="Q180" s="67"/>
      <c r="R180" s="67"/>
      <c r="S180" s="67"/>
      <c r="T180" s="67"/>
      <c r="U180" s="67"/>
      <c r="V180" s="67"/>
      <c r="W180" s="67"/>
      <c r="X180" s="68"/>
      <c r="Y180" s="37"/>
      <c r="Z180" s="37"/>
      <c r="AA180" s="37"/>
      <c r="AB180" s="37"/>
      <c r="AC180" s="37"/>
      <c r="AD180" s="37"/>
      <c r="AE180" s="37"/>
      <c r="AT180" s="20" t="s">
        <v>187</v>
      </c>
      <c r="AU180" s="20" t="s">
        <v>150</v>
      </c>
    </row>
    <row r="181" spans="1:65" s="13" customFormat="1" ht="11.25">
      <c r="B181" s="206"/>
      <c r="C181" s="207"/>
      <c r="D181" s="204" t="s">
        <v>191</v>
      </c>
      <c r="E181" s="208" t="s">
        <v>22</v>
      </c>
      <c r="F181" s="209" t="s">
        <v>1059</v>
      </c>
      <c r="G181" s="207"/>
      <c r="H181" s="208" t="s">
        <v>22</v>
      </c>
      <c r="I181" s="210"/>
      <c r="J181" s="210"/>
      <c r="K181" s="207"/>
      <c r="L181" s="207"/>
      <c r="M181" s="211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4"/>
      <c r="AT181" s="215" t="s">
        <v>191</v>
      </c>
      <c r="AU181" s="215" t="s">
        <v>150</v>
      </c>
      <c r="AV181" s="13" t="s">
        <v>84</v>
      </c>
      <c r="AW181" s="13" t="s">
        <v>5</v>
      </c>
      <c r="AX181" s="13" t="s">
        <v>76</v>
      </c>
      <c r="AY181" s="215" t="s">
        <v>141</v>
      </c>
    </row>
    <row r="182" spans="1:65" s="14" customFormat="1" ht="11.25">
      <c r="B182" s="216"/>
      <c r="C182" s="217"/>
      <c r="D182" s="204" t="s">
        <v>191</v>
      </c>
      <c r="E182" s="218" t="s">
        <v>22</v>
      </c>
      <c r="F182" s="219" t="s">
        <v>84</v>
      </c>
      <c r="G182" s="217"/>
      <c r="H182" s="220">
        <v>1</v>
      </c>
      <c r="I182" s="221"/>
      <c r="J182" s="221"/>
      <c r="K182" s="217"/>
      <c r="L182" s="217"/>
      <c r="M182" s="222"/>
      <c r="N182" s="223"/>
      <c r="O182" s="224"/>
      <c r="P182" s="224"/>
      <c r="Q182" s="224"/>
      <c r="R182" s="224"/>
      <c r="S182" s="224"/>
      <c r="T182" s="224"/>
      <c r="U182" s="224"/>
      <c r="V182" s="224"/>
      <c r="W182" s="224"/>
      <c r="X182" s="225"/>
      <c r="AT182" s="226" t="s">
        <v>191</v>
      </c>
      <c r="AU182" s="226" t="s">
        <v>150</v>
      </c>
      <c r="AV182" s="14" t="s">
        <v>150</v>
      </c>
      <c r="AW182" s="14" t="s">
        <v>5</v>
      </c>
      <c r="AX182" s="14" t="s">
        <v>76</v>
      </c>
      <c r="AY182" s="226" t="s">
        <v>141</v>
      </c>
    </row>
    <row r="183" spans="1:65" s="15" customFormat="1" ht="11.25">
      <c r="B183" s="227"/>
      <c r="C183" s="228"/>
      <c r="D183" s="204" t="s">
        <v>191</v>
      </c>
      <c r="E183" s="229" t="s">
        <v>22</v>
      </c>
      <c r="F183" s="230" t="s">
        <v>195</v>
      </c>
      <c r="G183" s="228"/>
      <c r="H183" s="231">
        <v>1</v>
      </c>
      <c r="I183" s="232"/>
      <c r="J183" s="232"/>
      <c r="K183" s="228"/>
      <c r="L183" s="228"/>
      <c r="M183" s="233"/>
      <c r="N183" s="234"/>
      <c r="O183" s="235"/>
      <c r="P183" s="235"/>
      <c r="Q183" s="235"/>
      <c r="R183" s="235"/>
      <c r="S183" s="235"/>
      <c r="T183" s="235"/>
      <c r="U183" s="235"/>
      <c r="V183" s="235"/>
      <c r="W183" s="235"/>
      <c r="X183" s="236"/>
      <c r="AT183" s="237" t="s">
        <v>191</v>
      </c>
      <c r="AU183" s="237" t="s">
        <v>150</v>
      </c>
      <c r="AV183" s="15" t="s">
        <v>185</v>
      </c>
      <c r="AW183" s="15" t="s">
        <v>5</v>
      </c>
      <c r="AX183" s="15" t="s">
        <v>84</v>
      </c>
      <c r="AY183" s="237" t="s">
        <v>141</v>
      </c>
    </row>
    <row r="184" spans="1:65" s="2" customFormat="1" ht="24.2" customHeight="1">
      <c r="A184" s="37"/>
      <c r="B184" s="38"/>
      <c r="C184" s="179" t="s">
        <v>538</v>
      </c>
      <c r="D184" s="179" t="s">
        <v>144</v>
      </c>
      <c r="E184" s="180" t="s">
        <v>1060</v>
      </c>
      <c r="F184" s="181" t="s">
        <v>1061</v>
      </c>
      <c r="G184" s="182" t="s">
        <v>155</v>
      </c>
      <c r="H184" s="183">
        <v>1</v>
      </c>
      <c r="I184" s="184"/>
      <c r="J184" s="184"/>
      <c r="K184" s="185">
        <f>ROUND(P184*H184,2)</f>
        <v>0</v>
      </c>
      <c r="L184" s="181" t="s">
        <v>184</v>
      </c>
      <c r="M184" s="42"/>
      <c r="N184" s="186" t="s">
        <v>22</v>
      </c>
      <c r="O184" s="187" t="s">
        <v>46</v>
      </c>
      <c r="P184" s="188">
        <f>I184+J184</f>
        <v>0</v>
      </c>
      <c r="Q184" s="188">
        <f>ROUND(I184*H184,2)</f>
        <v>0</v>
      </c>
      <c r="R184" s="188">
        <f>ROUND(J184*H184,2)</f>
        <v>0</v>
      </c>
      <c r="S184" s="67"/>
      <c r="T184" s="189">
        <f>S184*H184</f>
        <v>0</v>
      </c>
      <c r="U184" s="189">
        <v>0</v>
      </c>
      <c r="V184" s="189">
        <f>U184*H184</f>
        <v>0</v>
      </c>
      <c r="W184" s="189">
        <v>0</v>
      </c>
      <c r="X184" s="190">
        <f>W184*H184</f>
        <v>0</v>
      </c>
      <c r="Y184" s="37"/>
      <c r="Z184" s="37"/>
      <c r="AA184" s="37"/>
      <c r="AB184" s="37"/>
      <c r="AC184" s="37"/>
      <c r="AD184" s="37"/>
      <c r="AE184" s="37"/>
      <c r="AR184" s="191" t="s">
        <v>371</v>
      </c>
      <c r="AT184" s="191" t="s">
        <v>144</v>
      </c>
      <c r="AU184" s="191" t="s">
        <v>150</v>
      </c>
      <c r="AY184" s="20" t="s">
        <v>141</v>
      </c>
      <c r="BE184" s="192">
        <f>IF(O184="základní",K184,0)</f>
        <v>0</v>
      </c>
      <c r="BF184" s="192">
        <f>IF(O184="snížená",K184,0)</f>
        <v>0</v>
      </c>
      <c r="BG184" s="192">
        <f>IF(O184="zákl. přenesená",K184,0)</f>
        <v>0</v>
      </c>
      <c r="BH184" s="192">
        <f>IF(O184="sníž. přenesená",K184,0)</f>
        <v>0</v>
      </c>
      <c r="BI184" s="192">
        <f>IF(O184="nulová",K184,0)</f>
        <v>0</v>
      </c>
      <c r="BJ184" s="20" t="s">
        <v>150</v>
      </c>
      <c r="BK184" s="192">
        <f>ROUND(P184*H184,2)</f>
        <v>0</v>
      </c>
      <c r="BL184" s="20" t="s">
        <v>371</v>
      </c>
      <c r="BM184" s="191" t="s">
        <v>1062</v>
      </c>
    </row>
    <row r="185" spans="1:65" s="2" customFormat="1" ht="11.25">
      <c r="A185" s="37"/>
      <c r="B185" s="38"/>
      <c r="C185" s="39"/>
      <c r="D185" s="199" t="s">
        <v>187</v>
      </c>
      <c r="E185" s="39"/>
      <c r="F185" s="200" t="s">
        <v>1063</v>
      </c>
      <c r="G185" s="39"/>
      <c r="H185" s="39"/>
      <c r="I185" s="201"/>
      <c r="J185" s="201"/>
      <c r="K185" s="39"/>
      <c r="L185" s="39"/>
      <c r="M185" s="42"/>
      <c r="N185" s="202"/>
      <c r="O185" s="203"/>
      <c r="P185" s="67"/>
      <c r="Q185" s="67"/>
      <c r="R185" s="67"/>
      <c r="S185" s="67"/>
      <c r="T185" s="67"/>
      <c r="U185" s="67"/>
      <c r="V185" s="67"/>
      <c r="W185" s="67"/>
      <c r="X185" s="68"/>
      <c r="Y185" s="37"/>
      <c r="Z185" s="37"/>
      <c r="AA185" s="37"/>
      <c r="AB185" s="37"/>
      <c r="AC185" s="37"/>
      <c r="AD185" s="37"/>
      <c r="AE185" s="37"/>
      <c r="AT185" s="20" t="s">
        <v>187</v>
      </c>
      <c r="AU185" s="20" t="s">
        <v>150</v>
      </c>
    </row>
    <row r="186" spans="1:65" s="14" customFormat="1" ht="11.25">
      <c r="B186" s="216"/>
      <c r="C186" s="217"/>
      <c r="D186" s="204" t="s">
        <v>191</v>
      </c>
      <c r="E186" s="218" t="s">
        <v>22</v>
      </c>
      <c r="F186" s="219" t="s">
        <v>84</v>
      </c>
      <c r="G186" s="217"/>
      <c r="H186" s="220">
        <v>1</v>
      </c>
      <c r="I186" s="221"/>
      <c r="J186" s="221"/>
      <c r="K186" s="217"/>
      <c r="L186" s="217"/>
      <c r="M186" s="222"/>
      <c r="N186" s="223"/>
      <c r="O186" s="224"/>
      <c r="P186" s="224"/>
      <c r="Q186" s="224"/>
      <c r="R186" s="224"/>
      <c r="S186" s="224"/>
      <c r="T186" s="224"/>
      <c r="U186" s="224"/>
      <c r="V186" s="224"/>
      <c r="W186" s="224"/>
      <c r="X186" s="225"/>
      <c r="AT186" s="226" t="s">
        <v>191</v>
      </c>
      <c r="AU186" s="226" t="s">
        <v>150</v>
      </c>
      <c r="AV186" s="14" t="s">
        <v>150</v>
      </c>
      <c r="AW186" s="14" t="s">
        <v>5</v>
      </c>
      <c r="AX186" s="14" t="s">
        <v>76</v>
      </c>
      <c r="AY186" s="226" t="s">
        <v>141</v>
      </c>
    </row>
    <row r="187" spans="1:65" s="15" customFormat="1" ht="11.25">
      <c r="B187" s="227"/>
      <c r="C187" s="228"/>
      <c r="D187" s="204" t="s">
        <v>191</v>
      </c>
      <c r="E187" s="229" t="s">
        <v>22</v>
      </c>
      <c r="F187" s="230" t="s">
        <v>195</v>
      </c>
      <c r="G187" s="228"/>
      <c r="H187" s="231">
        <v>1</v>
      </c>
      <c r="I187" s="232"/>
      <c r="J187" s="232"/>
      <c r="K187" s="228"/>
      <c r="L187" s="228"/>
      <c r="M187" s="233"/>
      <c r="N187" s="234"/>
      <c r="O187" s="235"/>
      <c r="P187" s="235"/>
      <c r="Q187" s="235"/>
      <c r="R187" s="235"/>
      <c r="S187" s="235"/>
      <c r="T187" s="235"/>
      <c r="U187" s="235"/>
      <c r="V187" s="235"/>
      <c r="W187" s="235"/>
      <c r="X187" s="236"/>
      <c r="AT187" s="237" t="s">
        <v>191</v>
      </c>
      <c r="AU187" s="237" t="s">
        <v>150</v>
      </c>
      <c r="AV187" s="15" t="s">
        <v>185</v>
      </c>
      <c r="AW187" s="15" t="s">
        <v>5</v>
      </c>
      <c r="AX187" s="15" t="s">
        <v>84</v>
      </c>
      <c r="AY187" s="237" t="s">
        <v>141</v>
      </c>
    </row>
    <row r="188" spans="1:65" s="2" customFormat="1" ht="24.2" customHeight="1">
      <c r="A188" s="37"/>
      <c r="B188" s="38"/>
      <c r="C188" s="249" t="s">
        <v>556</v>
      </c>
      <c r="D188" s="249" t="s">
        <v>305</v>
      </c>
      <c r="E188" s="250" t="s">
        <v>1064</v>
      </c>
      <c r="F188" s="251" t="s">
        <v>1065</v>
      </c>
      <c r="G188" s="252" t="s">
        <v>155</v>
      </c>
      <c r="H188" s="253">
        <v>1</v>
      </c>
      <c r="I188" s="254"/>
      <c r="J188" s="255"/>
      <c r="K188" s="256">
        <f>ROUND(P188*H188,2)</f>
        <v>0</v>
      </c>
      <c r="L188" s="251" t="s">
        <v>184</v>
      </c>
      <c r="M188" s="257"/>
      <c r="N188" s="258" t="s">
        <v>22</v>
      </c>
      <c r="O188" s="187" t="s">
        <v>46</v>
      </c>
      <c r="P188" s="188">
        <f>I188+J188</f>
        <v>0</v>
      </c>
      <c r="Q188" s="188">
        <f>ROUND(I188*H188,2)</f>
        <v>0</v>
      </c>
      <c r="R188" s="188">
        <f>ROUND(J188*H188,2)</f>
        <v>0</v>
      </c>
      <c r="S188" s="67"/>
      <c r="T188" s="189">
        <f>S188*H188</f>
        <v>0</v>
      </c>
      <c r="U188" s="189">
        <v>3.0000000000000001E-3</v>
      </c>
      <c r="V188" s="189">
        <f>U188*H188</f>
        <v>3.0000000000000001E-3</v>
      </c>
      <c r="W188" s="189">
        <v>0</v>
      </c>
      <c r="X188" s="190">
        <f>W188*H188</f>
        <v>0</v>
      </c>
      <c r="Y188" s="37"/>
      <c r="Z188" s="37"/>
      <c r="AA188" s="37"/>
      <c r="AB188" s="37"/>
      <c r="AC188" s="37"/>
      <c r="AD188" s="37"/>
      <c r="AE188" s="37"/>
      <c r="AR188" s="191" t="s">
        <v>475</v>
      </c>
      <c r="AT188" s="191" t="s">
        <v>305</v>
      </c>
      <c r="AU188" s="191" t="s">
        <v>150</v>
      </c>
      <c r="AY188" s="20" t="s">
        <v>141</v>
      </c>
      <c r="BE188" s="192">
        <f>IF(O188="základní",K188,0)</f>
        <v>0</v>
      </c>
      <c r="BF188" s="192">
        <f>IF(O188="snížená",K188,0)</f>
        <v>0</v>
      </c>
      <c r="BG188" s="192">
        <f>IF(O188="zákl. přenesená",K188,0)</f>
        <v>0</v>
      </c>
      <c r="BH188" s="192">
        <f>IF(O188="sníž. přenesená",K188,0)</f>
        <v>0</v>
      </c>
      <c r="BI188" s="192">
        <f>IF(O188="nulová",K188,0)</f>
        <v>0</v>
      </c>
      <c r="BJ188" s="20" t="s">
        <v>150</v>
      </c>
      <c r="BK188" s="192">
        <f>ROUND(P188*H188,2)</f>
        <v>0</v>
      </c>
      <c r="BL188" s="20" t="s">
        <v>371</v>
      </c>
      <c r="BM188" s="191" t="s">
        <v>1066</v>
      </c>
    </row>
    <row r="189" spans="1:65" s="14" customFormat="1" ht="11.25">
      <c r="B189" s="216"/>
      <c r="C189" s="217"/>
      <c r="D189" s="204" t="s">
        <v>191</v>
      </c>
      <c r="E189" s="218" t="s">
        <v>22</v>
      </c>
      <c r="F189" s="219" t="s">
        <v>84</v>
      </c>
      <c r="G189" s="217"/>
      <c r="H189" s="220">
        <v>1</v>
      </c>
      <c r="I189" s="221"/>
      <c r="J189" s="221"/>
      <c r="K189" s="217"/>
      <c r="L189" s="217"/>
      <c r="M189" s="222"/>
      <c r="N189" s="223"/>
      <c r="O189" s="224"/>
      <c r="P189" s="224"/>
      <c r="Q189" s="224"/>
      <c r="R189" s="224"/>
      <c r="S189" s="224"/>
      <c r="T189" s="224"/>
      <c r="U189" s="224"/>
      <c r="V189" s="224"/>
      <c r="W189" s="224"/>
      <c r="X189" s="225"/>
      <c r="AT189" s="226" t="s">
        <v>191</v>
      </c>
      <c r="AU189" s="226" t="s">
        <v>150</v>
      </c>
      <c r="AV189" s="14" t="s">
        <v>150</v>
      </c>
      <c r="AW189" s="14" t="s">
        <v>5</v>
      </c>
      <c r="AX189" s="14" t="s">
        <v>76</v>
      </c>
      <c r="AY189" s="226" t="s">
        <v>141</v>
      </c>
    </row>
    <row r="190" spans="1:65" s="15" customFormat="1" ht="11.25">
      <c r="B190" s="227"/>
      <c r="C190" s="228"/>
      <c r="D190" s="204" t="s">
        <v>191</v>
      </c>
      <c r="E190" s="229" t="s">
        <v>22</v>
      </c>
      <c r="F190" s="230" t="s">
        <v>195</v>
      </c>
      <c r="G190" s="228"/>
      <c r="H190" s="231">
        <v>1</v>
      </c>
      <c r="I190" s="232"/>
      <c r="J190" s="232"/>
      <c r="K190" s="228"/>
      <c r="L190" s="228"/>
      <c r="M190" s="233"/>
      <c r="N190" s="234"/>
      <c r="O190" s="235"/>
      <c r="P190" s="235"/>
      <c r="Q190" s="235"/>
      <c r="R190" s="235"/>
      <c r="S190" s="235"/>
      <c r="T190" s="235"/>
      <c r="U190" s="235"/>
      <c r="V190" s="235"/>
      <c r="W190" s="235"/>
      <c r="X190" s="236"/>
      <c r="AT190" s="237" t="s">
        <v>191</v>
      </c>
      <c r="AU190" s="237" t="s">
        <v>150</v>
      </c>
      <c r="AV190" s="15" t="s">
        <v>185</v>
      </c>
      <c r="AW190" s="15" t="s">
        <v>5</v>
      </c>
      <c r="AX190" s="15" t="s">
        <v>84</v>
      </c>
      <c r="AY190" s="237" t="s">
        <v>141</v>
      </c>
    </row>
    <row r="191" spans="1:65" s="2" customFormat="1" ht="24.2" customHeight="1">
      <c r="A191" s="37"/>
      <c r="B191" s="38"/>
      <c r="C191" s="179" t="s">
        <v>563</v>
      </c>
      <c r="D191" s="179" t="s">
        <v>144</v>
      </c>
      <c r="E191" s="180" t="s">
        <v>1067</v>
      </c>
      <c r="F191" s="181" t="s">
        <v>1068</v>
      </c>
      <c r="G191" s="182" t="s">
        <v>155</v>
      </c>
      <c r="H191" s="183">
        <v>5</v>
      </c>
      <c r="I191" s="184"/>
      <c r="J191" s="184"/>
      <c r="K191" s="185">
        <f>ROUND(P191*H191,2)</f>
        <v>0</v>
      </c>
      <c r="L191" s="181" t="s">
        <v>184</v>
      </c>
      <c r="M191" s="42"/>
      <c r="N191" s="186" t="s">
        <v>22</v>
      </c>
      <c r="O191" s="187" t="s">
        <v>46</v>
      </c>
      <c r="P191" s="188">
        <f>I191+J191</f>
        <v>0</v>
      </c>
      <c r="Q191" s="188">
        <f>ROUND(I191*H191,2)</f>
        <v>0</v>
      </c>
      <c r="R191" s="188">
        <f>ROUND(J191*H191,2)</f>
        <v>0</v>
      </c>
      <c r="S191" s="67"/>
      <c r="T191" s="189">
        <f>S191*H191</f>
        <v>0</v>
      </c>
      <c r="U191" s="189">
        <v>0</v>
      </c>
      <c r="V191" s="189">
        <f>U191*H191</f>
        <v>0</v>
      </c>
      <c r="W191" s="189">
        <v>0</v>
      </c>
      <c r="X191" s="190">
        <f>W191*H191</f>
        <v>0</v>
      </c>
      <c r="Y191" s="37"/>
      <c r="Z191" s="37"/>
      <c r="AA191" s="37"/>
      <c r="AB191" s="37"/>
      <c r="AC191" s="37"/>
      <c r="AD191" s="37"/>
      <c r="AE191" s="37"/>
      <c r="AR191" s="191" t="s">
        <v>371</v>
      </c>
      <c r="AT191" s="191" t="s">
        <v>144</v>
      </c>
      <c r="AU191" s="191" t="s">
        <v>150</v>
      </c>
      <c r="AY191" s="20" t="s">
        <v>141</v>
      </c>
      <c r="BE191" s="192">
        <f>IF(O191="základní",K191,0)</f>
        <v>0</v>
      </c>
      <c r="BF191" s="192">
        <f>IF(O191="snížená",K191,0)</f>
        <v>0</v>
      </c>
      <c r="BG191" s="192">
        <f>IF(O191="zákl. přenesená",K191,0)</f>
        <v>0</v>
      </c>
      <c r="BH191" s="192">
        <f>IF(O191="sníž. přenesená",K191,0)</f>
        <v>0</v>
      </c>
      <c r="BI191" s="192">
        <f>IF(O191="nulová",K191,0)</f>
        <v>0</v>
      </c>
      <c r="BJ191" s="20" t="s">
        <v>150</v>
      </c>
      <c r="BK191" s="192">
        <f>ROUND(P191*H191,2)</f>
        <v>0</v>
      </c>
      <c r="BL191" s="20" t="s">
        <v>371</v>
      </c>
      <c r="BM191" s="191" t="s">
        <v>1069</v>
      </c>
    </row>
    <row r="192" spans="1:65" s="2" customFormat="1" ht="11.25">
      <c r="A192" s="37"/>
      <c r="B192" s="38"/>
      <c r="C192" s="39"/>
      <c r="D192" s="199" t="s">
        <v>187</v>
      </c>
      <c r="E192" s="39"/>
      <c r="F192" s="200" t="s">
        <v>1070</v>
      </c>
      <c r="G192" s="39"/>
      <c r="H192" s="39"/>
      <c r="I192" s="201"/>
      <c r="J192" s="201"/>
      <c r="K192" s="39"/>
      <c r="L192" s="39"/>
      <c r="M192" s="42"/>
      <c r="N192" s="202"/>
      <c r="O192" s="203"/>
      <c r="P192" s="67"/>
      <c r="Q192" s="67"/>
      <c r="R192" s="67"/>
      <c r="S192" s="67"/>
      <c r="T192" s="67"/>
      <c r="U192" s="67"/>
      <c r="V192" s="67"/>
      <c r="W192" s="67"/>
      <c r="X192" s="68"/>
      <c r="Y192" s="37"/>
      <c r="Z192" s="37"/>
      <c r="AA192" s="37"/>
      <c r="AB192" s="37"/>
      <c r="AC192" s="37"/>
      <c r="AD192" s="37"/>
      <c r="AE192" s="37"/>
      <c r="AT192" s="20" t="s">
        <v>187</v>
      </c>
      <c r="AU192" s="20" t="s">
        <v>150</v>
      </c>
    </row>
    <row r="193" spans="1:65" s="13" customFormat="1" ht="11.25">
      <c r="B193" s="206"/>
      <c r="C193" s="207"/>
      <c r="D193" s="204" t="s">
        <v>191</v>
      </c>
      <c r="E193" s="208" t="s">
        <v>22</v>
      </c>
      <c r="F193" s="209" t="s">
        <v>1071</v>
      </c>
      <c r="G193" s="207"/>
      <c r="H193" s="208" t="s">
        <v>22</v>
      </c>
      <c r="I193" s="210"/>
      <c r="J193" s="210"/>
      <c r="K193" s="207"/>
      <c r="L193" s="207"/>
      <c r="M193" s="211"/>
      <c r="N193" s="212"/>
      <c r="O193" s="213"/>
      <c r="P193" s="213"/>
      <c r="Q193" s="213"/>
      <c r="R193" s="213"/>
      <c r="S193" s="213"/>
      <c r="T193" s="213"/>
      <c r="U193" s="213"/>
      <c r="V193" s="213"/>
      <c r="W193" s="213"/>
      <c r="X193" s="214"/>
      <c r="AT193" s="215" t="s">
        <v>191</v>
      </c>
      <c r="AU193" s="215" t="s">
        <v>150</v>
      </c>
      <c r="AV193" s="13" t="s">
        <v>84</v>
      </c>
      <c r="AW193" s="13" t="s">
        <v>5</v>
      </c>
      <c r="AX193" s="13" t="s">
        <v>76</v>
      </c>
      <c r="AY193" s="215" t="s">
        <v>141</v>
      </c>
    </row>
    <row r="194" spans="1:65" s="14" customFormat="1" ht="11.25">
      <c r="B194" s="216"/>
      <c r="C194" s="217"/>
      <c r="D194" s="204" t="s">
        <v>191</v>
      </c>
      <c r="E194" s="218" t="s">
        <v>22</v>
      </c>
      <c r="F194" s="219" t="s">
        <v>84</v>
      </c>
      <c r="G194" s="217"/>
      <c r="H194" s="220">
        <v>1</v>
      </c>
      <c r="I194" s="221"/>
      <c r="J194" s="221"/>
      <c r="K194" s="217"/>
      <c r="L194" s="217"/>
      <c r="M194" s="222"/>
      <c r="N194" s="223"/>
      <c r="O194" s="224"/>
      <c r="P194" s="224"/>
      <c r="Q194" s="224"/>
      <c r="R194" s="224"/>
      <c r="S194" s="224"/>
      <c r="T194" s="224"/>
      <c r="U194" s="224"/>
      <c r="V194" s="224"/>
      <c r="W194" s="224"/>
      <c r="X194" s="225"/>
      <c r="AT194" s="226" t="s">
        <v>191</v>
      </c>
      <c r="AU194" s="226" t="s">
        <v>150</v>
      </c>
      <c r="AV194" s="14" t="s">
        <v>150</v>
      </c>
      <c r="AW194" s="14" t="s">
        <v>5</v>
      </c>
      <c r="AX194" s="14" t="s">
        <v>76</v>
      </c>
      <c r="AY194" s="226" t="s">
        <v>141</v>
      </c>
    </row>
    <row r="195" spans="1:65" s="13" customFormat="1" ht="11.25">
      <c r="B195" s="206"/>
      <c r="C195" s="207"/>
      <c r="D195" s="204" t="s">
        <v>191</v>
      </c>
      <c r="E195" s="208" t="s">
        <v>22</v>
      </c>
      <c r="F195" s="209" t="s">
        <v>1072</v>
      </c>
      <c r="G195" s="207"/>
      <c r="H195" s="208" t="s">
        <v>22</v>
      </c>
      <c r="I195" s="210"/>
      <c r="J195" s="210"/>
      <c r="K195" s="207"/>
      <c r="L195" s="207"/>
      <c r="M195" s="211"/>
      <c r="N195" s="212"/>
      <c r="O195" s="213"/>
      <c r="P195" s="213"/>
      <c r="Q195" s="213"/>
      <c r="R195" s="213"/>
      <c r="S195" s="213"/>
      <c r="T195" s="213"/>
      <c r="U195" s="213"/>
      <c r="V195" s="213"/>
      <c r="W195" s="213"/>
      <c r="X195" s="214"/>
      <c r="AT195" s="215" t="s">
        <v>191</v>
      </c>
      <c r="AU195" s="215" t="s">
        <v>150</v>
      </c>
      <c r="AV195" s="13" t="s">
        <v>84</v>
      </c>
      <c r="AW195" s="13" t="s">
        <v>5</v>
      </c>
      <c r="AX195" s="13" t="s">
        <v>76</v>
      </c>
      <c r="AY195" s="215" t="s">
        <v>141</v>
      </c>
    </row>
    <row r="196" spans="1:65" s="14" customFormat="1" ht="11.25">
      <c r="B196" s="216"/>
      <c r="C196" s="217"/>
      <c r="D196" s="204" t="s">
        <v>191</v>
      </c>
      <c r="E196" s="218" t="s">
        <v>22</v>
      </c>
      <c r="F196" s="219" t="s">
        <v>150</v>
      </c>
      <c r="G196" s="217"/>
      <c r="H196" s="220">
        <v>2</v>
      </c>
      <c r="I196" s="221"/>
      <c r="J196" s="221"/>
      <c r="K196" s="217"/>
      <c r="L196" s="217"/>
      <c r="M196" s="222"/>
      <c r="N196" s="223"/>
      <c r="O196" s="224"/>
      <c r="P196" s="224"/>
      <c r="Q196" s="224"/>
      <c r="R196" s="224"/>
      <c r="S196" s="224"/>
      <c r="T196" s="224"/>
      <c r="U196" s="224"/>
      <c r="V196" s="224"/>
      <c r="W196" s="224"/>
      <c r="X196" s="225"/>
      <c r="AT196" s="226" t="s">
        <v>191</v>
      </c>
      <c r="AU196" s="226" t="s">
        <v>150</v>
      </c>
      <c r="AV196" s="14" t="s">
        <v>150</v>
      </c>
      <c r="AW196" s="14" t="s">
        <v>5</v>
      </c>
      <c r="AX196" s="14" t="s">
        <v>76</v>
      </c>
      <c r="AY196" s="226" t="s">
        <v>141</v>
      </c>
    </row>
    <row r="197" spans="1:65" s="13" customFormat="1" ht="11.25">
      <c r="B197" s="206"/>
      <c r="C197" s="207"/>
      <c r="D197" s="204" t="s">
        <v>191</v>
      </c>
      <c r="E197" s="208" t="s">
        <v>22</v>
      </c>
      <c r="F197" s="209" t="s">
        <v>1073</v>
      </c>
      <c r="G197" s="207"/>
      <c r="H197" s="208" t="s">
        <v>22</v>
      </c>
      <c r="I197" s="210"/>
      <c r="J197" s="210"/>
      <c r="K197" s="207"/>
      <c r="L197" s="207"/>
      <c r="M197" s="211"/>
      <c r="N197" s="212"/>
      <c r="O197" s="213"/>
      <c r="P197" s="213"/>
      <c r="Q197" s="213"/>
      <c r="R197" s="213"/>
      <c r="S197" s="213"/>
      <c r="T197" s="213"/>
      <c r="U197" s="213"/>
      <c r="V197" s="213"/>
      <c r="W197" s="213"/>
      <c r="X197" s="214"/>
      <c r="AT197" s="215" t="s">
        <v>191</v>
      </c>
      <c r="AU197" s="215" t="s">
        <v>150</v>
      </c>
      <c r="AV197" s="13" t="s">
        <v>84</v>
      </c>
      <c r="AW197" s="13" t="s">
        <v>5</v>
      </c>
      <c r="AX197" s="13" t="s">
        <v>76</v>
      </c>
      <c r="AY197" s="215" t="s">
        <v>141</v>
      </c>
    </row>
    <row r="198" spans="1:65" s="14" customFormat="1" ht="11.25">
      <c r="B198" s="216"/>
      <c r="C198" s="217"/>
      <c r="D198" s="204" t="s">
        <v>191</v>
      </c>
      <c r="E198" s="218" t="s">
        <v>22</v>
      </c>
      <c r="F198" s="219" t="s">
        <v>150</v>
      </c>
      <c r="G198" s="217"/>
      <c r="H198" s="220">
        <v>2</v>
      </c>
      <c r="I198" s="221"/>
      <c r="J198" s="221"/>
      <c r="K198" s="217"/>
      <c r="L198" s="217"/>
      <c r="M198" s="222"/>
      <c r="N198" s="223"/>
      <c r="O198" s="224"/>
      <c r="P198" s="224"/>
      <c r="Q198" s="224"/>
      <c r="R198" s="224"/>
      <c r="S198" s="224"/>
      <c r="T198" s="224"/>
      <c r="U198" s="224"/>
      <c r="V198" s="224"/>
      <c r="W198" s="224"/>
      <c r="X198" s="225"/>
      <c r="AT198" s="226" t="s">
        <v>191</v>
      </c>
      <c r="AU198" s="226" t="s">
        <v>150</v>
      </c>
      <c r="AV198" s="14" t="s">
        <v>150</v>
      </c>
      <c r="AW198" s="14" t="s">
        <v>5</v>
      </c>
      <c r="AX198" s="14" t="s">
        <v>76</v>
      </c>
      <c r="AY198" s="226" t="s">
        <v>141</v>
      </c>
    </row>
    <row r="199" spans="1:65" s="15" customFormat="1" ht="11.25">
      <c r="B199" s="227"/>
      <c r="C199" s="228"/>
      <c r="D199" s="204" t="s">
        <v>191</v>
      </c>
      <c r="E199" s="229" t="s">
        <v>22</v>
      </c>
      <c r="F199" s="230" t="s">
        <v>195</v>
      </c>
      <c r="G199" s="228"/>
      <c r="H199" s="231">
        <v>5</v>
      </c>
      <c r="I199" s="232"/>
      <c r="J199" s="232"/>
      <c r="K199" s="228"/>
      <c r="L199" s="228"/>
      <c r="M199" s="233"/>
      <c r="N199" s="234"/>
      <c r="O199" s="235"/>
      <c r="P199" s="235"/>
      <c r="Q199" s="235"/>
      <c r="R199" s="235"/>
      <c r="S199" s="235"/>
      <c r="T199" s="235"/>
      <c r="U199" s="235"/>
      <c r="V199" s="235"/>
      <c r="W199" s="235"/>
      <c r="X199" s="236"/>
      <c r="AT199" s="237" t="s">
        <v>191</v>
      </c>
      <c r="AU199" s="237" t="s">
        <v>150</v>
      </c>
      <c r="AV199" s="15" t="s">
        <v>185</v>
      </c>
      <c r="AW199" s="15" t="s">
        <v>5</v>
      </c>
      <c r="AX199" s="15" t="s">
        <v>84</v>
      </c>
      <c r="AY199" s="237" t="s">
        <v>141</v>
      </c>
    </row>
    <row r="200" spans="1:65" s="2" customFormat="1" ht="24.2" customHeight="1">
      <c r="A200" s="37"/>
      <c r="B200" s="38"/>
      <c r="C200" s="249" t="s">
        <v>1074</v>
      </c>
      <c r="D200" s="249" t="s">
        <v>305</v>
      </c>
      <c r="E200" s="250" t="s">
        <v>1075</v>
      </c>
      <c r="F200" s="251" t="s">
        <v>1076</v>
      </c>
      <c r="G200" s="252" t="s">
        <v>155</v>
      </c>
      <c r="H200" s="253">
        <v>1</v>
      </c>
      <c r="I200" s="254"/>
      <c r="J200" s="255"/>
      <c r="K200" s="256">
        <f>ROUND(P200*H200,2)</f>
        <v>0</v>
      </c>
      <c r="L200" s="251" t="s">
        <v>184</v>
      </c>
      <c r="M200" s="257"/>
      <c r="N200" s="258" t="s">
        <v>22</v>
      </c>
      <c r="O200" s="187" t="s">
        <v>46</v>
      </c>
      <c r="P200" s="188">
        <f>I200+J200</f>
        <v>0</v>
      </c>
      <c r="Q200" s="188">
        <f>ROUND(I200*H200,2)</f>
        <v>0</v>
      </c>
      <c r="R200" s="188">
        <f>ROUND(J200*H200,2)</f>
        <v>0</v>
      </c>
      <c r="S200" s="67"/>
      <c r="T200" s="189">
        <f>S200*H200</f>
        <v>0</v>
      </c>
      <c r="U200" s="189">
        <v>1.5E-3</v>
      </c>
      <c r="V200" s="189">
        <f>U200*H200</f>
        <v>1.5E-3</v>
      </c>
      <c r="W200" s="189">
        <v>0</v>
      </c>
      <c r="X200" s="190">
        <f>W200*H200</f>
        <v>0</v>
      </c>
      <c r="Y200" s="37"/>
      <c r="Z200" s="37"/>
      <c r="AA200" s="37"/>
      <c r="AB200" s="37"/>
      <c r="AC200" s="37"/>
      <c r="AD200" s="37"/>
      <c r="AE200" s="37"/>
      <c r="AR200" s="191" t="s">
        <v>475</v>
      </c>
      <c r="AT200" s="191" t="s">
        <v>305</v>
      </c>
      <c r="AU200" s="191" t="s">
        <v>150</v>
      </c>
      <c r="AY200" s="20" t="s">
        <v>141</v>
      </c>
      <c r="BE200" s="192">
        <f>IF(O200="základní",K200,0)</f>
        <v>0</v>
      </c>
      <c r="BF200" s="192">
        <f>IF(O200="snížená",K200,0)</f>
        <v>0</v>
      </c>
      <c r="BG200" s="192">
        <f>IF(O200="zákl. přenesená",K200,0)</f>
        <v>0</v>
      </c>
      <c r="BH200" s="192">
        <f>IF(O200="sníž. přenesená",K200,0)</f>
        <v>0</v>
      </c>
      <c r="BI200" s="192">
        <f>IF(O200="nulová",K200,0)</f>
        <v>0</v>
      </c>
      <c r="BJ200" s="20" t="s">
        <v>150</v>
      </c>
      <c r="BK200" s="192">
        <f>ROUND(P200*H200,2)</f>
        <v>0</v>
      </c>
      <c r="BL200" s="20" t="s">
        <v>371</v>
      </c>
      <c r="BM200" s="191" t="s">
        <v>1077</v>
      </c>
    </row>
    <row r="201" spans="1:65" s="13" customFormat="1" ht="11.25">
      <c r="B201" s="206"/>
      <c r="C201" s="207"/>
      <c r="D201" s="204" t="s">
        <v>191</v>
      </c>
      <c r="E201" s="208" t="s">
        <v>22</v>
      </c>
      <c r="F201" s="209" t="s">
        <v>226</v>
      </c>
      <c r="G201" s="207"/>
      <c r="H201" s="208" t="s">
        <v>22</v>
      </c>
      <c r="I201" s="210"/>
      <c r="J201" s="210"/>
      <c r="K201" s="207"/>
      <c r="L201" s="207"/>
      <c r="M201" s="211"/>
      <c r="N201" s="212"/>
      <c r="O201" s="213"/>
      <c r="P201" s="213"/>
      <c r="Q201" s="213"/>
      <c r="R201" s="213"/>
      <c r="S201" s="213"/>
      <c r="T201" s="213"/>
      <c r="U201" s="213"/>
      <c r="V201" s="213"/>
      <c r="W201" s="213"/>
      <c r="X201" s="214"/>
      <c r="AT201" s="215" t="s">
        <v>191</v>
      </c>
      <c r="AU201" s="215" t="s">
        <v>150</v>
      </c>
      <c r="AV201" s="13" t="s">
        <v>84</v>
      </c>
      <c r="AW201" s="13" t="s">
        <v>5</v>
      </c>
      <c r="AX201" s="13" t="s">
        <v>76</v>
      </c>
      <c r="AY201" s="215" t="s">
        <v>141</v>
      </c>
    </row>
    <row r="202" spans="1:65" s="14" customFormat="1" ht="11.25">
      <c r="B202" s="216"/>
      <c r="C202" s="217"/>
      <c r="D202" s="204" t="s">
        <v>191</v>
      </c>
      <c r="E202" s="218" t="s">
        <v>22</v>
      </c>
      <c r="F202" s="219" t="s">
        <v>84</v>
      </c>
      <c r="G202" s="217"/>
      <c r="H202" s="220">
        <v>1</v>
      </c>
      <c r="I202" s="221"/>
      <c r="J202" s="221"/>
      <c r="K202" s="217"/>
      <c r="L202" s="217"/>
      <c r="M202" s="222"/>
      <c r="N202" s="223"/>
      <c r="O202" s="224"/>
      <c r="P202" s="224"/>
      <c r="Q202" s="224"/>
      <c r="R202" s="224"/>
      <c r="S202" s="224"/>
      <c r="T202" s="224"/>
      <c r="U202" s="224"/>
      <c r="V202" s="224"/>
      <c r="W202" s="224"/>
      <c r="X202" s="225"/>
      <c r="AT202" s="226" t="s">
        <v>191</v>
      </c>
      <c r="AU202" s="226" t="s">
        <v>150</v>
      </c>
      <c r="AV202" s="14" t="s">
        <v>150</v>
      </c>
      <c r="AW202" s="14" t="s">
        <v>5</v>
      </c>
      <c r="AX202" s="14" t="s">
        <v>84</v>
      </c>
      <c r="AY202" s="226" t="s">
        <v>141</v>
      </c>
    </row>
    <row r="203" spans="1:65" s="2" customFormat="1" ht="24.2" customHeight="1">
      <c r="A203" s="37"/>
      <c r="B203" s="38"/>
      <c r="C203" s="249" t="s">
        <v>933</v>
      </c>
      <c r="D203" s="249" t="s">
        <v>305</v>
      </c>
      <c r="E203" s="250" t="s">
        <v>1078</v>
      </c>
      <c r="F203" s="251" t="s">
        <v>1079</v>
      </c>
      <c r="G203" s="252" t="s">
        <v>155</v>
      </c>
      <c r="H203" s="253">
        <v>1</v>
      </c>
      <c r="I203" s="254"/>
      <c r="J203" s="255"/>
      <c r="K203" s="256">
        <f>ROUND(P203*H203,2)</f>
        <v>0</v>
      </c>
      <c r="L203" s="251" t="s">
        <v>184</v>
      </c>
      <c r="M203" s="257"/>
      <c r="N203" s="258" t="s">
        <v>22</v>
      </c>
      <c r="O203" s="187" t="s">
        <v>46</v>
      </c>
      <c r="P203" s="188">
        <f>I203+J203</f>
        <v>0</v>
      </c>
      <c r="Q203" s="188">
        <f>ROUND(I203*H203,2)</f>
        <v>0</v>
      </c>
      <c r="R203" s="188">
        <f>ROUND(J203*H203,2)</f>
        <v>0</v>
      </c>
      <c r="S203" s="67"/>
      <c r="T203" s="189">
        <f>S203*H203</f>
        <v>0</v>
      </c>
      <c r="U203" s="189">
        <v>8.0000000000000004E-4</v>
      </c>
      <c r="V203" s="189">
        <f>U203*H203</f>
        <v>8.0000000000000004E-4</v>
      </c>
      <c r="W203" s="189">
        <v>0</v>
      </c>
      <c r="X203" s="190">
        <f>W203*H203</f>
        <v>0</v>
      </c>
      <c r="Y203" s="37"/>
      <c r="Z203" s="37"/>
      <c r="AA203" s="37"/>
      <c r="AB203" s="37"/>
      <c r="AC203" s="37"/>
      <c r="AD203" s="37"/>
      <c r="AE203" s="37"/>
      <c r="AR203" s="191" t="s">
        <v>475</v>
      </c>
      <c r="AT203" s="191" t="s">
        <v>305</v>
      </c>
      <c r="AU203" s="191" t="s">
        <v>150</v>
      </c>
      <c r="AY203" s="20" t="s">
        <v>141</v>
      </c>
      <c r="BE203" s="192">
        <f>IF(O203="základní",K203,0)</f>
        <v>0</v>
      </c>
      <c r="BF203" s="192">
        <f>IF(O203="snížená",K203,0)</f>
        <v>0</v>
      </c>
      <c r="BG203" s="192">
        <f>IF(O203="zákl. přenesená",K203,0)</f>
        <v>0</v>
      </c>
      <c r="BH203" s="192">
        <f>IF(O203="sníž. přenesená",K203,0)</f>
        <v>0</v>
      </c>
      <c r="BI203" s="192">
        <f>IF(O203="nulová",K203,0)</f>
        <v>0</v>
      </c>
      <c r="BJ203" s="20" t="s">
        <v>150</v>
      </c>
      <c r="BK203" s="192">
        <f>ROUND(P203*H203,2)</f>
        <v>0</v>
      </c>
      <c r="BL203" s="20" t="s">
        <v>371</v>
      </c>
      <c r="BM203" s="191" t="s">
        <v>1080</v>
      </c>
    </row>
    <row r="204" spans="1:65" s="13" customFormat="1" ht="11.25">
      <c r="B204" s="206"/>
      <c r="C204" s="207"/>
      <c r="D204" s="204" t="s">
        <v>191</v>
      </c>
      <c r="E204" s="208" t="s">
        <v>22</v>
      </c>
      <c r="F204" s="209" t="s">
        <v>1081</v>
      </c>
      <c r="G204" s="207"/>
      <c r="H204" s="208" t="s">
        <v>22</v>
      </c>
      <c r="I204" s="210"/>
      <c r="J204" s="210"/>
      <c r="K204" s="207"/>
      <c r="L204" s="207"/>
      <c r="M204" s="211"/>
      <c r="N204" s="212"/>
      <c r="O204" s="213"/>
      <c r="P204" s="213"/>
      <c r="Q204" s="213"/>
      <c r="R204" s="213"/>
      <c r="S204" s="213"/>
      <c r="T204" s="213"/>
      <c r="U204" s="213"/>
      <c r="V204" s="213"/>
      <c r="W204" s="213"/>
      <c r="X204" s="214"/>
      <c r="AT204" s="215" t="s">
        <v>191</v>
      </c>
      <c r="AU204" s="215" t="s">
        <v>150</v>
      </c>
      <c r="AV204" s="13" t="s">
        <v>84</v>
      </c>
      <c r="AW204" s="13" t="s">
        <v>5</v>
      </c>
      <c r="AX204" s="13" t="s">
        <v>76</v>
      </c>
      <c r="AY204" s="215" t="s">
        <v>141</v>
      </c>
    </row>
    <row r="205" spans="1:65" s="14" customFormat="1" ht="11.25">
      <c r="B205" s="216"/>
      <c r="C205" s="217"/>
      <c r="D205" s="204" t="s">
        <v>191</v>
      </c>
      <c r="E205" s="218" t="s">
        <v>22</v>
      </c>
      <c r="F205" s="219" t="s">
        <v>84</v>
      </c>
      <c r="G205" s="217"/>
      <c r="H205" s="220">
        <v>1</v>
      </c>
      <c r="I205" s="221"/>
      <c r="J205" s="221"/>
      <c r="K205" s="217"/>
      <c r="L205" s="217"/>
      <c r="M205" s="222"/>
      <c r="N205" s="223"/>
      <c r="O205" s="224"/>
      <c r="P205" s="224"/>
      <c r="Q205" s="224"/>
      <c r="R205" s="224"/>
      <c r="S205" s="224"/>
      <c r="T205" s="224"/>
      <c r="U205" s="224"/>
      <c r="V205" s="224"/>
      <c r="W205" s="224"/>
      <c r="X205" s="225"/>
      <c r="AT205" s="226" t="s">
        <v>191</v>
      </c>
      <c r="AU205" s="226" t="s">
        <v>150</v>
      </c>
      <c r="AV205" s="14" t="s">
        <v>150</v>
      </c>
      <c r="AW205" s="14" t="s">
        <v>5</v>
      </c>
      <c r="AX205" s="14" t="s">
        <v>84</v>
      </c>
      <c r="AY205" s="226" t="s">
        <v>141</v>
      </c>
    </row>
    <row r="206" spans="1:65" s="2" customFormat="1" ht="24.2" customHeight="1">
      <c r="A206" s="37"/>
      <c r="B206" s="38"/>
      <c r="C206" s="249" t="s">
        <v>1082</v>
      </c>
      <c r="D206" s="249" t="s">
        <v>305</v>
      </c>
      <c r="E206" s="250" t="s">
        <v>1083</v>
      </c>
      <c r="F206" s="251" t="s">
        <v>1084</v>
      </c>
      <c r="G206" s="252" t="s">
        <v>155</v>
      </c>
      <c r="H206" s="253">
        <v>3</v>
      </c>
      <c r="I206" s="254"/>
      <c r="J206" s="255"/>
      <c r="K206" s="256">
        <f>ROUND(P206*H206,2)</f>
        <v>0</v>
      </c>
      <c r="L206" s="251" t="s">
        <v>184</v>
      </c>
      <c r="M206" s="257"/>
      <c r="N206" s="258" t="s">
        <v>22</v>
      </c>
      <c r="O206" s="187" t="s">
        <v>46</v>
      </c>
      <c r="P206" s="188">
        <f>I206+J206</f>
        <v>0</v>
      </c>
      <c r="Q206" s="188">
        <f>ROUND(I206*H206,2)</f>
        <v>0</v>
      </c>
      <c r="R206" s="188">
        <f>ROUND(J206*H206,2)</f>
        <v>0</v>
      </c>
      <c r="S206" s="67"/>
      <c r="T206" s="189">
        <f>S206*H206</f>
        <v>0</v>
      </c>
      <c r="U206" s="189">
        <v>1.2999999999999999E-3</v>
      </c>
      <c r="V206" s="189">
        <f>U206*H206</f>
        <v>3.8999999999999998E-3</v>
      </c>
      <c r="W206" s="189">
        <v>0</v>
      </c>
      <c r="X206" s="190">
        <f>W206*H206</f>
        <v>0</v>
      </c>
      <c r="Y206" s="37"/>
      <c r="Z206" s="37"/>
      <c r="AA206" s="37"/>
      <c r="AB206" s="37"/>
      <c r="AC206" s="37"/>
      <c r="AD206" s="37"/>
      <c r="AE206" s="37"/>
      <c r="AR206" s="191" t="s">
        <v>475</v>
      </c>
      <c r="AT206" s="191" t="s">
        <v>305</v>
      </c>
      <c r="AU206" s="191" t="s">
        <v>150</v>
      </c>
      <c r="AY206" s="20" t="s">
        <v>141</v>
      </c>
      <c r="BE206" s="192">
        <f>IF(O206="základní",K206,0)</f>
        <v>0</v>
      </c>
      <c r="BF206" s="192">
        <f>IF(O206="snížená",K206,0)</f>
        <v>0</v>
      </c>
      <c r="BG206" s="192">
        <f>IF(O206="zákl. přenesená",K206,0)</f>
        <v>0</v>
      </c>
      <c r="BH206" s="192">
        <f>IF(O206="sníž. přenesená",K206,0)</f>
        <v>0</v>
      </c>
      <c r="BI206" s="192">
        <f>IF(O206="nulová",K206,0)</f>
        <v>0</v>
      </c>
      <c r="BJ206" s="20" t="s">
        <v>150</v>
      </c>
      <c r="BK206" s="192">
        <f>ROUND(P206*H206,2)</f>
        <v>0</v>
      </c>
      <c r="BL206" s="20" t="s">
        <v>371</v>
      </c>
      <c r="BM206" s="191" t="s">
        <v>1085</v>
      </c>
    </row>
    <row r="207" spans="1:65" s="13" customFormat="1" ht="11.25">
      <c r="B207" s="206"/>
      <c r="C207" s="207"/>
      <c r="D207" s="204" t="s">
        <v>191</v>
      </c>
      <c r="E207" s="208" t="s">
        <v>22</v>
      </c>
      <c r="F207" s="209" t="s">
        <v>1086</v>
      </c>
      <c r="G207" s="207"/>
      <c r="H207" s="208" t="s">
        <v>22</v>
      </c>
      <c r="I207" s="210"/>
      <c r="J207" s="210"/>
      <c r="K207" s="207"/>
      <c r="L207" s="207"/>
      <c r="M207" s="211"/>
      <c r="N207" s="212"/>
      <c r="O207" s="213"/>
      <c r="P207" s="213"/>
      <c r="Q207" s="213"/>
      <c r="R207" s="213"/>
      <c r="S207" s="213"/>
      <c r="T207" s="213"/>
      <c r="U207" s="213"/>
      <c r="V207" s="213"/>
      <c r="W207" s="213"/>
      <c r="X207" s="214"/>
      <c r="AT207" s="215" t="s">
        <v>191</v>
      </c>
      <c r="AU207" s="215" t="s">
        <v>150</v>
      </c>
      <c r="AV207" s="13" t="s">
        <v>84</v>
      </c>
      <c r="AW207" s="13" t="s">
        <v>5</v>
      </c>
      <c r="AX207" s="13" t="s">
        <v>76</v>
      </c>
      <c r="AY207" s="215" t="s">
        <v>141</v>
      </c>
    </row>
    <row r="208" spans="1:65" s="14" customFormat="1" ht="11.25">
      <c r="B208" s="216"/>
      <c r="C208" s="217"/>
      <c r="D208" s="204" t="s">
        <v>191</v>
      </c>
      <c r="E208" s="218" t="s">
        <v>22</v>
      </c>
      <c r="F208" s="219" t="s">
        <v>159</v>
      </c>
      <c r="G208" s="217"/>
      <c r="H208" s="220">
        <v>3</v>
      </c>
      <c r="I208" s="221"/>
      <c r="J208" s="221"/>
      <c r="K208" s="217"/>
      <c r="L208" s="217"/>
      <c r="M208" s="222"/>
      <c r="N208" s="223"/>
      <c r="O208" s="224"/>
      <c r="P208" s="224"/>
      <c r="Q208" s="224"/>
      <c r="R208" s="224"/>
      <c r="S208" s="224"/>
      <c r="T208" s="224"/>
      <c r="U208" s="224"/>
      <c r="V208" s="224"/>
      <c r="W208" s="224"/>
      <c r="X208" s="225"/>
      <c r="AT208" s="226" t="s">
        <v>191</v>
      </c>
      <c r="AU208" s="226" t="s">
        <v>150</v>
      </c>
      <c r="AV208" s="14" t="s">
        <v>150</v>
      </c>
      <c r="AW208" s="14" t="s">
        <v>5</v>
      </c>
      <c r="AX208" s="14" t="s">
        <v>76</v>
      </c>
      <c r="AY208" s="226" t="s">
        <v>141</v>
      </c>
    </row>
    <row r="209" spans="1:65" s="15" customFormat="1" ht="11.25">
      <c r="B209" s="227"/>
      <c r="C209" s="228"/>
      <c r="D209" s="204" t="s">
        <v>191</v>
      </c>
      <c r="E209" s="229" t="s">
        <v>22</v>
      </c>
      <c r="F209" s="230" t="s">
        <v>195</v>
      </c>
      <c r="G209" s="228"/>
      <c r="H209" s="231">
        <v>3</v>
      </c>
      <c r="I209" s="232"/>
      <c r="J209" s="232"/>
      <c r="K209" s="228"/>
      <c r="L209" s="228"/>
      <c r="M209" s="233"/>
      <c r="N209" s="234"/>
      <c r="O209" s="235"/>
      <c r="P209" s="235"/>
      <c r="Q209" s="235"/>
      <c r="R209" s="235"/>
      <c r="S209" s="235"/>
      <c r="T209" s="235"/>
      <c r="U209" s="235"/>
      <c r="V209" s="235"/>
      <c r="W209" s="235"/>
      <c r="X209" s="236"/>
      <c r="AT209" s="237" t="s">
        <v>191</v>
      </c>
      <c r="AU209" s="237" t="s">
        <v>150</v>
      </c>
      <c r="AV209" s="15" t="s">
        <v>185</v>
      </c>
      <c r="AW209" s="15" t="s">
        <v>5</v>
      </c>
      <c r="AX209" s="15" t="s">
        <v>84</v>
      </c>
      <c r="AY209" s="237" t="s">
        <v>141</v>
      </c>
    </row>
    <row r="210" spans="1:65" s="2" customFormat="1" ht="24.2" customHeight="1">
      <c r="A210" s="37"/>
      <c r="B210" s="38"/>
      <c r="C210" s="179" t="s">
        <v>638</v>
      </c>
      <c r="D210" s="179" t="s">
        <v>144</v>
      </c>
      <c r="E210" s="180" t="s">
        <v>1087</v>
      </c>
      <c r="F210" s="181" t="s">
        <v>1088</v>
      </c>
      <c r="G210" s="182" t="s">
        <v>155</v>
      </c>
      <c r="H210" s="183">
        <v>1</v>
      </c>
      <c r="I210" s="184"/>
      <c r="J210" s="184"/>
      <c r="K210" s="185">
        <f>ROUND(P210*H210,2)</f>
        <v>0</v>
      </c>
      <c r="L210" s="181" t="s">
        <v>184</v>
      </c>
      <c r="M210" s="42"/>
      <c r="N210" s="186" t="s">
        <v>22</v>
      </c>
      <c r="O210" s="187" t="s">
        <v>46</v>
      </c>
      <c r="P210" s="188">
        <f>I210+J210</f>
        <v>0</v>
      </c>
      <c r="Q210" s="188">
        <f>ROUND(I210*H210,2)</f>
        <v>0</v>
      </c>
      <c r="R210" s="188">
        <f>ROUND(J210*H210,2)</f>
        <v>0</v>
      </c>
      <c r="S210" s="67"/>
      <c r="T210" s="189">
        <f>S210*H210</f>
        <v>0</v>
      </c>
      <c r="U210" s="189">
        <v>0</v>
      </c>
      <c r="V210" s="189">
        <f>U210*H210</f>
        <v>0</v>
      </c>
      <c r="W210" s="189">
        <v>0</v>
      </c>
      <c r="X210" s="190">
        <f>W210*H210</f>
        <v>0</v>
      </c>
      <c r="Y210" s="37"/>
      <c r="Z210" s="37"/>
      <c r="AA210" s="37"/>
      <c r="AB210" s="37"/>
      <c r="AC210" s="37"/>
      <c r="AD210" s="37"/>
      <c r="AE210" s="37"/>
      <c r="AR210" s="191" t="s">
        <v>371</v>
      </c>
      <c r="AT210" s="191" t="s">
        <v>144</v>
      </c>
      <c r="AU210" s="191" t="s">
        <v>150</v>
      </c>
      <c r="AY210" s="20" t="s">
        <v>141</v>
      </c>
      <c r="BE210" s="192">
        <f>IF(O210="základní",K210,0)</f>
        <v>0</v>
      </c>
      <c r="BF210" s="192">
        <f>IF(O210="snížená",K210,0)</f>
        <v>0</v>
      </c>
      <c r="BG210" s="192">
        <f>IF(O210="zákl. přenesená",K210,0)</f>
        <v>0</v>
      </c>
      <c r="BH210" s="192">
        <f>IF(O210="sníž. přenesená",K210,0)</f>
        <v>0</v>
      </c>
      <c r="BI210" s="192">
        <f>IF(O210="nulová",K210,0)</f>
        <v>0</v>
      </c>
      <c r="BJ210" s="20" t="s">
        <v>150</v>
      </c>
      <c r="BK210" s="192">
        <f>ROUND(P210*H210,2)</f>
        <v>0</v>
      </c>
      <c r="BL210" s="20" t="s">
        <v>371</v>
      </c>
      <c r="BM210" s="191" t="s">
        <v>1089</v>
      </c>
    </row>
    <row r="211" spans="1:65" s="2" customFormat="1" ht="11.25">
      <c r="A211" s="37"/>
      <c r="B211" s="38"/>
      <c r="C211" s="39"/>
      <c r="D211" s="199" t="s">
        <v>187</v>
      </c>
      <c r="E211" s="39"/>
      <c r="F211" s="200" t="s">
        <v>1090</v>
      </c>
      <c r="G211" s="39"/>
      <c r="H211" s="39"/>
      <c r="I211" s="201"/>
      <c r="J211" s="201"/>
      <c r="K211" s="39"/>
      <c r="L211" s="39"/>
      <c r="M211" s="42"/>
      <c r="N211" s="202"/>
      <c r="O211" s="203"/>
      <c r="P211" s="67"/>
      <c r="Q211" s="67"/>
      <c r="R211" s="67"/>
      <c r="S211" s="67"/>
      <c r="T211" s="67"/>
      <c r="U211" s="67"/>
      <c r="V211" s="67"/>
      <c r="W211" s="67"/>
      <c r="X211" s="68"/>
      <c r="Y211" s="37"/>
      <c r="Z211" s="37"/>
      <c r="AA211" s="37"/>
      <c r="AB211" s="37"/>
      <c r="AC211" s="37"/>
      <c r="AD211" s="37"/>
      <c r="AE211" s="37"/>
      <c r="AT211" s="20" t="s">
        <v>187</v>
      </c>
      <c r="AU211" s="20" t="s">
        <v>150</v>
      </c>
    </row>
    <row r="212" spans="1:65" s="14" customFormat="1" ht="11.25">
      <c r="B212" s="216"/>
      <c r="C212" s="217"/>
      <c r="D212" s="204" t="s">
        <v>191</v>
      </c>
      <c r="E212" s="218" t="s">
        <v>22</v>
      </c>
      <c r="F212" s="219" t="s">
        <v>84</v>
      </c>
      <c r="G212" s="217"/>
      <c r="H212" s="220">
        <v>1</v>
      </c>
      <c r="I212" s="221"/>
      <c r="J212" s="221"/>
      <c r="K212" s="217"/>
      <c r="L212" s="217"/>
      <c r="M212" s="222"/>
      <c r="N212" s="223"/>
      <c r="O212" s="224"/>
      <c r="P212" s="224"/>
      <c r="Q212" s="224"/>
      <c r="R212" s="224"/>
      <c r="S212" s="224"/>
      <c r="T212" s="224"/>
      <c r="U212" s="224"/>
      <c r="V212" s="224"/>
      <c r="W212" s="224"/>
      <c r="X212" s="225"/>
      <c r="AT212" s="226" t="s">
        <v>191</v>
      </c>
      <c r="AU212" s="226" t="s">
        <v>150</v>
      </c>
      <c r="AV212" s="14" t="s">
        <v>150</v>
      </c>
      <c r="AW212" s="14" t="s">
        <v>5</v>
      </c>
      <c r="AX212" s="14" t="s">
        <v>76</v>
      </c>
      <c r="AY212" s="226" t="s">
        <v>141</v>
      </c>
    </row>
    <row r="213" spans="1:65" s="15" customFormat="1" ht="11.25">
      <c r="B213" s="227"/>
      <c r="C213" s="228"/>
      <c r="D213" s="204" t="s">
        <v>191</v>
      </c>
      <c r="E213" s="229" t="s">
        <v>22</v>
      </c>
      <c r="F213" s="230" t="s">
        <v>195</v>
      </c>
      <c r="G213" s="228"/>
      <c r="H213" s="231">
        <v>1</v>
      </c>
      <c r="I213" s="232"/>
      <c r="J213" s="232"/>
      <c r="K213" s="228"/>
      <c r="L213" s="228"/>
      <c r="M213" s="233"/>
      <c r="N213" s="234"/>
      <c r="O213" s="235"/>
      <c r="P213" s="235"/>
      <c r="Q213" s="235"/>
      <c r="R213" s="235"/>
      <c r="S213" s="235"/>
      <c r="T213" s="235"/>
      <c r="U213" s="235"/>
      <c r="V213" s="235"/>
      <c r="W213" s="235"/>
      <c r="X213" s="236"/>
      <c r="AT213" s="237" t="s">
        <v>191</v>
      </c>
      <c r="AU213" s="237" t="s">
        <v>150</v>
      </c>
      <c r="AV213" s="15" t="s">
        <v>185</v>
      </c>
      <c r="AW213" s="15" t="s">
        <v>5</v>
      </c>
      <c r="AX213" s="15" t="s">
        <v>84</v>
      </c>
      <c r="AY213" s="237" t="s">
        <v>141</v>
      </c>
    </row>
    <row r="214" spans="1:65" s="2" customFormat="1" ht="24">
      <c r="A214" s="37"/>
      <c r="B214" s="38"/>
      <c r="C214" s="249" t="s">
        <v>1091</v>
      </c>
      <c r="D214" s="249" t="s">
        <v>305</v>
      </c>
      <c r="E214" s="250" t="s">
        <v>1092</v>
      </c>
      <c r="F214" s="251" t="s">
        <v>1093</v>
      </c>
      <c r="G214" s="252" t="s">
        <v>155</v>
      </c>
      <c r="H214" s="253">
        <v>1</v>
      </c>
      <c r="I214" s="254"/>
      <c r="J214" s="255"/>
      <c r="K214" s="256">
        <f>ROUND(P214*H214,2)</f>
        <v>0</v>
      </c>
      <c r="L214" s="251" t="s">
        <v>184</v>
      </c>
      <c r="M214" s="257"/>
      <c r="N214" s="258" t="s">
        <v>22</v>
      </c>
      <c r="O214" s="187" t="s">
        <v>46</v>
      </c>
      <c r="P214" s="188">
        <f>I214+J214</f>
        <v>0</v>
      </c>
      <c r="Q214" s="188">
        <f>ROUND(I214*H214,2)</f>
        <v>0</v>
      </c>
      <c r="R214" s="188">
        <f>ROUND(J214*H214,2)</f>
        <v>0</v>
      </c>
      <c r="S214" s="67"/>
      <c r="T214" s="189">
        <f>S214*H214</f>
        <v>0</v>
      </c>
      <c r="U214" s="189">
        <v>8.4999999999999995E-4</v>
      </c>
      <c r="V214" s="189">
        <f>U214*H214</f>
        <v>8.4999999999999995E-4</v>
      </c>
      <c r="W214" s="189">
        <v>0</v>
      </c>
      <c r="X214" s="190">
        <f>W214*H214</f>
        <v>0</v>
      </c>
      <c r="Y214" s="37"/>
      <c r="Z214" s="37"/>
      <c r="AA214" s="37"/>
      <c r="AB214" s="37"/>
      <c r="AC214" s="37"/>
      <c r="AD214" s="37"/>
      <c r="AE214" s="37"/>
      <c r="AR214" s="191" t="s">
        <v>475</v>
      </c>
      <c r="AT214" s="191" t="s">
        <v>305</v>
      </c>
      <c r="AU214" s="191" t="s">
        <v>150</v>
      </c>
      <c r="AY214" s="20" t="s">
        <v>141</v>
      </c>
      <c r="BE214" s="192">
        <f>IF(O214="základní",K214,0)</f>
        <v>0</v>
      </c>
      <c r="BF214" s="192">
        <f>IF(O214="snížená",K214,0)</f>
        <v>0</v>
      </c>
      <c r="BG214" s="192">
        <f>IF(O214="zákl. přenesená",K214,0)</f>
        <v>0</v>
      </c>
      <c r="BH214" s="192">
        <f>IF(O214="sníž. přenesená",K214,0)</f>
        <v>0</v>
      </c>
      <c r="BI214" s="192">
        <f>IF(O214="nulová",K214,0)</f>
        <v>0</v>
      </c>
      <c r="BJ214" s="20" t="s">
        <v>150</v>
      </c>
      <c r="BK214" s="192">
        <f>ROUND(P214*H214,2)</f>
        <v>0</v>
      </c>
      <c r="BL214" s="20" t="s">
        <v>371</v>
      </c>
      <c r="BM214" s="191" t="s">
        <v>1094</v>
      </c>
    </row>
    <row r="215" spans="1:65" s="14" customFormat="1" ht="11.25">
      <c r="B215" s="216"/>
      <c r="C215" s="217"/>
      <c r="D215" s="204" t="s">
        <v>191</v>
      </c>
      <c r="E215" s="218" t="s">
        <v>22</v>
      </c>
      <c r="F215" s="219" t="s">
        <v>84</v>
      </c>
      <c r="G215" s="217"/>
      <c r="H215" s="220">
        <v>1</v>
      </c>
      <c r="I215" s="221"/>
      <c r="J215" s="221"/>
      <c r="K215" s="217"/>
      <c r="L215" s="217"/>
      <c r="M215" s="222"/>
      <c r="N215" s="223"/>
      <c r="O215" s="224"/>
      <c r="P215" s="224"/>
      <c r="Q215" s="224"/>
      <c r="R215" s="224"/>
      <c r="S215" s="224"/>
      <c r="T215" s="224"/>
      <c r="U215" s="224"/>
      <c r="V215" s="224"/>
      <c r="W215" s="224"/>
      <c r="X215" s="225"/>
      <c r="AT215" s="226" t="s">
        <v>191</v>
      </c>
      <c r="AU215" s="226" t="s">
        <v>150</v>
      </c>
      <c r="AV215" s="14" t="s">
        <v>150</v>
      </c>
      <c r="AW215" s="14" t="s">
        <v>5</v>
      </c>
      <c r="AX215" s="14" t="s">
        <v>76</v>
      </c>
      <c r="AY215" s="226" t="s">
        <v>141</v>
      </c>
    </row>
    <row r="216" spans="1:65" s="15" customFormat="1" ht="11.25">
      <c r="B216" s="227"/>
      <c r="C216" s="228"/>
      <c r="D216" s="204" t="s">
        <v>191</v>
      </c>
      <c r="E216" s="229" t="s">
        <v>22</v>
      </c>
      <c r="F216" s="230" t="s">
        <v>195</v>
      </c>
      <c r="G216" s="228"/>
      <c r="H216" s="231">
        <v>1</v>
      </c>
      <c r="I216" s="232"/>
      <c r="J216" s="232"/>
      <c r="K216" s="228"/>
      <c r="L216" s="228"/>
      <c r="M216" s="233"/>
      <c r="N216" s="234"/>
      <c r="O216" s="235"/>
      <c r="P216" s="235"/>
      <c r="Q216" s="235"/>
      <c r="R216" s="235"/>
      <c r="S216" s="235"/>
      <c r="T216" s="235"/>
      <c r="U216" s="235"/>
      <c r="V216" s="235"/>
      <c r="W216" s="235"/>
      <c r="X216" s="236"/>
      <c r="AT216" s="237" t="s">
        <v>191</v>
      </c>
      <c r="AU216" s="237" t="s">
        <v>150</v>
      </c>
      <c r="AV216" s="15" t="s">
        <v>185</v>
      </c>
      <c r="AW216" s="15" t="s">
        <v>5</v>
      </c>
      <c r="AX216" s="15" t="s">
        <v>84</v>
      </c>
      <c r="AY216" s="237" t="s">
        <v>141</v>
      </c>
    </row>
    <row r="217" spans="1:65" s="2" customFormat="1" ht="49.15" customHeight="1">
      <c r="A217" s="37"/>
      <c r="B217" s="38"/>
      <c r="C217" s="179" t="s">
        <v>180</v>
      </c>
      <c r="D217" s="179" t="s">
        <v>144</v>
      </c>
      <c r="E217" s="180" t="s">
        <v>1095</v>
      </c>
      <c r="F217" s="181" t="s">
        <v>1096</v>
      </c>
      <c r="G217" s="182" t="s">
        <v>551</v>
      </c>
      <c r="H217" s="259"/>
      <c r="I217" s="184"/>
      <c r="J217" s="184"/>
      <c r="K217" s="185">
        <f>ROUND(P217*H217,2)</f>
        <v>0</v>
      </c>
      <c r="L217" s="181" t="s">
        <v>184</v>
      </c>
      <c r="M217" s="42"/>
      <c r="N217" s="186" t="s">
        <v>22</v>
      </c>
      <c r="O217" s="187" t="s">
        <v>46</v>
      </c>
      <c r="P217" s="188">
        <f>I217+J217</f>
        <v>0</v>
      </c>
      <c r="Q217" s="188">
        <f>ROUND(I217*H217,2)</f>
        <v>0</v>
      </c>
      <c r="R217" s="188">
        <f>ROUND(J217*H217,2)</f>
        <v>0</v>
      </c>
      <c r="S217" s="67"/>
      <c r="T217" s="189">
        <f>S217*H217</f>
        <v>0</v>
      </c>
      <c r="U217" s="189">
        <v>0</v>
      </c>
      <c r="V217" s="189">
        <f>U217*H217</f>
        <v>0</v>
      </c>
      <c r="W217" s="189">
        <v>0</v>
      </c>
      <c r="X217" s="190">
        <f>W217*H217</f>
        <v>0</v>
      </c>
      <c r="Y217" s="37"/>
      <c r="Z217" s="37"/>
      <c r="AA217" s="37"/>
      <c r="AB217" s="37"/>
      <c r="AC217" s="37"/>
      <c r="AD217" s="37"/>
      <c r="AE217" s="37"/>
      <c r="AR217" s="191" t="s">
        <v>371</v>
      </c>
      <c r="AT217" s="191" t="s">
        <v>144</v>
      </c>
      <c r="AU217" s="191" t="s">
        <v>150</v>
      </c>
      <c r="AY217" s="20" t="s">
        <v>141</v>
      </c>
      <c r="BE217" s="192">
        <f>IF(O217="základní",K217,0)</f>
        <v>0</v>
      </c>
      <c r="BF217" s="192">
        <f>IF(O217="snížená",K217,0)</f>
        <v>0</v>
      </c>
      <c r="BG217" s="192">
        <f>IF(O217="zákl. přenesená",K217,0)</f>
        <v>0</v>
      </c>
      <c r="BH217" s="192">
        <f>IF(O217="sníž. přenesená",K217,0)</f>
        <v>0</v>
      </c>
      <c r="BI217" s="192">
        <f>IF(O217="nulová",K217,0)</f>
        <v>0</v>
      </c>
      <c r="BJ217" s="20" t="s">
        <v>150</v>
      </c>
      <c r="BK217" s="192">
        <f>ROUND(P217*H217,2)</f>
        <v>0</v>
      </c>
      <c r="BL217" s="20" t="s">
        <v>371</v>
      </c>
      <c r="BM217" s="191" t="s">
        <v>1097</v>
      </c>
    </row>
    <row r="218" spans="1:65" s="2" customFormat="1" ht="11.25">
      <c r="A218" s="37"/>
      <c r="B218" s="38"/>
      <c r="C218" s="39"/>
      <c r="D218" s="199" t="s">
        <v>187</v>
      </c>
      <c r="E218" s="39"/>
      <c r="F218" s="200" t="s">
        <v>1098</v>
      </c>
      <c r="G218" s="39"/>
      <c r="H218" s="39"/>
      <c r="I218" s="201"/>
      <c r="J218" s="201"/>
      <c r="K218" s="39"/>
      <c r="L218" s="39"/>
      <c r="M218" s="42"/>
      <c r="N218" s="202"/>
      <c r="O218" s="203"/>
      <c r="P218" s="67"/>
      <c r="Q218" s="67"/>
      <c r="R218" s="67"/>
      <c r="S218" s="67"/>
      <c r="T218" s="67"/>
      <c r="U218" s="67"/>
      <c r="V218" s="67"/>
      <c r="W218" s="67"/>
      <c r="X218" s="68"/>
      <c r="Y218" s="37"/>
      <c r="Z218" s="37"/>
      <c r="AA218" s="37"/>
      <c r="AB218" s="37"/>
      <c r="AC218" s="37"/>
      <c r="AD218" s="37"/>
      <c r="AE218" s="37"/>
      <c r="AT218" s="20" t="s">
        <v>187</v>
      </c>
      <c r="AU218" s="20" t="s">
        <v>150</v>
      </c>
    </row>
    <row r="219" spans="1:65" s="2" customFormat="1" ht="16.5" customHeight="1">
      <c r="A219" s="37"/>
      <c r="B219" s="38"/>
      <c r="C219" s="179" t="s">
        <v>475</v>
      </c>
      <c r="D219" s="179" t="s">
        <v>144</v>
      </c>
      <c r="E219" s="180" t="s">
        <v>1099</v>
      </c>
      <c r="F219" s="181" t="s">
        <v>1100</v>
      </c>
      <c r="G219" s="182" t="s">
        <v>155</v>
      </c>
      <c r="H219" s="183">
        <v>7</v>
      </c>
      <c r="I219" s="184"/>
      <c r="J219" s="184"/>
      <c r="K219" s="185">
        <f>ROUND(P219*H219,2)</f>
        <v>0</v>
      </c>
      <c r="L219" s="181" t="s">
        <v>148</v>
      </c>
      <c r="M219" s="42"/>
      <c r="N219" s="186" t="s">
        <v>22</v>
      </c>
      <c r="O219" s="187" t="s">
        <v>46</v>
      </c>
      <c r="P219" s="188">
        <f>I219+J219</f>
        <v>0</v>
      </c>
      <c r="Q219" s="188">
        <f>ROUND(I219*H219,2)</f>
        <v>0</v>
      </c>
      <c r="R219" s="188">
        <f>ROUND(J219*H219,2)</f>
        <v>0</v>
      </c>
      <c r="S219" s="67"/>
      <c r="T219" s="189">
        <f>S219*H219</f>
        <v>0</v>
      </c>
      <c r="U219" s="189">
        <v>0</v>
      </c>
      <c r="V219" s="189">
        <f>U219*H219</f>
        <v>0</v>
      </c>
      <c r="W219" s="189">
        <v>1.24E-3</v>
      </c>
      <c r="X219" s="190">
        <f>W219*H219</f>
        <v>8.6800000000000002E-3</v>
      </c>
      <c r="Y219" s="37"/>
      <c r="Z219" s="37"/>
      <c r="AA219" s="37"/>
      <c r="AB219" s="37"/>
      <c r="AC219" s="37"/>
      <c r="AD219" s="37"/>
      <c r="AE219" s="37"/>
      <c r="AR219" s="191" t="s">
        <v>371</v>
      </c>
      <c r="AT219" s="191" t="s">
        <v>144</v>
      </c>
      <c r="AU219" s="191" t="s">
        <v>150</v>
      </c>
      <c r="AY219" s="20" t="s">
        <v>141</v>
      </c>
      <c r="BE219" s="192">
        <f>IF(O219="základní",K219,0)</f>
        <v>0</v>
      </c>
      <c r="BF219" s="192">
        <f>IF(O219="snížená",K219,0)</f>
        <v>0</v>
      </c>
      <c r="BG219" s="192">
        <f>IF(O219="zákl. přenesená",K219,0)</f>
        <v>0</v>
      </c>
      <c r="BH219" s="192">
        <f>IF(O219="sníž. přenesená",K219,0)</f>
        <v>0</v>
      </c>
      <c r="BI219" s="192">
        <f>IF(O219="nulová",K219,0)</f>
        <v>0</v>
      </c>
      <c r="BJ219" s="20" t="s">
        <v>150</v>
      </c>
      <c r="BK219" s="192">
        <f>ROUND(P219*H219,2)</f>
        <v>0</v>
      </c>
      <c r="BL219" s="20" t="s">
        <v>371</v>
      </c>
      <c r="BM219" s="191" t="s">
        <v>1101</v>
      </c>
    </row>
    <row r="220" spans="1:65" s="14" customFormat="1" ht="11.25">
      <c r="B220" s="216"/>
      <c r="C220" s="217"/>
      <c r="D220" s="204" t="s">
        <v>191</v>
      </c>
      <c r="E220" s="218" t="s">
        <v>22</v>
      </c>
      <c r="F220" s="219" t="s">
        <v>1102</v>
      </c>
      <c r="G220" s="217"/>
      <c r="H220" s="220">
        <v>7</v>
      </c>
      <c r="I220" s="221"/>
      <c r="J220" s="221"/>
      <c r="K220" s="217"/>
      <c r="L220" s="217"/>
      <c r="M220" s="222"/>
      <c r="N220" s="223"/>
      <c r="O220" s="224"/>
      <c r="P220" s="224"/>
      <c r="Q220" s="224"/>
      <c r="R220" s="224"/>
      <c r="S220" s="224"/>
      <c r="T220" s="224"/>
      <c r="U220" s="224"/>
      <c r="V220" s="224"/>
      <c r="W220" s="224"/>
      <c r="X220" s="225"/>
      <c r="AT220" s="226" t="s">
        <v>191</v>
      </c>
      <c r="AU220" s="226" t="s">
        <v>150</v>
      </c>
      <c r="AV220" s="14" t="s">
        <v>150</v>
      </c>
      <c r="AW220" s="14" t="s">
        <v>5</v>
      </c>
      <c r="AX220" s="14" t="s">
        <v>76</v>
      </c>
      <c r="AY220" s="226" t="s">
        <v>141</v>
      </c>
    </row>
    <row r="221" spans="1:65" s="15" customFormat="1" ht="11.25">
      <c r="B221" s="227"/>
      <c r="C221" s="228"/>
      <c r="D221" s="204" t="s">
        <v>191</v>
      </c>
      <c r="E221" s="229" t="s">
        <v>22</v>
      </c>
      <c r="F221" s="230" t="s">
        <v>195</v>
      </c>
      <c r="G221" s="228"/>
      <c r="H221" s="231">
        <v>7</v>
      </c>
      <c r="I221" s="232"/>
      <c r="J221" s="232"/>
      <c r="K221" s="228"/>
      <c r="L221" s="228"/>
      <c r="M221" s="233"/>
      <c r="N221" s="234"/>
      <c r="O221" s="235"/>
      <c r="P221" s="235"/>
      <c r="Q221" s="235"/>
      <c r="R221" s="235"/>
      <c r="S221" s="235"/>
      <c r="T221" s="235"/>
      <c r="U221" s="235"/>
      <c r="V221" s="235"/>
      <c r="W221" s="235"/>
      <c r="X221" s="236"/>
      <c r="AT221" s="237" t="s">
        <v>191</v>
      </c>
      <c r="AU221" s="237" t="s">
        <v>150</v>
      </c>
      <c r="AV221" s="15" t="s">
        <v>185</v>
      </c>
      <c r="AW221" s="15" t="s">
        <v>5</v>
      </c>
      <c r="AX221" s="15" t="s">
        <v>84</v>
      </c>
      <c r="AY221" s="237" t="s">
        <v>141</v>
      </c>
    </row>
    <row r="222" spans="1:65" s="2" customFormat="1" ht="16.5" customHeight="1">
      <c r="A222" s="37"/>
      <c r="B222" s="38"/>
      <c r="C222" s="179" t="s">
        <v>732</v>
      </c>
      <c r="D222" s="179" t="s">
        <v>144</v>
      </c>
      <c r="E222" s="180" t="s">
        <v>1103</v>
      </c>
      <c r="F222" s="181" t="s">
        <v>1104</v>
      </c>
      <c r="G222" s="182" t="s">
        <v>155</v>
      </c>
      <c r="H222" s="183">
        <v>1</v>
      </c>
      <c r="I222" s="184"/>
      <c r="J222" s="184"/>
      <c r="K222" s="185">
        <f>ROUND(P222*H222,2)</f>
        <v>0</v>
      </c>
      <c r="L222" s="181" t="s">
        <v>148</v>
      </c>
      <c r="M222" s="42"/>
      <c r="N222" s="186" t="s">
        <v>22</v>
      </c>
      <c r="O222" s="187" t="s">
        <v>46</v>
      </c>
      <c r="P222" s="188">
        <f>I222+J222</f>
        <v>0</v>
      </c>
      <c r="Q222" s="188">
        <f>ROUND(I222*H222,2)</f>
        <v>0</v>
      </c>
      <c r="R222" s="188">
        <f>ROUND(J222*H222,2)</f>
        <v>0</v>
      </c>
      <c r="S222" s="67"/>
      <c r="T222" s="189">
        <f>S222*H222</f>
        <v>0</v>
      </c>
      <c r="U222" s="189">
        <v>8.4999999999999995E-4</v>
      </c>
      <c r="V222" s="189">
        <f>U222*H222</f>
        <v>8.4999999999999995E-4</v>
      </c>
      <c r="W222" s="189">
        <v>0</v>
      </c>
      <c r="X222" s="190">
        <f>W222*H222</f>
        <v>0</v>
      </c>
      <c r="Y222" s="37"/>
      <c r="Z222" s="37"/>
      <c r="AA222" s="37"/>
      <c r="AB222" s="37"/>
      <c r="AC222" s="37"/>
      <c r="AD222" s="37"/>
      <c r="AE222" s="37"/>
      <c r="AR222" s="191" t="s">
        <v>371</v>
      </c>
      <c r="AT222" s="191" t="s">
        <v>144</v>
      </c>
      <c r="AU222" s="191" t="s">
        <v>150</v>
      </c>
      <c r="AY222" s="20" t="s">
        <v>141</v>
      </c>
      <c r="BE222" s="192">
        <f>IF(O222="základní",K222,0)</f>
        <v>0</v>
      </c>
      <c r="BF222" s="192">
        <f>IF(O222="snížená",K222,0)</f>
        <v>0</v>
      </c>
      <c r="BG222" s="192">
        <f>IF(O222="zákl. přenesená",K222,0)</f>
        <v>0</v>
      </c>
      <c r="BH222" s="192">
        <f>IF(O222="sníž. přenesená",K222,0)</f>
        <v>0</v>
      </c>
      <c r="BI222" s="192">
        <f>IF(O222="nulová",K222,0)</f>
        <v>0</v>
      </c>
      <c r="BJ222" s="20" t="s">
        <v>150</v>
      </c>
      <c r="BK222" s="192">
        <f>ROUND(P222*H222,2)</f>
        <v>0</v>
      </c>
      <c r="BL222" s="20" t="s">
        <v>371</v>
      </c>
      <c r="BM222" s="191" t="s">
        <v>1105</v>
      </c>
    </row>
    <row r="223" spans="1:65" s="13" customFormat="1" ht="11.25">
      <c r="B223" s="206"/>
      <c r="C223" s="207"/>
      <c r="D223" s="204" t="s">
        <v>191</v>
      </c>
      <c r="E223" s="208" t="s">
        <v>22</v>
      </c>
      <c r="F223" s="209" t="s">
        <v>503</v>
      </c>
      <c r="G223" s="207"/>
      <c r="H223" s="208" t="s">
        <v>22</v>
      </c>
      <c r="I223" s="210"/>
      <c r="J223" s="210"/>
      <c r="K223" s="207"/>
      <c r="L223" s="207"/>
      <c r="M223" s="211"/>
      <c r="N223" s="212"/>
      <c r="O223" s="213"/>
      <c r="P223" s="213"/>
      <c r="Q223" s="213"/>
      <c r="R223" s="213"/>
      <c r="S223" s="213"/>
      <c r="T223" s="213"/>
      <c r="U223" s="213"/>
      <c r="V223" s="213"/>
      <c r="W223" s="213"/>
      <c r="X223" s="214"/>
      <c r="AT223" s="215" t="s">
        <v>191</v>
      </c>
      <c r="AU223" s="215" t="s">
        <v>150</v>
      </c>
      <c r="AV223" s="13" t="s">
        <v>84</v>
      </c>
      <c r="AW223" s="13" t="s">
        <v>5</v>
      </c>
      <c r="AX223" s="13" t="s">
        <v>76</v>
      </c>
      <c r="AY223" s="215" t="s">
        <v>141</v>
      </c>
    </row>
    <row r="224" spans="1:65" s="14" customFormat="1" ht="11.25">
      <c r="B224" s="216"/>
      <c r="C224" s="217"/>
      <c r="D224" s="204" t="s">
        <v>191</v>
      </c>
      <c r="E224" s="218" t="s">
        <v>22</v>
      </c>
      <c r="F224" s="219" t="s">
        <v>84</v>
      </c>
      <c r="G224" s="217"/>
      <c r="H224" s="220">
        <v>1</v>
      </c>
      <c r="I224" s="221"/>
      <c r="J224" s="221"/>
      <c r="K224" s="217"/>
      <c r="L224" s="217"/>
      <c r="M224" s="222"/>
      <c r="N224" s="223"/>
      <c r="O224" s="224"/>
      <c r="P224" s="224"/>
      <c r="Q224" s="224"/>
      <c r="R224" s="224"/>
      <c r="S224" s="224"/>
      <c r="T224" s="224"/>
      <c r="U224" s="224"/>
      <c r="V224" s="224"/>
      <c r="W224" s="224"/>
      <c r="X224" s="225"/>
      <c r="AT224" s="226" t="s">
        <v>191</v>
      </c>
      <c r="AU224" s="226" t="s">
        <v>150</v>
      </c>
      <c r="AV224" s="14" t="s">
        <v>150</v>
      </c>
      <c r="AW224" s="14" t="s">
        <v>5</v>
      </c>
      <c r="AX224" s="14" t="s">
        <v>76</v>
      </c>
      <c r="AY224" s="226" t="s">
        <v>141</v>
      </c>
    </row>
    <row r="225" spans="1:51" s="15" customFormat="1" ht="11.25">
      <c r="B225" s="227"/>
      <c r="C225" s="228"/>
      <c r="D225" s="204" t="s">
        <v>191</v>
      </c>
      <c r="E225" s="229" t="s">
        <v>22</v>
      </c>
      <c r="F225" s="230" t="s">
        <v>195</v>
      </c>
      <c r="G225" s="228"/>
      <c r="H225" s="231">
        <v>1</v>
      </c>
      <c r="I225" s="232"/>
      <c r="J225" s="232"/>
      <c r="K225" s="228"/>
      <c r="L225" s="228"/>
      <c r="M225" s="233"/>
      <c r="N225" s="260"/>
      <c r="O225" s="261"/>
      <c r="P225" s="261"/>
      <c r="Q225" s="261"/>
      <c r="R225" s="261"/>
      <c r="S225" s="261"/>
      <c r="T225" s="261"/>
      <c r="U225" s="261"/>
      <c r="V225" s="261"/>
      <c r="W225" s="261"/>
      <c r="X225" s="262"/>
      <c r="AT225" s="237" t="s">
        <v>191</v>
      </c>
      <c r="AU225" s="237" t="s">
        <v>150</v>
      </c>
      <c r="AV225" s="15" t="s">
        <v>185</v>
      </c>
      <c r="AW225" s="15" t="s">
        <v>5</v>
      </c>
      <c r="AX225" s="15" t="s">
        <v>84</v>
      </c>
      <c r="AY225" s="237" t="s">
        <v>141</v>
      </c>
    </row>
    <row r="226" spans="1:51" s="2" customFormat="1" ht="6.95" customHeight="1">
      <c r="A226" s="37"/>
      <c r="B226" s="50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42"/>
      <c r="N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</sheetData>
  <sheetProtection algorithmName="SHA-512" hashValue="WaaIEQ6cvNLQlJFeQHt96hrCWVOKV0kQtpvQqulZWqhQ9gALpubwbqj05VMOd0chaEZRH4Soo05yAdvl+4/Qzw==" saltValue="4OX6uuJ5glI2hpghVSlwzrAIN1knJEKoT1EGqvD+8tAZTySjqVEtPhYyrzhvWqvoRo6AophjwNWIYL/UuS9V5A==" spinCount="100000" sheet="1" objects="1" scenarios="1" formatColumns="0" formatRows="0" autoFilter="0"/>
  <autoFilter ref="C95:L225"/>
  <mergeCells count="9">
    <mergeCell ref="E52:H52"/>
    <mergeCell ref="E86:H86"/>
    <mergeCell ref="E88:H88"/>
    <mergeCell ref="M2:Z2"/>
    <mergeCell ref="E7:H7"/>
    <mergeCell ref="E9:H9"/>
    <mergeCell ref="E18:H18"/>
    <mergeCell ref="E27:H27"/>
    <mergeCell ref="E50:H50"/>
  </mergeCells>
  <hyperlinks>
    <hyperlink ref="F170" r:id="rId1"/>
    <hyperlink ref="F175" r:id="rId2"/>
    <hyperlink ref="F180" r:id="rId3"/>
    <hyperlink ref="F185" r:id="rId4"/>
    <hyperlink ref="F192" r:id="rId5"/>
    <hyperlink ref="F211" r:id="rId6"/>
    <hyperlink ref="F218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97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45" customHeight="1">
      <c r="A9" s="37"/>
      <c r="B9" s="42"/>
      <c r="C9" s="37"/>
      <c r="D9" s="37"/>
      <c r="E9" s="395" t="s">
        <v>1106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35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36</v>
      </c>
      <c r="F24" s="37"/>
      <c r="G24" s="37"/>
      <c r="H24" s="37"/>
      <c r="I24" s="109" t="s">
        <v>30</v>
      </c>
      <c r="J24" s="111" t="s">
        <v>37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ROUND(K93,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ROUND((SUM(BE93:BE586)),  2)</f>
        <v>0</v>
      </c>
      <c r="G35" s="37"/>
      <c r="H35" s="37"/>
      <c r="I35" s="122">
        <v>0.21</v>
      </c>
      <c r="J35" s="37"/>
      <c r="K35" s="117">
        <f>ROUND(((SUM(BE93:BE586))*I35),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ROUND((SUM(BF93:BF586)),  2)</f>
        <v>0</v>
      </c>
      <c r="G36" s="37"/>
      <c r="H36" s="37"/>
      <c r="I36" s="122">
        <v>0.12</v>
      </c>
      <c r="J36" s="37"/>
      <c r="K36" s="117">
        <f>ROUND(((SUM(BF93:BF586))*I36),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ROUND((SUM(BG93:BG586)),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ROUND((SUM(BH93:BH586)),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ROUND((SUM(BI93:BI586)),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45" customHeight="1">
      <c r="A52" s="37"/>
      <c r="B52" s="38"/>
      <c r="C52" s="39"/>
      <c r="D52" s="39"/>
      <c r="E52" s="353" t="str">
        <f>E9</f>
        <v>2025-2-8 - STAVEBNÍ OBJEKT SO.03 - STAVEBNÍ A BOURACE - POKOJE A SPOLEČ.PROSTOR ODLEHČOVACÍ SLUŽBA 1.PATRO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Petr Navrátil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Q93</f>
        <v>0</v>
      </c>
      <c r="J61" s="80">
        <f t="shared" si="0"/>
        <v>0</v>
      </c>
      <c r="K61" s="80">
        <f>K93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164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K94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166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K95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167</v>
      </c>
      <c r="E64" s="147"/>
      <c r="F64" s="147"/>
      <c r="G64" s="147"/>
      <c r="H64" s="147"/>
      <c r="I64" s="148">
        <f>Q185</f>
        <v>0</v>
      </c>
      <c r="J64" s="148">
        <f>R185</f>
        <v>0</v>
      </c>
      <c r="K64" s="148">
        <f>K185</f>
        <v>0</v>
      </c>
      <c r="L64" s="145"/>
      <c r="M64" s="149"/>
    </row>
    <row r="65" spans="1:31" s="10" customFormat="1" ht="19.899999999999999" customHeight="1">
      <c r="B65" s="144"/>
      <c r="C65" s="145"/>
      <c r="D65" s="146" t="s">
        <v>168</v>
      </c>
      <c r="E65" s="147"/>
      <c r="F65" s="147"/>
      <c r="G65" s="147"/>
      <c r="H65" s="147"/>
      <c r="I65" s="148">
        <f>Q259</f>
        <v>0</v>
      </c>
      <c r="J65" s="148">
        <f>R259</f>
        <v>0</v>
      </c>
      <c r="K65" s="148">
        <f>K259</f>
        <v>0</v>
      </c>
      <c r="L65" s="145"/>
      <c r="M65" s="149"/>
    </row>
    <row r="66" spans="1:31" s="10" customFormat="1" ht="19.899999999999999" customHeight="1">
      <c r="B66" s="144"/>
      <c r="C66" s="145"/>
      <c r="D66" s="146" t="s">
        <v>169</v>
      </c>
      <c r="E66" s="147"/>
      <c r="F66" s="147"/>
      <c r="G66" s="147"/>
      <c r="H66" s="147"/>
      <c r="I66" s="148">
        <f>Q280</f>
        <v>0</v>
      </c>
      <c r="J66" s="148">
        <f>R280</f>
        <v>0</v>
      </c>
      <c r="K66" s="148">
        <f>K280</f>
        <v>0</v>
      </c>
      <c r="L66" s="145"/>
      <c r="M66" s="149"/>
    </row>
    <row r="67" spans="1:31" s="9" customFormat="1" ht="24.95" customHeight="1">
      <c r="B67" s="138"/>
      <c r="C67" s="139"/>
      <c r="D67" s="140" t="s">
        <v>170</v>
      </c>
      <c r="E67" s="141"/>
      <c r="F67" s="141"/>
      <c r="G67" s="141"/>
      <c r="H67" s="141"/>
      <c r="I67" s="142">
        <f>Q283</f>
        <v>0</v>
      </c>
      <c r="J67" s="142">
        <f>R283</f>
        <v>0</v>
      </c>
      <c r="K67" s="142">
        <f>K283</f>
        <v>0</v>
      </c>
      <c r="L67" s="139"/>
      <c r="M67" s="143"/>
    </row>
    <row r="68" spans="1:31" s="10" customFormat="1" ht="19.899999999999999" customHeight="1">
      <c r="B68" s="144"/>
      <c r="C68" s="145"/>
      <c r="D68" s="146" t="s">
        <v>171</v>
      </c>
      <c r="E68" s="147"/>
      <c r="F68" s="147"/>
      <c r="G68" s="147"/>
      <c r="H68" s="147"/>
      <c r="I68" s="148">
        <f>Q284</f>
        <v>0</v>
      </c>
      <c r="J68" s="148">
        <f>R284</f>
        <v>0</v>
      </c>
      <c r="K68" s="148">
        <f>K284</f>
        <v>0</v>
      </c>
      <c r="L68" s="145"/>
      <c r="M68" s="149"/>
    </row>
    <row r="69" spans="1:31" s="10" customFormat="1" ht="14.85" customHeight="1">
      <c r="B69" s="144"/>
      <c r="C69" s="145"/>
      <c r="D69" s="146" t="s">
        <v>172</v>
      </c>
      <c r="E69" s="147"/>
      <c r="F69" s="147"/>
      <c r="G69" s="147"/>
      <c r="H69" s="147"/>
      <c r="I69" s="148">
        <f>Q325</f>
        <v>0</v>
      </c>
      <c r="J69" s="148">
        <f>R325</f>
        <v>0</v>
      </c>
      <c r="K69" s="148">
        <f>K325</f>
        <v>0</v>
      </c>
      <c r="L69" s="145"/>
      <c r="M69" s="149"/>
    </row>
    <row r="70" spans="1:31" s="10" customFormat="1" ht="19.899999999999999" customHeight="1">
      <c r="B70" s="144"/>
      <c r="C70" s="145"/>
      <c r="D70" s="146" t="s">
        <v>1107</v>
      </c>
      <c r="E70" s="147"/>
      <c r="F70" s="147"/>
      <c r="G70" s="147"/>
      <c r="H70" s="147"/>
      <c r="I70" s="148">
        <f>Q353</f>
        <v>0</v>
      </c>
      <c r="J70" s="148">
        <f>R353</f>
        <v>0</v>
      </c>
      <c r="K70" s="148">
        <f>K353</f>
        <v>0</v>
      </c>
      <c r="L70" s="145"/>
      <c r="M70" s="149"/>
    </row>
    <row r="71" spans="1:31" s="10" customFormat="1" ht="19.899999999999999" customHeight="1">
      <c r="B71" s="144"/>
      <c r="C71" s="145"/>
      <c r="D71" s="146" t="s">
        <v>174</v>
      </c>
      <c r="E71" s="147"/>
      <c r="F71" s="147"/>
      <c r="G71" s="147"/>
      <c r="H71" s="147"/>
      <c r="I71" s="148">
        <f>Q446</f>
        <v>0</v>
      </c>
      <c r="J71" s="148">
        <f>R446</f>
        <v>0</v>
      </c>
      <c r="K71" s="148">
        <f>K446</f>
        <v>0</v>
      </c>
      <c r="L71" s="145"/>
      <c r="M71" s="149"/>
    </row>
    <row r="72" spans="1:31" s="10" customFormat="1" ht="19.899999999999999" customHeight="1">
      <c r="B72" s="144"/>
      <c r="C72" s="145"/>
      <c r="D72" s="146" t="s">
        <v>175</v>
      </c>
      <c r="E72" s="147"/>
      <c r="F72" s="147"/>
      <c r="G72" s="147"/>
      <c r="H72" s="147"/>
      <c r="I72" s="148">
        <f>Q492</f>
        <v>0</v>
      </c>
      <c r="J72" s="148">
        <f>R492</f>
        <v>0</v>
      </c>
      <c r="K72" s="148">
        <f>K492</f>
        <v>0</v>
      </c>
      <c r="L72" s="145"/>
      <c r="M72" s="149"/>
    </row>
    <row r="73" spans="1:31" s="10" customFormat="1" ht="19.899999999999999" customHeight="1">
      <c r="B73" s="144"/>
      <c r="C73" s="145"/>
      <c r="D73" s="146" t="s">
        <v>176</v>
      </c>
      <c r="E73" s="147"/>
      <c r="F73" s="147"/>
      <c r="G73" s="147"/>
      <c r="H73" s="147"/>
      <c r="I73" s="148">
        <f>Q516</f>
        <v>0</v>
      </c>
      <c r="J73" s="148">
        <f>R516</f>
        <v>0</v>
      </c>
      <c r="K73" s="148">
        <f>K516</f>
        <v>0</v>
      </c>
      <c r="L73" s="145"/>
      <c r="M73" s="149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121</v>
      </c>
      <c r="D80" s="39"/>
      <c r="E80" s="39"/>
      <c r="F80" s="39"/>
      <c r="G80" s="39"/>
      <c r="H80" s="39"/>
      <c r="I80" s="39"/>
      <c r="J80" s="39"/>
      <c r="K80" s="39"/>
      <c r="L80" s="39"/>
      <c r="M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17</v>
      </c>
      <c r="D82" s="39"/>
      <c r="E82" s="39"/>
      <c r="F82" s="39"/>
      <c r="G82" s="39"/>
      <c r="H82" s="39"/>
      <c r="I82" s="39"/>
      <c r="J82" s="39"/>
      <c r="K82" s="39"/>
      <c r="L82" s="39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6.25" customHeight="1">
      <c r="A83" s="37"/>
      <c r="B83" s="38"/>
      <c r="C83" s="39"/>
      <c r="D83" s="39"/>
      <c r="E83" s="400" t="str">
        <f>E7</f>
        <v>STAVEBNÍ ÚPRAVY OBJEKT HAVLÍČKOVA 447/13 MLADÁ BOLESLAV</v>
      </c>
      <c r="F83" s="401"/>
      <c r="G83" s="401"/>
      <c r="H83" s="401"/>
      <c r="I83" s="39"/>
      <c r="J83" s="39"/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105</v>
      </c>
      <c r="D84" s="39"/>
      <c r="E84" s="39"/>
      <c r="F84" s="39"/>
      <c r="G84" s="39"/>
      <c r="H84" s="39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5" customHeight="1">
      <c r="A85" s="37"/>
      <c r="B85" s="38"/>
      <c r="C85" s="39"/>
      <c r="D85" s="39"/>
      <c r="E85" s="353" t="str">
        <f>E9</f>
        <v>2025-2-8 - STAVEBNÍ OBJEKT SO.03 - STAVEBNÍ A BOURACE - POKOJE A SPOLEČ.PROSTOR ODLEHČOVACÍ SLUŽBA 1.PATRO</v>
      </c>
      <c r="F85" s="402"/>
      <c r="G85" s="402"/>
      <c r="H85" s="402"/>
      <c r="I85" s="39"/>
      <c r="J85" s="39"/>
      <c r="K85" s="39"/>
      <c r="L85" s="39"/>
      <c r="M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23</v>
      </c>
      <c r="D87" s="39"/>
      <c r="E87" s="39"/>
      <c r="F87" s="30" t="str">
        <f>F12</f>
        <v>Mladá Boleslav</v>
      </c>
      <c r="G87" s="39"/>
      <c r="H87" s="39"/>
      <c r="I87" s="32" t="s">
        <v>25</v>
      </c>
      <c r="J87" s="62" t="str">
        <f>IF(J12="","",J12)</f>
        <v>30. 1. 2025</v>
      </c>
      <c r="K87" s="39"/>
      <c r="L87" s="39"/>
      <c r="M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27</v>
      </c>
      <c r="D89" s="39"/>
      <c r="E89" s="39"/>
      <c r="F89" s="30" t="str">
        <f>E15</f>
        <v>CENTRUM 83, poskytovatel sociálních služeb</v>
      </c>
      <c r="G89" s="39"/>
      <c r="H89" s="39"/>
      <c r="I89" s="32" t="s">
        <v>33</v>
      </c>
      <c r="J89" s="35" t="str">
        <f>E21</f>
        <v xml:space="preserve"> </v>
      </c>
      <c r="K89" s="39"/>
      <c r="L89" s="39"/>
      <c r="M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31</v>
      </c>
      <c r="D90" s="39"/>
      <c r="E90" s="39"/>
      <c r="F90" s="30" t="str">
        <f>IF(E18="","",E18)</f>
        <v>Vyplň údaj</v>
      </c>
      <c r="G90" s="39"/>
      <c r="H90" s="39"/>
      <c r="I90" s="32" t="s">
        <v>34</v>
      </c>
      <c r="J90" s="35" t="str">
        <f>E24</f>
        <v>Petr Navrátil</v>
      </c>
      <c r="K90" s="39"/>
      <c r="L90" s="39"/>
      <c r="M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0"/>
      <c r="B92" s="151"/>
      <c r="C92" s="152" t="s">
        <v>122</v>
      </c>
      <c r="D92" s="153" t="s">
        <v>59</v>
      </c>
      <c r="E92" s="153" t="s">
        <v>55</v>
      </c>
      <c r="F92" s="153" t="s">
        <v>56</v>
      </c>
      <c r="G92" s="153" t="s">
        <v>123</v>
      </c>
      <c r="H92" s="153" t="s">
        <v>124</v>
      </c>
      <c r="I92" s="153" t="s">
        <v>125</v>
      </c>
      <c r="J92" s="153" t="s">
        <v>126</v>
      </c>
      <c r="K92" s="153" t="s">
        <v>115</v>
      </c>
      <c r="L92" s="154" t="s">
        <v>127</v>
      </c>
      <c r="M92" s="155"/>
      <c r="N92" s="71" t="s">
        <v>22</v>
      </c>
      <c r="O92" s="72" t="s">
        <v>44</v>
      </c>
      <c r="P92" s="72" t="s">
        <v>128</v>
      </c>
      <c r="Q92" s="72" t="s">
        <v>129</v>
      </c>
      <c r="R92" s="72" t="s">
        <v>130</v>
      </c>
      <c r="S92" s="72" t="s">
        <v>131</v>
      </c>
      <c r="T92" s="72" t="s">
        <v>132</v>
      </c>
      <c r="U92" s="72" t="s">
        <v>133</v>
      </c>
      <c r="V92" s="72" t="s">
        <v>134</v>
      </c>
      <c r="W92" s="72" t="s">
        <v>135</v>
      </c>
      <c r="X92" s="73" t="s">
        <v>136</v>
      </c>
      <c r="Y92" s="150"/>
      <c r="Z92" s="150"/>
      <c r="AA92" s="150"/>
      <c r="AB92" s="150"/>
      <c r="AC92" s="150"/>
      <c r="AD92" s="150"/>
      <c r="AE92" s="150"/>
    </row>
    <row r="93" spans="1:65" s="2" customFormat="1" ht="22.9" customHeight="1">
      <c r="A93" s="37"/>
      <c r="B93" s="38"/>
      <c r="C93" s="78" t="s">
        <v>137</v>
      </c>
      <c r="D93" s="39"/>
      <c r="E93" s="39"/>
      <c r="F93" s="39"/>
      <c r="G93" s="39"/>
      <c r="H93" s="39"/>
      <c r="I93" s="39"/>
      <c r="J93" s="39"/>
      <c r="K93" s="156">
        <f>BK93</f>
        <v>0</v>
      </c>
      <c r="L93" s="39"/>
      <c r="M93" s="42"/>
      <c r="N93" s="74"/>
      <c r="O93" s="157"/>
      <c r="P93" s="75"/>
      <c r="Q93" s="158">
        <f>Q94+Q283</f>
        <v>0</v>
      </c>
      <c r="R93" s="158">
        <f>R94+R283</f>
        <v>0</v>
      </c>
      <c r="S93" s="75"/>
      <c r="T93" s="159">
        <f>T94+T283</f>
        <v>0</v>
      </c>
      <c r="U93" s="75"/>
      <c r="V93" s="159">
        <f>V94+V283</f>
        <v>12.9727772954207</v>
      </c>
      <c r="W93" s="75"/>
      <c r="X93" s="160">
        <f>X94+X283</f>
        <v>5.0498295400000002</v>
      </c>
      <c r="Y93" s="37"/>
      <c r="Z93" s="37"/>
      <c r="AA93" s="37"/>
      <c r="AB93" s="37"/>
      <c r="AC93" s="37"/>
      <c r="AD93" s="37"/>
      <c r="AE93" s="37"/>
      <c r="AT93" s="20" t="s">
        <v>75</v>
      </c>
      <c r="AU93" s="20" t="s">
        <v>116</v>
      </c>
      <c r="BK93" s="161">
        <f>BK94+BK283</f>
        <v>0</v>
      </c>
    </row>
    <row r="94" spans="1:65" s="12" customFormat="1" ht="25.9" customHeight="1">
      <c r="B94" s="162"/>
      <c r="C94" s="163"/>
      <c r="D94" s="164" t="s">
        <v>75</v>
      </c>
      <c r="E94" s="165" t="s">
        <v>177</v>
      </c>
      <c r="F94" s="165" t="s">
        <v>178</v>
      </c>
      <c r="G94" s="163"/>
      <c r="H94" s="163"/>
      <c r="I94" s="166"/>
      <c r="J94" s="166"/>
      <c r="K94" s="167">
        <f>BK94</f>
        <v>0</v>
      </c>
      <c r="L94" s="163"/>
      <c r="M94" s="168"/>
      <c r="N94" s="169"/>
      <c r="O94" s="170"/>
      <c r="P94" s="170"/>
      <c r="Q94" s="171">
        <f>Q95+Q185+Q259+Q280</f>
        <v>0</v>
      </c>
      <c r="R94" s="171">
        <f>R95+R185+R259+R280</f>
        <v>0</v>
      </c>
      <c r="S94" s="170"/>
      <c r="T94" s="172">
        <f>T95+T185+T259+T280</f>
        <v>0</v>
      </c>
      <c r="U94" s="170"/>
      <c r="V94" s="172">
        <f>V95+V185+V259+V280</f>
        <v>8.522430001</v>
      </c>
      <c r="W94" s="170"/>
      <c r="X94" s="173">
        <f>X95+X185+X259+X280</f>
        <v>3.6635253400000005</v>
      </c>
      <c r="AR94" s="174" t="s">
        <v>84</v>
      </c>
      <c r="AT94" s="175" t="s">
        <v>75</v>
      </c>
      <c r="AU94" s="175" t="s">
        <v>76</v>
      </c>
      <c r="AY94" s="174" t="s">
        <v>141</v>
      </c>
      <c r="BK94" s="176">
        <f>BK95+BK185+BK259+BK280</f>
        <v>0</v>
      </c>
    </row>
    <row r="95" spans="1:65" s="12" customFormat="1" ht="22.9" customHeight="1">
      <c r="B95" s="162"/>
      <c r="C95" s="163"/>
      <c r="D95" s="164" t="s">
        <v>75</v>
      </c>
      <c r="E95" s="177" t="s">
        <v>211</v>
      </c>
      <c r="F95" s="177" t="s">
        <v>212</v>
      </c>
      <c r="G95" s="163"/>
      <c r="H95" s="163"/>
      <c r="I95" s="166"/>
      <c r="J95" s="166"/>
      <c r="K95" s="178">
        <f>BK95</f>
        <v>0</v>
      </c>
      <c r="L95" s="163"/>
      <c r="M95" s="168"/>
      <c r="N95" s="169"/>
      <c r="O95" s="170"/>
      <c r="P95" s="170"/>
      <c r="Q95" s="171">
        <f>SUM(Q96:Q184)</f>
        <v>0</v>
      </c>
      <c r="R95" s="171">
        <f>SUM(R96:R184)</f>
        <v>0</v>
      </c>
      <c r="S95" s="170"/>
      <c r="T95" s="172">
        <f>SUM(T96:T184)</f>
        <v>0</v>
      </c>
      <c r="U95" s="170"/>
      <c r="V95" s="172">
        <f>SUM(V96:V184)</f>
        <v>8.5146565009999993</v>
      </c>
      <c r="W95" s="170"/>
      <c r="X95" s="173">
        <f>SUM(X96:X184)</f>
        <v>4.5773400000000001E-3</v>
      </c>
      <c r="AR95" s="174" t="s">
        <v>84</v>
      </c>
      <c r="AT95" s="175" t="s">
        <v>75</v>
      </c>
      <c r="AU95" s="175" t="s">
        <v>84</v>
      </c>
      <c r="AY95" s="174" t="s">
        <v>141</v>
      </c>
      <c r="BK95" s="176">
        <f>SUM(BK96:BK184)</f>
        <v>0</v>
      </c>
    </row>
    <row r="96" spans="1:65" s="2" customFormat="1" ht="24.2" customHeight="1">
      <c r="A96" s="37"/>
      <c r="B96" s="38"/>
      <c r="C96" s="179" t="s">
        <v>213</v>
      </c>
      <c r="D96" s="179" t="s">
        <v>144</v>
      </c>
      <c r="E96" s="180" t="s">
        <v>214</v>
      </c>
      <c r="F96" s="181" t="s">
        <v>215</v>
      </c>
      <c r="G96" s="182" t="s">
        <v>199</v>
      </c>
      <c r="H96" s="183">
        <v>349.67700000000002</v>
      </c>
      <c r="I96" s="184"/>
      <c r="J96" s="184"/>
      <c r="K96" s="185">
        <f>ROUND(P96*H96,2)</f>
        <v>0</v>
      </c>
      <c r="L96" s="181" t="s">
        <v>184</v>
      </c>
      <c r="M96" s="42"/>
      <c r="N96" s="186" t="s">
        <v>22</v>
      </c>
      <c r="O96" s="187" t="s">
        <v>46</v>
      </c>
      <c r="P96" s="188">
        <f>I96+J96</f>
        <v>0</v>
      </c>
      <c r="Q96" s="188">
        <f>ROUND(I96*H96,2)</f>
        <v>0</v>
      </c>
      <c r="R96" s="188">
        <f>ROUND(J96*H96,2)</f>
        <v>0</v>
      </c>
      <c r="S96" s="67"/>
      <c r="T96" s="189">
        <f>S96*H96</f>
        <v>0</v>
      </c>
      <c r="U96" s="189">
        <v>2.63E-4</v>
      </c>
      <c r="V96" s="189">
        <f>U96*H96</f>
        <v>9.1965051000000006E-2</v>
      </c>
      <c r="W96" s="189">
        <v>0</v>
      </c>
      <c r="X96" s="190">
        <f>W96*H96</f>
        <v>0</v>
      </c>
      <c r="Y96" s="37"/>
      <c r="Z96" s="37"/>
      <c r="AA96" s="37"/>
      <c r="AB96" s="37"/>
      <c r="AC96" s="37"/>
      <c r="AD96" s="37"/>
      <c r="AE96" s="37"/>
      <c r="AR96" s="191" t="s">
        <v>185</v>
      </c>
      <c r="AT96" s="191" t="s">
        <v>144</v>
      </c>
      <c r="AU96" s="191" t="s">
        <v>150</v>
      </c>
      <c r="AY96" s="20" t="s">
        <v>141</v>
      </c>
      <c r="BE96" s="192">
        <f>IF(O96="základní",K96,0)</f>
        <v>0</v>
      </c>
      <c r="BF96" s="192">
        <f>IF(O96="snížená",K96,0)</f>
        <v>0</v>
      </c>
      <c r="BG96" s="192">
        <f>IF(O96="zákl. přenesená",K96,0)</f>
        <v>0</v>
      </c>
      <c r="BH96" s="192">
        <f>IF(O96="sníž. přenesená",K96,0)</f>
        <v>0</v>
      </c>
      <c r="BI96" s="192">
        <f>IF(O96="nulová",K96,0)</f>
        <v>0</v>
      </c>
      <c r="BJ96" s="20" t="s">
        <v>150</v>
      </c>
      <c r="BK96" s="192">
        <f>ROUND(P96*H96,2)</f>
        <v>0</v>
      </c>
      <c r="BL96" s="20" t="s">
        <v>185</v>
      </c>
      <c r="BM96" s="191" t="s">
        <v>1108</v>
      </c>
    </row>
    <row r="97" spans="1:65" s="2" customFormat="1" ht="11.25">
      <c r="A97" s="37"/>
      <c r="B97" s="38"/>
      <c r="C97" s="39"/>
      <c r="D97" s="199" t="s">
        <v>187</v>
      </c>
      <c r="E97" s="39"/>
      <c r="F97" s="200" t="s">
        <v>217</v>
      </c>
      <c r="G97" s="39"/>
      <c r="H97" s="39"/>
      <c r="I97" s="201"/>
      <c r="J97" s="201"/>
      <c r="K97" s="39"/>
      <c r="L97" s="39"/>
      <c r="M97" s="42"/>
      <c r="N97" s="202"/>
      <c r="O97" s="203"/>
      <c r="P97" s="67"/>
      <c r="Q97" s="67"/>
      <c r="R97" s="67"/>
      <c r="S97" s="67"/>
      <c r="T97" s="67"/>
      <c r="U97" s="67"/>
      <c r="V97" s="67"/>
      <c r="W97" s="67"/>
      <c r="X97" s="68"/>
      <c r="Y97" s="37"/>
      <c r="Z97" s="37"/>
      <c r="AA97" s="37"/>
      <c r="AB97" s="37"/>
      <c r="AC97" s="37"/>
      <c r="AD97" s="37"/>
      <c r="AE97" s="37"/>
      <c r="AT97" s="20" t="s">
        <v>187</v>
      </c>
      <c r="AU97" s="20" t="s">
        <v>150</v>
      </c>
    </row>
    <row r="98" spans="1:65" s="14" customFormat="1" ht="11.25">
      <c r="B98" s="216"/>
      <c r="C98" s="217"/>
      <c r="D98" s="204" t="s">
        <v>191</v>
      </c>
      <c r="E98" s="218" t="s">
        <v>22</v>
      </c>
      <c r="F98" s="219" t="s">
        <v>1109</v>
      </c>
      <c r="G98" s="217"/>
      <c r="H98" s="220">
        <v>349.67700000000002</v>
      </c>
      <c r="I98" s="221"/>
      <c r="J98" s="221"/>
      <c r="K98" s="217"/>
      <c r="L98" s="217"/>
      <c r="M98" s="222"/>
      <c r="N98" s="223"/>
      <c r="O98" s="224"/>
      <c r="P98" s="224"/>
      <c r="Q98" s="224"/>
      <c r="R98" s="224"/>
      <c r="S98" s="224"/>
      <c r="T98" s="224"/>
      <c r="U98" s="224"/>
      <c r="V98" s="224"/>
      <c r="W98" s="224"/>
      <c r="X98" s="225"/>
      <c r="AT98" s="226" t="s">
        <v>191</v>
      </c>
      <c r="AU98" s="226" t="s">
        <v>150</v>
      </c>
      <c r="AV98" s="14" t="s">
        <v>150</v>
      </c>
      <c r="AW98" s="14" t="s">
        <v>5</v>
      </c>
      <c r="AX98" s="14" t="s">
        <v>76</v>
      </c>
      <c r="AY98" s="226" t="s">
        <v>141</v>
      </c>
    </row>
    <row r="99" spans="1:65" s="15" customFormat="1" ht="11.25">
      <c r="B99" s="227"/>
      <c r="C99" s="228"/>
      <c r="D99" s="204" t="s">
        <v>191</v>
      </c>
      <c r="E99" s="229" t="s">
        <v>22</v>
      </c>
      <c r="F99" s="230" t="s">
        <v>195</v>
      </c>
      <c r="G99" s="228"/>
      <c r="H99" s="231">
        <v>349.67700000000002</v>
      </c>
      <c r="I99" s="232"/>
      <c r="J99" s="232"/>
      <c r="K99" s="228"/>
      <c r="L99" s="228"/>
      <c r="M99" s="233"/>
      <c r="N99" s="234"/>
      <c r="O99" s="235"/>
      <c r="P99" s="235"/>
      <c r="Q99" s="235"/>
      <c r="R99" s="235"/>
      <c r="S99" s="235"/>
      <c r="T99" s="235"/>
      <c r="U99" s="235"/>
      <c r="V99" s="235"/>
      <c r="W99" s="235"/>
      <c r="X99" s="236"/>
      <c r="AT99" s="237" t="s">
        <v>191</v>
      </c>
      <c r="AU99" s="237" t="s">
        <v>150</v>
      </c>
      <c r="AV99" s="15" t="s">
        <v>185</v>
      </c>
      <c r="AW99" s="15" t="s">
        <v>5</v>
      </c>
      <c r="AX99" s="15" t="s">
        <v>84</v>
      </c>
      <c r="AY99" s="237" t="s">
        <v>141</v>
      </c>
    </row>
    <row r="100" spans="1:65" s="2" customFormat="1" ht="37.9" customHeight="1">
      <c r="A100" s="37"/>
      <c r="B100" s="38"/>
      <c r="C100" s="179" t="s">
        <v>219</v>
      </c>
      <c r="D100" s="179" t="s">
        <v>144</v>
      </c>
      <c r="E100" s="180" t="s">
        <v>220</v>
      </c>
      <c r="F100" s="181" t="s">
        <v>221</v>
      </c>
      <c r="G100" s="182" t="s">
        <v>199</v>
      </c>
      <c r="H100" s="183">
        <v>349.67700000000002</v>
      </c>
      <c r="I100" s="184"/>
      <c r="J100" s="184"/>
      <c r="K100" s="185">
        <f>ROUND(P100*H100,2)</f>
        <v>0</v>
      </c>
      <c r="L100" s="181" t="s">
        <v>184</v>
      </c>
      <c r="M100" s="42"/>
      <c r="N100" s="186" t="s">
        <v>22</v>
      </c>
      <c r="O100" s="187" t="s">
        <v>46</v>
      </c>
      <c r="P100" s="188">
        <f>I100+J100</f>
        <v>0</v>
      </c>
      <c r="Q100" s="188">
        <f>ROUND(I100*H100,2)</f>
        <v>0</v>
      </c>
      <c r="R100" s="188">
        <f>ROUND(J100*H100,2)</f>
        <v>0</v>
      </c>
      <c r="S100" s="67"/>
      <c r="T100" s="189">
        <f>S100*H100</f>
        <v>0</v>
      </c>
      <c r="U100" s="189">
        <v>4.3839999999999999E-3</v>
      </c>
      <c r="V100" s="189">
        <f>U100*H100</f>
        <v>1.5329839680000001</v>
      </c>
      <c r="W100" s="189">
        <v>0</v>
      </c>
      <c r="X100" s="190">
        <f>W100*H100</f>
        <v>0</v>
      </c>
      <c r="Y100" s="37"/>
      <c r="Z100" s="37"/>
      <c r="AA100" s="37"/>
      <c r="AB100" s="37"/>
      <c r="AC100" s="37"/>
      <c r="AD100" s="37"/>
      <c r="AE100" s="37"/>
      <c r="AR100" s="191" t="s">
        <v>185</v>
      </c>
      <c r="AT100" s="191" t="s">
        <v>144</v>
      </c>
      <c r="AU100" s="191" t="s">
        <v>150</v>
      </c>
      <c r="AY100" s="20" t="s">
        <v>141</v>
      </c>
      <c r="BE100" s="192">
        <f>IF(O100="základní",K100,0)</f>
        <v>0</v>
      </c>
      <c r="BF100" s="192">
        <f>IF(O100="snížená",K100,0)</f>
        <v>0</v>
      </c>
      <c r="BG100" s="192">
        <f>IF(O100="zákl. přenesená",K100,0)</f>
        <v>0</v>
      </c>
      <c r="BH100" s="192">
        <f>IF(O100="sníž. přenesená",K100,0)</f>
        <v>0</v>
      </c>
      <c r="BI100" s="192">
        <f>IF(O100="nulová",K100,0)</f>
        <v>0</v>
      </c>
      <c r="BJ100" s="20" t="s">
        <v>150</v>
      </c>
      <c r="BK100" s="192">
        <f>ROUND(P100*H100,2)</f>
        <v>0</v>
      </c>
      <c r="BL100" s="20" t="s">
        <v>185</v>
      </c>
      <c r="BM100" s="191" t="s">
        <v>1110</v>
      </c>
    </row>
    <row r="101" spans="1:65" s="2" customFormat="1" ht="11.25">
      <c r="A101" s="37"/>
      <c r="B101" s="38"/>
      <c r="C101" s="39"/>
      <c r="D101" s="199" t="s">
        <v>187</v>
      </c>
      <c r="E101" s="39"/>
      <c r="F101" s="200" t="s">
        <v>223</v>
      </c>
      <c r="G101" s="39"/>
      <c r="H101" s="39"/>
      <c r="I101" s="201"/>
      <c r="J101" s="201"/>
      <c r="K101" s="39"/>
      <c r="L101" s="39"/>
      <c r="M101" s="42"/>
      <c r="N101" s="202"/>
      <c r="O101" s="203"/>
      <c r="P101" s="67"/>
      <c r="Q101" s="67"/>
      <c r="R101" s="67"/>
      <c r="S101" s="67"/>
      <c r="T101" s="67"/>
      <c r="U101" s="67"/>
      <c r="V101" s="67"/>
      <c r="W101" s="67"/>
      <c r="X101" s="68"/>
      <c r="Y101" s="37"/>
      <c r="Z101" s="37"/>
      <c r="AA101" s="37"/>
      <c r="AB101" s="37"/>
      <c r="AC101" s="37"/>
      <c r="AD101" s="37"/>
      <c r="AE101" s="37"/>
      <c r="AT101" s="20" t="s">
        <v>187</v>
      </c>
      <c r="AU101" s="20" t="s">
        <v>150</v>
      </c>
    </row>
    <row r="102" spans="1:65" s="13" customFormat="1" ht="11.25">
      <c r="B102" s="206"/>
      <c r="C102" s="207"/>
      <c r="D102" s="204" t="s">
        <v>191</v>
      </c>
      <c r="E102" s="208" t="s">
        <v>22</v>
      </c>
      <c r="F102" s="209" t="s">
        <v>1111</v>
      </c>
      <c r="G102" s="207"/>
      <c r="H102" s="208" t="s">
        <v>22</v>
      </c>
      <c r="I102" s="210"/>
      <c r="J102" s="210"/>
      <c r="K102" s="207"/>
      <c r="L102" s="207"/>
      <c r="M102" s="211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4"/>
      <c r="AT102" s="215" t="s">
        <v>191</v>
      </c>
      <c r="AU102" s="215" t="s">
        <v>150</v>
      </c>
      <c r="AV102" s="13" t="s">
        <v>84</v>
      </c>
      <c r="AW102" s="13" t="s">
        <v>5</v>
      </c>
      <c r="AX102" s="13" t="s">
        <v>76</v>
      </c>
      <c r="AY102" s="215" t="s">
        <v>141</v>
      </c>
    </row>
    <row r="103" spans="1:65" s="13" customFormat="1" ht="11.25">
      <c r="B103" s="206"/>
      <c r="C103" s="207"/>
      <c r="D103" s="204" t="s">
        <v>191</v>
      </c>
      <c r="E103" s="208" t="s">
        <v>22</v>
      </c>
      <c r="F103" s="209" t="s">
        <v>537</v>
      </c>
      <c r="G103" s="207"/>
      <c r="H103" s="208" t="s">
        <v>22</v>
      </c>
      <c r="I103" s="210"/>
      <c r="J103" s="210"/>
      <c r="K103" s="207"/>
      <c r="L103" s="207"/>
      <c r="M103" s="211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4"/>
      <c r="AT103" s="215" t="s">
        <v>191</v>
      </c>
      <c r="AU103" s="215" t="s">
        <v>150</v>
      </c>
      <c r="AV103" s="13" t="s">
        <v>84</v>
      </c>
      <c r="AW103" s="13" t="s">
        <v>5</v>
      </c>
      <c r="AX103" s="13" t="s">
        <v>76</v>
      </c>
      <c r="AY103" s="215" t="s">
        <v>141</v>
      </c>
    </row>
    <row r="104" spans="1:65" s="14" customFormat="1" ht="22.5">
      <c r="B104" s="216"/>
      <c r="C104" s="217"/>
      <c r="D104" s="204" t="s">
        <v>191</v>
      </c>
      <c r="E104" s="218" t="s">
        <v>22</v>
      </c>
      <c r="F104" s="219" t="s">
        <v>1112</v>
      </c>
      <c r="G104" s="217"/>
      <c r="H104" s="220">
        <v>62.91</v>
      </c>
      <c r="I104" s="221"/>
      <c r="J104" s="221"/>
      <c r="K104" s="217"/>
      <c r="L104" s="217"/>
      <c r="M104" s="222"/>
      <c r="N104" s="223"/>
      <c r="O104" s="224"/>
      <c r="P104" s="224"/>
      <c r="Q104" s="224"/>
      <c r="R104" s="224"/>
      <c r="S104" s="224"/>
      <c r="T104" s="224"/>
      <c r="U104" s="224"/>
      <c r="V104" s="224"/>
      <c r="W104" s="224"/>
      <c r="X104" s="225"/>
      <c r="AT104" s="226" t="s">
        <v>191</v>
      </c>
      <c r="AU104" s="226" t="s">
        <v>150</v>
      </c>
      <c r="AV104" s="14" t="s">
        <v>150</v>
      </c>
      <c r="AW104" s="14" t="s">
        <v>5</v>
      </c>
      <c r="AX104" s="14" t="s">
        <v>76</v>
      </c>
      <c r="AY104" s="226" t="s">
        <v>141</v>
      </c>
    </row>
    <row r="105" spans="1:65" s="14" customFormat="1" ht="11.25">
      <c r="B105" s="216"/>
      <c r="C105" s="217"/>
      <c r="D105" s="204" t="s">
        <v>191</v>
      </c>
      <c r="E105" s="218" t="s">
        <v>22</v>
      </c>
      <c r="F105" s="219" t="s">
        <v>1113</v>
      </c>
      <c r="G105" s="217"/>
      <c r="H105" s="220">
        <v>8.2560000000000002</v>
      </c>
      <c r="I105" s="221"/>
      <c r="J105" s="221"/>
      <c r="K105" s="217"/>
      <c r="L105" s="217"/>
      <c r="M105" s="222"/>
      <c r="N105" s="223"/>
      <c r="O105" s="224"/>
      <c r="P105" s="224"/>
      <c r="Q105" s="224"/>
      <c r="R105" s="224"/>
      <c r="S105" s="224"/>
      <c r="T105" s="224"/>
      <c r="U105" s="224"/>
      <c r="V105" s="224"/>
      <c r="W105" s="224"/>
      <c r="X105" s="225"/>
      <c r="AT105" s="226" t="s">
        <v>191</v>
      </c>
      <c r="AU105" s="226" t="s">
        <v>150</v>
      </c>
      <c r="AV105" s="14" t="s">
        <v>150</v>
      </c>
      <c r="AW105" s="14" t="s">
        <v>5</v>
      </c>
      <c r="AX105" s="14" t="s">
        <v>76</v>
      </c>
      <c r="AY105" s="226" t="s">
        <v>141</v>
      </c>
    </row>
    <row r="106" spans="1:65" s="13" customFormat="1" ht="11.25">
      <c r="B106" s="206"/>
      <c r="C106" s="207"/>
      <c r="D106" s="204" t="s">
        <v>191</v>
      </c>
      <c r="E106" s="208" t="s">
        <v>22</v>
      </c>
      <c r="F106" s="209" t="s">
        <v>1114</v>
      </c>
      <c r="G106" s="207"/>
      <c r="H106" s="208" t="s">
        <v>22</v>
      </c>
      <c r="I106" s="210"/>
      <c r="J106" s="210"/>
      <c r="K106" s="207"/>
      <c r="L106" s="207"/>
      <c r="M106" s="211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4"/>
      <c r="AT106" s="215" t="s">
        <v>191</v>
      </c>
      <c r="AU106" s="215" t="s">
        <v>150</v>
      </c>
      <c r="AV106" s="13" t="s">
        <v>84</v>
      </c>
      <c r="AW106" s="13" t="s">
        <v>5</v>
      </c>
      <c r="AX106" s="13" t="s">
        <v>76</v>
      </c>
      <c r="AY106" s="215" t="s">
        <v>141</v>
      </c>
    </row>
    <row r="107" spans="1:65" s="14" customFormat="1" ht="22.5">
      <c r="B107" s="216"/>
      <c r="C107" s="217"/>
      <c r="D107" s="204" t="s">
        <v>191</v>
      </c>
      <c r="E107" s="218" t="s">
        <v>22</v>
      </c>
      <c r="F107" s="219" t="s">
        <v>1115</v>
      </c>
      <c r="G107" s="217"/>
      <c r="H107" s="220">
        <v>32.712000000000003</v>
      </c>
      <c r="I107" s="221"/>
      <c r="J107" s="221"/>
      <c r="K107" s="217"/>
      <c r="L107" s="217"/>
      <c r="M107" s="222"/>
      <c r="N107" s="223"/>
      <c r="O107" s="224"/>
      <c r="P107" s="224"/>
      <c r="Q107" s="224"/>
      <c r="R107" s="224"/>
      <c r="S107" s="224"/>
      <c r="T107" s="224"/>
      <c r="U107" s="224"/>
      <c r="V107" s="224"/>
      <c r="W107" s="224"/>
      <c r="X107" s="225"/>
      <c r="AT107" s="226" t="s">
        <v>191</v>
      </c>
      <c r="AU107" s="226" t="s">
        <v>150</v>
      </c>
      <c r="AV107" s="14" t="s">
        <v>150</v>
      </c>
      <c r="AW107" s="14" t="s">
        <v>5</v>
      </c>
      <c r="AX107" s="14" t="s">
        <v>76</v>
      </c>
      <c r="AY107" s="226" t="s">
        <v>141</v>
      </c>
    </row>
    <row r="108" spans="1:65" s="13" customFormat="1" ht="11.25">
      <c r="B108" s="206"/>
      <c r="C108" s="207"/>
      <c r="D108" s="204" t="s">
        <v>191</v>
      </c>
      <c r="E108" s="208" t="s">
        <v>22</v>
      </c>
      <c r="F108" s="209" t="s">
        <v>1116</v>
      </c>
      <c r="G108" s="207"/>
      <c r="H108" s="208" t="s">
        <v>22</v>
      </c>
      <c r="I108" s="210"/>
      <c r="J108" s="210"/>
      <c r="K108" s="207"/>
      <c r="L108" s="207"/>
      <c r="M108" s="211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4"/>
      <c r="AT108" s="215" t="s">
        <v>191</v>
      </c>
      <c r="AU108" s="215" t="s">
        <v>150</v>
      </c>
      <c r="AV108" s="13" t="s">
        <v>84</v>
      </c>
      <c r="AW108" s="13" t="s">
        <v>5</v>
      </c>
      <c r="AX108" s="13" t="s">
        <v>76</v>
      </c>
      <c r="AY108" s="215" t="s">
        <v>141</v>
      </c>
    </row>
    <row r="109" spans="1:65" s="14" customFormat="1" ht="11.25">
      <c r="B109" s="216"/>
      <c r="C109" s="217"/>
      <c r="D109" s="204" t="s">
        <v>191</v>
      </c>
      <c r="E109" s="218" t="s">
        <v>22</v>
      </c>
      <c r="F109" s="219" t="s">
        <v>1117</v>
      </c>
      <c r="G109" s="217"/>
      <c r="H109" s="220">
        <v>-2.157</v>
      </c>
      <c r="I109" s="221"/>
      <c r="J109" s="221"/>
      <c r="K109" s="217"/>
      <c r="L109" s="217"/>
      <c r="M109" s="222"/>
      <c r="N109" s="223"/>
      <c r="O109" s="224"/>
      <c r="P109" s="224"/>
      <c r="Q109" s="224"/>
      <c r="R109" s="224"/>
      <c r="S109" s="224"/>
      <c r="T109" s="224"/>
      <c r="U109" s="224"/>
      <c r="V109" s="224"/>
      <c r="W109" s="224"/>
      <c r="X109" s="225"/>
      <c r="AT109" s="226" t="s">
        <v>191</v>
      </c>
      <c r="AU109" s="226" t="s">
        <v>150</v>
      </c>
      <c r="AV109" s="14" t="s">
        <v>150</v>
      </c>
      <c r="AW109" s="14" t="s">
        <v>5</v>
      </c>
      <c r="AX109" s="14" t="s">
        <v>76</v>
      </c>
      <c r="AY109" s="226" t="s">
        <v>141</v>
      </c>
    </row>
    <row r="110" spans="1:65" s="13" customFormat="1" ht="11.25">
      <c r="B110" s="206"/>
      <c r="C110" s="207"/>
      <c r="D110" s="204" t="s">
        <v>191</v>
      </c>
      <c r="E110" s="208" t="s">
        <v>22</v>
      </c>
      <c r="F110" s="209" t="s">
        <v>1118</v>
      </c>
      <c r="G110" s="207"/>
      <c r="H110" s="208" t="s">
        <v>22</v>
      </c>
      <c r="I110" s="210"/>
      <c r="J110" s="210"/>
      <c r="K110" s="207"/>
      <c r="L110" s="207"/>
      <c r="M110" s="211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4"/>
      <c r="AT110" s="215" t="s">
        <v>191</v>
      </c>
      <c r="AU110" s="215" t="s">
        <v>150</v>
      </c>
      <c r="AV110" s="13" t="s">
        <v>84</v>
      </c>
      <c r="AW110" s="13" t="s">
        <v>5</v>
      </c>
      <c r="AX110" s="13" t="s">
        <v>76</v>
      </c>
      <c r="AY110" s="215" t="s">
        <v>141</v>
      </c>
    </row>
    <row r="111" spans="1:65" s="14" customFormat="1" ht="22.5">
      <c r="B111" s="216"/>
      <c r="C111" s="217"/>
      <c r="D111" s="204" t="s">
        <v>191</v>
      </c>
      <c r="E111" s="218" t="s">
        <v>22</v>
      </c>
      <c r="F111" s="219" t="s">
        <v>1119</v>
      </c>
      <c r="G111" s="217"/>
      <c r="H111" s="220">
        <v>21.734000000000002</v>
      </c>
      <c r="I111" s="221"/>
      <c r="J111" s="221"/>
      <c r="K111" s="217"/>
      <c r="L111" s="217"/>
      <c r="M111" s="222"/>
      <c r="N111" s="223"/>
      <c r="O111" s="224"/>
      <c r="P111" s="224"/>
      <c r="Q111" s="224"/>
      <c r="R111" s="224"/>
      <c r="S111" s="224"/>
      <c r="T111" s="224"/>
      <c r="U111" s="224"/>
      <c r="V111" s="224"/>
      <c r="W111" s="224"/>
      <c r="X111" s="225"/>
      <c r="AT111" s="226" t="s">
        <v>191</v>
      </c>
      <c r="AU111" s="226" t="s">
        <v>150</v>
      </c>
      <c r="AV111" s="14" t="s">
        <v>150</v>
      </c>
      <c r="AW111" s="14" t="s">
        <v>5</v>
      </c>
      <c r="AX111" s="14" t="s">
        <v>76</v>
      </c>
      <c r="AY111" s="226" t="s">
        <v>141</v>
      </c>
    </row>
    <row r="112" spans="1:65" s="13" customFormat="1" ht="11.25">
      <c r="B112" s="206"/>
      <c r="C112" s="207"/>
      <c r="D112" s="204" t="s">
        <v>191</v>
      </c>
      <c r="E112" s="208" t="s">
        <v>22</v>
      </c>
      <c r="F112" s="209" t="s">
        <v>1120</v>
      </c>
      <c r="G112" s="207"/>
      <c r="H112" s="208" t="s">
        <v>22</v>
      </c>
      <c r="I112" s="210"/>
      <c r="J112" s="210"/>
      <c r="K112" s="207"/>
      <c r="L112" s="207"/>
      <c r="M112" s="211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4"/>
      <c r="AT112" s="215" t="s">
        <v>191</v>
      </c>
      <c r="AU112" s="215" t="s">
        <v>150</v>
      </c>
      <c r="AV112" s="13" t="s">
        <v>84</v>
      </c>
      <c r="AW112" s="13" t="s">
        <v>5</v>
      </c>
      <c r="AX112" s="13" t="s">
        <v>76</v>
      </c>
      <c r="AY112" s="215" t="s">
        <v>141</v>
      </c>
    </row>
    <row r="113" spans="1:65" s="14" customFormat="1" ht="22.5">
      <c r="B113" s="216"/>
      <c r="C113" s="217"/>
      <c r="D113" s="204" t="s">
        <v>191</v>
      </c>
      <c r="E113" s="218" t="s">
        <v>22</v>
      </c>
      <c r="F113" s="219" t="s">
        <v>1121</v>
      </c>
      <c r="G113" s="217"/>
      <c r="H113" s="220">
        <v>11.797000000000001</v>
      </c>
      <c r="I113" s="221"/>
      <c r="J113" s="221"/>
      <c r="K113" s="217"/>
      <c r="L113" s="217"/>
      <c r="M113" s="222"/>
      <c r="N113" s="223"/>
      <c r="O113" s="224"/>
      <c r="P113" s="224"/>
      <c r="Q113" s="224"/>
      <c r="R113" s="224"/>
      <c r="S113" s="224"/>
      <c r="T113" s="224"/>
      <c r="U113" s="224"/>
      <c r="V113" s="224"/>
      <c r="W113" s="224"/>
      <c r="X113" s="225"/>
      <c r="AT113" s="226" t="s">
        <v>191</v>
      </c>
      <c r="AU113" s="226" t="s">
        <v>150</v>
      </c>
      <c r="AV113" s="14" t="s">
        <v>150</v>
      </c>
      <c r="AW113" s="14" t="s">
        <v>5</v>
      </c>
      <c r="AX113" s="14" t="s">
        <v>76</v>
      </c>
      <c r="AY113" s="226" t="s">
        <v>141</v>
      </c>
    </row>
    <row r="114" spans="1:65" s="13" customFormat="1" ht="11.25">
      <c r="B114" s="206"/>
      <c r="C114" s="207"/>
      <c r="D114" s="204" t="s">
        <v>191</v>
      </c>
      <c r="E114" s="208" t="s">
        <v>22</v>
      </c>
      <c r="F114" s="209" t="s">
        <v>1122</v>
      </c>
      <c r="G114" s="207"/>
      <c r="H114" s="208" t="s">
        <v>22</v>
      </c>
      <c r="I114" s="210"/>
      <c r="J114" s="210"/>
      <c r="K114" s="207"/>
      <c r="L114" s="207"/>
      <c r="M114" s="211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4"/>
      <c r="AT114" s="215" t="s">
        <v>191</v>
      </c>
      <c r="AU114" s="215" t="s">
        <v>150</v>
      </c>
      <c r="AV114" s="13" t="s">
        <v>84</v>
      </c>
      <c r="AW114" s="13" t="s">
        <v>5</v>
      </c>
      <c r="AX114" s="13" t="s">
        <v>76</v>
      </c>
      <c r="AY114" s="215" t="s">
        <v>141</v>
      </c>
    </row>
    <row r="115" spans="1:65" s="14" customFormat="1" ht="22.5">
      <c r="B115" s="216"/>
      <c r="C115" s="217"/>
      <c r="D115" s="204" t="s">
        <v>191</v>
      </c>
      <c r="E115" s="218" t="s">
        <v>22</v>
      </c>
      <c r="F115" s="219" t="s">
        <v>1123</v>
      </c>
      <c r="G115" s="217"/>
      <c r="H115" s="220">
        <v>53.429000000000002</v>
      </c>
      <c r="I115" s="221"/>
      <c r="J115" s="221"/>
      <c r="K115" s="217"/>
      <c r="L115" s="217"/>
      <c r="M115" s="222"/>
      <c r="N115" s="223"/>
      <c r="O115" s="224"/>
      <c r="P115" s="224"/>
      <c r="Q115" s="224"/>
      <c r="R115" s="224"/>
      <c r="S115" s="224"/>
      <c r="T115" s="224"/>
      <c r="U115" s="224"/>
      <c r="V115" s="224"/>
      <c r="W115" s="224"/>
      <c r="X115" s="225"/>
      <c r="AT115" s="226" t="s">
        <v>191</v>
      </c>
      <c r="AU115" s="226" t="s">
        <v>150</v>
      </c>
      <c r="AV115" s="14" t="s">
        <v>150</v>
      </c>
      <c r="AW115" s="14" t="s">
        <v>5</v>
      </c>
      <c r="AX115" s="14" t="s">
        <v>76</v>
      </c>
      <c r="AY115" s="226" t="s">
        <v>141</v>
      </c>
    </row>
    <row r="116" spans="1:65" s="13" customFormat="1" ht="11.25">
      <c r="B116" s="206"/>
      <c r="C116" s="207"/>
      <c r="D116" s="204" t="s">
        <v>191</v>
      </c>
      <c r="E116" s="208" t="s">
        <v>22</v>
      </c>
      <c r="F116" s="209" t="s">
        <v>1124</v>
      </c>
      <c r="G116" s="207"/>
      <c r="H116" s="208" t="s">
        <v>22</v>
      </c>
      <c r="I116" s="210"/>
      <c r="J116" s="210"/>
      <c r="K116" s="207"/>
      <c r="L116" s="207"/>
      <c r="M116" s="211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4"/>
      <c r="AT116" s="215" t="s">
        <v>191</v>
      </c>
      <c r="AU116" s="215" t="s">
        <v>150</v>
      </c>
      <c r="AV116" s="13" t="s">
        <v>84</v>
      </c>
      <c r="AW116" s="13" t="s">
        <v>5</v>
      </c>
      <c r="AX116" s="13" t="s">
        <v>76</v>
      </c>
      <c r="AY116" s="215" t="s">
        <v>141</v>
      </c>
    </row>
    <row r="117" spans="1:65" s="14" customFormat="1" ht="22.5">
      <c r="B117" s="216"/>
      <c r="C117" s="217"/>
      <c r="D117" s="204" t="s">
        <v>191</v>
      </c>
      <c r="E117" s="218" t="s">
        <v>22</v>
      </c>
      <c r="F117" s="219" t="s">
        <v>1125</v>
      </c>
      <c r="G117" s="217"/>
      <c r="H117" s="220">
        <v>54.555999999999997</v>
      </c>
      <c r="I117" s="221"/>
      <c r="J117" s="221"/>
      <c r="K117" s="217"/>
      <c r="L117" s="217"/>
      <c r="M117" s="222"/>
      <c r="N117" s="223"/>
      <c r="O117" s="224"/>
      <c r="P117" s="224"/>
      <c r="Q117" s="224"/>
      <c r="R117" s="224"/>
      <c r="S117" s="224"/>
      <c r="T117" s="224"/>
      <c r="U117" s="224"/>
      <c r="V117" s="224"/>
      <c r="W117" s="224"/>
      <c r="X117" s="225"/>
      <c r="AT117" s="226" t="s">
        <v>191</v>
      </c>
      <c r="AU117" s="226" t="s">
        <v>150</v>
      </c>
      <c r="AV117" s="14" t="s">
        <v>150</v>
      </c>
      <c r="AW117" s="14" t="s">
        <v>5</v>
      </c>
      <c r="AX117" s="14" t="s">
        <v>76</v>
      </c>
      <c r="AY117" s="226" t="s">
        <v>141</v>
      </c>
    </row>
    <row r="118" spans="1:65" s="13" customFormat="1" ht="11.25">
      <c r="B118" s="206"/>
      <c r="C118" s="207"/>
      <c r="D118" s="204" t="s">
        <v>191</v>
      </c>
      <c r="E118" s="208" t="s">
        <v>22</v>
      </c>
      <c r="F118" s="209" t="s">
        <v>1126</v>
      </c>
      <c r="G118" s="207"/>
      <c r="H118" s="208" t="s">
        <v>22</v>
      </c>
      <c r="I118" s="210"/>
      <c r="J118" s="210"/>
      <c r="K118" s="207"/>
      <c r="L118" s="207"/>
      <c r="M118" s="211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4"/>
      <c r="AT118" s="215" t="s">
        <v>191</v>
      </c>
      <c r="AU118" s="215" t="s">
        <v>150</v>
      </c>
      <c r="AV118" s="13" t="s">
        <v>84</v>
      </c>
      <c r="AW118" s="13" t="s">
        <v>5</v>
      </c>
      <c r="AX118" s="13" t="s">
        <v>76</v>
      </c>
      <c r="AY118" s="215" t="s">
        <v>141</v>
      </c>
    </row>
    <row r="119" spans="1:65" s="14" customFormat="1" ht="11.25">
      <c r="B119" s="216"/>
      <c r="C119" s="217"/>
      <c r="D119" s="204" t="s">
        <v>191</v>
      </c>
      <c r="E119" s="218" t="s">
        <v>22</v>
      </c>
      <c r="F119" s="219" t="s">
        <v>1127</v>
      </c>
      <c r="G119" s="217"/>
      <c r="H119" s="220">
        <v>-15.159000000000001</v>
      </c>
      <c r="I119" s="221"/>
      <c r="J119" s="221"/>
      <c r="K119" s="217"/>
      <c r="L119" s="217"/>
      <c r="M119" s="222"/>
      <c r="N119" s="223"/>
      <c r="O119" s="224"/>
      <c r="P119" s="224"/>
      <c r="Q119" s="224"/>
      <c r="R119" s="224"/>
      <c r="S119" s="224"/>
      <c r="T119" s="224"/>
      <c r="U119" s="224"/>
      <c r="V119" s="224"/>
      <c r="W119" s="224"/>
      <c r="X119" s="225"/>
      <c r="AT119" s="226" t="s">
        <v>191</v>
      </c>
      <c r="AU119" s="226" t="s">
        <v>150</v>
      </c>
      <c r="AV119" s="14" t="s">
        <v>150</v>
      </c>
      <c r="AW119" s="14" t="s">
        <v>5</v>
      </c>
      <c r="AX119" s="14" t="s">
        <v>76</v>
      </c>
      <c r="AY119" s="226" t="s">
        <v>141</v>
      </c>
    </row>
    <row r="120" spans="1:65" s="13" customFormat="1" ht="11.25">
      <c r="B120" s="206"/>
      <c r="C120" s="207"/>
      <c r="D120" s="204" t="s">
        <v>191</v>
      </c>
      <c r="E120" s="208" t="s">
        <v>22</v>
      </c>
      <c r="F120" s="209" t="s">
        <v>1128</v>
      </c>
      <c r="G120" s="207"/>
      <c r="H120" s="208" t="s">
        <v>22</v>
      </c>
      <c r="I120" s="210"/>
      <c r="J120" s="210"/>
      <c r="K120" s="207"/>
      <c r="L120" s="207"/>
      <c r="M120" s="211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4"/>
      <c r="AT120" s="215" t="s">
        <v>191</v>
      </c>
      <c r="AU120" s="215" t="s">
        <v>150</v>
      </c>
      <c r="AV120" s="13" t="s">
        <v>84</v>
      </c>
      <c r="AW120" s="13" t="s">
        <v>5</v>
      </c>
      <c r="AX120" s="13" t="s">
        <v>76</v>
      </c>
      <c r="AY120" s="215" t="s">
        <v>141</v>
      </c>
    </row>
    <row r="121" spans="1:65" s="14" customFormat="1" ht="22.5">
      <c r="B121" s="216"/>
      <c r="C121" s="217"/>
      <c r="D121" s="204" t="s">
        <v>191</v>
      </c>
      <c r="E121" s="218" t="s">
        <v>22</v>
      </c>
      <c r="F121" s="219" t="s">
        <v>1129</v>
      </c>
      <c r="G121" s="217"/>
      <c r="H121" s="220">
        <v>47.066000000000003</v>
      </c>
      <c r="I121" s="221"/>
      <c r="J121" s="221"/>
      <c r="K121" s="217"/>
      <c r="L121" s="217"/>
      <c r="M121" s="222"/>
      <c r="N121" s="223"/>
      <c r="O121" s="224"/>
      <c r="P121" s="224"/>
      <c r="Q121" s="224"/>
      <c r="R121" s="224"/>
      <c r="S121" s="224"/>
      <c r="T121" s="224"/>
      <c r="U121" s="224"/>
      <c r="V121" s="224"/>
      <c r="W121" s="224"/>
      <c r="X121" s="225"/>
      <c r="AT121" s="226" t="s">
        <v>191</v>
      </c>
      <c r="AU121" s="226" t="s">
        <v>150</v>
      </c>
      <c r="AV121" s="14" t="s">
        <v>150</v>
      </c>
      <c r="AW121" s="14" t="s">
        <v>5</v>
      </c>
      <c r="AX121" s="14" t="s">
        <v>76</v>
      </c>
      <c r="AY121" s="226" t="s">
        <v>141</v>
      </c>
    </row>
    <row r="122" spans="1:65" s="13" customFormat="1" ht="11.25">
      <c r="B122" s="206"/>
      <c r="C122" s="207"/>
      <c r="D122" s="204" t="s">
        <v>191</v>
      </c>
      <c r="E122" s="208" t="s">
        <v>22</v>
      </c>
      <c r="F122" s="209" t="s">
        <v>1130</v>
      </c>
      <c r="G122" s="207"/>
      <c r="H122" s="208" t="s">
        <v>22</v>
      </c>
      <c r="I122" s="210"/>
      <c r="J122" s="210"/>
      <c r="K122" s="207"/>
      <c r="L122" s="207"/>
      <c r="M122" s="211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4"/>
      <c r="AT122" s="215" t="s">
        <v>191</v>
      </c>
      <c r="AU122" s="215" t="s">
        <v>150</v>
      </c>
      <c r="AV122" s="13" t="s">
        <v>84</v>
      </c>
      <c r="AW122" s="13" t="s">
        <v>5</v>
      </c>
      <c r="AX122" s="13" t="s">
        <v>76</v>
      </c>
      <c r="AY122" s="215" t="s">
        <v>141</v>
      </c>
    </row>
    <row r="123" spans="1:65" s="14" customFormat="1" ht="22.5">
      <c r="B123" s="216"/>
      <c r="C123" s="217"/>
      <c r="D123" s="204" t="s">
        <v>191</v>
      </c>
      <c r="E123" s="218" t="s">
        <v>22</v>
      </c>
      <c r="F123" s="219" t="s">
        <v>1131</v>
      </c>
      <c r="G123" s="217"/>
      <c r="H123" s="220">
        <v>44.420999999999999</v>
      </c>
      <c r="I123" s="221"/>
      <c r="J123" s="221"/>
      <c r="K123" s="217"/>
      <c r="L123" s="217"/>
      <c r="M123" s="222"/>
      <c r="N123" s="223"/>
      <c r="O123" s="224"/>
      <c r="P123" s="224"/>
      <c r="Q123" s="224"/>
      <c r="R123" s="224"/>
      <c r="S123" s="224"/>
      <c r="T123" s="224"/>
      <c r="U123" s="224"/>
      <c r="V123" s="224"/>
      <c r="W123" s="224"/>
      <c r="X123" s="225"/>
      <c r="AT123" s="226" t="s">
        <v>191</v>
      </c>
      <c r="AU123" s="226" t="s">
        <v>150</v>
      </c>
      <c r="AV123" s="14" t="s">
        <v>150</v>
      </c>
      <c r="AW123" s="14" t="s">
        <v>5</v>
      </c>
      <c r="AX123" s="14" t="s">
        <v>76</v>
      </c>
      <c r="AY123" s="226" t="s">
        <v>141</v>
      </c>
    </row>
    <row r="124" spans="1:65" s="13" customFormat="1" ht="11.25">
      <c r="B124" s="206"/>
      <c r="C124" s="207"/>
      <c r="D124" s="204" t="s">
        <v>191</v>
      </c>
      <c r="E124" s="208" t="s">
        <v>22</v>
      </c>
      <c r="F124" s="209" t="s">
        <v>1132</v>
      </c>
      <c r="G124" s="207"/>
      <c r="H124" s="208" t="s">
        <v>22</v>
      </c>
      <c r="I124" s="210"/>
      <c r="J124" s="210"/>
      <c r="K124" s="207"/>
      <c r="L124" s="207"/>
      <c r="M124" s="211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4"/>
      <c r="AT124" s="215" t="s">
        <v>191</v>
      </c>
      <c r="AU124" s="215" t="s">
        <v>150</v>
      </c>
      <c r="AV124" s="13" t="s">
        <v>84</v>
      </c>
      <c r="AW124" s="13" t="s">
        <v>5</v>
      </c>
      <c r="AX124" s="13" t="s">
        <v>76</v>
      </c>
      <c r="AY124" s="215" t="s">
        <v>141</v>
      </c>
    </row>
    <row r="125" spans="1:65" s="14" customFormat="1" ht="11.25">
      <c r="B125" s="216"/>
      <c r="C125" s="217"/>
      <c r="D125" s="204" t="s">
        <v>191</v>
      </c>
      <c r="E125" s="218" t="s">
        <v>22</v>
      </c>
      <c r="F125" s="219" t="s">
        <v>1133</v>
      </c>
      <c r="G125" s="217"/>
      <c r="H125" s="220">
        <v>30.111999999999998</v>
      </c>
      <c r="I125" s="221"/>
      <c r="J125" s="221"/>
      <c r="K125" s="217"/>
      <c r="L125" s="217"/>
      <c r="M125" s="222"/>
      <c r="N125" s="223"/>
      <c r="O125" s="224"/>
      <c r="P125" s="224"/>
      <c r="Q125" s="224"/>
      <c r="R125" s="224"/>
      <c r="S125" s="224"/>
      <c r="T125" s="224"/>
      <c r="U125" s="224"/>
      <c r="V125" s="224"/>
      <c r="W125" s="224"/>
      <c r="X125" s="225"/>
      <c r="AT125" s="226" t="s">
        <v>191</v>
      </c>
      <c r="AU125" s="226" t="s">
        <v>150</v>
      </c>
      <c r="AV125" s="14" t="s">
        <v>150</v>
      </c>
      <c r="AW125" s="14" t="s">
        <v>5</v>
      </c>
      <c r="AX125" s="14" t="s">
        <v>76</v>
      </c>
      <c r="AY125" s="226" t="s">
        <v>141</v>
      </c>
    </row>
    <row r="126" spans="1:65" s="15" customFormat="1" ht="11.25">
      <c r="B126" s="227"/>
      <c r="C126" s="228"/>
      <c r="D126" s="204" t="s">
        <v>191</v>
      </c>
      <c r="E126" s="229" t="s">
        <v>22</v>
      </c>
      <c r="F126" s="230" t="s">
        <v>195</v>
      </c>
      <c r="G126" s="228"/>
      <c r="H126" s="231">
        <v>349.67700000000002</v>
      </c>
      <c r="I126" s="232"/>
      <c r="J126" s="232"/>
      <c r="K126" s="228"/>
      <c r="L126" s="228"/>
      <c r="M126" s="233"/>
      <c r="N126" s="234"/>
      <c r="O126" s="235"/>
      <c r="P126" s="235"/>
      <c r="Q126" s="235"/>
      <c r="R126" s="235"/>
      <c r="S126" s="235"/>
      <c r="T126" s="235"/>
      <c r="U126" s="235"/>
      <c r="V126" s="235"/>
      <c r="W126" s="235"/>
      <c r="X126" s="236"/>
      <c r="AT126" s="237" t="s">
        <v>191</v>
      </c>
      <c r="AU126" s="237" t="s">
        <v>150</v>
      </c>
      <c r="AV126" s="15" t="s">
        <v>185</v>
      </c>
      <c r="AW126" s="15" t="s">
        <v>5</v>
      </c>
      <c r="AX126" s="15" t="s">
        <v>84</v>
      </c>
      <c r="AY126" s="237" t="s">
        <v>141</v>
      </c>
    </row>
    <row r="127" spans="1:65" s="2" customFormat="1" ht="37.9" customHeight="1">
      <c r="A127" s="37"/>
      <c r="B127" s="38"/>
      <c r="C127" s="179" t="s">
        <v>239</v>
      </c>
      <c r="D127" s="179" t="s">
        <v>144</v>
      </c>
      <c r="E127" s="180" t="s">
        <v>240</v>
      </c>
      <c r="F127" s="181" t="s">
        <v>241</v>
      </c>
      <c r="G127" s="182" t="s">
        <v>199</v>
      </c>
      <c r="H127" s="183">
        <v>7.5229999999999997</v>
      </c>
      <c r="I127" s="184"/>
      <c r="J127" s="184"/>
      <c r="K127" s="185">
        <f>ROUND(P127*H127,2)</f>
        <v>0</v>
      </c>
      <c r="L127" s="181" t="s">
        <v>184</v>
      </c>
      <c r="M127" s="42"/>
      <c r="N127" s="186" t="s">
        <v>22</v>
      </c>
      <c r="O127" s="187" t="s">
        <v>46</v>
      </c>
      <c r="P127" s="188">
        <f>I127+J127</f>
        <v>0</v>
      </c>
      <c r="Q127" s="188">
        <f>ROUND(I127*H127,2)</f>
        <v>0</v>
      </c>
      <c r="R127" s="188">
        <f>ROUND(J127*H127,2)</f>
        <v>0</v>
      </c>
      <c r="S127" s="67"/>
      <c r="T127" s="189">
        <f>S127*H127</f>
        <v>0</v>
      </c>
      <c r="U127" s="189">
        <v>1.575E-2</v>
      </c>
      <c r="V127" s="189">
        <f>U127*H127</f>
        <v>0.11848725</v>
      </c>
      <c r="W127" s="189">
        <v>0</v>
      </c>
      <c r="X127" s="190">
        <f>W127*H127</f>
        <v>0</v>
      </c>
      <c r="Y127" s="37"/>
      <c r="Z127" s="37"/>
      <c r="AA127" s="37"/>
      <c r="AB127" s="37"/>
      <c r="AC127" s="37"/>
      <c r="AD127" s="37"/>
      <c r="AE127" s="37"/>
      <c r="AR127" s="191" t="s">
        <v>185</v>
      </c>
      <c r="AT127" s="191" t="s">
        <v>144</v>
      </c>
      <c r="AU127" s="191" t="s">
        <v>150</v>
      </c>
      <c r="AY127" s="20" t="s">
        <v>141</v>
      </c>
      <c r="BE127" s="192">
        <f>IF(O127="základní",K127,0)</f>
        <v>0</v>
      </c>
      <c r="BF127" s="192">
        <f>IF(O127="snížená",K127,0)</f>
        <v>0</v>
      </c>
      <c r="BG127" s="192">
        <f>IF(O127="zákl. přenesená",K127,0)</f>
        <v>0</v>
      </c>
      <c r="BH127" s="192">
        <f>IF(O127="sníž. přenesená",K127,0)</f>
        <v>0</v>
      </c>
      <c r="BI127" s="192">
        <f>IF(O127="nulová",K127,0)</f>
        <v>0</v>
      </c>
      <c r="BJ127" s="20" t="s">
        <v>150</v>
      </c>
      <c r="BK127" s="192">
        <f>ROUND(P127*H127,2)</f>
        <v>0</v>
      </c>
      <c r="BL127" s="20" t="s">
        <v>185</v>
      </c>
      <c r="BM127" s="191" t="s">
        <v>1134</v>
      </c>
    </row>
    <row r="128" spans="1:65" s="2" customFormat="1" ht="11.25">
      <c r="A128" s="37"/>
      <c r="B128" s="38"/>
      <c r="C128" s="39"/>
      <c r="D128" s="199" t="s">
        <v>187</v>
      </c>
      <c r="E128" s="39"/>
      <c r="F128" s="200" t="s">
        <v>243</v>
      </c>
      <c r="G128" s="39"/>
      <c r="H128" s="39"/>
      <c r="I128" s="201"/>
      <c r="J128" s="201"/>
      <c r="K128" s="39"/>
      <c r="L128" s="39"/>
      <c r="M128" s="42"/>
      <c r="N128" s="202"/>
      <c r="O128" s="203"/>
      <c r="P128" s="67"/>
      <c r="Q128" s="67"/>
      <c r="R128" s="67"/>
      <c r="S128" s="67"/>
      <c r="T128" s="67"/>
      <c r="U128" s="67"/>
      <c r="V128" s="67"/>
      <c r="W128" s="67"/>
      <c r="X128" s="68"/>
      <c r="Y128" s="37"/>
      <c r="Z128" s="37"/>
      <c r="AA128" s="37"/>
      <c r="AB128" s="37"/>
      <c r="AC128" s="37"/>
      <c r="AD128" s="37"/>
      <c r="AE128" s="37"/>
      <c r="AT128" s="20" t="s">
        <v>187</v>
      </c>
      <c r="AU128" s="20" t="s">
        <v>150</v>
      </c>
    </row>
    <row r="129" spans="1:65" s="13" customFormat="1" ht="11.25">
      <c r="B129" s="206"/>
      <c r="C129" s="207"/>
      <c r="D129" s="204" t="s">
        <v>191</v>
      </c>
      <c r="E129" s="208" t="s">
        <v>22</v>
      </c>
      <c r="F129" s="209" t="s">
        <v>1135</v>
      </c>
      <c r="G129" s="207"/>
      <c r="H129" s="208" t="s">
        <v>22</v>
      </c>
      <c r="I129" s="210"/>
      <c r="J129" s="210"/>
      <c r="K129" s="207"/>
      <c r="L129" s="207"/>
      <c r="M129" s="211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4"/>
      <c r="AT129" s="215" t="s">
        <v>191</v>
      </c>
      <c r="AU129" s="215" t="s">
        <v>150</v>
      </c>
      <c r="AV129" s="13" t="s">
        <v>84</v>
      </c>
      <c r="AW129" s="13" t="s">
        <v>5</v>
      </c>
      <c r="AX129" s="13" t="s">
        <v>76</v>
      </c>
      <c r="AY129" s="215" t="s">
        <v>141</v>
      </c>
    </row>
    <row r="130" spans="1:65" s="13" customFormat="1" ht="11.25">
      <c r="B130" s="206"/>
      <c r="C130" s="207"/>
      <c r="D130" s="204" t="s">
        <v>191</v>
      </c>
      <c r="E130" s="208" t="s">
        <v>22</v>
      </c>
      <c r="F130" s="209" t="s">
        <v>1132</v>
      </c>
      <c r="G130" s="207"/>
      <c r="H130" s="208" t="s">
        <v>22</v>
      </c>
      <c r="I130" s="210"/>
      <c r="J130" s="210"/>
      <c r="K130" s="207"/>
      <c r="L130" s="207"/>
      <c r="M130" s="211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4"/>
      <c r="AT130" s="215" t="s">
        <v>191</v>
      </c>
      <c r="AU130" s="215" t="s">
        <v>150</v>
      </c>
      <c r="AV130" s="13" t="s">
        <v>84</v>
      </c>
      <c r="AW130" s="13" t="s">
        <v>5</v>
      </c>
      <c r="AX130" s="13" t="s">
        <v>76</v>
      </c>
      <c r="AY130" s="215" t="s">
        <v>141</v>
      </c>
    </row>
    <row r="131" spans="1:65" s="14" customFormat="1" ht="11.25">
      <c r="B131" s="216"/>
      <c r="C131" s="217"/>
      <c r="D131" s="204" t="s">
        <v>191</v>
      </c>
      <c r="E131" s="218" t="s">
        <v>22</v>
      </c>
      <c r="F131" s="219" t="s">
        <v>1136</v>
      </c>
      <c r="G131" s="217"/>
      <c r="H131" s="220">
        <v>1.5049999999999999</v>
      </c>
      <c r="I131" s="221"/>
      <c r="J131" s="221"/>
      <c r="K131" s="217"/>
      <c r="L131" s="217"/>
      <c r="M131" s="222"/>
      <c r="N131" s="223"/>
      <c r="O131" s="224"/>
      <c r="P131" s="224"/>
      <c r="Q131" s="224"/>
      <c r="R131" s="224"/>
      <c r="S131" s="224"/>
      <c r="T131" s="224"/>
      <c r="U131" s="224"/>
      <c r="V131" s="224"/>
      <c r="W131" s="224"/>
      <c r="X131" s="225"/>
      <c r="AT131" s="226" t="s">
        <v>191</v>
      </c>
      <c r="AU131" s="226" t="s">
        <v>150</v>
      </c>
      <c r="AV131" s="14" t="s">
        <v>150</v>
      </c>
      <c r="AW131" s="14" t="s">
        <v>5</v>
      </c>
      <c r="AX131" s="14" t="s">
        <v>76</v>
      </c>
      <c r="AY131" s="226" t="s">
        <v>141</v>
      </c>
    </row>
    <row r="132" spans="1:65" s="13" customFormat="1" ht="11.25">
      <c r="B132" s="206"/>
      <c r="C132" s="207"/>
      <c r="D132" s="204" t="s">
        <v>191</v>
      </c>
      <c r="E132" s="208" t="s">
        <v>22</v>
      </c>
      <c r="F132" s="209" t="s">
        <v>1130</v>
      </c>
      <c r="G132" s="207"/>
      <c r="H132" s="208" t="s">
        <v>22</v>
      </c>
      <c r="I132" s="210"/>
      <c r="J132" s="210"/>
      <c r="K132" s="207"/>
      <c r="L132" s="207"/>
      <c r="M132" s="211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4"/>
      <c r="AT132" s="215" t="s">
        <v>191</v>
      </c>
      <c r="AU132" s="215" t="s">
        <v>150</v>
      </c>
      <c r="AV132" s="13" t="s">
        <v>84</v>
      </c>
      <c r="AW132" s="13" t="s">
        <v>5</v>
      </c>
      <c r="AX132" s="13" t="s">
        <v>76</v>
      </c>
      <c r="AY132" s="215" t="s">
        <v>141</v>
      </c>
    </row>
    <row r="133" spans="1:65" s="14" customFormat="1" ht="11.25">
      <c r="B133" s="216"/>
      <c r="C133" s="217"/>
      <c r="D133" s="204" t="s">
        <v>191</v>
      </c>
      <c r="E133" s="218" t="s">
        <v>22</v>
      </c>
      <c r="F133" s="219" t="s">
        <v>1137</v>
      </c>
      <c r="G133" s="217"/>
      <c r="H133" s="220">
        <v>1.7889999999999999</v>
      </c>
      <c r="I133" s="221"/>
      <c r="J133" s="221"/>
      <c r="K133" s="217"/>
      <c r="L133" s="217"/>
      <c r="M133" s="222"/>
      <c r="N133" s="223"/>
      <c r="O133" s="224"/>
      <c r="P133" s="224"/>
      <c r="Q133" s="224"/>
      <c r="R133" s="224"/>
      <c r="S133" s="224"/>
      <c r="T133" s="224"/>
      <c r="U133" s="224"/>
      <c r="V133" s="224"/>
      <c r="W133" s="224"/>
      <c r="X133" s="225"/>
      <c r="AT133" s="226" t="s">
        <v>191</v>
      </c>
      <c r="AU133" s="226" t="s">
        <v>150</v>
      </c>
      <c r="AV133" s="14" t="s">
        <v>150</v>
      </c>
      <c r="AW133" s="14" t="s">
        <v>5</v>
      </c>
      <c r="AX133" s="14" t="s">
        <v>76</v>
      </c>
      <c r="AY133" s="226" t="s">
        <v>141</v>
      </c>
    </row>
    <row r="134" spans="1:65" s="13" customFormat="1" ht="11.25">
      <c r="B134" s="206"/>
      <c r="C134" s="207"/>
      <c r="D134" s="204" t="s">
        <v>191</v>
      </c>
      <c r="E134" s="208" t="s">
        <v>22</v>
      </c>
      <c r="F134" s="209" t="s">
        <v>1128</v>
      </c>
      <c r="G134" s="207"/>
      <c r="H134" s="208" t="s">
        <v>22</v>
      </c>
      <c r="I134" s="210"/>
      <c r="J134" s="210"/>
      <c r="K134" s="207"/>
      <c r="L134" s="207"/>
      <c r="M134" s="211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4"/>
      <c r="AT134" s="215" t="s">
        <v>191</v>
      </c>
      <c r="AU134" s="215" t="s">
        <v>150</v>
      </c>
      <c r="AV134" s="13" t="s">
        <v>84</v>
      </c>
      <c r="AW134" s="13" t="s">
        <v>5</v>
      </c>
      <c r="AX134" s="13" t="s">
        <v>76</v>
      </c>
      <c r="AY134" s="215" t="s">
        <v>141</v>
      </c>
    </row>
    <row r="135" spans="1:65" s="14" customFormat="1" ht="11.25">
      <c r="B135" s="216"/>
      <c r="C135" s="217"/>
      <c r="D135" s="204" t="s">
        <v>191</v>
      </c>
      <c r="E135" s="218" t="s">
        <v>22</v>
      </c>
      <c r="F135" s="219" t="s">
        <v>1138</v>
      </c>
      <c r="G135" s="217"/>
      <c r="H135" s="220">
        <v>2.202</v>
      </c>
      <c r="I135" s="221"/>
      <c r="J135" s="221"/>
      <c r="K135" s="217"/>
      <c r="L135" s="217"/>
      <c r="M135" s="222"/>
      <c r="N135" s="223"/>
      <c r="O135" s="224"/>
      <c r="P135" s="224"/>
      <c r="Q135" s="224"/>
      <c r="R135" s="224"/>
      <c r="S135" s="224"/>
      <c r="T135" s="224"/>
      <c r="U135" s="224"/>
      <c r="V135" s="224"/>
      <c r="W135" s="224"/>
      <c r="X135" s="225"/>
      <c r="AT135" s="226" t="s">
        <v>191</v>
      </c>
      <c r="AU135" s="226" t="s">
        <v>150</v>
      </c>
      <c r="AV135" s="14" t="s">
        <v>150</v>
      </c>
      <c r="AW135" s="14" t="s">
        <v>5</v>
      </c>
      <c r="AX135" s="14" t="s">
        <v>76</v>
      </c>
      <c r="AY135" s="226" t="s">
        <v>141</v>
      </c>
    </row>
    <row r="136" spans="1:65" s="13" customFormat="1" ht="11.25">
      <c r="B136" s="206"/>
      <c r="C136" s="207"/>
      <c r="D136" s="204" t="s">
        <v>191</v>
      </c>
      <c r="E136" s="208" t="s">
        <v>22</v>
      </c>
      <c r="F136" s="209" t="s">
        <v>247</v>
      </c>
      <c r="G136" s="207"/>
      <c r="H136" s="208" t="s">
        <v>22</v>
      </c>
      <c r="I136" s="210"/>
      <c r="J136" s="210"/>
      <c r="K136" s="207"/>
      <c r="L136" s="207"/>
      <c r="M136" s="211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4"/>
      <c r="AT136" s="215" t="s">
        <v>191</v>
      </c>
      <c r="AU136" s="215" t="s">
        <v>150</v>
      </c>
      <c r="AV136" s="13" t="s">
        <v>84</v>
      </c>
      <c r="AW136" s="13" t="s">
        <v>5</v>
      </c>
      <c r="AX136" s="13" t="s">
        <v>76</v>
      </c>
      <c r="AY136" s="215" t="s">
        <v>141</v>
      </c>
    </row>
    <row r="137" spans="1:65" s="14" customFormat="1" ht="11.25">
      <c r="B137" s="216"/>
      <c r="C137" s="217"/>
      <c r="D137" s="204" t="s">
        <v>191</v>
      </c>
      <c r="E137" s="218" t="s">
        <v>22</v>
      </c>
      <c r="F137" s="219" t="s">
        <v>248</v>
      </c>
      <c r="G137" s="217"/>
      <c r="H137" s="220">
        <v>2.0270000000000001</v>
      </c>
      <c r="I137" s="221"/>
      <c r="J137" s="221"/>
      <c r="K137" s="217"/>
      <c r="L137" s="217"/>
      <c r="M137" s="222"/>
      <c r="N137" s="223"/>
      <c r="O137" s="224"/>
      <c r="P137" s="224"/>
      <c r="Q137" s="224"/>
      <c r="R137" s="224"/>
      <c r="S137" s="224"/>
      <c r="T137" s="224"/>
      <c r="U137" s="224"/>
      <c r="V137" s="224"/>
      <c r="W137" s="224"/>
      <c r="X137" s="225"/>
      <c r="AT137" s="226" t="s">
        <v>191</v>
      </c>
      <c r="AU137" s="226" t="s">
        <v>150</v>
      </c>
      <c r="AV137" s="14" t="s">
        <v>150</v>
      </c>
      <c r="AW137" s="14" t="s">
        <v>5</v>
      </c>
      <c r="AX137" s="14" t="s">
        <v>76</v>
      </c>
      <c r="AY137" s="226" t="s">
        <v>141</v>
      </c>
    </row>
    <row r="138" spans="1:65" s="15" customFormat="1" ht="11.25">
      <c r="B138" s="227"/>
      <c r="C138" s="228"/>
      <c r="D138" s="204" t="s">
        <v>191</v>
      </c>
      <c r="E138" s="229" t="s">
        <v>22</v>
      </c>
      <c r="F138" s="230" t="s">
        <v>195</v>
      </c>
      <c r="G138" s="228"/>
      <c r="H138" s="231">
        <v>7.5229999999999997</v>
      </c>
      <c r="I138" s="232"/>
      <c r="J138" s="232"/>
      <c r="K138" s="228"/>
      <c r="L138" s="228"/>
      <c r="M138" s="233"/>
      <c r="N138" s="234"/>
      <c r="O138" s="235"/>
      <c r="P138" s="235"/>
      <c r="Q138" s="235"/>
      <c r="R138" s="235"/>
      <c r="S138" s="235"/>
      <c r="T138" s="235"/>
      <c r="U138" s="235"/>
      <c r="V138" s="235"/>
      <c r="W138" s="235"/>
      <c r="X138" s="236"/>
      <c r="AT138" s="237" t="s">
        <v>191</v>
      </c>
      <c r="AU138" s="237" t="s">
        <v>150</v>
      </c>
      <c r="AV138" s="15" t="s">
        <v>185</v>
      </c>
      <c r="AW138" s="15" t="s">
        <v>5</v>
      </c>
      <c r="AX138" s="15" t="s">
        <v>84</v>
      </c>
      <c r="AY138" s="237" t="s">
        <v>141</v>
      </c>
    </row>
    <row r="139" spans="1:65" s="2" customFormat="1" ht="24.2" customHeight="1">
      <c r="A139" s="37"/>
      <c r="B139" s="38"/>
      <c r="C139" s="179" t="s">
        <v>249</v>
      </c>
      <c r="D139" s="179" t="s">
        <v>144</v>
      </c>
      <c r="E139" s="180" t="s">
        <v>250</v>
      </c>
      <c r="F139" s="181" t="s">
        <v>251</v>
      </c>
      <c r="G139" s="182" t="s">
        <v>199</v>
      </c>
      <c r="H139" s="183">
        <v>342.161</v>
      </c>
      <c r="I139" s="184"/>
      <c r="J139" s="184"/>
      <c r="K139" s="185">
        <f>ROUND(P139*H139,2)</f>
        <v>0</v>
      </c>
      <c r="L139" s="181" t="s">
        <v>184</v>
      </c>
      <c r="M139" s="42"/>
      <c r="N139" s="186" t="s">
        <v>22</v>
      </c>
      <c r="O139" s="187" t="s">
        <v>46</v>
      </c>
      <c r="P139" s="188">
        <f>I139+J139</f>
        <v>0</v>
      </c>
      <c r="Q139" s="188">
        <f>ROUND(I139*H139,2)</f>
        <v>0</v>
      </c>
      <c r="R139" s="188">
        <f>ROUND(J139*H139,2)</f>
        <v>0</v>
      </c>
      <c r="S139" s="67"/>
      <c r="T139" s="189">
        <f>S139*H139</f>
        <v>0</v>
      </c>
      <c r="U139" s="189">
        <v>3.0000000000000001E-3</v>
      </c>
      <c r="V139" s="189">
        <f>U139*H139</f>
        <v>1.026483</v>
      </c>
      <c r="W139" s="189">
        <v>0</v>
      </c>
      <c r="X139" s="190">
        <f>W139*H139</f>
        <v>0</v>
      </c>
      <c r="Y139" s="37"/>
      <c r="Z139" s="37"/>
      <c r="AA139" s="37"/>
      <c r="AB139" s="37"/>
      <c r="AC139" s="37"/>
      <c r="AD139" s="37"/>
      <c r="AE139" s="37"/>
      <c r="AR139" s="191" t="s">
        <v>185</v>
      </c>
      <c r="AT139" s="191" t="s">
        <v>144</v>
      </c>
      <c r="AU139" s="191" t="s">
        <v>150</v>
      </c>
      <c r="AY139" s="20" t="s">
        <v>141</v>
      </c>
      <c r="BE139" s="192">
        <f>IF(O139="základní",K139,0)</f>
        <v>0</v>
      </c>
      <c r="BF139" s="192">
        <f>IF(O139="snížená",K139,0)</f>
        <v>0</v>
      </c>
      <c r="BG139" s="192">
        <f>IF(O139="zákl. přenesená",K139,0)</f>
        <v>0</v>
      </c>
      <c r="BH139" s="192">
        <f>IF(O139="sníž. přenesená",K139,0)</f>
        <v>0</v>
      </c>
      <c r="BI139" s="192">
        <f>IF(O139="nulová",K139,0)</f>
        <v>0</v>
      </c>
      <c r="BJ139" s="20" t="s">
        <v>150</v>
      </c>
      <c r="BK139" s="192">
        <f>ROUND(P139*H139,2)</f>
        <v>0</v>
      </c>
      <c r="BL139" s="20" t="s">
        <v>185</v>
      </c>
      <c r="BM139" s="191" t="s">
        <v>1139</v>
      </c>
    </row>
    <row r="140" spans="1:65" s="2" customFormat="1" ht="11.25">
      <c r="A140" s="37"/>
      <c r="B140" s="38"/>
      <c r="C140" s="39"/>
      <c r="D140" s="199" t="s">
        <v>187</v>
      </c>
      <c r="E140" s="39"/>
      <c r="F140" s="200" t="s">
        <v>253</v>
      </c>
      <c r="G140" s="39"/>
      <c r="H140" s="39"/>
      <c r="I140" s="201"/>
      <c r="J140" s="201"/>
      <c r="K140" s="39"/>
      <c r="L140" s="39"/>
      <c r="M140" s="42"/>
      <c r="N140" s="202"/>
      <c r="O140" s="203"/>
      <c r="P140" s="67"/>
      <c r="Q140" s="67"/>
      <c r="R140" s="67"/>
      <c r="S140" s="67"/>
      <c r="T140" s="67"/>
      <c r="U140" s="67"/>
      <c r="V140" s="67"/>
      <c r="W140" s="67"/>
      <c r="X140" s="68"/>
      <c r="Y140" s="37"/>
      <c r="Z140" s="37"/>
      <c r="AA140" s="37"/>
      <c r="AB140" s="37"/>
      <c r="AC140" s="37"/>
      <c r="AD140" s="37"/>
      <c r="AE140" s="37"/>
      <c r="AT140" s="20" t="s">
        <v>187</v>
      </c>
      <c r="AU140" s="20" t="s">
        <v>150</v>
      </c>
    </row>
    <row r="141" spans="1:65" s="13" customFormat="1" ht="11.25">
      <c r="B141" s="206"/>
      <c r="C141" s="207"/>
      <c r="D141" s="204" t="s">
        <v>191</v>
      </c>
      <c r="E141" s="208" t="s">
        <v>22</v>
      </c>
      <c r="F141" s="209" t="s">
        <v>254</v>
      </c>
      <c r="G141" s="207"/>
      <c r="H141" s="208" t="s">
        <v>22</v>
      </c>
      <c r="I141" s="210"/>
      <c r="J141" s="210"/>
      <c r="K141" s="207"/>
      <c r="L141" s="207"/>
      <c r="M141" s="211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4"/>
      <c r="AT141" s="215" t="s">
        <v>191</v>
      </c>
      <c r="AU141" s="215" t="s">
        <v>150</v>
      </c>
      <c r="AV141" s="13" t="s">
        <v>84</v>
      </c>
      <c r="AW141" s="13" t="s">
        <v>5</v>
      </c>
      <c r="AX141" s="13" t="s">
        <v>76</v>
      </c>
      <c r="AY141" s="215" t="s">
        <v>141</v>
      </c>
    </row>
    <row r="142" spans="1:65" s="14" customFormat="1" ht="11.25">
      <c r="B142" s="216"/>
      <c r="C142" s="217"/>
      <c r="D142" s="204" t="s">
        <v>191</v>
      </c>
      <c r="E142" s="218" t="s">
        <v>22</v>
      </c>
      <c r="F142" s="219" t="s">
        <v>1109</v>
      </c>
      <c r="G142" s="217"/>
      <c r="H142" s="220">
        <v>349.67700000000002</v>
      </c>
      <c r="I142" s="221"/>
      <c r="J142" s="221"/>
      <c r="K142" s="217"/>
      <c r="L142" s="217"/>
      <c r="M142" s="222"/>
      <c r="N142" s="223"/>
      <c r="O142" s="224"/>
      <c r="P142" s="224"/>
      <c r="Q142" s="224"/>
      <c r="R142" s="224"/>
      <c r="S142" s="224"/>
      <c r="T142" s="224"/>
      <c r="U142" s="224"/>
      <c r="V142" s="224"/>
      <c r="W142" s="224"/>
      <c r="X142" s="225"/>
      <c r="AT142" s="226" t="s">
        <v>191</v>
      </c>
      <c r="AU142" s="226" t="s">
        <v>150</v>
      </c>
      <c r="AV142" s="14" t="s">
        <v>150</v>
      </c>
      <c r="AW142" s="14" t="s">
        <v>5</v>
      </c>
      <c r="AX142" s="14" t="s">
        <v>76</v>
      </c>
      <c r="AY142" s="226" t="s">
        <v>141</v>
      </c>
    </row>
    <row r="143" spans="1:65" s="16" customFormat="1" ht="11.25">
      <c r="B143" s="238"/>
      <c r="C143" s="239"/>
      <c r="D143" s="204" t="s">
        <v>191</v>
      </c>
      <c r="E143" s="240" t="s">
        <v>22</v>
      </c>
      <c r="F143" s="241" t="s">
        <v>255</v>
      </c>
      <c r="G143" s="239"/>
      <c r="H143" s="242">
        <v>349.67700000000002</v>
      </c>
      <c r="I143" s="243"/>
      <c r="J143" s="243"/>
      <c r="K143" s="239"/>
      <c r="L143" s="239"/>
      <c r="M143" s="244"/>
      <c r="N143" s="245"/>
      <c r="O143" s="246"/>
      <c r="P143" s="246"/>
      <c r="Q143" s="246"/>
      <c r="R143" s="246"/>
      <c r="S143" s="246"/>
      <c r="T143" s="246"/>
      <c r="U143" s="246"/>
      <c r="V143" s="246"/>
      <c r="W143" s="246"/>
      <c r="X143" s="247"/>
      <c r="AT143" s="248" t="s">
        <v>191</v>
      </c>
      <c r="AU143" s="248" t="s">
        <v>150</v>
      </c>
      <c r="AV143" s="16" t="s">
        <v>159</v>
      </c>
      <c r="AW143" s="16" t="s">
        <v>5</v>
      </c>
      <c r="AX143" s="16" t="s">
        <v>76</v>
      </c>
      <c r="AY143" s="248" t="s">
        <v>141</v>
      </c>
    </row>
    <row r="144" spans="1:65" s="13" customFormat="1" ht="11.25">
      <c r="B144" s="206"/>
      <c r="C144" s="207"/>
      <c r="D144" s="204" t="s">
        <v>191</v>
      </c>
      <c r="E144" s="208" t="s">
        <v>22</v>
      </c>
      <c r="F144" s="209" t="s">
        <v>256</v>
      </c>
      <c r="G144" s="207"/>
      <c r="H144" s="208" t="s">
        <v>22</v>
      </c>
      <c r="I144" s="210"/>
      <c r="J144" s="210"/>
      <c r="K144" s="207"/>
      <c r="L144" s="207"/>
      <c r="M144" s="211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4"/>
      <c r="AT144" s="215" t="s">
        <v>191</v>
      </c>
      <c r="AU144" s="215" t="s">
        <v>150</v>
      </c>
      <c r="AV144" s="13" t="s">
        <v>84</v>
      </c>
      <c r="AW144" s="13" t="s">
        <v>5</v>
      </c>
      <c r="AX144" s="13" t="s">
        <v>76</v>
      </c>
      <c r="AY144" s="215" t="s">
        <v>141</v>
      </c>
    </row>
    <row r="145" spans="1:65" s="13" customFormat="1" ht="11.25">
      <c r="B145" s="206"/>
      <c r="C145" s="207"/>
      <c r="D145" s="204" t="s">
        <v>191</v>
      </c>
      <c r="E145" s="208" t="s">
        <v>22</v>
      </c>
      <c r="F145" s="209" t="s">
        <v>1132</v>
      </c>
      <c r="G145" s="207"/>
      <c r="H145" s="208" t="s">
        <v>22</v>
      </c>
      <c r="I145" s="210"/>
      <c r="J145" s="210"/>
      <c r="K145" s="207"/>
      <c r="L145" s="207"/>
      <c r="M145" s="211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4"/>
      <c r="AT145" s="215" t="s">
        <v>191</v>
      </c>
      <c r="AU145" s="215" t="s">
        <v>150</v>
      </c>
      <c r="AV145" s="13" t="s">
        <v>84</v>
      </c>
      <c r="AW145" s="13" t="s">
        <v>5</v>
      </c>
      <c r="AX145" s="13" t="s">
        <v>76</v>
      </c>
      <c r="AY145" s="215" t="s">
        <v>141</v>
      </c>
    </row>
    <row r="146" spans="1:65" s="14" customFormat="1" ht="11.25">
      <c r="B146" s="216"/>
      <c r="C146" s="217"/>
      <c r="D146" s="204" t="s">
        <v>191</v>
      </c>
      <c r="E146" s="218" t="s">
        <v>22</v>
      </c>
      <c r="F146" s="219" t="s">
        <v>1140</v>
      </c>
      <c r="G146" s="217"/>
      <c r="H146" s="220">
        <v>-1.59</v>
      </c>
      <c r="I146" s="221"/>
      <c r="J146" s="221"/>
      <c r="K146" s="217"/>
      <c r="L146" s="217"/>
      <c r="M146" s="222"/>
      <c r="N146" s="223"/>
      <c r="O146" s="224"/>
      <c r="P146" s="224"/>
      <c r="Q146" s="224"/>
      <c r="R146" s="224"/>
      <c r="S146" s="224"/>
      <c r="T146" s="224"/>
      <c r="U146" s="224"/>
      <c r="V146" s="224"/>
      <c r="W146" s="224"/>
      <c r="X146" s="225"/>
      <c r="AT146" s="226" t="s">
        <v>191</v>
      </c>
      <c r="AU146" s="226" t="s">
        <v>150</v>
      </c>
      <c r="AV146" s="14" t="s">
        <v>150</v>
      </c>
      <c r="AW146" s="14" t="s">
        <v>5</v>
      </c>
      <c r="AX146" s="14" t="s">
        <v>76</v>
      </c>
      <c r="AY146" s="226" t="s">
        <v>141</v>
      </c>
    </row>
    <row r="147" spans="1:65" s="13" customFormat="1" ht="11.25">
      <c r="B147" s="206"/>
      <c r="C147" s="207"/>
      <c r="D147" s="204" t="s">
        <v>191</v>
      </c>
      <c r="E147" s="208" t="s">
        <v>22</v>
      </c>
      <c r="F147" s="209" t="s">
        <v>1130</v>
      </c>
      <c r="G147" s="207"/>
      <c r="H147" s="208" t="s">
        <v>22</v>
      </c>
      <c r="I147" s="210"/>
      <c r="J147" s="210"/>
      <c r="K147" s="207"/>
      <c r="L147" s="207"/>
      <c r="M147" s="211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4"/>
      <c r="AT147" s="215" t="s">
        <v>191</v>
      </c>
      <c r="AU147" s="215" t="s">
        <v>150</v>
      </c>
      <c r="AV147" s="13" t="s">
        <v>84</v>
      </c>
      <c r="AW147" s="13" t="s">
        <v>5</v>
      </c>
      <c r="AX147" s="13" t="s">
        <v>76</v>
      </c>
      <c r="AY147" s="215" t="s">
        <v>141</v>
      </c>
    </row>
    <row r="148" spans="1:65" s="14" customFormat="1" ht="11.25">
      <c r="B148" s="216"/>
      <c r="C148" s="217"/>
      <c r="D148" s="204" t="s">
        <v>191</v>
      </c>
      <c r="E148" s="218" t="s">
        <v>22</v>
      </c>
      <c r="F148" s="219" t="s">
        <v>1141</v>
      </c>
      <c r="G148" s="217"/>
      <c r="H148" s="220">
        <v>-2.363</v>
      </c>
      <c r="I148" s="221"/>
      <c r="J148" s="221"/>
      <c r="K148" s="217"/>
      <c r="L148" s="217"/>
      <c r="M148" s="222"/>
      <c r="N148" s="223"/>
      <c r="O148" s="224"/>
      <c r="P148" s="224"/>
      <c r="Q148" s="224"/>
      <c r="R148" s="224"/>
      <c r="S148" s="224"/>
      <c r="T148" s="224"/>
      <c r="U148" s="224"/>
      <c r="V148" s="224"/>
      <c r="W148" s="224"/>
      <c r="X148" s="225"/>
      <c r="AT148" s="226" t="s">
        <v>191</v>
      </c>
      <c r="AU148" s="226" t="s">
        <v>150</v>
      </c>
      <c r="AV148" s="14" t="s">
        <v>150</v>
      </c>
      <c r="AW148" s="14" t="s">
        <v>5</v>
      </c>
      <c r="AX148" s="14" t="s">
        <v>76</v>
      </c>
      <c r="AY148" s="226" t="s">
        <v>141</v>
      </c>
    </row>
    <row r="149" spans="1:65" s="13" customFormat="1" ht="11.25">
      <c r="B149" s="206"/>
      <c r="C149" s="207"/>
      <c r="D149" s="204" t="s">
        <v>191</v>
      </c>
      <c r="E149" s="208" t="s">
        <v>22</v>
      </c>
      <c r="F149" s="209" t="s">
        <v>1128</v>
      </c>
      <c r="G149" s="207"/>
      <c r="H149" s="208" t="s">
        <v>22</v>
      </c>
      <c r="I149" s="210"/>
      <c r="J149" s="210"/>
      <c r="K149" s="207"/>
      <c r="L149" s="207"/>
      <c r="M149" s="211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4"/>
      <c r="AT149" s="215" t="s">
        <v>191</v>
      </c>
      <c r="AU149" s="215" t="s">
        <v>150</v>
      </c>
      <c r="AV149" s="13" t="s">
        <v>84</v>
      </c>
      <c r="AW149" s="13" t="s">
        <v>5</v>
      </c>
      <c r="AX149" s="13" t="s">
        <v>76</v>
      </c>
      <c r="AY149" s="215" t="s">
        <v>141</v>
      </c>
    </row>
    <row r="150" spans="1:65" s="14" customFormat="1" ht="11.25">
      <c r="B150" s="216"/>
      <c r="C150" s="217"/>
      <c r="D150" s="204" t="s">
        <v>191</v>
      </c>
      <c r="E150" s="218" t="s">
        <v>22</v>
      </c>
      <c r="F150" s="219" t="s">
        <v>1142</v>
      </c>
      <c r="G150" s="217"/>
      <c r="H150" s="220">
        <v>-3.5630000000000002</v>
      </c>
      <c r="I150" s="221"/>
      <c r="J150" s="221"/>
      <c r="K150" s="217"/>
      <c r="L150" s="217"/>
      <c r="M150" s="222"/>
      <c r="N150" s="223"/>
      <c r="O150" s="224"/>
      <c r="P150" s="224"/>
      <c r="Q150" s="224"/>
      <c r="R150" s="224"/>
      <c r="S150" s="224"/>
      <c r="T150" s="224"/>
      <c r="U150" s="224"/>
      <c r="V150" s="224"/>
      <c r="W150" s="224"/>
      <c r="X150" s="225"/>
      <c r="AT150" s="226" t="s">
        <v>191</v>
      </c>
      <c r="AU150" s="226" t="s">
        <v>150</v>
      </c>
      <c r="AV150" s="14" t="s">
        <v>150</v>
      </c>
      <c r="AW150" s="14" t="s">
        <v>5</v>
      </c>
      <c r="AX150" s="14" t="s">
        <v>76</v>
      </c>
      <c r="AY150" s="226" t="s">
        <v>141</v>
      </c>
    </row>
    <row r="151" spans="1:65" s="13" customFormat="1" ht="11.25">
      <c r="B151" s="206"/>
      <c r="C151" s="207"/>
      <c r="D151" s="204" t="s">
        <v>191</v>
      </c>
      <c r="E151" s="208" t="s">
        <v>22</v>
      </c>
      <c r="F151" s="209" t="s">
        <v>1143</v>
      </c>
      <c r="G151" s="207"/>
      <c r="H151" s="208" t="s">
        <v>22</v>
      </c>
      <c r="I151" s="210"/>
      <c r="J151" s="210"/>
      <c r="K151" s="207"/>
      <c r="L151" s="207"/>
      <c r="M151" s="211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4"/>
      <c r="AT151" s="215" t="s">
        <v>191</v>
      </c>
      <c r="AU151" s="215" t="s">
        <v>150</v>
      </c>
      <c r="AV151" s="13" t="s">
        <v>84</v>
      </c>
      <c r="AW151" s="13" t="s">
        <v>5</v>
      </c>
      <c r="AX151" s="13" t="s">
        <v>76</v>
      </c>
      <c r="AY151" s="215" t="s">
        <v>141</v>
      </c>
    </row>
    <row r="152" spans="1:65" s="15" customFormat="1" ht="11.25">
      <c r="B152" s="227"/>
      <c r="C152" s="228"/>
      <c r="D152" s="204" t="s">
        <v>191</v>
      </c>
      <c r="E152" s="229" t="s">
        <v>22</v>
      </c>
      <c r="F152" s="230" t="s">
        <v>195</v>
      </c>
      <c r="G152" s="228"/>
      <c r="H152" s="231">
        <v>342.161</v>
      </c>
      <c r="I152" s="232"/>
      <c r="J152" s="232"/>
      <c r="K152" s="228"/>
      <c r="L152" s="228"/>
      <c r="M152" s="233"/>
      <c r="N152" s="234"/>
      <c r="O152" s="235"/>
      <c r="P152" s="235"/>
      <c r="Q152" s="235"/>
      <c r="R152" s="235"/>
      <c r="S152" s="235"/>
      <c r="T152" s="235"/>
      <c r="U152" s="235"/>
      <c r="V152" s="235"/>
      <c r="W152" s="235"/>
      <c r="X152" s="236"/>
      <c r="AT152" s="237" t="s">
        <v>191</v>
      </c>
      <c r="AU152" s="237" t="s">
        <v>150</v>
      </c>
      <c r="AV152" s="15" t="s">
        <v>185</v>
      </c>
      <c r="AW152" s="15" t="s">
        <v>5</v>
      </c>
      <c r="AX152" s="15" t="s">
        <v>84</v>
      </c>
      <c r="AY152" s="237" t="s">
        <v>141</v>
      </c>
    </row>
    <row r="153" spans="1:65" s="2" customFormat="1" ht="37.9" customHeight="1">
      <c r="A153" s="37"/>
      <c r="B153" s="38"/>
      <c r="C153" s="179" t="s">
        <v>272</v>
      </c>
      <c r="D153" s="179" t="s">
        <v>144</v>
      </c>
      <c r="E153" s="180" t="s">
        <v>273</v>
      </c>
      <c r="F153" s="181" t="s">
        <v>274</v>
      </c>
      <c r="G153" s="182" t="s">
        <v>199</v>
      </c>
      <c r="H153" s="183">
        <v>352.02600000000001</v>
      </c>
      <c r="I153" s="184"/>
      <c r="J153" s="184"/>
      <c r="K153" s="185">
        <f>ROUND(P153*H153,2)</f>
        <v>0</v>
      </c>
      <c r="L153" s="181" t="s">
        <v>184</v>
      </c>
      <c r="M153" s="42"/>
      <c r="N153" s="186" t="s">
        <v>22</v>
      </c>
      <c r="O153" s="187" t="s">
        <v>46</v>
      </c>
      <c r="P153" s="188">
        <f>I153+J153</f>
        <v>0</v>
      </c>
      <c r="Q153" s="188">
        <f>ROUND(I153*H153,2)</f>
        <v>0</v>
      </c>
      <c r="R153" s="188">
        <f>ROUND(J153*H153,2)</f>
        <v>0</v>
      </c>
      <c r="S153" s="67"/>
      <c r="T153" s="189">
        <f>S153*H153</f>
        <v>0</v>
      </c>
      <c r="U153" s="189">
        <v>1.6299999999999999E-2</v>
      </c>
      <c r="V153" s="189">
        <f>U153*H153</f>
        <v>5.7380237999999997</v>
      </c>
      <c r="W153" s="189">
        <v>0</v>
      </c>
      <c r="X153" s="190">
        <f>W153*H153</f>
        <v>0</v>
      </c>
      <c r="Y153" s="37"/>
      <c r="Z153" s="37"/>
      <c r="AA153" s="37"/>
      <c r="AB153" s="37"/>
      <c r="AC153" s="37"/>
      <c r="AD153" s="37"/>
      <c r="AE153" s="37"/>
      <c r="AR153" s="191" t="s">
        <v>185</v>
      </c>
      <c r="AT153" s="191" t="s">
        <v>144</v>
      </c>
      <c r="AU153" s="191" t="s">
        <v>150</v>
      </c>
      <c r="AY153" s="20" t="s">
        <v>141</v>
      </c>
      <c r="BE153" s="192">
        <f>IF(O153="základní",K153,0)</f>
        <v>0</v>
      </c>
      <c r="BF153" s="192">
        <f>IF(O153="snížená",K153,0)</f>
        <v>0</v>
      </c>
      <c r="BG153" s="192">
        <f>IF(O153="zákl. přenesená",K153,0)</f>
        <v>0</v>
      </c>
      <c r="BH153" s="192">
        <f>IF(O153="sníž. přenesená",K153,0)</f>
        <v>0</v>
      </c>
      <c r="BI153" s="192">
        <f>IF(O153="nulová",K153,0)</f>
        <v>0</v>
      </c>
      <c r="BJ153" s="20" t="s">
        <v>150</v>
      </c>
      <c r="BK153" s="192">
        <f>ROUND(P153*H153,2)</f>
        <v>0</v>
      </c>
      <c r="BL153" s="20" t="s">
        <v>185</v>
      </c>
      <c r="BM153" s="191" t="s">
        <v>1144</v>
      </c>
    </row>
    <row r="154" spans="1:65" s="2" customFormat="1" ht="11.25">
      <c r="A154" s="37"/>
      <c r="B154" s="38"/>
      <c r="C154" s="39"/>
      <c r="D154" s="199" t="s">
        <v>187</v>
      </c>
      <c r="E154" s="39"/>
      <c r="F154" s="200" t="s">
        <v>276</v>
      </c>
      <c r="G154" s="39"/>
      <c r="H154" s="39"/>
      <c r="I154" s="201"/>
      <c r="J154" s="201"/>
      <c r="K154" s="39"/>
      <c r="L154" s="39"/>
      <c r="M154" s="42"/>
      <c r="N154" s="202"/>
      <c r="O154" s="203"/>
      <c r="P154" s="67"/>
      <c r="Q154" s="67"/>
      <c r="R154" s="67"/>
      <c r="S154" s="67"/>
      <c r="T154" s="67"/>
      <c r="U154" s="67"/>
      <c r="V154" s="67"/>
      <c r="W154" s="67"/>
      <c r="X154" s="68"/>
      <c r="Y154" s="37"/>
      <c r="Z154" s="37"/>
      <c r="AA154" s="37"/>
      <c r="AB154" s="37"/>
      <c r="AC154" s="37"/>
      <c r="AD154" s="37"/>
      <c r="AE154" s="37"/>
      <c r="AT154" s="20" t="s">
        <v>187</v>
      </c>
      <c r="AU154" s="20" t="s">
        <v>150</v>
      </c>
    </row>
    <row r="155" spans="1:65" s="13" customFormat="1" ht="11.25">
      <c r="B155" s="206"/>
      <c r="C155" s="207"/>
      <c r="D155" s="204" t="s">
        <v>191</v>
      </c>
      <c r="E155" s="208" t="s">
        <v>22</v>
      </c>
      <c r="F155" s="209" t="s">
        <v>277</v>
      </c>
      <c r="G155" s="207"/>
      <c r="H155" s="208" t="s">
        <v>22</v>
      </c>
      <c r="I155" s="210"/>
      <c r="J155" s="210"/>
      <c r="K155" s="207"/>
      <c r="L155" s="207"/>
      <c r="M155" s="211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4"/>
      <c r="AT155" s="215" t="s">
        <v>191</v>
      </c>
      <c r="AU155" s="215" t="s">
        <v>150</v>
      </c>
      <c r="AV155" s="13" t="s">
        <v>84</v>
      </c>
      <c r="AW155" s="13" t="s">
        <v>5</v>
      </c>
      <c r="AX155" s="13" t="s">
        <v>76</v>
      </c>
      <c r="AY155" s="215" t="s">
        <v>141</v>
      </c>
    </row>
    <row r="156" spans="1:65" s="14" customFormat="1" ht="11.25">
      <c r="B156" s="216"/>
      <c r="C156" s="217"/>
      <c r="D156" s="204" t="s">
        <v>191</v>
      </c>
      <c r="E156" s="218" t="s">
        <v>22</v>
      </c>
      <c r="F156" s="219" t="s">
        <v>1145</v>
      </c>
      <c r="G156" s="217"/>
      <c r="H156" s="220">
        <v>352.02600000000001</v>
      </c>
      <c r="I156" s="221"/>
      <c r="J156" s="221"/>
      <c r="K156" s="217"/>
      <c r="L156" s="217"/>
      <c r="M156" s="222"/>
      <c r="N156" s="223"/>
      <c r="O156" s="224"/>
      <c r="P156" s="224"/>
      <c r="Q156" s="224"/>
      <c r="R156" s="224"/>
      <c r="S156" s="224"/>
      <c r="T156" s="224"/>
      <c r="U156" s="224"/>
      <c r="V156" s="224"/>
      <c r="W156" s="224"/>
      <c r="X156" s="225"/>
      <c r="AT156" s="226" t="s">
        <v>191</v>
      </c>
      <c r="AU156" s="226" t="s">
        <v>150</v>
      </c>
      <c r="AV156" s="14" t="s">
        <v>150</v>
      </c>
      <c r="AW156" s="14" t="s">
        <v>5</v>
      </c>
      <c r="AX156" s="14" t="s">
        <v>76</v>
      </c>
      <c r="AY156" s="226" t="s">
        <v>141</v>
      </c>
    </row>
    <row r="157" spans="1:65" s="15" customFormat="1" ht="11.25">
      <c r="B157" s="227"/>
      <c r="C157" s="228"/>
      <c r="D157" s="204" t="s">
        <v>191</v>
      </c>
      <c r="E157" s="229" t="s">
        <v>22</v>
      </c>
      <c r="F157" s="230" t="s">
        <v>195</v>
      </c>
      <c r="G157" s="228"/>
      <c r="H157" s="231">
        <v>352.02600000000001</v>
      </c>
      <c r="I157" s="232"/>
      <c r="J157" s="232"/>
      <c r="K157" s="228"/>
      <c r="L157" s="228"/>
      <c r="M157" s="233"/>
      <c r="N157" s="234"/>
      <c r="O157" s="235"/>
      <c r="P157" s="235"/>
      <c r="Q157" s="235"/>
      <c r="R157" s="235"/>
      <c r="S157" s="235"/>
      <c r="T157" s="235"/>
      <c r="U157" s="235"/>
      <c r="V157" s="235"/>
      <c r="W157" s="235"/>
      <c r="X157" s="236"/>
      <c r="AT157" s="237" t="s">
        <v>191</v>
      </c>
      <c r="AU157" s="237" t="s">
        <v>150</v>
      </c>
      <c r="AV157" s="15" t="s">
        <v>185</v>
      </c>
      <c r="AW157" s="15" t="s">
        <v>5</v>
      </c>
      <c r="AX157" s="15" t="s">
        <v>84</v>
      </c>
      <c r="AY157" s="237" t="s">
        <v>141</v>
      </c>
    </row>
    <row r="158" spans="1:65" s="2" customFormat="1" ht="33" customHeight="1">
      <c r="A158" s="37"/>
      <c r="B158" s="38"/>
      <c r="C158" s="179" t="s">
        <v>84</v>
      </c>
      <c r="D158" s="179" t="s">
        <v>144</v>
      </c>
      <c r="E158" s="180" t="s">
        <v>286</v>
      </c>
      <c r="F158" s="181" t="s">
        <v>287</v>
      </c>
      <c r="G158" s="182" t="s">
        <v>199</v>
      </c>
      <c r="H158" s="183">
        <v>76.289000000000001</v>
      </c>
      <c r="I158" s="184"/>
      <c r="J158" s="184"/>
      <c r="K158" s="185">
        <f>ROUND(P158*H158,2)</f>
        <v>0</v>
      </c>
      <c r="L158" s="181" t="s">
        <v>184</v>
      </c>
      <c r="M158" s="42"/>
      <c r="N158" s="186" t="s">
        <v>22</v>
      </c>
      <c r="O158" s="187" t="s">
        <v>46</v>
      </c>
      <c r="P158" s="188">
        <f>I158+J158</f>
        <v>0</v>
      </c>
      <c r="Q158" s="188">
        <f>ROUND(I158*H158,2)</f>
        <v>0</v>
      </c>
      <c r="R158" s="188">
        <f>ROUND(J158*H158,2)</f>
        <v>0</v>
      </c>
      <c r="S158" s="67"/>
      <c r="T158" s="189">
        <f>S158*H158</f>
        <v>0</v>
      </c>
      <c r="U158" s="189">
        <v>8.7999999999999998E-5</v>
      </c>
      <c r="V158" s="189">
        <f>U158*H158</f>
        <v>6.7134320000000001E-3</v>
      </c>
      <c r="W158" s="189">
        <v>6.0000000000000002E-5</v>
      </c>
      <c r="X158" s="190">
        <f>W158*H158</f>
        <v>4.5773400000000001E-3</v>
      </c>
      <c r="Y158" s="37"/>
      <c r="Z158" s="37"/>
      <c r="AA158" s="37"/>
      <c r="AB158" s="37"/>
      <c r="AC158" s="37"/>
      <c r="AD158" s="37"/>
      <c r="AE158" s="37"/>
      <c r="AR158" s="191" t="s">
        <v>185</v>
      </c>
      <c r="AT158" s="191" t="s">
        <v>144</v>
      </c>
      <c r="AU158" s="191" t="s">
        <v>150</v>
      </c>
      <c r="AY158" s="20" t="s">
        <v>141</v>
      </c>
      <c r="BE158" s="192">
        <f>IF(O158="základní",K158,0)</f>
        <v>0</v>
      </c>
      <c r="BF158" s="192">
        <f>IF(O158="snížená",K158,0)</f>
        <v>0</v>
      </c>
      <c r="BG158" s="192">
        <f>IF(O158="zákl. přenesená",K158,0)</f>
        <v>0</v>
      </c>
      <c r="BH158" s="192">
        <f>IF(O158="sníž. přenesená",K158,0)</f>
        <v>0</v>
      </c>
      <c r="BI158" s="192">
        <f>IF(O158="nulová",K158,0)</f>
        <v>0</v>
      </c>
      <c r="BJ158" s="20" t="s">
        <v>150</v>
      </c>
      <c r="BK158" s="192">
        <f>ROUND(P158*H158,2)</f>
        <v>0</v>
      </c>
      <c r="BL158" s="20" t="s">
        <v>185</v>
      </c>
      <c r="BM158" s="191" t="s">
        <v>1146</v>
      </c>
    </row>
    <row r="159" spans="1:65" s="2" customFormat="1" ht="11.25">
      <c r="A159" s="37"/>
      <c r="B159" s="38"/>
      <c r="C159" s="39"/>
      <c r="D159" s="199" t="s">
        <v>187</v>
      </c>
      <c r="E159" s="39"/>
      <c r="F159" s="200" t="s">
        <v>289</v>
      </c>
      <c r="G159" s="39"/>
      <c r="H159" s="39"/>
      <c r="I159" s="201"/>
      <c r="J159" s="201"/>
      <c r="K159" s="39"/>
      <c r="L159" s="39"/>
      <c r="M159" s="42"/>
      <c r="N159" s="202"/>
      <c r="O159" s="203"/>
      <c r="P159" s="67"/>
      <c r="Q159" s="67"/>
      <c r="R159" s="67"/>
      <c r="S159" s="67"/>
      <c r="T159" s="67"/>
      <c r="U159" s="67"/>
      <c r="V159" s="67"/>
      <c r="W159" s="67"/>
      <c r="X159" s="68"/>
      <c r="Y159" s="37"/>
      <c r="Z159" s="37"/>
      <c r="AA159" s="37"/>
      <c r="AB159" s="37"/>
      <c r="AC159" s="37"/>
      <c r="AD159" s="37"/>
      <c r="AE159" s="37"/>
      <c r="AT159" s="20" t="s">
        <v>187</v>
      </c>
      <c r="AU159" s="20" t="s">
        <v>150</v>
      </c>
    </row>
    <row r="160" spans="1:65" s="13" customFormat="1" ht="11.25">
      <c r="B160" s="206"/>
      <c r="C160" s="207"/>
      <c r="D160" s="204" t="s">
        <v>191</v>
      </c>
      <c r="E160" s="208" t="s">
        <v>22</v>
      </c>
      <c r="F160" s="209" t="s">
        <v>537</v>
      </c>
      <c r="G160" s="207"/>
      <c r="H160" s="208" t="s">
        <v>22</v>
      </c>
      <c r="I160" s="210"/>
      <c r="J160" s="210"/>
      <c r="K160" s="207"/>
      <c r="L160" s="207"/>
      <c r="M160" s="211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4"/>
      <c r="AT160" s="215" t="s">
        <v>191</v>
      </c>
      <c r="AU160" s="215" t="s">
        <v>150</v>
      </c>
      <c r="AV160" s="13" t="s">
        <v>84</v>
      </c>
      <c r="AW160" s="13" t="s">
        <v>5</v>
      </c>
      <c r="AX160" s="13" t="s">
        <v>76</v>
      </c>
      <c r="AY160" s="215" t="s">
        <v>141</v>
      </c>
    </row>
    <row r="161" spans="2:51" s="14" customFormat="1" ht="11.25">
      <c r="B161" s="216"/>
      <c r="C161" s="217"/>
      <c r="D161" s="204" t="s">
        <v>191</v>
      </c>
      <c r="E161" s="218" t="s">
        <v>22</v>
      </c>
      <c r="F161" s="219" t="s">
        <v>1147</v>
      </c>
      <c r="G161" s="217"/>
      <c r="H161" s="220">
        <v>8.0129999999999999</v>
      </c>
      <c r="I161" s="221"/>
      <c r="J161" s="221"/>
      <c r="K161" s="217"/>
      <c r="L161" s="217"/>
      <c r="M161" s="222"/>
      <c r="N161" s="223"/>
      <c r="O161" s="224"/>
      <c r="P161" s="224"/>
      <c r="Q161" s="224"/>
      <c r="R161" s="224"/>
      <c r="S161" s="224"/>
      <c r="T161" s="224"/>
      <c r="U161" s="224"/>
      <c r="V161" s="224"/>
      <c r="W161" s="224"/>
      <c r="X161" s="225"/>
      <c r="AT161" s="226" t="s">
        <v>191</v>
      </c>
      <c r="AU161" s="226" t="s">
        <v>150</v>
      </c>
      <c r="AV161" s="14" t="s">
        <v>150</v>
      </c>
      <c r="AW161" s="14" t="s">
        <v>5</v>
      </c>
      <c r="AX161" s="14" t="s">
        <v>76</v>
      </c>
      <c r="AY161" s="226" t="s">
        <v>141</v>
      </c>
    </row>
    <row r="162" spans="2:51" s="13" customFormat="1" ht="11.25">
      <c r="B162" s="206"/>
      <c r="C162" s="207"/>
      <c r="D162" s="204" t="s">
        <v>191</v>
      </c>
      <c r="E162" s="208" t="s">
        <v>22</v>
      </c>
      <c r="F162" s="209" t="s">
        <v>1148</v>
      </c>
      <c r="G162" s="207"/>
      <c r="H162" s="208" t="s">
        <v>22</v>
      </c>
      <c r="I162" s="210"/>
      <c r="J162" s="210"/>
      <c r="K162" s="207"/>
      <c r="L162" s="207"/>
      <c r="M162" s="211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4"/>
      <c r="AT162" s="215" t="s">
        <v>191</v>
      </c>
      <c r="AU162" s="215" t="s">
        <v>150</v>
      </c>
      <c r="AV162" s="13" t="s">
        <v>84</v>
      </c>
      <c r="AW162" s="13" t="s">
        <v>5</v>
      </c>
      <c r="AX162" s="13" t="s">
        <v>76</v>
      </c>
      <c r="AY162" s="215" t="s">
        <v>141</v>
      </c>
    </row>
    <row r="163" spans="2:51" s="14" customFormat="1" ht="11.25">
      <c r="B163" s="216"/>
      <c r="C163" s="217"/>
      <c r="D163" s="204" t="s">
        <v>191</v>
      </c>
      <c r="E163" s="218" t="s">
        <v>22</v>
      </c>
      <c r="F163" s="219" t="s">
        <v>1149</v>
      </c>
      <c r="G163" s="217"/>
      <c r="H163" s="220">
        <v>3.28</v>
      </c>
      <c r="I163" s="221"/>
      <c r="J163" s="221"/>
      <c r="K163" s="217"/>
      <c r="L163" s="217"/>
      <c r="M163" s="222"/>
      <c r="N163" s="223"/>
      <c r="O163" s="224"/>
      <c r="P163" s="224"/>
      <c r="Q163" s="224"/>
      <c r="R163" s="224"/>
      <c r="S163" s="224"/>
      <c r="T163" s="224"/>
      <c r="U163" s="224"/>
      <c r="V163" s="224"/>
      <c r="W163" s="224"/>
      <c r="X163" s="225"/>
      <c r="AT163" s="226" t="s">
        <v>191</v>
      </c>
      <c r="AU163" s="226" t="s">
        <v>150</v>
      </c>
      <c r="AV163" s="14" t="s">
        <v>150</v>
      </c>
      <c r="AW163" s="14" t="s">
        <v>5</v>
      </c>
      <c r="AX163" s="14" t="s">
        <v>76</v>
      </c>
      <c r="AY163" s="226" t="s">
        <v>141</v>
      </c>
    </row>
    <row r="164" spans="2:51" s="13" customFormat="1" ht="11.25">
      <c r="B164" s="206"/>
      <c r="C164" s="207"/>
      <c r="D164" s="204" t="s">
        <v>191</v>
      </c>
      <c r="E164" s="208" t="s">
        <v>22</v>
      </c>
      <c r="F164" s="209" t="s">
        <v>1118</v>
      </c>
      <c r="G164" s="207"/>
      <c r="H164" s="208" t="s">
        <v>22</v>
      </c>
      <c r="I164" s="210"/>
      <c r="J164" s="210"/>
      <c r="K164" s="207"/>
      <c r="L164" s="207"/>
      <c r="M164" s="211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4"/>
      <c r="AT164" s="215" t="s">
        <v>191</v>
      </c>
      <c r="AU164" s="215" t="s">
        <v>150</v>
      </c>
      <c r="AV164" s="13" t="s">
        <v>84</v>
      </c>
      <c r="AW164" s="13" t="s">
        <v>5</v>
      </c>
      <c r="AX164" s="13" t="s">
        <v>76</v>
      </c>
      <c r="AY164" s="215" t="s">
        <v>141</v>
      </c>
    </row>
    <row r="165" spans="2:51" s="14" customFormat="1" ht="11.25">
      <c r="B165" s="216"/>
      <c r="C165" s="217"/>
      <c r="D165" s="204" t="s">
        <v>191</v>
      </c>
      <c r="E165" s="218" t="s">
        <v>22</v>
      </c>
      <c r="F165" s="219" t="s">
        <v>1150</v>
      </c>
      <c r="G165" s="217"/>
      <c r="H165" s="220">
        <v>2.0230000000000001</v>
      </c>
      <c r="I165" s="221"/>
      <c r="J165" s="221"/>
      <c r="K165" s="217"/>
      <c r="L165" s="217"/>
      <c r="M165" s="222"/>
      <c r="N165" s="223"/>
      <c r="O165" s="224"/>
      <c r="P165" s="224"/>
      <c r="Q165" s="224"/>
      <c r="R165" s="224"/>
      <c r="S165" s="224"/>
      <c r="T165" s="224"/>
      <c r="U165" s="224"/>
      <c r="V165" s="224"/>
      <c r="W165" s="224"/>
      <c r="X165" s="225"/>
      <c r="AT165" s="226" t="s">
        <v>191</v>
      </c>
      <c r="AU165" s="226" t="s">
        <v>150</v>
      </c>
      <c r="AV165" s="14" t="s">
        <v>150</v>
      </c>
      <c r="AW165" s="14" t="s">
        <v>5</v>
      </c>
      <c r="AX165" s="14" t="s">
        <v>76</v>
      </c>
      <c r="AY165" s="226" t="s">
        <v>141</v>
      </c>
    </row>
    <row r="166" spans="2:51" s="13" customFormat="1" ht="11.25">
      <c r="B166" s="206"/>
      <c r="C166" s="207"/>
      <c r="D166" s="204" t="s">
        <v>191</v>
      </c>
      <c r="E166" s="208" t="s">
        <v>22</v>
      </c>
      <c r="F166" s="209" t="s">
        <v>1120</v>
      </c>
      <c r="G166" s="207"/>
      <c r="H166" s="208" t="s">
        <v>22</v>
      </c>
      <c r="I166" s="210"/>
      <c r="J166" s="210"/>
      <c r="K166" s="207"/>
      <c r="L166" s="207"/>
      <c r="M166" s="211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4"/>
      <c r="AT166" s="215" t="s">
        <v>191</v>
      </c>
      <c r="AU166" s="215" t="s">
        <v>150</v>
      </c>
      <c r="AV166" s="13" t="s">
        <v>84</v>
      </c>
      <c r="AW166" s="13" t="s">
        <v>5</v>
      </c>
      <c r="AX166" s="13" t="s">
        <v>76</v>
      </c>
      <c r="AY166" s="215" t="s">
        <v>141</v>
      </c>
    </row>
    <row r="167" spans="2:51" s="14" customFormat="1" ht="11.25">
      <c r="B167" s="216"/>
      <c r="C167" s="217"/>
      <c r="D167" s="204" t="s">
        <v>191</v>
      </c>
      <c r="E167" s="218" t="s">
        <v>22</v>
      </c>
      <c r="F167" s="219" t="s">
        <v>1151</v>
      </c>
      <c r="G167" s="217"/>
      <c r="H167" s="220">
        <v>6.3730000000000002</v>
      </c>
      <c r="I167" s="221"/>
      <c r="J167" s="221"/>
      <c r="K167" s="217"/>
      <c r="L167" s="217"/>
      <c r="M167" s="222"/>
      <c r="N167" s="223"/>
      <c r="O167" s="224"/>
      <c r="P167" s="224"/>
      <c r="Q167" s="224"/>
      <c r="R167" s="224"/>
      <c r="S167" s="224"/>
      <c r="T167" s="224"/>
      <c r="U167" s="224"/>
      <c r="V167" s="224"/>
      <c r="W167" s="224"/>
      <c r="X167" s="225"/>
      <c r="AT167" s="226" t="s">
        <v>191</v>
      </c>
      <c r="AU167" s="226" t="s">
        <v>150</v>
      </c>
      <c r="AV167" s="14" t="s">
        <v>150</v>
      </c>
      <c r="AW167" s="14" t="s">
        <v>5</v>
      </c>
      <c r="AX167" s="14" t="s">
        <v>76</v>
      </c>
      <c r="AY167" s="226" t="s">
        <v>141</v>
      </c>
    </row>
    <row r="168" spans="2:51" s="13" customFormat="1" ht="11.25">
      <c r="B168" s="206"/>
      <c r="C168" s="207"/>
      <c r="D168" s="204" t="s">
        <v>191</v>
      </c>
      <c r="E168" s="208" t="s">
        <v>22</v>
      </c>
      <c r="F168" s="209" t="s">
        <v>1122</v>
      </c>
      <c r="G168" s="207"/>
      <c r="H168" s="208" t="s">
        <v>22</v>
      </c>
      <c r="I168" s="210"/>
      <c r="J168" s="210"/>
      <c r="K168" s="207"/>
      <c r="L168" s="207"/>
      <c r="M168" s="211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4"/>
      <c r="AT168" s="215" t="s">
        <v>191</v>
      </c>
      <c r="AU168" s="215" t="s">
        <v>150</v>
      </c>
      <c r="AV168" s="13" t="s">
        <v>84</v>
      </c>
      <c r="AW168" s="13" t="s">
        <v>5</v>
      </c>
      <c r="AX168" s="13" t="s">
        <v>76</v>
      </c>
      <c r="AY168" s="215" t="s">
        <v>141</v>
      </c>
    </row>
    <row r="169" spans="2:51" s="14" customFormat="1" ht="11.25">
      <c r="B169" s="216"/>
      <c r="C169" s="217"/>
      <c r="D169" s="204" t="s">
        <v>191</v>
      </c>
      <c r="E169" s="218" t="s">
        <v>22</v>
      </c>
      <c r="F169" s="219" t="s">
        <v>1152</v>
      </c>
      <c r="G169" s="217"/>
      <c r="H169" s="220">
        <v>8.9220000000000006</v>
      </c>
      <c r="I169" s="221"/>
      <c r="J169" s="221"/>
      <c r="K169" s="217"/>
      <c r="L169" s="217"/>
      <c r="M169" s="222"/>
      <c r="N169" s="223"/>
      <c r="O169" s="224"/>
      <c r="P169" s="224"/>
      <c r="Q169" s="224"/>
      <c r="R169" s="224"/>
      <c r="S169" s="224"/>
      <c r="T169" s="224"/>
      <c r="U169" s="224"/>
      <c r="V169" s="224"/>
      <c r="W169" s="224"/>
      <c r="X169" s="225"/>
      <c r="AT169" s="226" t="s">
        <v>191</v>
      </c>
      <c r="AU169" s="226" t="s">
        <v>150</v>
      </c>
      <c r="AV169" s="14" t="s">
        <v>150</v>
      </c>
      <c r="AW169" s="14" t="s">
        <v>5</v>
      </c>
      <c r="AX169" s="14" t="s">
        <v>76</v>
      </c>
      <c r="AY169" s="226" t="s">
        <v>141</v>
      </c>
    </row>
    <row r="170" spans="2:51" s="13" customFormat="1" ht="11.25">
      <c r="B170" s="206"/>
      <c r="C170" s="207"/>
      <c r="D170" s="204" t="s">
        <v>191</v>
      </c>
      <c r="E170" s="208" t="s">
        <v>22</v>
      </c>
      <c r="F170" s="209" t="s">
        <v>1124</v>
      </c>
      <c r="G170" s="207"/>
      <c r="H170" s="208" t="s">
        <v>22</v>
      </c>
      <c r="I170" s="210"/>
      <c r="J170" s="210"/>
      <c r="K170" s="207"/>
      <c r="L170" s="207"/>
      <c r="M170" s="211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4"/>
      <c r="AT170" s="215" t="s">
        <v>191</v>
      </c>
      <c r="AU170" s="215" t="s">
        <v>150</v>
      </c>
      <c r="AV170" s="13" t="s">
        <v>84</v>
      </c>
      <c r="AW170" s="13" t="s">
        <v>5</v>
      </c>
      <c r="AX170" s="13" t="s">
        <v>76</v>
      </c>
      <c r="AY170" s="215" t="s">
        <v>141</v>
      </c>
    </row>
    <row r="171" spans="2:51" s="14" customFormat="1" ht="11.25">
      <c r="B171" s="216"/>
      <c r="C171" s="217"/>
      <c r="D171" s="204" t="s">
        <v>191</v>
      </c>
      <c r="E171" s="218" t="s">
        <v>22</v>
      </c>
      <c r="F171" s="219" t="s">
        <v>1153</v>
      </c>
      <c r="G171" s="217"/>
      <c r="H171" s="220">
        <v>4.5759999999999996</v>
      </c>
      <c r="I171" s="221"/>
      <c r="J171" s="221"/>
      <c r="K171" s="217"/>
      <c r="L171" s="217"/>
      <c r="M171" s="222"/>
      <c r="N171" s="223"/>
      <c r="O171" s="224"/>
      <c r="P171" s="224"/>
      <c r="Q171" s="224"/>
      <c r="R171" s="224"/>
      <c r="S171" s="224"/>
      <c r="T171" s="224"/>
      <c r="U171" s="224"/>
      <c r="V171" s="224"/>
      <c r="W171" s="224"/>
      <c r="X171" s="225"/>
      <c r="AT171" s="226" t="s">
        <v>191</v>
      </c>
      <c r="AU171" s="226" t="s">
        <v>150</v>
      </c>
      <c r="AV171" s="14" t="s">
        <v>150</v>
      </c>
      <c r="AW171" s="14" t="s">
        <v>5</v>
      </c>
      <c r="AX171" s="14" t="s">
        <v>76</v>
      </c>
      <c r="AY171" s="226" t="s">
        <v>141</v>
      </c>
    </row>
    <row r="172" spans="2:51" s="13" customFormat="1" ht="11.25">
      <c r="B172" s="206"/>
      <c r="C172" s="207"/>
      <c r="D172" s="204" t="s">
        <v>191</v>
      </c>
      <c r="E172" s="208" t="s">
        <v>22</v>
      </c>
      <c r="F172" s="209" t="s">
        <v>1128</v>
      </c>
      <c r="G172" s="207"/>
      <c r="H172" s="208" t="s">
        <v>22</v>
      </c>
      <c r="I172" s="210"/>
      <c r="J172" s="210"/>
      <c r="K172" s="207"/>
      <c r="L172" s="207"/>
      <c r="M172" s="211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4"/>
      <c r="AT172" s="215" t="s">
        <v>191</v>
      </c>
      <c r="AU172" s="215" t="s">
        <v>150</v>
      </c>
      <c r="AV172" s="13" t="s">
        <v>84</v>
      </c>
      <c r="AW172" s="13" t="s">
        <v>5</v>
      </c>
      <c r="AX172" s="13" t="s">
        <v>76</v>
      </c>
      <c r="AY172" s="215" t="s">
        <v>141</v>
      </c>
    </row>
    <row r="173" spans="2:51" s="14" customFormat="1" ht="11.25">
      <c r="B173" s="216"/>
      <c r="C173" s="217"/>
      <c r="D173" s="204" t="s">
        <v>191</v>
      </c>
      <c r="E173" s="218" t="s">
        <v>22</v>
      </c>
      <c r="F173" s="219" t="s">
        <v>1154</v>
      </c>
      <c r="G173" s="217"/>
      <c r="H173" s="220">
        <v>4.0990000000000002</v>
      </c>
      <c r="I173" s="221"/>
      <c r="J173" s="221"/>
      <c r="K173" s="217"/>
      <c r="L173" s="217"/>
      <c r="M173" s="222"/>
      <c r="N173" s="223"/>
      <c r="O173" s="224"/>
      <c r="P173" s="224"/>
      <c r="Q173" s="224"/>
      <c r="R173" s="224"/>
      <c r="S173" s="224"/>
      <c r="T173" s="224"/>
      <c r="U173" s="224"/>
      <c r="V173" s="224"/>
      <c r="W173" s="224"/>
      <c r="X173" s="225"/>
      <c r="AT173" s="226" t="s">
        <v>191</v>
      </c>
      <c r="AU173" s="226" t="s">
        <v>150</v>
      </c>
      <c r="AV173" s="14" t="s">
        <v>150</v>
      </c>
      <c r="AW173" s="14" t="s">
        <v>5</v>
      </c>
      <c r="AX173" s="14" t="s">
        <v>76</v>
      </c>
      <c r="AY173" s="226" t="s">
        <v>141</v>
      </c>
    </row>
    <row r="174" spans="2:51" s="13" customFormat="1" ht="11.25">
      <c r="B174" s="206"/>
      <c r="C174" s="207"/>
      <c r="D174" s="204" t="s">
        <v>191</v>
      </c>
      <c r="E174" s="208" t="s">
        <v>22</v>
      </c>
      <c r="F174" s="209" t="s">
        <v>1130</v>
      </c>
      <c r="G174" s="207"/>
      <c r="H174" s="208" t="s">
        <v>22</v>
      </c>
      <c r="I174" s="210"/>
      <c r="J174" s="210"/>
      <c r="K174" s="207"/>
      <c r="L174" s="207"/>
      <c r="M174" s="211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4"/>
      <c r="AT174" s="215" t="s">
        <v>191</v>
      </c>
      <c r="AU174" s="215" t="s">
        <v>150</v>
      </c>
      <c r="AV174" s="13" t="s">
        <v>84</v>
      </c>
      <c r="AW174" s="13" t="s">
        <v>5</v>
      </c>
      <c r="AX174" s="13" t="s">
        <v>76</v>
      </c>
      <c r="AY174" s="215" t="s">
        <v>141</v>
      </c>
    </row>
    <row r="175" spans="2:51" s="14" customFormat="1" ht="11.25">
      <c r="B175" s="216"/>
      <c r="C175" s="217"/>
      <c r="D175" s="204" t="s">
        <v>191</v>
      </c>
      <c r="E175" s="218" t="s">
        <v>22</v>
      </c>
      <c r="F175" s="219" t="s">
        <v>1155</v>
      </c>
      <c r="G175" s="217"/>
      <c r="H175" s="220">
        <v>4.0659999999999998</v>
      </c>
      <c r="I175" s="221"/>
      <c r="J175" s="221"/>
      <c r="K175" s="217"/>
      <c r="L175" s="217"/>
      <c r="M175" s="222"/>
      <c r="N175" s="223"/>
      <c r="O175" s="224"/>
      <c r="P175" s="224"/>
      <c r="Q175" s="224"/>
      <c r="R175" s="224"/>
      <c r="S175" s="224"/>
      <c r="T175" s="224"/>
      <c r="U175" s="224"/>
      <c r="V175" s="224"/>
      <c r="W175" s="224"/>
      <c r="X175" s="225"/>
      <c r="AT175" s="226" t="s">
        <v>191</v>
      </c>
      <c r="AU175" s="226" t="s">
        <v>150</v>
      </c>
      <c r="AV175" s="14" t="s">
        <v>150</v>
      </c>
      <c r="AW175" s="14" t="s">
        <v>5</v>
      </c>
      <c r="AX175" s="14" t="s">
        <v>76</v>
      </c>
      <c r="AY175" s="226" t="s">
        <v>141</v>
      </c>
    </row>
    <row r="176" spans="2:51" s="13" customFormat="1" ht="11.25">
      <c r="B176" s="206"/>
      <c r="C176" s="207"/>
      <c r="D176" s="204" t="s">
        <v>191</v>
      </c>
      <c r="E176" s="208" t="s">
        <v>22</v>
      </c>
      <c r="F176" s="209" t="s">
        <v>1132</v>
      </c>
      <c r="G176" s="207"/>
      <c r="H176" s="208" t="s">
        <v>22</v>
      </c>
      <c r="I176" s="210"/>
      <c r="J176" s="210"/>
      <c r="K176" s="207"/>
      <c r="L176" s="207"/>
      <c r="M176" s="211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4"/>
      <c r="AT176" s="215" t="s">
        <v>191</v>
      </c>
      <c r="AU176" s="215" t="s">
        <v>150</v>
      </c>
      <c r="AV176" s="13" t="s">
        <v>84</v>
      </c>
      <c r="AW176" s="13" t="s">
        <v>5</v>
      </c>
      <c r="AX176" s="13" t="s">
        <v>76</v>
      </c>
      <c r="AY176" s="215" t="s">
        <v>141</v>
      </c>
    </row>
    <row r="177" spans="1:65" s="14" customFormat="1" ht="11.25">
      <c r="B177" s="216"/>
      <c r="C177" s="217"/>
      <c r="D177" s="204" t="s">
        <v>191</v>
      </c>
      <c r="E177" s="218" t="s">
        <v>22</v>
      </c>
      <c r="F177" s="219" t="s">
        <v>1156</v>
      </c>
      <c r="G177" s="217"/>
      <c r="H177" s="220">
        <v>4.0759999999999996</v>
      </c>
      <c r="I177" s="221"/>
      <c r="J177" s="221"/>
      <c r="K177" s="217"/>
      <c r="L177" s="217"/>
      <c r="M177" s="222"/>
      <c r="N177" s="223"/>
      <c r="O177" s="224"/>
      <c r="P177" s="224"/>
      <c r="Q177" s="224"/>
      <c r="R177" s="224"/>
      <c r="S177" s="224"/>
      <c r="T177" s="224"/>
      <c r="U177" s="224"/>
      <c r="V177" s="224"/>
      <c r="W177" s="224"/>
      <c r="X177" s="225"/>
      <c r="AT177" s="226" t="s">
        <v>191</v>
      </c>
      <c r="AU177" s="226" t="s">
        <v>150</v>
      </c>
      <c r="AV177" s="14" t="s">
        <v>150</v>
      </c>
      <c r="AW177" s="14" t="s">
        <v>5</v>
      </c>
      <c r="AX177" s="14" t="s">
        <v>76</v>
      </c>
      <c r="AY177" s="226" t="s">
        <v>141</v>
      </c>
    </row>
    <row r="178" spans="1:65" s="13" customFormat="1" ht="11.25">
      <c r="B178" s="206"/>
      <c r="C178" s="207"/>
      <c r="D178" s="204" t="s">
        <v>191</v>
      </c>
      <c r="E178" s="208" t="s">
        <v>22</v>
      </c>
      <c r="F178" s="209" t="s">
        <v>1157</v>
      </c>
      <c r="G178" s="207"/>
      <c r="H178" s="208" t="s">
        <v>22</v>
      </c>
      <c r="I178" s="210"/>
      <c r="J178" s="210"/>
      <c r="K178" s="207"/>
      <c r="L178" s="207"/>
      <c r="M178" s="211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4"/>
      <c r="AT178" s="215" t="s">
        <v>191</v>
      </c>
      <c r="AU178" s="215" t="s">
        <v>150</v>
      </c>
      <c r="AV178" s="13" t="s">
        <v>84</v>
      </c>
      <c r="AW178" s="13" t="s">
        <v>5</v>
      </c>
      <c r="AX178" s="13" t="s">
        <v>76</v>
      </c>
      <c r="AY178" s="215" t="s">
        <v>141</v>
      </c>
    </row>
    <row r="179" spans="1:65" s="14" customFormat="1" ht="11.25">
      <c r="B179" s="216"/>
      <c r="C179" s="217"/>
      <c r="D179" s="204" t="s">
        <v>191</v>
      </c>
      <c r="E179" s="218" t="s">
        <v>22</v>
      </c>
      <c r="F179" s="219" t="s">
        <v>1158</v>
      </c>
      <c r="G179" s="217"/>
      <c r="H179" s="220">
        <v>6.4219999999999997</v>
      </c>
      <c r="I179" s="221"/>
      <c r="J179" s="221"/>
      <c r="K179" s="217"/>
      <c r="L179" s="217"/>
      <c r="M179" s="222"/>
      <c r="N179" s="223"/>
      <c r="O179" s="224"/>
      <c r="P179" s="224"/>
      <c r="Q179" s="224"/>
      <c r="R179" s="224"/>
      <c r="S179" s="224"/>
      <c r="T179" s="224"/>
      <c r="U179" s="224"/>
      <c r="V179" s="224"/>
      <c r="W179" s="224"/>
      <c r="X179" s="225"/>
      <c r="AT179" s="226" t="s">
        <v>191</v>
      </c>
      <c r="AU179" s="226" t="s">
        <v>150</v>
      </c>
      <c r="AV179" s="14" t="s">
        <v>150</v>
      </c>
      <c r="AW179" s="14" t="s">
        <v>5</v>
      </c>
      <c r="AX179" s="14" t="s">
        <v>76</v>
      </c>
      <c r="AY179" s="226" t="s">
        <v>141</v>
      </c>
    </row>
    <row r="180" spans="1:65" s="13" customFormat="1" ht="11.25">
      <c r="B180" s="206"/>
      <c r="C180" s="207"/>
      <c r="D180" s="204" t="s">
        <v>191</v>
      </c>
      <c r="E180" s="208" t="s">
        <v>22</v>
      </c>
      <c r="F180" s="209" t="s">
        <v>1159</v>
      </c>
      <c r="G180" s="207"/>
      <c r="H180" s="208" t="s">
        <v>22</v>
      </c>
      <c r="I180" s="210"/>
      <c r="J180" s="210"/>
      <c r="K180" s="207"/>
      <c r="L180" s="207"/>
      <c r="M180" s="211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4"/>
      <c r="AT180" s="215" t="s">
        <v>191</v>
      </c>
      <c r="AU180" s="215" t="s">
        <v>150</v>
      </c>
      <c r="AV180" s="13" t="s">
        <v>84</v>
      </c>
      <c r="AW180" s="13" t="s">
        <v>5</v>
      </c>
      <c r="AX180" s="13" t="s">
        <v>76</v>
      </c>
      <c r="AY180" s="215" t="s">
        <v>141</v>
      </c>
    </row>
    <row r="181" spans="1:65" s="14" customFormat="1" ht="11.25">
      <c r="B181" s="216"/>
      <c r="C181" s="217"/>
      <c r="D181" s="204" t="s">
        <v>191</v>
      </c>
      <c r="E181" s="218" t="s">
        <v>22</v>
      </c>
      <c r="F181" s="219" t="s">
        <v>1160</v>
      </c>
      <c r="G181" s="217"/>
      <c r="H181" s="220">
        <v>17.335999999999999</v>
      </c>
      <c r="I181" s="221"/>
      <c r="J181" s="221"/>
      <c r="K181" s="217"/>
      <c r="L181" s="217"/>
      <c r="M181" s="222"/>
      <c r="N181" s="223"/>
      <c r="O181" s="224"/>
      <c r="P181" s="224"/>
      <c r="Q181" s="224"/>
      <c r="R181" s="224"/>
      <c r="S181" s="224"/>
      <c r="T181" s="224"/>
      <c r="U181" s="224"/>
      <c r="V181" s="224"/>
      <c r="W181" s="224"/>
      <c r="X181" s="225"/>
      <c r="AT181" s="226" t="s">
        <v>191</v>
      </c>
      <c r="AU181" s="226" t="s">
        <v>150</v>
      </c>
      <c r="AV181" s="14" t="s">
        <v>150</v>
      </c>
      <c r="AW181" s="14" t="s">
        <v>5</v>
      </c>
      <c r="AX181" s="14" t="s">
        <v>76</v>
      </c>
      <c r="AY181" s="226" t="s">
        <v>141</v>
      </c>
    </row>
    <row r="182" spans="1:65" s="13" customFormat="1" ht="11.25">
      <c r="B182" s="206"/>
      <c r="C182" s="207"/>
      <c r="D182" s="204" t="s">
        <v>191</v>
      </c>
      <c r="E182" s="208" t="s">
        <v>22</v>
      </c>
      <c r="F182" s="209" t="s">
        <v>1161</v>
      </c>
      <c r="G182" s="207"/>
      <c r="H182" s="208" t="s">
        <v>22</v>
      </c>
      <c r="I182" s="210"/>
      <c r="J182" s="210"/>
      <c r="K182" s="207"/>
      <c r="L182" s="207"/>
      <c r="M182" s="211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4"/>
      <c r="AT182" s="215" t="s">
        <v>191</v>
      </c>
      <c r="AU182" s="215" t="s">
        <v>150</v>
      </c>
      <c r="AV182" s="13" t="s">
        <v>84</v>
      </c>
      <c r="AW182" s="13" t="s">
        <v>5</v>
      </c>
      <c r="AX182" s="13" t="s">
        <v>76</v>
      </c>
      <c r="AY182" s="215" t="s">
        <v>141</v>
      </c>
    </row>
    <row r="183" spans="1:65" s="14" customFormat="1" ht="11.25">
      <c r="B183" s="216"/>
      <c r="C183" s="217"/>
      <c r="D183" s="204" t="s">
        <v>191</v>
      </c>
      <c r="E183" s="218" t="s">
        <v>22</v>
      </c>
      <c r="F183" s="219" t="s">
        <v>1162</v>
      </c>
      <c r="G183" s="217"/>
      <c r="H183" s="220">
        <v>7.1029999999999998</v>
      </c>
      <c r="I183" s="221"/>
      <c r="J183" s="221"/>
      <c r="K183" s="217"/>
      <c r="L183" s="217"/>
      <c r="M183" s="222"/>
      <c r="N183" s="223"/>
      <c r="O183" s="224"/>
      <c r="P183" s="224"/>
      <c r="Q183" s="224"/>
      <c r="R183" s="224"/>
      <c r="S183" s="224"/>
      <c r="T183" s="224"/>
      <c r="U183" s="224"/>
      <c r="V183" s="224"/>
      <c r="W183" s="224"/>
      <c r="X183" s="225"/>
      <c r="AT183" s="226" t="s">
        <v>191</v>
      </c>
      <c r="AU183" s="226" t="s">
        <v>150</v>
      </c>
      <c r="AV183" s="14" t="s">
        <v>150</v>
      </c>
      <c r="AW183" s="14" t="s">
        <v>5</v>
      </c>
      <c r="AX183" s="14" t="s">
        <v>76</v>
      </c>
      <c r="AY183" s="226" t="s">
        <v>141</v>
      </c>
    </row>
    <row r="184" spans="1:65" s="15" customFormat="1" ht="11.25">
      <c r="B184" s="227"/>
      <c r="C184" s="228"/>
      <c r="D184" s="204" t="s">
        <v>191</v>
      </c>
      <c r="E184" s="229" t="s">
        <v>22</v>
      </c>
      <c r="F184" s="230" t="s">
        <v>195</v>
      </c>
      <c r="G184" s="228"/>
      <c r="H184" s="231">
        <v>76.289000000000001</v>
      </c>
      <c r="I184" s="232"/>
      <c r="J184" s="232"/>
      <c r="K184" s="228"/>
      <c r="L184" s="228"/>
      <c r="M184" s="233"/>
      <c r="N184" s="234"/>
      <c r="O184" s="235"/>
      <c r="P184" s="235"/>
      <c r="Q184" s="235"/>
      <c r="R184" s="235"/>
      <c r="S184" s="235"/>
      <c r="T184" s="235"/>
      <c r="U184" s="235"/>
      <c r="V184" s="235"/>
      <c r="W184" s="235"/>
      <c r="X184" s="236"/>
      <c r="AT184" s="237" t="s">
        <v>191</v>
      </c>
      <c r="AU184" s="237" t="s">
        <v>150</v>
      </c>
      <c r="AV184" s="15" t="s">
        <v>185</v>
      </c>
      <c r="AW184" s="15" t="s">
        <v>5</v>
      </c>
      <c r="AX184" s="15" t="s">
        <v>84</v>
      </c>
      <c r="AY184" s="237" t="s">
        <v>141</v>
      </c>
    </row>
    <row r="185" spans="1:65" s="12" customFormat="1" ht="22.9" customHeight="1">
      <c r="B185" s="162"/>
      <c r="C185" s="163"/>
      <c r="D185" s="164" t="s">
        <v>75</v>
      </c>
      <c r="E185" s="177" t="s">
        <v>314</v>
      </c>
      <c r="F185" s="177" t="s">
        <v>315</v>
      </c>
      <c r="G185" s="163"/>
      <c r="H185" s="163"/>
      <c r="I185" s="166"/>
      <c r="J185" s="166"/>
      <c r="K185" s="178">
        <f>BK185</f>
        <v>0</v>
      </c>
      <c r="L185" s="163"/>
      <c r="M185" s="168"/>
      <c r="N185" s="169"/>
      <c r="O185" s="170"/>
      <c r="P185" s="170"/>
      <c r="Q185" s="171">
        <f>SUM(Q186:Q258)</f>
        <v>0</v>
      </c>
      <c r="R185" s="171">
        <f>SUM(R186:R258)</f>
        <v>0</v>
      </c>
      <c r="S185" s="170"/>
      <c r="T185" s="172">
        <f>SUM(T186:T258)</f>
        <v>0</v>
      </c>
      <c r="U185" s="170"/>
      <c r="V185" s="172">
        <f>SUM(V186:V258)</f>
        <v>7.7734999999999992E-3</v>
      </c>
      <c r="W185" s="170"/>
      <c r="X185" s="173">
        <f>SUM(X186:X258)</f>
        <v>3.6589480000000005</v>
      </c>
      <c r="AR185" s="174" t="s">
        <v>84</v>
      </c>
      <c r="AT185" s="175" t="s">
        <v>75</v>
      </c>
      <c r="AU185" s="175" t="s">
        <v>84</v>
      </c>
      <c r="AY185" s="174" t="s">
        <v>141</v>
      </c>
      <c r="BK185" s="176">
        <f>SUM(BK186:BK258)</f>
        <v>0</v>
      </c>
    </row>
    <row r="186" spans="1:65" s="2" customFormat="1" ht="37.9" customHeight="1">
      <c r="A186" s="37"/>
      <c r="B186" s="38"/>
      <c r="C186" s="179" t="s">
        <v>316</v>
      </c>
      <c r="D186" s="179" t="s">
        <v>144</v>
      </c>
      <c r="E186" s="180" t="s">
        <v>317</v>
      </c>
      <c r="F186" s="181" t="s">
        <v>318</v>
      </c>
      <c r="G186" s="182" t="s">
        <v>199</v>
      </c>
      <c r="H186" s="183">
        <v>222.1</v>
      </c>
      <c r="I186" s="184"/>
      <c r="J186" s="184"/>
      <c r="K186" s="185">
        <f>ROUND(P186*H186,2)</f>
        <v>0</v>
      </c>
      <c r="L186" s="181" t="s">
        <v>184</v>
      </c>
      <c r="M186" s="42"/>
      <c r="N186" s="186" t="s">
        <v>22</v>
      </c>
      <c r="O186" s="187" t="s">
        <v>46</v>
      </c>
      <c r="P186" s="188">
        <f>I186+J186</f>
        <v>0</v>
      </c>
      <c r="Q186" s="188">
        <f>ROUND(I186*H186,2)</f>
        <v>0</v>
      </c>
      <c r="R186" s="188">
        <f>ROUND(J186*H186,2)</f>
        <v>0</v>
      </c>
      <c r="S186" s="67"/>
      <c r="T186" s="189">
        <f>S186*H186</f>
        <v>0</v>
      </c>
      <c r="U186" s="189">
        <v>3.4999999999999997E-5</v>
      </c>
      <c r="V186" s="189">
        <f>U186*H186</f>
        <v>7.7734999999999992E-3</v>
      </c>
      <c r="W186" s="189">
        <v>0</v>
      </c>
      <c r="X186" s="190">
        <f>W186*H186</f>
        <v>0</v>
      </c>
      <c r="Y186" s="37"/>
      <c r="Z186" s="37"/>
      <c r="AA186" s="37"/>
      <c r="AB186" s="37"/>
      <c r="AC186" s="37"/>
      <c r="AD186" s="37"/>
      <c r="AE186" s="37"/>
      <c r="AR186" s="191" t="s">
        <v>185</v>
      </c>
      <c r="AT186" s="191" t="s">
        <v>144</v>
      </c>
      <c r="AU186" s="191" t="s">
        <v>150</v>
      </c>
      <c r="AY186" s="20" t="s">
        <v>141</v>
      </c>
      <c r="BE186" s="192">
        <f>IF(O186="základní",K186,0)</f>
        <v>0</v>
      </c>
      <c r="BF186" s="192">
        <f>IF(O186="snížená",K186,0)</f>
        <v>0</v>
      </c>
      <c r="BG186" s="192">
        <f>IF(O186="zákl. přenesená",K186,0)</f>
        <v>0</v>
      </c>
      <c r="BH186" s="192">
        <f>IF(O186="sníž. přenesená",K186,0)</f>
        <v>0</v>
      </c>
      <c r="BI186" s="192">
        <f>IF(O186="nulová",K186,0)</f>
        <v>0</v>
      </c>
      <c r="BJ186" s="20" t="s">
        <v>150</v>
      </c>
      <c r="BK186" s="192">
        <f>ROUND(P186*H186,2)</f>
        <v>0</v>
      </c>
      <c r="BL186" s="20" t="s">
        <v>185</v>
      </c>
      <c r="BM186" s="191" t="s">
        <v>1163</v>
      </c>
    </row>
    <row r="187" spans="1:65" s="2" customFormat="1" ht="11.25">
      <c r="A187" s="37"/>
      <c r="B187" s="38"/>
      <c r="C187" s="39"/>
      <c r="D187" s="199" t="s">
        <v>187</v>
      </c>
      <c r="E187" s="39"/>
      <c r="F187" s="200" t="s">
        <v>320</v>
      </c>
      <c r="G187" s="39"/>
      <c r="H187" s="39"/>
      <c r="I187" s="201"/>
      <c r="J187" s="201"/>
      <c r="K187" s="39"/>
      <c r="L187" s="39"/>
      <c r="M187" s="42"/>
      <c r="N187" s="202"/>
      <c r="O187" s="203"/>
      <c r="P187" s="67"/>
      <c r="Q187" s="67"/>
      <c r="R187" s="67"/>
      <c r="S187" s="67"/>
      <c r="T187" s="67"/>
      <c r="U187" s="67"/>
      <c r="V187" s="67"/>
      <c r="W187" s="67"/>
      <c r="X187" s="68"/>
      <c r="Y187" s="37"/>
      <c r="Z187" s="37"/>
      <c r="AA187" s="37"/>
      <c r="AB187" s="37"/>
      <c r="AC187" s="37"/>
      <c r="AD187" s="37"/>
      <c r="AE187" s="37"/>
      <c r="AT187" s="20" t="s">
        <v>187</v>
      </c>
      <c r="AU187" s="20" t="s">
        <v>150</v>
      </c>
    </row>
    <row r="188" spans="1:65" s="13" customFormat="1" ht="11.25">
      <c r="B188" s="206"/>
      <c r="C188" s="207"/>
      <c r="D188" s="204" t="s">
        <v>191</v>
      </c>
      <c r="E188" s="208" t="s">
        <v>22</v>
      </c>
      <c r="F188" s="209" t="s">
        <v>321</v>
      </c>
      <c r="G188" s="207"/>
      <c r="H188" s="208" t="s">
        <v>22</v>
      </c>
      <c r="I188" s="210"/>
      <c r="J188" s="210"/>
      <c r="K188" s="207"/>
      <c r="L188" s="207"/>
      <c r="M188" s="211"/>
      <c r="N188" s="212"/>
      <c r="O188" s="213"/>
      <c r="P188" s="213"/>
      <c r="Q188" s="213"/>
      <c r="R188" s="213"/>
      <c r="S188" s="213"/>
      <c r="T188" s="213"/>
      <c r="U188" s="213"/>
      <c r="V188" s="213"/>
      <c r="W188" s="213"/>
      <c r="X188" s="214"/>
      <c r="AT188" s="215" t="s">
        <v>191</v>
      </c>
      <c r="AU188" s="215" t="s">
        <v>150</v>
      </c>
      <c r="AV188" s="13" t="s">
        <v>84</v>
      </c>
      <c r="AW188" s="13" t="s">
        <v>5</v>
      </c>
      <c r="AX188" s="13" t="s">
        <v>76</v>
      </c>
      <c r="AY188" s="215" t="s">
        <v>141</v>
      </c>
    </row>
    <row r="189" spans="1:65" s="14" customFormat="1" ht="11.25">
      <c r="B189" s="216"/>
      <c r="C189" s="217"/>
      <c r="D189" s="204" t="s">
        <v>191</v>
      </c>
      <c r="E189" s="218" t="s">
        <v>22</v>
      </c>
      <c r="F189" s="219" t="s">
        <v>1164</v>
      </c>
      <c r="G189" s="217"/>
      <c r="H189" s="220">
        <v>146.30000000000001</v>
      </c>
      <c r="I189" s="221"/>
      <c r="J189" s="221"/>
      <c r="K189" s="217"/>
      <c r="L189" s="217"/>
      <c r="M189" s="222"/>
      <c r="N189" s="223"/>
      <c r="O189" s="224"/>
      <c r="P189" s="224"/>
      <c r="Q189" s="224"/>
      <c r="R189" s="224"/>
      <c r="S189" s="224"/>
      <c r="T189" s="224"/>
      <c r="U189" s="224"/>
      <c r="V189" s="224"/>
      <c r="W189" s="224"/>
      <c r="X189" s="225"/>
      <c r="AT189" s="226" t="s">
        <v>191</v>
      </c>
      <c r="AU189" s="226" t="s">
        <v>150</v>
      </c>
      <c r="AV189" s="14" t="s">
        <v>150</v>
      </c>
      <c r="AW189" s="14" t="s">
        <v>5</v>
      </c>
      <c r="AX189" s="14" t="s">
        <v>76</v>
      </c>
      <c r="AY189" s="226" t="s">
        <v>141</v>
      </c>
    </row>
    <row r="190" spans="1:65" s="13" customFormat="1" ht="11.25">
      <c r="B190" s="206"/>
      <c r="C190" s="207"/>
      <c r="D190" s="204" t="s">
        <v>191</v>
      </c>
      <c r="E190" s="208" t="s">
        <v>22</v>
      </c>
      <c r="F190" s="209" t="s">
        <v>323</v>
      </c>
      <c r="G190" s="207"/>
      <c r="H190" s="208" t="s">
        <v>22</v>
      </c>
      <c r="I190" s="210"/>
      <c r="J190" s="210"/>
      <c r="K190" s="207"/>
      <c r="L190" s="207"/>
      <c r="M190" s="211"/>
      <c r="N190" s="212"/>
      <c r="O190" s="213"/>
      <c r="P190" s="213"/>
      <c r="Q190" s="213"/>
      <c r="R190" s="213"/>
      <c r="S190" s="213"/>
      <c r="T190" s="213"/>
      <c r="U190" s="213"/>
      <c r="V190" s="213"/>
      <c r="W190" s="213"/>
      <c r="X190" s="214"/>
      <c r="AT190" s="215" t="s">
        <v>191</v>
      </c>
      <c r="AU190" s="215" t="s">
        <v>150</v>
      </c>
      <c r="AV190" s="13" t="s">
        <v>84</v>
      </c>
      <c r="AW190" s="13" t="s">
        <v>5</v>
      </c>
      <c r="AX190" s="13" t="s">
        <v>76</v>
      </c>
      <c r="AY190" s="215" t="s">
        <v>141</v>
      </c>
    </row>
    <row r="191" spans="1:65" s="14" customFormat="1" ht="11.25">
      <c r="B191" s="216"/>
      <c r="C191" s="217"/>
      <c r="D191" s="204" t="s">
        <v>191</v>
      </c>
      <c r="E191" s="218" t="s">
        <v>22</v>
      </c>
      <c r="F191" s="219" t="s">
        <v>324</v>
      </c>
      <c r="G191" s="217"/>
      <c r="H191" s="220">
        <v>35.22</v>
      </c>
      <c r="I191" s="221"/>
      <c r="J191" s="221"/>
      <c r="K191" s="217"/>
      <c r="L191" s="217"/>
      <c r="M191" s="222"/>
      <c r="N191" s="223"/>
      <c r="O191" s="224"/>
      <c r="P191" s="224"/>
      <c r="Q191" s="224"/>
      <c r="R191" s="224"/>
      <c r="S191" s="224"/>
      <c r="T191" s="224"/>
      <c r="U191" s="224"/>
      <c r="V191" s="224"/>
      <c r="W191" s="224"/>
      <c r="X191" s="225"/>
      <c r="AT191" s="226" t="s">
        <v>191</v>
      </c>
      <c r="AU191" s="226" t="s">
        <v>150</v>
      </c>
      <c r="AV191" s="14" t="s">
        <v>150</v>
      </c>
      <c r="AW191" s="14" t="s">
        <v>5</v>
      </c>
      <c r="AX191" s="14" t="s">
        <v>76</v>
      </c>
      <c r="AY191" s="226" t="s">
        <v>141</v>
      </c>
    </row>
    <row r="192" spans="1:65" s="13" customFormat="1" ht="11.25">
      <c r="B192" s="206"/>
      <c r="C192" s="207"/>
      <c r="D192" s="204" t="s">
        <v>191</v>
      </c>
      <c r="E192" s="208" t="s">
        <v>22</v>
      </c>
      <c r="F192" s="209" t="s">
        <v>325</v>
      </c>
      <c r="G192" s="207"/>
      <c r="H192" s="208" t="s">
        <v>22</v>
      </c>
      <c r="I192" s="210"/>
      <c r="J192" s="210"/>
      <c r="K192" s="207"/>
      <c r="L192" s="207"/>
      <c r="M192" s="211"/>
      <c r="N192" s="212"/>
      <c r="O192" s="213"/>
      <c r="P192" s="213"/>
      <c r="Q192" s="213"/>
      <c r="R192" s="213"/>
      <c r="S192" s="213"/>
      <c r="T192" s="213"/>
      <c r="U192" s="213"/>
      <c r="V192" s="213"/>
      <c r="W192" s="213"/>
      <c r="X192" s="214"/>
      <c r="AT192" s="215" t="s">
        <v>191</v>
      </c>
      <c r="AU192" s="215" t="s">
        <v>150</v>
      </c>
      <c r="AV192" s="13" t="s">
        <v>84</v>
      </c>
      <c r="AW192" s="13" t="s">
        <v>5</v>
      </c>
      <c r="AX192" s="13" t="s">
        <v>76</v>
      </c>
      <c r="AY192" s="215" t="s">
        <v>141</v>
      </c>
    </row>
    <row r="193" spans="1:65" s="14" customFormat="1" ht="11.25">
      <c r="B193" s="216"/>
      <c r="C193" s="217"/>
      <c r="D193" s="204" t="s">
        <v>191</v>
      </c>
      <c r="E193" s="218" t="s">
        <v>22</v>
      </c>
      <c r="F193" s="219" t="s">
        <v>326</v>
      </c>
      <c r="G193" s="217"/>
      <c r="H193" s="220">
        <v>40.58</v>
      </c>
      <c r="I193" s="221"/>
      <c r="J193" s="221"/>
      <c r="K193" s="217"/>
      <c r="L193" s="217"/>
      <c r="M193" s="222"/>
      <c r="N193" s="223"/>
      <c r="O193" s="224"/>
      <c r="P193" s="224"/>
      <c r="Q193" s="224"/>
      <c r="R193" s="224"/>
      <c r="S193" s="224"/>
      <c r="T193" s="224"/>
      <c r="U193" s="224"/>
      <c r="V193" s="224"/>
      <c r="W193" s="224"/>
      <c r="X193" s="225"/>
      <c r="AT193" s="226" t="s">
        <v>191</v>
      </c>
      <c r="AU193" s="226" t="s">
        <v>150</v>
      </c>
      <c r="AV193" s="14" t="s">
        <v>150</v>
      </c>
      <c r="AW193" s="14" t="s">
        <v>5</v>
      </c>
      <c r="AX193" s="14" t="s">
        <v>76</v>
      </c>
      <c r="AY193" s="226" t="s">
        <v>141</v>
      </c>
    </row>
    <row r="194" spans="1:65" s="15" customFormat="1" ht="11.25">
      <c r="B194" s="227"/>
      <c r="C194" s="228"/>
      <c r="D194" s="204" t="s">
        <v>191</v>
      </c>
      <c r="E194" s="229" t="s">
        <v>22</v>
      </c>
      <c r="F194" s="230" t="s">
        <v>195</v>
      </c>
      <c r="G194" s="228"/>
      <c r="H194" s="231">
        <v>222.1</v>
      </c>
      <c r="I194" s="232"/>
      <c r="J194" s="232"/>
      <c r="K194" s="228"/>
      <c r="L194" s="228"/>
      <c r="M194" s="233"/>
      <c r="N194" s="234"/>
      <c r="O194" s="235"/>
      <c r="P194" s="235"/>
      <c r="Q194" s="235"/>
      <c r="R194" s="235"/>
      <c r="S194" s="235"/>
      <c r="T194" s="235"/>
      <c r="U194" s="235"/>
      <c r="V194" s="235"/>
      <c r="W194" s="235"/>
      <c r="X194" s="236"/>
      <c r="AT194" s="237" t="s">
        <v>191</v>
      </c>
      <c r="AU194" s="237" t="s">
        <v>150</v>
      </c>
      <c r="AV194" s="15" t="s">
        <v>185</v>
      </c>
      <c r="AW194" s="15" t="s">
        <v>5</v>
      </c>
      <c r="AX194" s="15" t="s">
        <v>84</v>
      </c>
      <c r="AY194" s="237" t="s">
        <v>141</v>
      </c>
    </row>
    <row r="195" spans="1:65" s="2" customFormat="1" ht="37.9" customHeight="1">
      <c r="A195" s="37"/>
      <c r="B195" s="38"/>
      <c r="C195" s="179" t="s">
        <v>648</v>
      </c>
      <c r="D195" s="179" t="s">
        <v>144</v>
      </c>
      <c r="E195" s="180" t="s">
        <v>1165</v>
      </c>
      <c r="F195" s="181" t="s">
        <v>1166</v>
      </c>
      <c r="G195" s="182" t="s">
        <v>199</v>
      </c>
      <c r="H195" s="183">
        <v>1.5760000000000001</v>
      </c>
      <c r="I195" s="184"/>
      <c r="J195" s="184"/>
      <c r="K195" s="185">
        <f>ROUND(P195*H195,2)</f>
        <v>0</v>
      </c>
      <c r="L195" s="181" t="s">
        <v>184</v>
      </c>
      <c r="M195" s="42"/>
      <c r="N195" s="186" t="s">
        <v>22</v>
      </c>
      <c r="O195" s="187" t="s">
        <v>46</v>
      </c>
      <c r="P195" s="188">
        <f>I195+J195</f>
        <v>0</v>
      </c>
      <c r="Q195" s="188">
        <f>ROUND(I195*H195,2)</f>
        <v>0</v>
      </c>
      <c r="R195" s="188">
        <f>ROUND(J195*H195,2)</f>
        <v>0</v>
      </c>
      <c r="S195" s="67"/>
      <c r="T195" s="189">
        <f>S195*H195</f>
        <v>0</v>
      </c>
      <c r="U195" s="189">
        <v>0</v>
      </c>
      <c r="V195" s="189">
        <f>U195*H195</f>
        <v>0</v>
      </c>
      <c r="W195" s="189">
        <v>8.7999999999999995E-2</v>
      </c>
      <c r="X195" s="190">
        <f>W195*H195</f>
        <v>0.13868800000000001</v>
      </c>
      <c r="Y195" s="37"/>
      <c r="Z195" s="37"/>
      <c r="AA195" s="37"/>
      <c r="AB195" s="37"/>
      <c r="AC195" s="37"/>
      <c r="AD195" s="37"/>
      <c r="AE195" s="37"/>
      <c r="AR195" s="191" t="s">
        <v>185</v>
      </c>
      <c r="AT195" s="191" t="s">
        <v>144</v>
      </c>
      <c r="AU195" s="191" t="s">
        <v>150</v>
      </c>
      <c r="AY195" s="20" t="s">
        <v>141</v>
      </c>
      <c r="BE195" s="192">
        <f>IF(O195="základní",K195,0)</f>
        <v>0</v>
      </c>
      <c r="BF195" s="192">
        <f>IF(O195="snížená",K195,0)</f>
        <v>0</v>
      </c>
      <c r="BG195" s="192">
        <f>IF(O195="zákl. přenesená",K195,0)</f>
        <v>0</v>
      </c>
      <c r="BH195" s="192">
        <f>IF(O195="sníž. přenesená",K195,0)</f>
        <v>0</v>
      </c>
      <c r="BI195" s="192">
        <f>IF(O195="nulová",K195,0)</f>
        <v>0</v>
      </c>
      <c r="BJ195" s="20" t="s">
        <v>150</v>
      </c>
      <c r="BK195" s="192">
        <f>ROUND(P195*H195,2)</f>
        <v>0</v>
      </c>
      <c r="BL195" s="20" t="s">
        <v>185</v>
      </c>
      <c r="BM195" s="191" t="s">
        <v>1167</v>
      </c>
    </row>
    <row r="196" spans="1:65" s="2" customFormat="1" ht="11.25">
      <c r="A196" s="37"/>
      <c r="B196" s="38"/>
      <c r="C196" s="39"/>
      <c r="D196" s="199" t="s">
        <v>187</v>
      </c>
      <c r="E196" s="39"/>
      <c r="F196" s="200" t="s">
        <v>1168</v>
      </c>
      <c r="G196" s="39"/>
      <c r="H196" s="39"/>
      <c r="I196" s="201"/>
      <c r="J196" s="201"/>
      <c r="K196" s="39"/>
      <c r="L196" s="39"/>
      <c r="M196" s="42"/>
      <c r="N196" s="202"/>
      <c r="O196" s="203"/>
      <c r="P196" s="67"/>
      <c r="Q196" s="67"/>
      <c r="R196" s="67"/>
      <c r="S196" s="67"/>
      <c r="T196" s="67"/>
      <c r="U196" s="67"/>
      <c r="V196" s="67"/>
      <c r="W196" s="67"/>
      <c r="X196" s="68"/>
      <c r="Y196" s="37"/>
      <c r="Z196" s="37"/>
      <c r="AA196" s="37"/>
      <c r="AB196" s="37"/>
      <c r="AC196" s="37"/>
      <c r="AD196" s="37"/>
      <c r="AE196" s="37"/>
      <c r="AT196" s="20" t="s">
        <v>187</v>
      </c>
      <c r="AU196" s="20" t="s">
        <v>150</v>
      </c>
    </row>
    <row r="197" spans="1:65" s="13" customFormat="1" ht="11.25">
      <c r="B197" s="206"/>
      <c r="C197" s="207"/>
      <c r="D197" s="204" t="s">
        <v>191</v>
      </c>
      <c r="E197" s="208" t="s">
        <v>22</v>
      </c>
      <c r="F197" s="209" t="s">
        <v>1169</v>
      </c>
      <c r="G197" s="207"/>
      <c r="H197" s="208" t="s">
        <v>22</v>
      </c>
      <c r="I197" s="210"/>
      <c r="J197" s="210"/>
      <c r="K197" s="207"/>
      <c r="L197" s="207"/>
      <c r="M197" s="211"/>
      <c r="N197" s="212"/>
      <c r="O197" s="213"/>
      <c r="P197" s="213"/>
      <c r="Q197" s="213"/>
      <c r="R197" s="213"/>
      <c r="S197" s="213"/>
      <c r="T197" s="213"/>
      <c r="U197" s="213"/>
      <c r="V197" s="213"/>
      <c r="W197" s="213"/>
      <c r="X197" s="214"/>
      <c r="AT197" s="215" t="s">
        <v>191</v>
      </c>
      <c r="AU197" s="215" t="s">
        <v>150</v>
      </c>
      <c r="AV197" s="13" t="s">
        <v>84</v>
      </c>
      <c r="AW197" s="13" t="s">
        <v>5</v>
      </c>
      <c r="AX197" s="13" t="s">
        <v>76</v>
      </c>
      <c r="AY197" s="215" t="s">
        <v>141</v>
      </c>
    </row>
    <row r="198" spans="1:65" s="14" customFormat="1" ht="11.25">
      <c r="B198" s="216"/>
      <c r="C198" s="217"/>
      <c r="D198" s="204" t="s">
        <v>191</v>
      </c>
      <c r="E198" s="218" t="s">
        <v>22</v>
      </c>
      <c r="F198" s="219" t="s">
        <v>349</v>
      </c>
      <c r="G198" s="217"/>
      <c r="H198" s="220">
        <v>1.5760000000000001</v>
      </c>
      <c r="I198" s="221"/>
      <c r="J198" s="221"/>
      <c r="K198" s="217"/>
      <c r="L198" s="217"/>
      <c r="M198" s="222"/>
      <c r="N198" s="223"/>
      <c r="O198" s="224"/>
      <c r="P198" s="224"/>
      <c r="Q198" s="224"/>
      <c r="R198" s="224"/>
      <c r="S198" s="224"/>
      <c r="T198" s="224"/>
      <c r="U198" s="224"/>
      <c r="V198" s="224"/>
      <c r="W198" s="224"/>
      <c r="X198" s="225"/>
      <c r="AT198" s="226" t="s">
        <v>191</v>
      </c>
      <c r="AU198" s="226" t="s">
        <v>150</v>
      </c>
      <c r="AV198" s="14" t="s">
        <v>150</v>
      </c>
      <c r="AW198" s="14" t="s">
        <v>5</v>
      </c>
      <c r="AX198" s="14" t="s">
        <v>76</v>
      </c>
      <c r="AY198" s="226" t="s">
        <v>141</v>
      </c>
    </row>
    <row r="199" spans="1:65" s="15" customFormat="1" ht="11.25">
      <c r="B199" s="227"/>
      <c r="C199" s="228"/>
      <c r="D199" s="204" t="s">
        <v>191</v>
      </c>
      <c r="E199" s="229" t="s">
        <v>22</v>
      </c>
      <c r="F199" s="230" t="s">
        <v>195</v>
      </c>
      <c r="G199" s="228"/>
      <c r="H199" s="231">
        <v>1.5760000000000001</v>
      </c>
      <c r="I199" s="232"/>
      <c r="J199" s="232"/>
      <c r="K199" s="228"/>
      <c r="L199" s="228"/>
      <c r="M199" s="233"/>
      <c r="N199" s="234"/>
      <c r="O199" s="235"/>
      <c r="P199" s="235"/>
      <c r="Q199" s="235"/>
      <c r="R199" s="235"/>
      <c r="S199" s="235"/>
      <c r="T199" s="235"/>
      <c r="U199" s="235"/>
      <c r="V199" s="235"/>
      <c r="W199" s="235"/>
      <c r="X199" s="236"/>
      <c r="AT199" s="237" t="s">
        <v>191</v>
      </c>
      <c r="AU199" s="237" t="s">
        <v>150</v>
      </c>
      <c r="AV199" s="15" t="s">
        <v>185</v>
      </c>
      <c r="AW199" s="15" t="s">
        <v>5</v>
      </c>
      <c r="AX199" s="15" t="s">
        <v>84</v>
      </c>
      <c r="AY199" s="237" t="s">
        <v>141</v>
      </c>
    </row>
    <row r="200" spans="1:65" s="2" customFormat="1" ht="37.9" customHeight="1">
      <c r="A200" s="37"/>
      <c r="B200" s="38"/>
      <c r="C200" s="179" t="s">
        <v>308</v>
      </c>
      <c r="D200" s="179" t="s">
        <v>144</v>
      </c>
      <c r="E200" s="180" t="s">
        <v>369</v>
      </c>
      <c r="F200" s="181" t="s">
        <v>370</v>
      </c>
      <c r="G200" s="182" t="s">
        <v>199</v>
      </c>
      <c r="H200" s="183">
        <v>352.02600000000001</v>
      </c>
      <c r="I200" s="184"/>
      <c r="J200" s="184"/>
      <c r="K200" s="185">
        <f>ROUND(P200*H200,2)</f>
        <v>0</v>
      </c>
      <c r="L200" s="181" t="s">
        <v>184</v>
      </c>
      <c r="M200" s="42"/>
      <c r="N200" s="186" t="s">
        <v>22</v>
      </c>
      <c r="O200" s="187" t="s">
        <v>46</v>
      </c>
      <c r="P200" s="188">
        <f>I200+J200</f>
        <v>0</v>
      </c>
      <c r="Q200" s="188">
        <f>ROUND(I200*H200,2)</f>
        <v>0</v>
      </c>
      <c r="R200" s="188">
        <f>ROUND(J200*H200,2)</f>
        <v>0</v>
      </c>
      <c r="S200" s="67"/>
      <c r="T200" s="189">
        <f>S200*H200</f>
        <v>0</v>
      </c>
      <c r="U200" s="189">
        <v>0</v>
      </c>
      <c r="V200" s="189">
        <f>U200*H200</f>
        <v>0</v>
      </c>
      <c r="W200" s="189">
        <v>0.01</v>
      </c>
      <c r="X200" s="190">
        <f>W200*H200</f>
        <v>3.5202600000000004</v>
      </c>
      <c r="Y200" s="37"/>
      <c r="Z200" s="37"/>
      <c r="AA200" s="37"/>
      <c r="AB200" s="37"/>
      <c r="AC200" s="37"/>
      <c r="AD200" s="37"/>
      <c r="AE200" s="37"/>
      <c r="AR200" s="191" t="s">
        <v>371</v>
      </c>
      <c r="AT200" s="191" t="s">
        <v>144</v>
      </c>
      <c r="AU200" s="191" t="s">
        <v>150</v>
      </c>
      <c r="AY200" s="20" t="s">
        <v>141</v>
      </c>
      <c r="BE200" s="192">
        <f>IF(O200="základní",K200,0)</f>
        <v>0</v>
      </c>
      <c r="BF200" s="192">
        <f>IF(O200="snížená",K200,0)</f>
        <v>0</v>
      </c>
      <c r="BG200" s="192">
        <f>IF(O200="zákl. přenesená",K200,0)</f>
        <v>0</v>
      </c>
      <c r="BH200" s="192">
        <f>IF(O200="sníž. přenesená",K200,0)</f>
        <v>0</v>
      </c>
      <c r="BI200" s="192">
        <f>IF(O200="nulová",K200,0)</f>
        <v>0</v>
      </c>
      <c r="BJ200" s="20" t="s">
        <v>150</v>
      </c>
      <c r="BK200" s="192">
        <f>ROUND(P200*H200,2)</f>
        <v>0</v>
      </c>
      <c r="BL200" s="20" t="s">
        <v>371</v>
      </c>
      <c r="BM200" s="191" t="s">
        <v>1170</v>
      </c>
    </row>
    <row r="201" spans="1:65" s="2" customFormat="1" ht="11.25">
      <c r="A201" s="37"/>
      <c r="B201" s="38"/>
      <c r="C201" s="39"/>
      <c r="D201" s="199" t="s">
        <v>187</v>
      </c>
      <c r="E201" s="39"/>
      <c r="F201" s="200" t="s">
        <v>373</v>
      </c>
      <c r="G201" s="39"/>
      <c r="H201" s="39"/>
      <c r="I201" s="201"/>
      <c r="J201" s="201"/>
      <c r="K201" s="39"/>
      <c r="L201" s="39"/>
      <c r="M201" s="42"/>
      <c r="N201" s="202"/>
      <c r="O201" s="203"/>
      <c r="P201" s="67"/>
      <c r="Q201" s="67"/>
      <c r="R201" s="67"/>
      <c r="S201" s="67"/>
      <c r="T201" s="67"/>
      <c r="U201" s="67"/>
      <c r="V201" s="67"/>
      <c r="W201" s="67"/>
      <c r="X201" s="68"/>
      <c r="Y201" s="37"/>
      <c r="Z201" s="37"/>
      <c r="AA201" s="37"/>
      <c r="AB201" s="37"/>
      <c r="AC201" s="37"/>
      <c r="AD201" s="37"/>
      <c r="AE201" s="37"/>
      <c r="AT201" s="20" t="s">
        <v>187</v>
      </c>
      <c r="AU201" s="20" t="s">
        <v>150</v>
      </c>
    </row>
    <row r="202" spans="1:65" s="13" customFormat="1" ht="11.25">
      <c r="B202" s="206"/>
      <c r="C202" s="207"/>
      <c r="D202" s="204" t="s">
        <v>191</v>
      </c>
      <c r="E202" s="208" t="s">
        <v>22</v>
      </c>
      <c r="F202" s="209" t="s">
        <v>537</v>
      </c>
      <c r="G202" s="207"/>
      <c r="H202" s="208" t="s">
        <v>22</v>
      </c>
      <c r="I202" s="210"/>
      <c r="J202" s="210"/>
      <c r="K202" s="207"/>
      <c r="L202" s="207"/>
      <c r="M202" s="211"/>
      <c r="N202" s="212"/>
      <c r="O202" s="213"/>
      <c r="P202" s="213"/>
      <c r="Q202" s="213"/>
      <c r="R202" s="213"/>
      <c r="S202" s="213"/>
      <c r="T202" s="213"/>
      <c r="U202" s="213"/>
      <c r="V202" s="213"/>
      <c r="W202" s="213"/>
      <c r="X202" s="214"/>
      <c r="AT202" s="215" t="s">
        <v>191</v>
      </c>
      <c r="AU202" s="215" t="s">
        <v>150</v>
      </c>
      <c r="AV202" s="13" t="s">
        <v>84</v>
      </c>
      <c r="AW202" s="13" t="s">
        <v>5</v>
      </c>
      <c r="AX202" s="13" t="s">
        <v>76</v>
      </c>
      <c r="AY202" s="215" t="s">
        <v>141</v>
      </c>
    </row>
    <row r="203" spans="1:65" s="14" customFormat="1" ht="11.25">
      <c r="B203" s="216"/>
      <c r="C203" s="217"/>
      <c r="D203" s="204" t="s">
        <v>191</v>
      </c>
      <c r="E203" s="218" t="s">
        <v>22</v>
      </c>
      <c r="F203" s="219" t="s">
        <v>1171</v>
      </c>
      <c r="G203" s="217"/>
      <c r="H203" s="220">
        <v>81.364000000000004</v>
      </c>
      <c r="I203" s="221"/>
      <c r="J203" s="221"/>
      <c r="K203" s="217"/>
      <c r="L203" s="217"/>
      <c r="M203" s="222"/>
      <c r="N203" s="223"/>
      <c r="O203" s="224"/>
      <c r="P203" s="224"/>
      <c r="Q203" s="224"/>
      <c r="R203" s="224"/>
      <c r="S203" s="224"/>
      <c r="T203" s="224"/>
      <c r="U203" s="224"/>
      <c r="V203" s="224"/>
      <c r="W203" s="224"/>
      <c r="X203" s="225"/>
      <c r="AT203" s="226" t="s">
        <v>191</v>
      </c>
      <c r="AU203" s="226" t="s">
        <v>150</v>
      </c>
      <c r="AV203" s="14" t="s">
        <v>150</v>
      </c>
      <c r="AW203" s="14" t="s">
        <v>5</v>
      </c>
      <c r="AX203" s="14" t="s">
        <v>76</v>
      </c>
      <c r="AY203" s="226" t="s">
        <v>141</v>
      </c>
    </row>
    <row r="204" spans="1:65" s="13" customFormat="1" ht="11.25">
      <c r="B204" s="206"/>
      <c r="C204" s="207"/>
      <c r="D204" s="204" t="s">
        <v>191</v>
      </c>
      <c r="E204" s="208" t="s">
        <v>22</v>
      </c>
      <c r="F204" s="209" t="s">
        <v>376</v>
      </c>
      <c r="G204" s="207"/>
      <c r="H204" s="208" t="s">
        <v>22</v>
      </c>
      <c r="I204" s="210"/>
      <c r="J204" s="210"/>
      <c r="K204" s="207"/>
      <c r="L204" s="207"/>
      <c r="M204" s="211"/>
      <c r="N204" s="212"/>
      <c r="O204" s="213"/>
      <c r="P204" s="213"/>
      <c r="Q204" s="213"/>
      <c r="R204" s="213"/>
      <c r="S204" s="213"/>
      <c r="T204" s="213"/>
      <c r="U204" s="213"/>
      <c r="V204" s="213"/>
      <c r="W204" s="213"/>
      <c r="X204" s="214"/>
      <c r="AT204" s="215" t="s">
        <v>191</v>
      </c>
      <c r="AU204" s="215" t="s">
        <v>150</v>
      </c>
      <c r="AV204" s="13" t="s">
        <v>84</v>
      </c>
      <c r="AW204" s="13" t="s">
        <v>5</v>
      </c>
      <c r="AX204" s="13" t="s">
        <v>76</v>
      </c>
      <c r="AY204" s="215" t="s">
        <v>141</v>
      </c>
    </row>
    <row r="205" spans="1:65" s="14" customFormat="1" ht="33.75">
      <c r="B205" s="216"/>
      <c r="C205" s="217"/>
      <c r="D205" s="204" t="s">
        <v>191</v>
      </c>
      <c r="E205" s="218" t="s">
        <v>22</v>
      </c>
      <c r="F205" s="219" t="s">
        <v>1172</v>
      </c>
      <c r="G205" s="217"/>
      <c r="H205" s="220">
        <v>-20.283999999999999</v>
      </c>
      <c r="I205" s="221"/>
      <c r="J205" s="221"/>
      <c r="K205" s="217"/>
      <c r="L205" s="217"/>
      <c r="M205" s="222"/>
      <c r="N205" s="223"/>
      <c r="O205" s="224"/>
      <c r="P205" s="224"/>
      <c r="Q205" s="224"/>
      <c r="R205" s="224"/>
      <c r="S205" s="224"/>
      <c r="T205" s="224"/>
      <c r="U205" s="224"/>
      <c r="V205" s="224"/>
      <c r="W205" s="224"/>
      <c r="X205" s="225"/>
      <c r="AT205" s="226" t="s">
        <v>191</v>
      </c>
      <c r="AU205" s="226" t="s">
        <v>150</v>
      </c>
      <c r="AV205" s="14" t="s">
        <v>150</v>
      </c>
      <c r="AW205" s="14" t="s">
        <v>5</v>
      </c>
      <c r="AX205" s="14" t="s">
        <v>76</v>
      </c>
      <c r="AY205" s="226" t="s">
        <v>141</v>
      </c>
    </row>
    <row r="206" spans="1:65" s="13" customFormat="1" ht="11.25">
      <c r="B206" s="206"/>
      <c r="C206" s="207"/>
      <c r="D206" s="204" t="s">
        <v>191</v>
      </c>
      <c r="E206" s="208" t="s">
        <v>22</v>
      </c>
      <c r="F206" s="209" t="s">
        <v>270</v>
      </c>
      <c r="G206" s="207"/>
      <c r="H206" s="208" t="s">
        <v>22</v>
      </c>
      <c r="I206" s="210"/>
      <c r="J206" s="210"/>
      <c r="K206" s="207"/>
      <c r="L206" s="207"/>
      <c r="M206" s="211"/>
      <c r="N206" s="212"/>
      <c r="O206" s="213"/>
      <c r="P206" s="213"/>
      <c r="Q206" s="213"/>
      <c r="R206" s="213"/>
      <c r="S206" s="213"/>
      <c r="T206" s="213"/>
      <c r="U206" s="213"/>
      <c r="V206" s="213"/>
      <c r="W206" s="213"/>
      <c r="X206" s="214"/>
      <c r="AT206" s="215" t="s">
        <v>191</v>
      </c>
      <c r="AU206" s="215" t="s">
        <v>150</v>
      </c>
      <c r="AV206" s="13" t="s">
        <v>84</v>
      </c>
      <c r="AW206" s="13" t="s">
        <v>5</v>
      </c>
      <c r="AX206" s="13" t="s">
        <v>76</v>
      </c>
      <c r="AY206" s="215" t="s">
        <v>141</v>
      </c>
    </row>
    <row r="207" spans="1:65" s="14" customFormat="1" ht="22.5">
      <c r="B207" s="216"/>
      <c r="C207" s="217"/>
      <c r="D207" s="204" t="s">
        <v>191</v>
      </c>
      <c r="E207" s="218" t="s">
        <v>22</v>
      </c>
      <c r="F207" s="219" t="s">
        <v>1173</v>
      </c>
      <c r="G207" s="217"/>
      <c r="H207" s="220">
        <v>8.3460000000000001</v>
      </c>
      <c r="I207" s="221"/>
      <c r="J207" s="221"/>
      <c r="K207" s="217"/>
      <c r="L207" s="217"/>
      <c r="M207" s="222"/>
      <c r="N207" s="223"/>
      <c r="O207" s="224"/>
      <c r="P207" s="224"/>
      <c r="Q207" s="224"/>
      <c r="R207" s="224"/>
      <c r="S207" s="224"/>
      <c r="T207" s="224"/>
      <c r="U207" s="224"/>
      <c r="V207" s="224"/>
      <c r="W207" s="224"/>
      <c r="X207" s="225"/>
      <c r="AT207" s="226" t="s">
        <v>191</v>
      </c>
      <c r="AU207" s="226" t="s">
        <v>150</v>
      </c>
      <c r="AV207" s="14" t="s">
        <v>150</v>
      </c>
      <c r="AW207" s="14" t="s">
        <v>5</v>
      </c>
      <c r="AX207" s="14" t="s">
        <v>76</v>
      </c>
      <c r="AY207" s="226" t="s">
        <v>141</v>
      </c>
    </row>
    <row r="208" spans="1:65" s="13" customFormat="1" ht="22.5">
      <c r="B208" s="206"/>
      <c r="C208" s="207"/>
      <c r="D208" s="204" t="s">
        <v>191</v>
      </c>
      <c r="E208" s="208" t="s">
        <v>22</v>
      </c>
      <c r="F208" s="209" t="s">
        <v>1174</v>
      </c>
      <c r="G208" s="207"/>
      <c r="H208" s="208" t="s">
        <v>22</v>
      </c>
      <c r="I208" s="210"/>
      <c r="J208" s="210"/>
      <c r="K208" s="207"/>
      <c r="L208" s="207"/>
      <c r="M208" s="211"/>
      <c r="N208" s="212"/>
      <c r="O208" s="213"/>
      <c r="P208" s="213"/>
      <c r="Q208" s="213"/>
      <c r="R208" s="213"/>
      <c r="S208" s="213"/>
      <c r="T208" s="213"/>
      <c r="U208" s="213"/>
      <c r="V208" s="213"/>
      <c r="W208" s="213"/>
      <c r="X208" s="214"/>
      <c r="AT208" s="215" t="s">
        <v>191</v>
      </c>
      <c r="AU208" s="215" t="s">
        <v>150</v>
      </c>
      <c r="AV208" s="13" t="s">
        <v>84</v>
      </c>
      <c r="AW208" s="13" t="s">
        <v>5</v>
      </c>
      <c r="AX208" s="13" t="s">
        <v>76</v>
      </c>
      <c r="AY208" s="215" t="s">
        <v>141</v>
      </c>
    </row>
    <row r="209" spans="2:51" s="14" customFormat="1" ht="11.25">
      <c r="B209" s="216"/>
      <c r="C209" s="217"/>
      <c r="D209" s="204" t="s">
        <v>191</v>
      </c>
      <c r="E209" s="218" t="s">
        <v>22</v>
      </c>
      <c r="F209" s="219" t="s">
        <v>1175</v>
      </c>
      <c r="G209" s="217"/>
      <c r="H209" s="220">
        <v>31.59</v>
      </c>
      <c r="I209" s="221"/>
      <c r="J209" s="221"/>
      <c r="K209" s="217"/>
      <c r="L209" s="217"/>
      <c r="M209" s="222"/>
      <c r="N209" s="223"/>
      <c r="O209" s="224"/>
      <c r="P209" s="224"/>
      <c r="Q209" s="224"/>
      <c r="R209" s="224"/>
      <c r="S209" s="224"/>
      <c r="T209" s="224"/>
      <c r="U209" s="224"/>
      <c r="V209" s="224"/>
      <c r="W209" s="224"/>
      <c r="X209" s="225"/>
      <c r="AT209" s="226" t="s">
        <v>191</v>
      </c>
      <c r="AU209" s="226" t="s">
        <v>150</v>
      </c>
      <c r="AV209" s="14" t="s">
        <v>150</v>
      </c>
      <c r="AW209" s="14" t="s">
        <v>5</v>
      </c>
      <c r="AX209" s="14" t="s">
        <v>76</v>
      </c>
      <c r="AY209" s="226" t="s">
        <v>141</v>
      </c>
    </row>
    <row r="210" spans="2:51" s="13" customFormat="1" ht="11.25">
      <c r="B210" s="206"/>
      <c r="C210" s="207"/>
      <c r="D210" s="204" t="s">
        <v>191</v>
      </c>
      <c r="E210" s="208" t="s">
        <v>22</v>
      </c>
      <c r="F210" s="209" t="s">
        <v>1116</v>
      </c>
      <c r="G210" s="207"/>
      <c r="H210" s="208" t="s">
        <v>22</v>
      </c>
      <c r="I210" s="210"/>
      <c r="J210" s="210"/>
      <c r="K210" s="207"/>
      <c r="L210" s="207"/>
      <c r="M210" s="211"/>
      <c r="N210" s="212"/>
      <c r="O210" s="213"/>
      <c r="P210" s="213"/>
      <c r="Q210" s="213"/>
      <c r="R210" s="213"/>
      <c r="S210" s="213"/>
      <c r="T210" s="213"/>
      <c r="U210" s="213"/>
      <c r="V210" s="213"/>
      <c r="W210" s="213"/>
      <c r="X210" s="214"/>
      <c r="AT210" s="215" t="s">
        <v>191</v>
      </c>
      <c r="AU210" s="215" t="s">
        <v>150</v>
      </c>
      <c r="AV210" s="13" t="s">
        <v>84</v>
      </c>
      <c r="AW210" s="13" t="s">
        <v>5</v>
      </c>
      <c r="AX210" s="13" t="s">
        <v>76</v>
      </c>
      <c r="AY210" s="215" t="s">
        <v>141</v>
      </c>
    </row>
    <row r="211" spans="2:51" s="14" customFormat="1" ht="11.25">
      <c r="B211" s="216"/>
      <c r="C211" s="217"/>
      <c r="D211" s="204" t="s">
        <v>191</v>
      </c>
      <c r="E211" s="218" t="s">
        <v>22</v>
      </c>
      <c r="F211" s="219" t="s">
        <v>1176</v>
      </c>
      <c r="G211" s="217"/>
      <c r="H211" s="220">
        <v>-1.587</v>
      </c>
      <c r="I211" s="221"/>
      <c r="J211" s="221"/>
      <c r="K211" s="217"/>
      <c r="L211" s="217"/>
      <c r="M211" s="222"/>
      <c r="N211" s="223"/>
      <c r="O211" s="224"/>
      <c r="P211" s="224"/>
      <c r="Q211" s="224"/>
      <c r="R211" s="224"/>
      <c r="S211" s="224"/>
      <c r="T211" s="224"/>
      <c r="U211" s="224"/>
      <c r="V211" s="224"/>
      <c r="W211" s="224"/>
      <c r="X211" s="225"/>
      <c r="AT211" s="226" t="s">
        <v>191</v>
      </c>
      <c r="AU211" s="226" t="s">
        <v>150</v>
      </c>
      <c r="AV211" s="14" t="s">
        <v>150</v>
      </c>
      <c r="AW211" s="14" t="s">
        <v>5</v>
      </c>
      <c r="AX211" s="14" t="s">
        <v>76</v>
      </c>
      <c r="AY211" s="226" t="s">
        <v>141</v>
      </c>
    </row>
    <row r="212" spans="2:51" s="13" customFormat="1" ht="11.25">
      <c r="B212" s="206"/>
      <c r="C212" s="207"/>
      <c r="D212" s="204" t="s">
        <v>191</v>
      </c>
      <c r="E212" s="208" t="s">
        <v>22</v>
      </c>
      <c r="F212" s="209" t="s">
        <v>376</v>
      </c>
      <c r="G212" s="207"/>
      <c r="H212" s="208" t="s">
        <v>22</v>
      </c>
      <c r="I212" s="210"/>
      <c r="J212" s="210"/>
      <c r="K212" s="207"/>
      <c r="L212" s="207"/>
      <c r="M212" s="211"/>
      <c r="N212" s="212"/>
      <c r="O212" s="213"/>
      <c r="P212" s="213"/>
      <c r="Q212" s="213"/>
      <c r="R212" s="213"/>
      <c r="S212" s="213"/>
      <c r="T212" s="213"/>
      <c r="U212" s="213"/>
      <c r="V212" s="213"/>
      <c r="W212" s="213"/>
      <c r="X212" s="214"/>
      <c r="AT212" s="215" t="s">
        <v>191</v>
      </c>
      <c r="AU212" s="215" t="s">
        <v>150</v>
      </c>
      <c r="AV212" s="13" t="s">
        <v>84</v>
      </c>
      <c r="AW212" s="13" t="s">
        <v>5</v>
      </c>
      <c r="AX212" s="13" t="s">
        <v>76</v>
      </c>
      <c r="AY212" s="215" t="s">
        <v>141</v>
      </c>
    </row>
    <row r="213" spans="2:51" s="14" customFormat="1" ht="11.25">
      <c r="B213" s="216"/>
      <c r="C213" s="217"/>
      <c r="D213" s="204" t="s">
        <v>191</v>
      </c>
      <c r="E213" s="218" t="s">
        <v>22</v>
      </c>
      <c r="F213" s="219" t="s">
        <v>1177</v>
      </c>
      <c r="G213" s="217"/>
      <c r="H213" s="220">
        <v>-5.6520000000000001</v>
      </c>
      <c r="I213" s="221"/>
      <c r="J213" s="221"/>
      <c r="K213" s="217"/>
      <c r="L213" s="217"/>
      <c r="M213" s="222"/>
      <c r="N213" s="223"/>
      <c r="O213" s="224"/>
      <c r="P213" s="224"/>
      <c r="Q213" s="224"/>
      <c r="R213" s="224"/>
      <c r="S213" s="224"/>
      <c r="T213" s="224"/>
      <c r="U213" s="224"/>
      <c r="V213" s="224"/>
      <c r="W213" s="224"/>
      <c r="X213" s="225"/>
      <c r="AT213" s="226" t="s">
        <v>191</v>
      </c>
      <c r="AU213" s="226" t="s">
        <v>150</v>
      </c>
      <c r="AV213" s="14" t="s">
        <v>150</v>
      </c>
      <c r="AW213" s="14" t="s">
        <v>5</v>
      </c>
      <c r="AX213" s="14" t="s">
        <v>76</v>
      </c>
      <c r="AY213" s="226" t="s">
        <v>141</v>
      </c>
    </row>
    <row r="214" spans="2:51" s="13" customFormat="1" ht="11.25">
      <c r="B214" s="206"/>
      <c r="C214" s="207"/>
      <c r="D214" s="204" t="s">
        <v>191</v>
      </c>
      <c r="E214" s="208" t="s">
        <v>22</v>
      </c>
      <c r="F214" s="209" t="s">
        <v>270</v>
      </c>
      <c r="G214" s="207"/>
      <c r="H214" s="208" t="s">
        <v>22</v>
      </c>
      <c r="I214" s="210"/>
      <c r="J214" s="210"/>
      <c r="K214" s="207"/>
      <c r="L214" s="207"/>
      <c r="M214" s="211"/>
      <c r="N214" s="212"/>
      <c r="O214" s="213"/>
      <c r="P214" s="213"/>
      <c r="Q214" s="213"/>
      <c r="R214" s="213"/>
      <c r="S214" s="213"/>
      <c r="T214" s="213"/>
      <c r="U214" s="213"/>
      <c r="V214" s="213"/>
      <c r="W214" s="213"/>
      <c r="X214" s="214"/>
      <c r="AT214" s="215" t="s">
        <v>191</v>
      </c>
      <c r="AU214" s="215" t="s">
        <v>150</v>
      </c>
      <c r="AV214" s="13" t="s">
        <v>84</v>
      </c>
      <c r="AW214" s="13" t="s">
        <v>5</v>
      </c>
      <c r="AX214" s="13" t="s">
        <v>76</v>
      </c>
      <c r="AY214" s="215" t="s">
        <v>141</v>
      </c>
    </row>
    <row r="215" spans="2:51" s="14" customFormat="1" ht="11.25">
      <c r="B215" s="216"/>
      <c r="C215" s="217"/>
      <c r="D215" s="204" t="s">
        <v>191</v>
      </c>
      <c r="E215" s="218" t="s">
        <v>22</v>
      </c>
      <c r="F215" s="219" t="s">
        <v>1178</v>
      </c>
      <c r="G215" s="217"/>
      <c r="H215" s="220">
        <v>1.5329999999999999</v>
      </c>
      <c r="I215" s="221"/>
      <c r="J215" s="221"/>
      <c r="K215" s="217"/>
      <c r="L215" s="217"/>
      <c r="M215" s="222"/>
      <c r="N215" s="223"/>
      <c r="O215" s="224"/>
      <c r="P215" s="224"/>
      <c r="Q215" s="224"/>
      <c r="R215" s="224"/>
      <c r="S215" s="224"/>
      <c r="T215" s="224"/>
      <c r="U215" s="224"/>
      <c r="V215" s="224"/>
      <c r="W215" s="224"/>
      <c r="X215" s="225"/>
      <c r="AT215" s="226" t="s">
        <v>191</v>
      </c>
      <c r="AU215" s="226" t="s">
        <v>150</v>
      </c>
      <c r="AV215" s="14" t="s">
        <v>150</v>
      </c>
      <c r="AW215" s="14" t="s">
        <v>5</v>
      </c>
      <c r="AX215" s="14" t="s">
        <v>76</v>
      </c>
      <c r="AY215" s="226" t="s">
        <v>141</v>
      </c>
    </row>
    <row r="216" spans="2:51" s="13" customFormat="1" ht="11.25">
      <c r="B216" s="206"/>
      <c r="C216" s="207"/>
      <c r="D216" s="204" t="s">
        <v>191</v>
      </c>
      <c r="E216" s="208" t="s">
        <v>22</v>
      </c>
      <c r="F216" s="209" t="s">
        <v>1130</v>
      </c>
      <c r="G216" s="207"/>
      <c r="H216" s="208" t="s">
        <v>22</v>
      </c>
      <c r="I216" s="210"/>
      <c r="J216" s="210"/>
      <c r="K216" s="207"/>
      <c r="L216" s="207"/>
      <c r="M216" s="211"/>
      <c r="N216" s="212"/>
      <c r="O216" s="213"/>
      <c r="P216" s="213"/>
      <c r="Q216" s="213"/>
      <c r="R216" s="213"/>
      <c r="S216" s="213"/>
      <c r="T216" s="213"/>
      <c r="U216" s="213"/>
      <c r="V216" s="213"/>
      <c r="W216" s="213"/>
      <c r="X216" s="214"/>
      <c r="AT216" s="215" t="s">
        <v>191</v>
      </c>
      <c r="AU216" s="215" t="s">
        <v>150</v>
      </c>
      <c r="AV216" s="13" t="s">
        <v>84</v>
      </c>
      <c r="AW216" s="13" t="s">
        <v>5</v>
      </c>
      <c r="AX216" s="13" t="s">
        <v>76</v>
      </c>
      <c r="AY216" s="215" t="s">
        <v>141</v>
      </c>
    </row>
    <row r="217" spans="2:51" s="14" customFormat="1" ht="11.25">
      <c r="B217" s="216"/>
      <c r="C217" s="217"/>
      <c r="D217" s="204" t="s">
        <v>191</v>
      </c>
      <c r="E217" s="218" t="s">
        <v>22</v>
      </c>
      <c r="F217" s="219" t="s">
        <v>1179</v>
      </c>
      <c r="G217" s="217"/>
      <c r="H217" s="220">
        <v>48.731000000000002</v>
      </c>
      <c r="I217" s="221"/>
      <c r="J217" s="221"/>
      <c r="K217" s="217"/>
      <c r="L217" s="217"/>
      <c r="M217" s="222"/>
      <c r="N217" s="223"/>
      <c r="O217" s="224"/>
      <c r="P217" s="224"/>
      <c r="Q217" s="224"/>
      <c r="R217" s="224"/>
      <c r="S217" s="224"/>
      <c r="T217" s="224"/>
      <c r="U217" s="224"/>
      <c r="V217" s="224"/>
      <c r="W217" s="224"/>
      <c r="X217" s="225"/>
      <c r="AT217" s="226" t="s">
        <v>191</v>
      </c>
      <c r="AU217" s="226" t="s">
        <v>150</v>
      </c>
      <c r="AV217" s="14" t="s">
        <v>150</v>
      </c>
      <c r="AW217" s="14" t="s">
        <v>5</v>
      </c>
      <c r="AX217" s="14" t="s">
        <v>76</v>
      </c>
      <c r="AY217" s="226" t="s">
        <v>141</v>
      </c>
    </row>
    <row r="218" spans="2:51" s="13" customFormat="1" ht="11.25">
      <c r="B218" s="206"/>
      <c r="C218" s="207"/>
      <c r="D218" s="204" t="s">
        <v>191</v>
      </c>
      <c r="E218" s="208" t="s">
        <v>22</v>
      </c>
      <c r="F218" s="209" t="s">
        <v>1116</v>
      </c>
      <c r="G218" s="207"/>
      <c r="H218" s="208" t="s">
        <v>22</v>
      </c>
      <c r="I218" s="210"/>
      <c r="J218" s="210"/>
      <c r="K218" s="207"/>
      <c r="L218" s="207"/>
      <c r="M218" s="211"/>
      <c r="N218" s="212"/>
      <c r="O218" s="213"/>
      <c r="P218" s="213"/>
      <c r="Q218" s="213"/>
      <c r="R218" s="213"/>
      <c r="S218" s="213"/>
      <c r="T218" s="213"/>
      <c r="U218" s="213"/>
      <c r="V218" s="213"/>
      <c r="W218" s="213"/>
      <c r="X218" s="214"/>
      <c r="AT218" s="215" t="s">
        <v>191</v>
      </c>
      <c r="AU218" s="215" t="s">
        <v>150</v>
      </c>
      <c r="AV218" s="13" t="s">
        <v>84</v>
      </c>
      <c r="AW218" s="13" t="s">
        <v>5</v>
      </c>
      <c r="AX218" s="13" t="s">
        <v>76</v>
      </c>
      <c r="AY218" s="215" t="s">
        <v>141</v>
      </c>
    </row>
    <row r="219" spans="2:51" s="14" customFormat="1" ht="11.25">
      <c r="B219" s="216"/>
      <c r="C219" s="217"/>
      <c r="D219" s="204" t="s">
        <v>191</v>
      </c>
      <c r="E219" s="218" t="s">
        <v>22</v>
      </c>
      <c r="F219" s="219" t="s">
        <v>1180</v>
      </c>
      <c r="G219" s="217"/>
      <c r="H219" s="220">
        <v>-1.7889999999999999</v>
      </c>
      <c r="I219" s="221"/>
      <c r="J219" s="221"/>
      <c r="K219" s="217"/>
      <c r="L219" s="217"/>
      <c r="M219" s="222"/>
      <c r="N219" s="223"/>
      <c r="O219" s="224"/>
      <c r="P219" s="224"/>
      <c r="Q219" s="224"/>
      <c r="R219" s="224"/>
      <c r="S219" s="224"/>
      <c r="T219" s="224"/>
      <c r="U219" s="224"/>
      <c r="V219" s="224"/>
      <c r="W219" s="224"/>
      <c r="X219" s="225"/>
      <c r="AT219" s="226" t="s">
        <v>191</v>
      </c>
      <c r="AU219" s="226" t="s">
        <v>150</v>
      </c>
      <c r="AV219" s="14" t="s">
        <v>150</v>
      </c>
      <c r="AW219" s="14" t="s">
        <v>5</v>
      </c>
      <c r="AX219" s="14" t="s">
        <v>76</v>
      </c>
      <c r="AY219" s="226" t="s">
        <v>141</v>
      </c>
    </row>
    <row r="220" spans="2:51" s="13" customFormat="1" ht="11.25">
      <c r="B220" s="206"/>
      <c r="C220" s="207"/>
      <c r="D220" s="204" t="s">
        <v>191</v>
      </c>
      <c r="E220" s="208" t="s">
        <v>22</v>
      </c>
      <c r="F220" s="209" t="s">
        <v>376</v>
      </c>
      <c r="G220" s="207"/>
      <c r="H220" s="208" t="s">
        <v>22</v>
      </c>
      <c r="I220" s="210"/>
      <c r="J220" s="210"/>
      <c r="K220" s="207"/>
      <c r="L220" s="207"/>
      <c r="M220" s="211"/>
      <c r="N220" s="212"/>
      <c r="O220" s="213"/>
      <c r="P220" s="213"/>
      <c r="Q220" s="213"/>
      <c r="R220" s="213"/>
      <c r="S220" s="213"/>
      <c r="T220" s="213"/>
      <c r="U220" s="213"/>
      <c r="V220" s="213"/>
      <c r="W220" s="213"/>
      <c r="X220" s="214"/>
      <c r="AT220" s="215" t="s">
        <v>191</v>
      </c>
      <c r="AU220" s="215" t="s">
        <v>150</v>
      </c>
      <c r="AV220" s="13" t="s">
        <v>84</v>
      </c>
      <c r="AW220" s="13" t="s">
        <v>5</v>
      </c>
      <c r="AX220" s="13" t="s">
        <v>76</v>
      </c>
      <c r="AY220" s="215" t="s">
        <v>141</v>
      </c>
    </row>
    <row r="221" spans="2:51" s="14" customFormat="1" ht="11.25">
      <c r="B221" s="216"/>
      <c r="C221" s="217"/>
      <c r="D221" s="204" t="s">
        <v>191</v>
      </c>
      <c r="E221" s="218" t="s">
        <v>22</v>
      </c>
      <c r="F221" s="219" t="s">
        <v>1181</v>
      </c>
      <c r="G221" s="217"/>
      <c r="H221" s="220">
        <v>-5.8390000000000004</v>
      </c>
      <c r="I221" s="221"/>
      <c r="J221" s="221"/>
      <c r="K221" s="217"/>
      <c r="L221" s="217"/>
      <c r="M221" s="222"/>
      <c r="N221" s="223"/>
      <c r="O221" s="224"/>
      <c r="P221" s="224"/>
      <c r="Q221" s="224"/>
      <c r="R221" s="224"/>
      <c r="S221" s="224"/>
      <c r="T221" s="224"/>
      <c r="U221" s="224"/>
      <c r="V221" s="224"/>
      <c r="W221" s="224"/>
      <c r="X221" s="225"/>
      <c r="AT221" s="226" t="s">
        <v>191</v>
      </c>
      <c r="AU221" s="226" t="s">
        <v>150</v>
      </c>
      <c r="AV221" s="14" t="s">
        <v>150</v>
      </c>
      <c r="AW221" s="14" t="s">
        <v>5</v>
      </c>
      <c r="AX221" s="14" t="s">
        <v>76</v>
      </c>
      <c r="AY221" s="226" t="s">
        <v>141</v>
      </c>
    </row>
    <row r="222" spans="2:51" s="13" customFormat="1" ht="11.25">
      <c r="B222" s="206"/>
      <c r="C222" s="207"/>
      <c r="D222" s="204" t="s">
        <v>191</v>
      </c>
      <c r="E222" s="208" t="s">
        <v>22</v>
      </c>
      <c r="F222" s="209" t="s">
        <v>270</v>
      </c>
      <c r="G222" s="207"/>
      <c r="H222" s="208" t="s">
        <v>22</v>
      </c>
      <c r="I222" s="210"/>
      <c r="J222" s="210"/>
      <c r="K222" s="207"/>
      <c r="L222" s="207"/>
      <c r="M222" s="211"/>
      <c r="N222" s="212"/>
      <c r="O222" s="213"/>
      <c r="P222" s="213"/>
      <c r="Q222" s="213"/>
      <c r="R222" s="213"/>
      <c r="S222" s="213"/>
      <c r="T222" s="213"/>
      <c r="U222" s="213"/>
      <c r="V222" s="213"/>
      <c r="W222" s="213"/>
      <c r="X222" s="214"/>
      <c r="AT222" s="215" t="s">
        <v>191</v>
      </c>
      <c r="AU222" s="215" t="s">
        <v>150</v>
      </c>
      <c r="AV222" s="13" t="s">
        <v>84</v>
      </c>
      <c r="AW222" s="13" t="s">
        <v>5</v>
      </c>
      <c r="AX222" s="13" t="s">
        <v>76</v>
      </c>
      <c r="AY222" s="215" t="s">
        <v>141</v>
      </c>
    </row>
    <row r="223" spans="2:51" s="14" customFormat="1" ht="11.25">
      <c r="B223" s="216"/>
      <c r="C223" s="217"/>
      <c r="D223" s="204" t="s">
        <v>191</v>
      </c>
      <c r="E223" s="218" t="s">
        <v>22</v>
      </c>
      <c r="F223" s="219" t="s">
        <v>1182</v>
      </c>
      <c r="G223" s="217"/>
      <c r="H223" s="220">
        <v>1.5289999999999999</v>
      </c>
      <c r="I223" s="221"/>
      <c r="J223" s="221"/>
      <c r="K223" s="217"/>
      <c r="L223" s="217"/>
      <c r="M223" s="222"/>
      <c r="N223" s="223"/>
      <c r="O223" s="224"/>
      <c r="P223" s="224"/>
      <c r="Q223" s="224"/>
      <c r="R223" s="224"/>
      <c r="S223" s="224"/>
      <c r="T223" s="224"/>
      <c r="U223" s="224"/>
      <c r="V223" s="224"/>
      <c r="W223" s="224"/>
      <c r="X223" s="225"/>
      <c r="AT223" s="226" t="s">
        <v>191</v>
      </c>
      <c r="AU223" s="226" t="s">
        <v>150</v>
      </c>
      <c r="AV223" s="14" t="s">
        <v>150</v>
      </c>
      <c r="AW223" s="14" t="s">
        <v>5</v>
      </c>
      <c r="AX223" s="14" t="s">
        <v>76</v>
      </c>
      <c r="AY223" s="226" t="s">
        <v>141</v>
      </c>
    </row>
    <row r="224" spans="2:51" s="13" customFormat="1" ht="11.25">
      <c r="B224" s="206"/>
      <c r="C224" s="207"/>
      <c r="D224" s="204" t="s">
        <v>191</v>
      </c>
      <c r="E224" s="208" t="s">
        <v>22</v>
      </c>
      <c r="F224" s="209" t="s">
        <v>1128</v>
      </c>
      <c r="G224" s="207"/>
      <c r="H224" s="208" t="s">
        <v>22</v>
      </c>
      <c r="I224" s="210"/>
      <c r="J224" s="210"/>
      <c r="K224" s="207"/>
      <c r="L224" s="207"/>
      <c r="M224" s="211"/>
      <c r="N224" s="212"/>
      <c r="O224" s="213"/>
      <c r="P224" s="213"/>
      <c r="Q224" s="213"/>
      <c r="R224" s="213"/>
      <c r="S224" s="213"/>
      <c r="T224" s="213"/>
      <c r="U224" s="213"/>
      <c r="V224" s="213"/>
      <c r="W224" s="213"/>
      <c r="X224" s="214"/>
      <c r="AT224" s="215" t="s">
        <v>191</v>
      </c>
      <c r="AU224" s="215" t="s">
        <v>150</v>
      </c>
      <c r="AV224" s="13" t="s">
        <v>84</v>
      </c>
      <c r="AW224" s="13" t="s">
        <v>5</v>
      </c>
      <c r="AX224" s="13" t="s">
        <v>76</v>
      </c>
      <c r="AY224" s="215" t="s">
        <v>141</v>
      </c>
    </row>
    <row r="225" spans="2:51" s="14" customFormat="1" ht="11.25">
      <c r="B225" s="216"/>
      <c r="C225" s="217"/>
      <c r="D225" s="204" t="s">
        <v>191</v>
      </c>
      <c r="E225" s="218" t="s">
        <v>22</v>
      </c>
      <c r="F225" s="219" t="s">
        <v>1183</v>
      </c>
      <c r="G225" s="217"/>
      <c r="H225" s="220">
        <v>51.408000000000001</v>
      </c>
      <c r="I225" s="221"/>
      <c r="J225" s="221"/>
      <c r="K225" s="217"/>
      <c r="L225" s="217"/>
      <c r="M225" s="222"/>
      <c r="N225" s="223"/>
      <c r="O225" s="224"/>
      <c r="P225" s="224"/>
      <c r="Q225" s="224"/>
      <c r="R225" s="224"/>
      <c r="S225" s="224"/>
      <c r="T225" s="224"/>
      <c r="U225" s="224"/>
      <c r="V225" s="224"/>
      <c r="W225" s="224"/>
      <c r="X225" s="225"/>
      <c r="AT225" s="226" t="s">
        <v>191</v>
      </c>
      <c r="AU225" s="226" t="s">
        <v>150</v>
      </c>
      <c r="AV225" s="14" t="s">
        <v>150</v>
      </c>
      <c r="AW225" s="14" t="s">
        <v>5</v>
      </c>
      <c r="AX225" s="14" t="s">
        <v>76</v>
      </c>
      <c r="AY225" s="226" t="s">
        <v>141</v>
      </c>
    </row>
    <row r="226" spans="2:51" s="13" customFormat="1" ht="11.25">
      <c r="B226" s="206"/>
      <c r="C226" s="207"/>
      <c r="D226" s="204" t="s">
        <v>191</v>
      </c>
      <c r="E226" s="208" t="s">
        <v>22</v>
      </c>
      <c r="F226" s="209" t="s">
        <v>1116</v>
      </c>
      <c r="G226" s="207"/>
      <c r="H226" s="208" t="s">
        <v>22</v>
      </c>
      <c r="I226" s="210"/>
      <c r="J226" s="210"/>
      <c r="K226" s="207"/>
      <c r="L226" s="207"/>
      <c r="M226" s="211"/>
      <c r="N226" s="212"/>
      <c r="O226" s="213"/>
      <c r="P226" s="213"/>
      <c r="Q226" s="213"/>
      <c r="R226" s="213"/>
      <c r="S226" s="213"/>
      <c r="T226" s="213"/>
      <c r="U226" s="213"/>
      <c r="V226" s="213"/>
      <c r="W226" s="213"/>
      <c r="X226" s="214"/>
      <c r="AT226" s="215" t="s">
        <v>191</v>
      </c>
      <c r="AU226" s="215" t="s">
        <v>150</v>
      </c>
      <c r="AV226" s="13" t="s">
        <v>84</v>
      </c>
      <c r="AW226" s="13" t="s">
        <v>5</v>
      </c>
      <c r="AX226" s="13" t="s">
        <v>76</v>
      </c>
      <c r="AY226" s="215" t="s">
        <v>141</v>
      </c>
    </row>
    <row r="227" spans="2:51" s="14" customFormat="1" ht="11.25">
      <c r="B227" s="216"/>
      <c r="C227" s="217"/>
      <c r="D227" s="204" t="s">
        <v>191</v>
      </c>
      <c r="E227" s="218" t="s">
        <v>22</v>
      </c>
      <c r="F227" s="219" t="s">
        <v>1184</v>
      </c>
      <c r="G227" s="217"/>
      <c r="H227" s="220">
        <v>-2.202</v>
      </c>
      <c r="I227" s="221"/>
      <c r="J227" s="221"/>
      <c r="K227" s="217"/>
      <c r="L227" s="217"/>
      <c r="M227" s="222"/>
      <c r="N227" s="223"/>
      <c r="O227" s="224"/>
      <c r="P227" s="224"/>
      <c r="Q227" s="224"/>
      <c r="R227" s="224"/>
      <c r="S227" s="224"/>
      <c r="T227" s="224"/>
      <c r="U227" s="224"/>
      <c r="V227" s="224"/>
      <c r="W227" s="224"/>
      <c r="X227" s="225"/>
      <c r="AT227" s="226" t="s">
        <v>191</v>
      </c>
      <c r="AU227" s="226" t="s">
        <v>150</v>
      </c>
      <c r="AV227" s="14" t="s">
        <v>150</v>
      </c>
      <c r="AW227" s="14" t="s">
        <v>5</v>
      </c>
      <c r="AX227" s="14" t="s">
        <v>76</v>
      </c>
      <c r="AY227" s="226" t="s">
        <v>141</v>
      </c>
    </row>
    <row r="228" spans="2:51" s="13" customFormat="1" ht="11.25">
      <c r="B228" s="206"/>
      <c r="C228" s="207"/>
      <c r="D228" s="204" t="s">
        <v>191</v>
      </c>
      <c r="E228" s="208" t="s">
        <v>22</v>
      </c>
      <c r="F228" s="209" t="s">
        <v>376</v>
      </c>
      <c r="G228" s="207"/>
      <c r="H228" s="208" t="s">
        <v>22</v>
      </c>
      <c r="I228" s="210"/>
      <c r="J228" s="210"/>
      <c r="K228" s="207"/>
      <c r="L228" s="207"/>
      <c r="M228" s="211"/>
      <c r="N228" s="212"/>
      <c r="O228" s="213"/>
      <c r="P228" s="213"/>
      <c r="Q228" s="213"/>
      <c r="R228" s="213"/>
      <c r="S228" s="213"/>
      <c r="T228" s="213"/>
      <c r="U228" s="213"/>
      <c r="V228" s="213"/>
      <c r="W228" s="213"/>
      <c r="X228" s="214"/>
      <c r="AT228" s="215" t="s">
        <v>191</v>
      </c>
      <c r="AU228" s="215" t="s">
        <v>150</v>
      </c>
      <c r="AV228" s="13" t="s">
        <v>84</v>
      </c>
      <c r="AW228" s="13" t="s">
        <v>5</v>
      </c>
      <c r="AX228" s="13" t="s">
        <v>76</v>
      </c>
      <c r="AY228" s="215" t="s">
        <v>141</v>
      </c>
    </row>
    <row r="229" spans="2:51" s="14" customFormat="1" ht="11.25">
      <c r="B229" s="216"/>
      <c r="C229" s="217"/>
      <c r="D229" s="204" t="s">
        <v>191</v>
      </c>
      <c r="E229" s="218" t="s">
        <v>22</v>
      </c>
      <c r="F229" s="219" t="s">
        <v>1185</v>
      </c>
      <c r="G229" s="217"/>
      <c r="H229" s="220">
        <v>-5.8719999999999999</v>
      </c>
      <c r="I229" s="221"/>
      <c r="J229" s="221"/>
      <c r="K229" s="217"/>
      <c r="L229" s="217"/>
      <c r="M229" s="222"/>
      <c r="N229" s="223"/>
      <c r="O229" s="224"/>
      <c r="P229" s="224"/>
      <c r="Q229" s="224"/>
      <c r="R229" s="224"/>
      <c r="S229" s="224"/>
      <c r="T229" s="224"/>
      <c r="U229" s="224"/>
      <c r="V229" s="224"/>
      <c r="W229" s="224"/>
      <c r="X229" s="225"/>
      <c r="AT229" s="226" t="s">
        <v>191</v>
      </c>
      <c r="AU229" s="226" t="s">
        <v>150</v>
      </c>
      <c r="AV229" s="14" t="s">
        <v>150</v>
      </c>
      <c r="AW229" s="14" t="s">
        <v>5</v>
      </c>
      <c r="AX229" s="14" t="s">
        <v>76</v>
      </c>
      <c r="AY229" s="226" t="s">
        <v>141</v>
      </c>
    </row>
    <row r="230" spans="2:51" s="13" customFormat="1" ht="11.25">
      <c r="B230" s="206"/>
      <c r="C230" s="207"/>
      <c r="D230" s="204" t="s">
        <v>191</v>
      </c>
      <c r="E230" s="208" t="s">
        <v>22</v>
      </c>
      <c r="F230" s="209" t="s">
        <v>270</v>
      </c>
      <c r="G230" s="207"/>
      <c r="H230" s="208" t="s">
        <v>22</v>
      </c>
      <c r="I230" s="210"/>
      <c r="J230" s="210"/>
      <c r="K230" s="207"/>
      <c r="L230" s="207"/>
      <c r="M230" s="211"/>
      <c r="N230" s="212"/>
      <c r="O230" s="213"/>
      <c r="P230" s="213"/>
      <c r="Q230" s="213"/>
      <c r="R230" s="213"/>
      <c r="S230" s="213"/>
      <c r="T230" s="213"/>
      <c r="U230" s="213"/>
      <c r="V230" s="213"/>
      <c r="W230" s="213"/>
      <c r="X230" s="214"/>
      <c r="AT230" s="215" t="s">
        <v>191</v>
      </c>
      <c r="AU230" s="215" t="s">
        <v>150</v>
      </c>
      <c r="AV230" s="13" t="s">
        <v>84</v>
      </c>
      <c r="AW230" s="13" t="s">
        <v>5</v>
      </c>
      <c r="AX230" s="13" t="s">
        <v>76</v>
      </c>
      <c r="AY230" s="215" t="s">
        <v>141</v>
      </c>
    </row>
    <row r="231" spans="2:51" s="14" customFormat="1" ht="11.25">
      <c r="B231" s="216"/>
      <c r="C231" s="217"/>
      <c r="D231" s="204" t="s">
        <v>191</v>
      </c>
      <c r="E231" s="218" t="s">
        <v>22</v>
      </c>
      <c r="F231" s="219" t="s">
        <v>1186</v>
      </c>
      <c r="G231" s="217"/>
      <c r="H231" s="220">
        <v>1.53</v>
      </c>
      <c r="I231" s="221"/>
      <c r="J231" s="221"/>
      <c r="K231" s="217"/>
      <c r="L231" s="217"/>
      <c r="M231" s="222"/>
      <c r="N231" s="223"/>
      <c r="O231" s="224"/>
      <c r="P231" s="224"/>
      <c r="Q231" s="224"/>
      <c r="R231" s="224"/>
      <c r="S231" s="224"/>
      <c r="T231" s="224"/>
      <c r="U231" s="224"/>
      <c r="V231" s="224"/>
      <c r="W231" s="224"/>
      <c r="X231" s="225"/>
      <c r="AT231" s="226" t="s">
        <v>191</v>
      </c>
      <c r="AU231" s="226" t="s">
        <v>150</v>
      </c>
      <c r="AV231" s="14" t="s">
        <v>150</v>
      </c>
      <c r="AW231" s="14" t="s">
        <v>5</v>
      </c>
      <c r="AX231" s="14" t="s">
        <v>76</v>
      </c>
      <c r="AY231" s="226" t="s">
        <v>141</v>
      </c>
    </row>
    <row r="232" spans="2:51" s="13" customFormat="1" ht="11.25">
      <c r="B232" s="206"/>
      <c r="C232" s="207"/>
      <c r="D232" s="204" t="s">
        <v>191</v>
      </c>
      <c r="E232" s="208" t="s">
        <v>22</v>
      </c>
      <c r="F232" s="209" t="s">
        <v>1124</v>
      </c>
      <c r="G232" s="207"/>
      <c r="H232" s="208" t="s">
        <v>22</v>
      </c>
      <c r="I232" s="210"/>
      <c r="J232" s="210"/>
      <c r="K232" s="207"/>
      <c r="L232" s="207"/>
      <c r="M232" s="211"/>
      <c r="N232" s="212"/>
      <c r="O232" s="213"/>
      <c r="P232" s="213"/>
      <c r="Q232" s="213"/>
      <c r="R232" s="213"/>
      <c r="S232" s="213"/>
      <c r="T232" s="213"/>
      <c r="U232" s="213"/>
      <c r="V232" s="213"/>
      <c r="W232" s="213"/>
      <c r="X232" s="214"/>
      <c r="AT232" s="215" t="s">
        <v>191</v>
      </c>
      <c r="AU232" s="215" t="s">
        <v>150</v>
      </c>
      <c r="AV232" s="13" t="s">
        <v>84</v>
      </c>
      <c r="AW232" s="13" t="s">
        <v>5</v>
      </c>
      <c r="AX232" s="13" t="s">
        <v>76</v>
      </c>
      <c r="AY232" s="215" t="s">
        <v>141</v>
      </c>
    </row>
    <row r="233" spans="2:51" s="14" customFormat="1" ht="11.25">
      <c r="B233" s="216"/>
      <c r="C233" s="217"/>
      <c r="D233" s="204" t="s">
        <v>191</v>
      </c>
      <c r="E233" s="218" t="s">
        <v>22</v>
      </c>
      <c r="F233" s="219" t="s">
        <v>1187</v>
      </c>
      <c r="G233" s="217"/>
      <c r="H233" s="220">
        <v>30.11</v>
      </c>
      <c r="I233" s="221"/>
      <c r="J233" s="221"/>
      <c r="K233" s="217"/>
      <c r="L233" s="217"/>
      <c r="M233" s="222"/>
      <c r="N233" s="223"/>
      <c r="O233" s="224"/>
      <c r="P233" s="224"/>
      <c r="Q233" s="224"/>
      <c r="R233" s="224"/>
      <c r="S233" s="224"/>
      <c r="T233" s="224"/>
      <c r="U233" s="224"/>
      <c r="V233" s="224"/>
      <c r="W233" s="224"/>
      <c r="X233" s="225"/>
      <c r="AT233" s="226" t="s">
        <v>191</v>
      </c>
      <c r="AU233" s="226" t="s">
        <v>150</v>
      </c>
      <c r="AV233" s="14" t="s">
        <v>150</v>
      </c>
      <c r="AW233" s="14" t="s">
        <v>5</v>
      </c>
      <c r="AX233" s="14" t="s">
        <v>76</v>
      </c>
      <c r="AY233" s="226" t="s">
        <v>141</v>
      </c>
    </row>
    <row r="234" spans="2:51" s="13" customFormat="1" ht="11.25">
      <c r="B234" s="206"/>
      <c r="C234" s="207"/>
      <c r="D234" s="204" t="s">
        <v>191</v>
      </c>
      <c r="E234" s="208" t="s">
        <v>22</v>
      </c>
      <c r="F234" s="209" t="s">
        <v>376</v>
      </c>
      <c r="G234" s="207"/>
      <c r="H234" s="208" t="s">
        <v>22</v>
      </c>
      <c r="I234" s="210"/>
      <c r="J234" s="210"/>
      <c r="K234" s="207"/>
      <c r="L234" s="207"/>
      <c r="M234" s="211"/>
      <c r="N234" s="212"/>
      <c r="O234" s="213"/>
      <c r="P234" s="213"/>
      <c r="Q234" s="213"/>
      <c r="R234" s="213"/>
      <c r="S234" s="213"/>
      <c r="T234" s="213"/>
      <c r="U234" s="213"/>
      <c r="V234" s="213"/>
      <c r="W234" s="213"/>
      <c r="X234" s="214"/>
      <c r="AT234" s="215" t="s">
        <v>191</v>
      </c>
      <c r="AU234" s="215" t="s">
        <v>150</v>
      </c>
      <c r="AV234" s="13" t="s">
        <v>84</v>
      </c>
      <c r="AW234" s="13" t="s">
        <v>5</v>
      </c>
      <c r="AX234" s="13" t="s">
        <v>76</v>
      </c>
      <c r="AY234" s="215" t="s">
        <v>141</v>
      </c>
    </row>
    <row r="235" spans="2:51" s="14" customFormat="1" ht="11.25">
      <c r="B235" s="216"/>
      <c r="C235" s="217"/>
      <c r="D235" s="204" t="s">
        <v>191</v>
      </c>
      <c r="E235" s="218" t="s">
        <v>22</v>
      </c>
      <c r="F235" s="219" t="s">
        <v>1188</v>
      </c>
      <c r="G235" s="217"/>
      <c r="H235" s="220">
        <v>-6.1520000000000001</v>
      </c>
      <c r="I235" s="221"/>
      <c r="J235" s="221"/>
      <c r="K235" s="217"/>
      <c r="L235" s="217"/>
      <c r="M235" s="222"/>
      <c r="N235" s="223"/>
      <c r="O235" s="224"/>
      <c r="P235" s="224"/>
      <c r="Q235" s="224"/>
      <c r="R235" s="224"/>
      <c r="S235" s="224"/>
      <c r="T235" s="224"/>
      <c r="U235" s="224"/>
      <c r="V235" s="224"/>
      <c r="W235" s="224"/>
      <c r="X235" s="225"/>
      <c r="AT235" s="226" t="s">
        <v>191</v>
      </c>
      <c r="AU235" s="226" t="s">
        <v>150</v>
      </c>
      <c r="AV235" s="14" t="s">
        <v>150</v>
      </c>
      <c r="AW235" s="14" t="s">
        <v>5</v>
      </c>
      <c r="AX235" s="14" t="s">
        <v>76</v>
      </c>
      <c r="AY235" s="226" t="s">
        <v>141</v>
      </c>
    </row>
    <row r="236" spans="2:51" s="13" customFormat="1" ht="11.25">
      <c r="B236" s="206"/>
      <c r="C236" s="207"/>
      <c r="D236" s="204" t="s">
        <v>191</v>
      </c>
      <c r="E236" s="208" t="s">
        <v>22</v>
      </c>
      <c r="F236" s="209" t="s">
        <v>270</v>
      </c>
      <c r="G236" s="207"/>
      <c r="H236" s="208" t="s">
        <v>22</v>
      </c>
      <c r="I236" s="210"/>
      <c r="J236" s="210"/>
      <c r="K236" s="207"/>
      <c r="L236" s="207"/>
      <c r="M236" s="211"/>
      <c r="N236" s="212"/>
      <c r="O236" s="213"/>
      <c r="P236" s="213"/>
      <c r="Q236" s="213"/>
      <c r="R236" s="213"/>
      <c r="S236" s="213"/>
      <c r="T236" s="213"/>
      <c r="U236" s="213"/>
      <c r="V236" s="213"/>
      <c r="W236" s="213"/>
      <c r="X236" s="214"/>
      <c r="AT236" s="215" t="s">
        <v>191</v>
      </c>
      <c r="AU236" s="215" t="s">
        <v>150</v>
      </c>
      <c r="AV236" s="13" t="s">
        <v>84</v>
      </c>
      <c r="AW236" s="13" t="s">
        <v>5</v>
      </c>
      <c r="AX236" s="13" t="s">
        <v>76</v>
      </c>
      <c r="AY236" s="215" t="s">
        <v>141</v>
      </c>
    </row>
    <row r="237" spans="2:51" s="14" customFormat="1" ht="11.25">
      <c r="B237" s="216"/>
      <c r="C237" s="217"/>
      <c r="D237" s="204" t="s">
        <v>191</v>
      </c>
      <c r="E237" s="218" t="s">
        <v>22</v>
      </c>
      <c r="F237" s="219" t="s">
        <v>1189</v>
      </c>
      <c r="G237" s="217"/>
      <c r="H237" s="220">
        <v>3.8180000000000001</v>
      </c>
      <c r="I237" s="221"/>
      <c r="J237" s="221"/>
      <c r="K237" s="217"/>
      <c r="L237" s="217"/>
      <c r="M237" s="222"/>
      <c r="N237" s="223"/>
      <c r="O237" s="224"/>
      <c r="P237" s="224"/>
      <c r="Q237" s="224"/>
      <c r="R237" s="224"/>
      <c r="S237" s="224"/>
      <c r="T237" s="224"/>
      <c r="U237" s="224"/>
      <c r="V237" s="224"/>
      <c r="W237" s="224"/>
      <c r="X237" s="225"/>
      <c r="AT237" s="226" t="s">
        <v>191</v>
      </c>
      <c r="AU237" s="226" t="s">
        <v>150</v>
      </c>
      <c r="AV237" s="14" t="s">
        <v>150</v>
      </c>
      <c r="AW237" s="14" t="s">
        <v>5</v>
      </c>
      <c r="AX237" s="14" t="s">
        <v>76</v>
      </c>
      <c r="AY237" s="226" t="s">
        <v>141</v>
      </c>
    </row>
    <row r="238" spans="2:51" s="13" customFormat="1" ht="11.25">
      <c r="B238" s="206"/>
      <c r="C238" s="207"/>
      <c r="D238" s="204" t="s">
        <v>191</v>
      </c>
      <c r="E238" s="208" t="s">
        <v>22</v>
      </c>
      <c r="F238" s="209" t="s">
        <v>1190</v>
      </c>
      <c r="G238" s="207"/>
      <c r="H238" s="208" t="s">
        <v>22</v>
      </c>
      <c r="I238" s="210"/>
      <c r="J238" s="210"/>
      <c r="K238" s="207"/>
      <c r="L238" s="207"/>
      <c r="M238" s="211"/>
      <c r="N238" s="212"/>
      <c r="O238" s="213"/>
      <c r="P238" s="213"/>
      <c r="Q238" s="213"/>
      <c r="R238" s="213"/>
      <c r="S238" s="213"/>
      <c r="T238" s="213"/>
      <c r="U238" s="213"/>
      <c r="V238" s="213"/>
      <c r="W238" s="213"/>
      <c r="X238" s="214"/>
      <c r="AT238" s="215" t="s">
        <v>191</v>
      </c>
      <c r="AU238" s="215" t="s">
        <v>150</v>
      </c>
      <c r="AV238" s="13" t="s">
        <v>84</v>
      </c>
      <c r="AW238" s="13" t="s">
        <v>5</v>
      </c>
      <c r="AX238" s="13" t="s">
        <v>76</v>
      </c>
      <c r="AY238" s="215" t="s">
        <v>141</v>
      </c>
    </row>
    <row r="239" spans="2:51" s="14" customFormat="1" ht="11.25">
      <c r="B239" s="216"/>
      <c r="C239" s="217"/>
      <c r="D239" s="204" t="s">
        <v>191</v>
      </c>
      <c r="E239" s="218" t="s">
        <v>22</v>
      </c>
      <c r="F239" s="219" t="s">
        <v>1191</v>
      </c>
      <c r="G239" s="217"/>
      <c r="H239" s="220">
        <v>9.5920000000000005</v>
      </c>
      <c r="I239" s="221"/>
      <c r="J239" s="221"/>
      <c r="K239" s="217"/>
      <c r="L239" s="217"/>
      <c r="M239" s="222"/>
      <c r="N239" s="223"/>
      <c r="O239" s="224"/>
      <c r="P239" s="224"/>
      <c r="Q239" s="224"/>
      <c r="R239" s="224"/>
      <c r="S239" s="224"/>
      <c r="T239" s="224"/>
      <c r="U239" s="224"/>
      <c r="V239" s="224"/>
      <c r="W239" s="224"/>
      <c r="X239" s="225"/>
      <c r="AT239" s="226" t="s">
        <v>191</v>
      </c>
      <c r="AU239" s="226" t="s">
        <v>150</v>
      </c>
      <c r="AV239" s="14" t="s">
        <v>150</v>
      </c>
      <c r="AW239" s="14" t="s">
        <v>5</v>
      </c>
      <c r="AX239" s="14" t="s">
        <v>76</v>
      </c>
      <c r="AY239" s="226" t="s">
        <v>141</v>
      </c>
    </row>
    <row r="240" spans="2:51" s="13" customFormat="1" ht="11.25">
      <c r="B240" s="206"/>
      <c r="C240" s="207"/>
      <c r="D240" s="204" t="s">
        <v>191</v>
      </c>
      <c r="E240" s="208" t="s">
        <v>22</v>
      </c>
      <c r="F240" s="209" t="s">
        <v>1122</v>
      </c>
      <c r="G240" s="207"/>
      <c r="H240" s="208" t="s">
        <v>22</v>
      </c>
      <c r="I240" s="210"/>
      <c r="J240" s="210"/>
      <c r="K240" s="207"/>
      <c r="L240" s="207"/>
      <c r="M240" s="211"/>
      <c r="N240" s="212"/>
      <c r="O240" s="213"/>
      <c r="P240" s="213"/>
      <c r="Q240" s="213"/>
      <c r="R240" s="213"/>
      <c r="S240" s="213"/>
      <c r="T240" s="213"/>
      <c r="U240" s="213"/>
      <c r="V240" s="213"/>
      <c r="W240" s="213"/>
      <c r="X240" s="214"/>
      <c r="AT240" s="215" t="s">
        <v>191</v>
      </c>
      <c r="AU240" s="215" t="s">
        <v>150</v>
      </c>
      <c r="AV240" s="13" t="s">
        <v>84</v>
      </c>
      <c r="AW240" s="13" t="s">
        <v>5</v>
      </c>
      <c r="AX240" s="13" t="s">
        <v>76</v>
      </c>
      <c r="AY240" s="215" t="s">
        <v>141</v>
      </c>
    </row>
    <row r="241" spans="2:51" s="14" customFormat="1" ht="11.25">
      <c r="B241" s="216"/>
      <c r="C241" s="217"/>
      <c r="D241" s="204" t="s">
        <v>191</v>
      </c>
      <c r="E241" s="218" t="s">
        <v>22</v>
      </c>
      <c r="F241" s="219" t="s">
        <v>1192</v>
      </c>
      <c r="G241" s="217"/>
      <c r="H241" s="220">
        <v>86.192999999999998</v>
      </c>
      <c r="I241" s="221"/>
      <c r="J241" s="221"/>
      <c r="K241" s="217"/>
      <c r="L241" s="217"/>
      <c r="M241" s="222"/>
      <c r="N241" s="223"/>
      <c r="O241" s="224"/>
      <c r="P241" s="224"/>
      <c r="Q241" s="224"/>
      <c r="R241" s="224"/>
      <c r="S241" s="224"/>
      <c r="T241" s="224"/>
      <c r="U241" s="224"/>
      <c r="V241" s="224"/>
      <c r="W241" s="224"/>
      <c r="X241" s="225"/>
      <c r="AT241" s="226" t="s">
        <v>191</v>
      </c>
      <c r="AU241" s="226" t="s">
        <v>150</v>
      </c>
      <c r="AV241" s="14" t="s">
        <v>150</v>
      </c>
      <c r="AW241" s="14" t="s">
        <v>5</v>
      </c>
      <c r="AX241" s="14" t="s">
        <v>76</v>
      </c>
      <c r="AY241" s="226" t="s">
        <v>141</v>
      </c>
    </row>
    <row r="242" spans="2:51" s="13" customFormat="1" ht="11.25">
      <c r="B242" s="206"/>
      <c r="C242" s="207"/>
      <c r="D242" s="204" t="s">
        <v>191</v>
      </c>
      <c r="E242" s="208" t="s">
        <v>22</v>
      </c>
      <c r="F242" s="209" t="s">
        <v>376</v>
      </c>
      <c r="G242" s="207"/>
      <c r="H242" s="208" t="s">
        <v>22</v>
      </c>
      <c r="I242" s="210"/>
      <c r="J242" s="210"/>
      <c r="K242" s="207"/>
      <c r="L242" s="207"/>
      <c r="M242" s="211"/>
      <c r="N242" s="212"/>
      <c r="O242" s="213"/>
      <c r="P242" s="213"/>
      <c r="Q242" s="213"/>
      <c r="R242" s="213"/>
      <c r="S242" s="213"/>
      <c r="T242" s="213"/>
      <c r="U242" s="213"/>
      <c r="V242" s="213"/>
      <c r="W242" s="213"/>
      <c r="X242" s="214"/>
      <c r="AT242" s="215" t="s">
        <v>191</v>
      </c>
      <c r="AU242" s="215" t="s">
        <v>150</v>
      </c>
      <c r="AV242" s="13" t="s">
        <v>84</v>
      </c>
      <c r="AW242" s="13" t="s">
        <v>5</v>
      </c>
      <c r="AX242" s="13" t="s">
        <v>76</v>
      </c>
      <c r="AY242" s="215" t="s">
        <v>141</v>
      </c>
    </row>
    <row r="243" spans="2:51" s="14" customFormat="1" ht="33.75">
      <c r="B243" s="216"/>
      <c r="C243" s="217"/>
      <c r="D243" s="204" t="s">
        <v>191</v>
      </c>
      <c r="E243" s="218" t="s">
        <v>22</v>
      </c>
      <c r="F243" s="219" t="s">
        <v>1193</v>
      </c>
      <c r="G243" s="217"/>
      <c r="H243" s="220">
        <v>-20.22</v>
      </c>
      <c r="I243" s="221"/>
      <c r="J243" s="221"/>
      <c r="K243" s="217"/>
      <c r="L243" s="217"/>
      <c r="M243" s="222"/>
      <c r="N243" s="223"/>
      <c r="O243" s="224"/>
      <c r="P243" s="224"/>
      <c r="Q243" s="224"/>
      <c r="R243" s="224"/>
      <c r="S243" s="224"/>
      <c r="T243" s="224"/>
      <c r="U243" s="224"/>
      <c r="V243" s="224"/>
      <c r="W243" s="224"/>
      <c r="X243" s="225"/>
      <c r="AT243" s="226" t="s">
        <v>191</v>
      </c>
      <c r="AU243" s="226" t="s">
        <v>150</v>
      </c>
      <c r="AV243" s="14" t="s">
        <v>150</v>
      </c>
      <c r="AW243" s="14" t="s">
        <v>5</v>
      </c>
      <c r="AX243" s="14" t="s">
        <v>76</v>
      </c>
      <c r="AY243" s="226" t="s">
        <v>141</v>
      </c>
    </row>
    <row r="244" spans="2:51" s="13" customFormat="1" ht="11.25">
      <c r="B244" s="206"/>
      <c r="C244" s="207"/>
      <c r="D244" s="204" t="s">
        <v>191</v>
      </c>
      <c r="E244" s="208" t="s">
        <v>22</v>
      </c>
      <c r="F244" s="209" t="s">
        <v>270</v>
      </c>
      <c r="G244" s="207"/>
      <c r="H244" s="208" t="s">
        <v>22</v>
      </c>
      <c r="I244" s="210"/>
      <c r="J244" s="210"/>
      <c r="K244" s="207"/>
      <c r="L244" s="207"/>
      <c r="M244" s="211"/>
      <c r="N244" s="212"/>
      <c r="O244" s="213"/>
      <c r="P244" s="213"/>
      <c r="Q244" s="213"/>
      <c r="R244" s="213"/>
      <c r="S244" s="213"/>
      <c r="T244" s="213"/>
      <c r="U244" s="213"/>
      <c r="V244" s="213"/>
      <c r="W244" s="213"/>
      <c r="X244" s="214"/>
      <c r="AT244" s="215" t="s">
        <v>191</v>
      </c>
      <c r="AU244" s="215" t="s">
        <v>150</v>
      </c>
      <c r="AV244" s="13" t="s">
        <v>84</v>
      </c>
      <c r="AW244" s="13" t="s">
        <v>5</v>
      </c>
      <c r="AX244" s="13" t="s">
        <v>76</v>
      </c>
      <c r="AY244" s="215" t="s">
        <v>141</v>
      </c>
    </row>
    <row r="245" spans="2:51" s="14" customFormat="1" ht="22.5">
      <c r="B245" s="216"/>
      <c r="C245" s="217"/>
      <c r="D245" s="204" t="s">
        <v>191</v>
      </c>
      <c r="E245" s="218" t="s">
        <v>22</v>
      </c>
      <c r="F245" s="219" t="s">
        <v>1194</v>
      </c>
      <c r="G245" s="217"/>
      <c r="H245" s="220">
        <v>6.36</v>
      </c>
      <c r="I245" s="221"/>
      <c r="J245" s="221"/>
      <c r="K245" s="217"/>
      <c r="L245" s="217"/>
      <c r="M245" s="222"/>
      <c r="N245" s="223"/>
      <c r="O245" s="224"/>
      <c r="P245" s="224"/>
      <c r="Q245" s="224"/>
      <c r="R245" s="224"/>
      <c r="S245" s="224"/>
      <c r="T245" s="224"/>
      <c r="U245" s="224"/>
      <c r="V245" s="224"/>
      <c r="W245" s="224"/>
      <c r="X245" s="225"/>
      <c r="AT245" s="226" t="s">
        <v>191</v>
      </c>
      <c r="AU245" s="226" t="s">
        <v>150</v>
      </c>
      <c r="AV245" s="14" t="s">
        <v>150</v>
      </c>
      <c r="AW245" s="14" t="s">
        <v>5</v>
      </c>
      <c r="AX245" s="14" t="s">
        <v>76</v>
      </c>
      <c r="AY245" s="226" t="s">
        <v>141</v>
      </c>
    </row>
    <row r="246" spans="2:51" s="13" customFormat="1" ht="11.25">
      <c r="B246" s="206"/>
      <c r="C246" s="207"/>
      <c r="D246" s="204" t="s">
        <v>191</v>
      </c>
      <c r="E246" s="208" t="s">
        <v>22</v>
      </c>
      <c r="F246" s="209" t="s">
        <v>1118</v>
      </c>
      <c r="G246" s="207"/>
      <c r="H246" s="208" t="s">
        <v>22</v>
      </c>
      <c r="I246" s="210"/>
      <c r="J246" s="210"/>
      <c r="K246" s="207"/>
      <c r="L246" s="207"/>
      <c r="M246" s="211"/>
      <c r="N246" s="212"/>
      <c r="O246" s="213"/>
      <c r="P246" s="213"/>
      <c r="Q246" s="213"/>
      <c r="R246" s="213"/>
      <c r="S246" s="213"/>
      <c r="T246" s="213"/>
      <c r="U246" s="213"/>
      <c r="V246" s="213"/>
      <c r="W246" s="213"/>
      <c r="X246" s="214"/>
      <c r="AT246" s="215" t="s">
        <v>191</v>
      </c>
      <c r="AU246" s="215" t="s">
        <v>150</v>
      </c>
      <c r="AV246" s="13" t="s">
        <v>84</v>
      </c>
      <c r="AW246" s="13" t="s">
        <v>5</v>
      </c>
      <c r="AX246" s="13" t="s">
        <v>76</v>
      </c>
      <c r="AY246" s="215" t="s">
        <v>141</v>
      </c>
    </row>
    <row r="247" spans="2:51" s="14" customFormat="1" ht="11.25">
      <c r="B247" s="216"/>
      <c r="C247" s="217"/>
      <c r="D247" s="204" t="s">
        <v>191</v>
      </c>
      <c r="E247" s="218" t="s">
        <v>22</v>
      </c>
      <c r="F247" s="219" t="s">
        <v>1195</v>
      </c>
      <c r="G247" s="217"/>
      <c r="H247" s="220">
        <v>27.481000000000002</v>
      </c>
      <c r="I247" s="221"/>
      <c r="J247" s="221"/>
      <c r="K247" s="217"/>
      <c r="L247" s="217"/>
      <c r="M247" s="222"/>
      <c r="N247" s="223"/>
      <c r="O247" s="224"/>
      <c r="P247" s="224"/>
      <c r="Q247" s="224"/>
      <c r="R247" s="224"/>
      <c r="S247" s="224"/>
      <c r="T247" s="224"/>
      <c r="U247" s="224"/>
      <c r="V247" s="224"/>
      <c r="W247" s="224"/>
      <c r="X247" s="225"/>
      <c r="AT247" s="226" t="s">
        <v>191</v>
      </c>
      <c r="AU247" s="226" t="s">
        <v>150</v>
      </c>
      <c r="AV247" s="14" t="s">
        <v>150</v>
      </c>
      <c r="AW247" s="14" t="s">
        <v>5</v>
      </c>
      <c r="AX247" s="14" t="s">
        <v>76</v>
      </c>
      <c r="AY247" s="226" t="s">
        <v>141</v>
      </c>
    </row>
    <row r="248" spans="2:51" s="13" customFormat="1" ht="11.25">
      <c r="B248" s="206"/>
      <c r="C248" s="207"/>
      <c r="D248" s="204" t="s">
        <v>191</v>
      </c>
      <c r="E248" s="208" t="s">
        <v>22</v>
      </c>
      <c r="F248" s="209" t="s">
        <v>376</v>
      </c>
      <c r="G248" s="207"/>
      <c r="H248" s="208" t="s">
        <v>22</v>
      </c>
      <c r="I248" s="210"/>
      <c r="J248" s="210"/>
      <c r="K248" s="207"/>
      <c r="L248" s="207"/>
      <c r="M248" s="211"/>
      <c r="N248" s="212"/>
      <c r="O248" s="213"/>
      <c r="P248" s="213"/>
      <c r="Q248" s="213"/>
      <c r="R248" s="213"/>
      <c r="S248" s="213"/>
      <c r="T248" s="213"/>
      <c r="U248" s="213"/>
      <c r="V248" s="213"/>
      <c r="W248" s="213"/>
      <c r="X248" s="214"/>
      <c r="AT248" s="215" t="s">
        <v>191</v>
      </c>
      <c r="AU248" s="215" t="s">
        <v>150</v>
      </c>
      <c r="AV248" s="13" t="s">
        <v>84</v>
      </c>
      <c r="AW248" s="13" t="s">
        <v>5</v>
      </c>
      <c r="AX248" s="13" t="s">
        <v>76</v>
      </c>
      <c r="AY248" s="215" t="s">
        <v>141</v>
      </c>
    </row>
    <row r="249" spans="2:51" s="14" customFormat="1" ht="11.25">
      <c r="B249" s="216"/>
      <c r="C249" s="217"/>
      <c r="D249" s="204" t="s">
        <v>191</v>
      </c>
      <c r="E249" s="218" t="s">
        <v>22</v>
      </c>
      <c r="F249" s="219" t="s">
        <v>1196</v>
      </c>
      <c r="G249" s="217"/>
      <c r="H249" s="220">
        <v>-2.1230000000000002</v>
      </c>
      <c r="I249" s="221"/>
      <c r="J249" s="221"/>
      <c r="K249" s="217"/>
      <c r="L249" s="217"/>
      <c r="M249" s="222"/>
      <c r="N249" s="223"/>
      <c r="O249" s="224"/>
      <c r="P249" s="224"/>
      <c r="Q249" s="224"/>
      <c r="R249" s="224"/>
      <c r="S249" s="224"/>
      <c r="T249" s="224"/>
      <c r="U249" s="224"/>
      <c r="V249" s="224"/>
      <c r="W249" s="224"/>
      <c r="X249" s="225"/>
      <c r="AT249" s="226" t="s">
        <v>191</v>
      </c>
      <c r="AU249" s="226" t="s">
        <v>150</v>
      </c>
      <c r="AV249" s="14" t="s">
        <v>150</v>
      </c>
      <c r="AW249" s="14" t="s">
        <v>5</v>
      </c>
      <c r="AX249" s="14" t="s">
        <v>76</v>
      </c>
      <c r="AY249" s="226" t="s">
        <v>141</v>
      </c>
    </row>
    <row r="250" spans="2:51" s="13" customFormat="1" ht="11.25">
      <c r="B250" s="206"/>
      <c r="C250" s="207"/>
      <c r="D250" s="204" t="s">
        <v>191</v>
      </c>
      <c r="E250" s="208" t="s">
        <v>22</v>
      </c>
      <c r="F250" s="209" t="s">
        <v>270</v>
      </c>
      <c r="G250" s="207"/>
      <c r="H250" s="208" t="s">
        <v>22</v>
      </c>
      <c r="I250" s="210"/>
      <c r="J250" s="210"/>
      <c r="K250" s="207"/>
      <c r="L250" s="207"/>
      <c r="M250" s="211"/>
      <c r="N250" s="212"/>
      <c r="O250" s="213"/>
      <c r="P250" s="213"/>
      <c r="Q250" s="213"/>
      <c r="R250" s="213"/>
      <c r="S250" s="213"/>
      <c r="T250" s="213"/>
      <c r="U250" s="213"/>
      <c r="V250" s="213"/>
      <c r="W250" s="213"/>
      <c r="X250" s="214"/>
      <c r="AT250" s="215" t="s">
        <v>191</v>
      </c>
      <c r="AU250" s="215" t="s">
        <v>150</v>
      </c>
      <c r="AV250" s="13" t="s">
        <v>84</v>
      </c>
      <c r="AW250" s="13" t="s">
        <v>5</v>
      </c>
      <c r="AX250" s="13" t="s">
        <v>76</v>
      </c>
      <c r="AY250" s="215" t="s">
        <v>141</v>
      </c>
    </row>
    <row r="251" spans="2:51" s="14" customFormat="1" ht="11.25">
      <c r="B251" s="216"/>
      <c r="C251" s="217"/>
      <c r="D251" s="204" t="s">
        <v>191</v>
      </c>
      <c r="E251" s="218" t="s">
        <v>22</v>
      </c>
      <c r="F251" s="219" t="s">
        <v>1197</v>
      </c>
      <c r="G251" s="217"/>
      <c r="H251" s="220">
        <v>1.4450000000000001</v>
      </c>
      <c r="I251" s="221"/>
      <c r="J251" s="221"/>
      <c r="K251" s="217"/>
      <c r="L251" s="217"/>
      <c r="M251" s="222"/>
      <c r="N251" s="223"/>
      <c r="O251" s="224"/>
      <c r="P251" s="224"/>
      <c r="Q251" s="224"/>
      <c r="R251" s="224"/>
      <c r="S251" s="224"/>
      <c r="T251" s="224"/>
      <c r="U251" s="224"/>
      <c r="V251" s="224"/>
      <c r="W251" s="224"/>
      <c r="X251" s="225"/>
      <c r="AT251" s="226" t="s">
        <v>191</v>
      </c>
      <c r="AU251" s="226" t="s">
        <v>150</v>
      </c>
      <c r="AV251" s="14" t="s">
        <v>150</v>
      </c>
      <c r="AW251" s="14" t="s">
        <v>5</v>
      </c>
      <c r="AX251" s="14" t="s">
        <v>76</v>
      </c>
      <c r="AY251" s="226" t="s">
        <v>141</v>
      </c>
    </row>
    <row r="252" spans="2:51" s="13" customFormat="1" ht="11.25">
      <c r="B252" s="206"/>
      <c r="C252" s="207"/>
      <c r="D252" s="204" t="s">
        <v>191</v>
      </c>
      <c r="E252" s="208" t="s">
        <v>22</v>
      </c>
      <c r="F252" s="209" t="s">
        <v>1114</v>
      </c>
      <c r="G252" s="207"/>
      <c r="H252" s="208" t="s">
        <v>22</v>
      </c>
      <c r="I252" s="210"/>
      <c r="J252" s="210"/>
      <c r="K252" s="207"/>
      <c r="L252" s="207"/>
      <c r="M252" s="211"/>
      <c r="N252" s="212"/>
      <c r="O252" s="213"/>
      <c r="P252" s="213"/>
      <c r="Q252" s="213"/>
      <c r="R252" s="213"/>
      <c r="S252" s="213"/>
      <c r="T252" s="213"/>
      <c r="U252" s="213"/>
      <c r="V252" s="213"/>
      <c r="W252" s="213"/>
      <c r="X252" s="214"/>
      <c r="AT252" s="215" t="s">
        <v>191</v>
      </c>
      <c r="AU252" s="215" t="s">
        <v>150</v>
      </c>
      <c r="AV252" s="13" t="s">
        <v>84</v>
      </c>
      <c r="AW252" s="13" t="s">
        <v>5</v>
      </c>
      <c r="AX252" s="13" t="s">
        <v>76</v>
      </c>
      <c r="AY252" s="215" t="s">
        <v>141</v>
      </c>
    </row>
    <row r="253" spans="2:51" s="14" customFormat="1" ht="11.25">
      <c r="B253" s="216"/>
      <c r="C253" s="217"/>
      <c r="D253" s="204" t="s">
        <v>191</v>
      </c>
      <c r="E253" s="218" t="s">
        <v>22</v>
      </c>
      <c r="F253" s="219" t="s">
        <v>1198</v>
      </c>
      <c r="G253" s="217"/>
      <c r="H253" s="220">
        <v>35.494</v>
      </c>
      <c r="I253" s="221"/>
      <c r="J253" s="221"/>
      <c r="K253" s="217"/>
      <c r="L253" s="217"/>
      <c r="M253" s="222"/>
      <c r="N253" s="223"/>
      <c r="O253" s="224"/>
      <c r="P253" s="224"/>
      <c r="Q253" s="224"/>
      <c r="R253" s="224"/>
      <c r="S253" s="224"/>
      <c r="T253" s="224"/>
      <c r="U253" s="224"/>
      <c r="V253" s="224"/>
      <c r="W253" s="224"/>
      <c r="X253" s="225"/>
      <c r="AT253" s="226" t="s">
        <v>191</v>
      </c>
      <c r="AU253" s="226" t="s">
        <v>150</v>
      </c>
      <c r="AV253" s="14" t="s">
        <v>150</v>
      </c>
      <c r="AW253" s="14" t="s">
        <v>5</v>
      </c>
      <c r="AX253" s="14" t="s">
        <v>76</v>
      </c>
      <c r="AY253" s="226" t="s">
        <v>141</v>
      </c>
    </row>
    <row r="254" spans="2:51" s="13" customFormat="1" ht="11.25">
      <c r="B254" s="206"/>
      <c r="C254" s="207"/>
      <c r="D254" s="204" t="s">
        <v>191</v>
      </c>
      <c r="E254" s="208" t="s">
        <v>22</v>
      </c>
      <c r="F254" s="209" t="s">
        <v>376</v>
      </c>
      <c r="G254" s="207"/>
      <c r="H254" s="208" t="s">
        <v>22</v>
      </c>
      <c r="I254" s="210"/>
      <c r="J254" s="210"/>
      <c r="K254" s="207"/>
      <c r="L254" s="207"/>
      <c r="M254" s="211"/>
      <c r="N254" s="212"/>
      <c r="O254" s="213"/>
      <c r="P254" s="213"/>
      <c r="Q254" s="213"/>
      <c r="R254" s="213"/>
      <c r="S254" s="213"/>
      <c r="T254" s="213"/>
      <c r="U254" s="213"/>
      <c r="V254" s="213"/>
      <c r="W254" s="213"/>
      <c r="X254" s="214"/>
      <c r="AT254" s="215" t="s">
        <v>191</v>
      </c>
      <c r="AU254" s="215" t="s">
        <v>150</v>
      </c>
      <c r="AV254" s="13" t="s">
        <v>84</v>
      </c>
      <c r="AW254" s="13" t="s">
        <v>5</v>
      </c>
      <c r="AX254" s="13" t="s">
        <v>76</v>
      </c>
      <c r="AY254" s="215" t="s">
        <v>141</v>
      </c>
    </row>
    <row r="255" spans="2:51" s="14" customFormat="1" ht="11.25">
      <c r="B255" s="216"/>
      <c r="C255" s="217"/>
      <c r="D255" s="204" t="s">
        <v>191</v>
      </c>
      <c r="E255" s="218" t="s">
        <v>22</v>
      </c>
      <c r="F255" s="219" t="s">
        <v>1199</v>
      </c>
      <c r="G255" s="217"/>
      <c r="H255" s="220">
        <v>-5.0529999999999999</v>
      </c>
      <c r="I255" s="221"/>
      <c r="J255" s="221"/>
      <c r="K255" s="217"/>
      <c r="L255" s="217"/>
      <c r="M255" s="222"/>
      <c r="N255" s="223"/>
      <c r="O255" s="224"/>
      <c r="P255" s="224"/>
      <c r="Q255" s="224"/>
      <c r="R255" s="224"/>
      <c r="S255" s="224"/>
      <c r="T255" s="224"/>
      <c r="U255" s="224"/>
      <c r="V255" s="224"/>
      <c r="W255" s="224"/>
      <c r="X255" s="225"/>
      <c r="AT255" s="226" t="s">
        <v>191</v>
      </c>
      <c r="AU255" s="226" t="s">
        <v>150</v>
      </c>
      <c r="AV255" s="14" t="s">
        <v>150</v>
      </c>
      <c r="AW255" s="14" t="s">
        <v>5</v>
      </c>
      <c r="AX255" s="14" t="s">
        <v>76</v>
      </c>
      <c r="AY255" s="226" t="s">
        <v>141</v>
      </c>
    </row>
    <row r="256" spans="2:51" s="13" customFormat="1" ht="11.25">
      <c r="B256" s="206"/>
      <c r="C256" s="207"/>
      <c r="D256" s="204" t="s">
        <v>191</v>
      </c>
      <c r="E256" s="208" t="s">
        <v>22</v>
      </c>
      <c r="F256" s="209" t="s">
        <v>270</v>
      </c>
      <c r="G256" s="207"/>
      <c r="H256" s="208" t="s">
        <v>22</v>
      </c>
      <c r="I256" s="210"/>
      <c r="J256" s="210"/>
      <c r="K256" s="207"/>
      <c r="L256" s="207"/>
      <c r="M256" s="211"/>
      <c r="N256" s="212"/>
      <c r="O256" s="213"/>
      <c r="P256" s="213"/>
      <c r="Q256" s="213"/>
      <c r="R256" s="213"/>
      <c r="S256" s="213"/>
      <c r="T256" s="213"/>
      <c r="U256" s="213"/>
      <c r="V256" s="213"/>
      <c r="W256" s="213"/>
      <c r="X256" s="214"/>
      <c r="AT256" s="215" t="s">
        <v>191</v>
      </c>
      <c r="AU256" s="215" t="s">
        <v>150</v>
      </c>
      <c r="AV256" s="13" t="s">
        <v>84</v>
      </c>
      <c r="AW256" s="13" t="s">
        <v>5</v>
      </c>
      <c r="AX256" s="13" t="s">
        <v>76</v>
      </c>
      <c r="AY256" s="215" t="s">
        <v>141</v>
      </c>
    </row>
    <row r="257" spans="1:65" s="14" customFormat="1" ht="11.25">
      <c r="B257" s="216"/>
      <c r="C257" s="217"/>
      <c r="D257" s="204" t="s">
        <v>191</v>
      </c>
      <c r="E257" s="218" t="s">
        <v>22</v>
      </c>
      <c r="F257" s="219" t="s">
        <v>1200</v>
      </c>
      <c r="G257" s="217"/>
      <c r="H257" s="220">
        <v>2.2749999999999999</v>
      </c>
      <c r="I257" s="221"/>
      <c r="J257" s="221"/>
      <c r="K257" s="217"/>
      <c r="L257" s="217"/>
      <c r="M257" s="222"/>
      <c r="N257" s="223"/>
      <c r="O257" s="224"/>
      <c r="P257" s="224"/>
      <c r="Q257" s="224"/>
      <c r="R257" s="224"/>
      <c r="S257" s="224"/>
      <c r="T257" s="224"/>
      <c r="U257" s="224"/>
      <c r="V257" s="224"/>
      <c r="W257" s="224"/>
      <c r="X257" s="225"/>
      <c r="AT257" s="226" t="s">
        <v>191</v>
      </c>
      <c r="AU257" s="226" t="s">
        <v>150</v>
      </c>
      <c r="AV257" s="14" t="s">
        <v>150</v>
      </c>
      <c r="AW257" s="14" t="s">
        <v>5</v>
      </c>
      <c r="AX257" s="14" t="s">
        <v>76</v>
      </c>
      <c r="AY257" s="226" t="s">
        <v>141</v>
      </c>
    </row>
    <row r="258" spans="1:65" s="15" customFormat="1" ht="11.25">
      <c r="B258" s="227"/>
      <c r="C258" s="228"/>
      <c r="D258" s="204" t="s">
        <v>191</v>
      </c>
      <c r="E258" s="229" t="s">
        <v>22</v>
      </c>
      <c r="F258" s="230" t="s">
        <v>195</v>
      </c>
      <c r="G258" s="228"/>
      <c r="H258" s="231">
        <v>352.02600000000001</v>
      </c>
      <c r="I258" s="232"/>
      <c r="J258" s="232"/>
      <c r="K258" s="228"/>
      <c r="L258" s="228"/>
      <c r="M258" s="233"/>
      <c r="N258" s="234"/>
      <c r="O258" s="235"/>
      <c r="P258" s="235"/>
      <c r="Q258" s="235"/>
      <c r="R258" s="235"/>
      <c r="S258" s="235"/>
      <c r="T258" s="235"/>
      <c r="U258" s="235"/>
      <c r="V258" s="235"/>
      <c r="W258" s="235"/>
      <c r="X258" s="236"/>
      <c r="AT258" s="237" t="s">
        <v>191</v>
      </c>
      <c r="AU258" s="237" t="s">
        <v>150</v>
      </c>
      <c r="AV258" s="15" t="s">
        <v>185</v>
      </c>
      <c r="AW258" s="15" t="s">
        <v>5</v>
      </c>
      <c r="AX258" s="15" t="s">
        <v>84</v>
      </c>
      <c r="AY258" s="237" t="s">
        <v>141</v>
      </c>
    </row>
    <row r="259" spans="1:65" s="12" customFormat="1" ht="22.9" customHeight="1">
      <c r="B259" s="162"/>
      <c r="C259" s="163"/>
      <c r="D259" s="164" t="s">
        <v>75</v>
      </c>
      <c r="E259" s="177" t="s">
        <v>390</v>
      </c>
      <c r="F259" s="177" t="s">
        <v>391</v>
      </c>
      <c r="G259" s="163"/>
      <c r="H259" s="163"/>
      <c r="I259" s="166"/>
      <c r="J259" s="166"/>
      <c r="K259" s="178">
        <f>BK259</f>
        <v>0</v>
      </c>
      <c r="L259" s="163"/>
      <c r="M259" s="168"/>
      <c r="N259" s="169"/>
      <c r="O259" s="170"/>
      <c r="P259" s="170"/>
      <c r="Q259" s="171">
        <f>SUM(Q260:Q279)</f>
        <v>0</v>
      </c>
      <c r="R259" s="171">
        <f>SUM(R260:R279)</f>
        <v>0</v>
      </c>
      <c r="S259" s="170"/>
      <c r="T259" s="172">
        <f>SUM(T260:T279)</f>
        <v>0</v>
      </c>
      <c r="U259" s="170"/>
      <c r="V259" s="172">
        <f>SUM(V260:V279)</f>
        <v>0</v>
      </c>
      <c r="W259" s="170"/>
      <c r="X259" s="173">
        <f>SUM(X260:X279)</f>
        <v>0</v>
      </c>
      <c r="AR259" s="174" t="s">
        <v>84</v>
      </c>
      <c r="AT259" s="175" t="s">
        <v>75</v>
      </c>
      <c r="AU259" s="175" t="s">
        <v>84</v>
      </c>
      <c r="AY259" s="174" t="s">
        <v>141</v>
      </c>
      <c r="BK259" s="176">
        <f>SUM(BK260:BK279)</f>
        <v>0</v>
      </c>
    </row>
    <row r="260" spans="1:65" s="2" customFormat="1" ht="37.9" customHeight="1">
      <c r="A260" s="37"/>
      <c r="B260" s="38"/>
      <c r="C260" s="179" t="s">
        <v>314</v>
      </c>
      <c r="D260" s="179" t="s">
        <v>144</v>
      </c>
      <c r="E260" s="180" t="s">
        <v>392</v>
      </c>
      <c r="F260" s="181" t="s">
        <v>393</v>
      </c>
      <c r="G260" s="182" t="s">
        <v>183</v>
      </c>
      <c r="H260" s="183">
        <v>5.05</v>
      </c>
      <c r="I260" s="184"/>
      <c r="J260" s="184"/>
      <c r="K260" s="185">
        <f>ROUND(P260*H260,2)</f>
        <v>0</v>
      </c>
      <c r="L260" s="181" t="s">
        <v>184</v>
      </c>
      <c r="M260" s="42"/>
      <c r="N260" s="186" t="s">
        <v>22</v>
      </c>
      <c r="O260" s="187" t="s">
        <v>46</v>
      </c>
      <c r="P260" s="188">
        <f>I260+J260</f>
        <v>0</v>
      </c>
      <c r="Q260" s="188">
        <f>ROUND(I260*H260,2)</f>
        <v>0</v>
      </c>
      <c r="R260" s="188">
        <f>ROUND(J260*H260,2)</f>
        <v>0</v>
      </c>
      <c r="S260" s="67"/>
      <c r="T260" s="189">
        <f>S260*H260</f>
        <v>0</v>
      </c>
      <c r="U260" s="189">
        <v>0</v>
      </c>
      <c r="V260" s="189">
        <f>U260*H260</f>
        <v>0</v>
      </c>
      <c r="W260" s="189">
        <v>0</v>
      </c>
      <c r="X260" s="190">
        <f>W260*H260</f>
        <v>0</v>
      </c>
      <c r="Y260" s="37"/>
      <c r="Z260" s="37"/>
      <c r="AA260" s="37"/>
      <c r="AB260" s="37"/>
      <c r="AC260" s="37"/>
      <c r="AD260" s="37"/>
      <c r="AE260" s="37"/>
      <c r="AR260" s="191" t="s">
        <v>185</v>
      </c>
      <c r="AT260" s="191" t="s">
        <v>144</v>
      </c>
      <c r="AU260" s="191" t="s">
        <v>150</v>
      </c>
      <c r="AY260" s="20" t="s">
        <v>141</v>
      </c>
      <c r="BE260" s="192">
        <f>IF(O260="základní",K260,0)</f>
        <v>0</v>
      </c>
      <c r="BF260" s="192">
        <f>IF(O260="snížená",K260,0)</f>
        <v>0</v>
      </c>
      <c r="BG260" s="192">
        <f>IF(O260="zákl. přenesená",K260,0)</f>
        <v>0</v>
      </c>
      <c r="BH260" s="192">
        <f>IF(O260="sníž. přenesená",K260,0)</f>
        <v>0</v>
      </c>
      <c r="BI260" s="192">
        <f>IF(O260="nulová",K260,0)</f>
        <v>0</v>
      </c>
      <c r="BJ260" s="20" t="s">
        <v>150</v>
      </c>
      <c r="BK260" s="192">
        <f>ROUND(P260*H260,2)</f>
        <v>0</v>
      </c>
      <c r="BL260" s="20" t="s">
        <v>185</v>
      </c>
      <c r="BM260" s="191" t="s">
        <v>1201</v>
      </c>
    </row>
    <row r="261" spans="1:65" s="2" customFormat="1" ht="11.25">
      <c r="A261" s="37"/>
      <c r="B261" s="38"/>
      <c r="C261" s="39"/>
      <c r="D261" s="199" t="s">
        <v>187</v>
      </c>
      <c r="E261" s="39"/>
      <c r="F261" s="200" t="s">
        <v>395</v>
      </c>
      <c r="G261" s="39"/>
      <c r="H261" s="39"/>
      <c r="I261" s="201"/>
      <c r="J261" s="201"/>
      <c r="K261" s="39"/>
      <c r="L261" s="39"/>
      <c r="M261" s="42"/>
      <c r="N261" s="202"/>
      <c r="O261" s="203"/>
      <c r="P261" s="67"/>
      <c r="Q261" s="67"/>
      <c r="R261" s="67"/>
      <c r="S261" s="67"/>
      <c r="T261" s="67"/>
      <c r="U261" s="67"/>
      <c r="V261" s="67"/>
      <c r="W261" s="67"/>
      <c r="X261" s="68"/>
      <c r="Y261" s="37"/>
      <c r="Z261" s="37"/>
      <c r="AA261" s="37"/>
      <c r="AB261" s="37"/>
      <c r="AC261" s="37"/>
      <c r="AD261" s="37"/>
      <c r="AE261" s="37"/>
      <c r="AT261" s="20" t="s">
        <v>187</v>
      </c>
      <c r="AU261" s="20" t="s">
        <v>150</v>
      </c>
    </row>
    <row r="262" spans="1:65" s="2" customFormat="1" ht="33" customHeight="1">
      <c r="A262" s="37"/>
      <c r="B262" s="38"/>
      <c r="C262" s="179" t="s">
        <v>396</v>
      </c>
      <c r="D262" s="179" t="s">
        <v>144</v>
      </c>
      <c r="E262" s="180" t="s">
        <v>397</v>
      </c>
      <c r="F262" s="181" t="s">
        <v>398</v>
      </c>
      <c r="G262" s="182" t="s">
        <v>183</v>
      </c>
      <c r="H262" s="183">
        <v>5.05</v>
      </c>
      <c r="I262" s="184"/>
      <c r="J262" s="184"/>
      <c r="K262" s="185">
        <f>ROUND(P262*H262,2)</f>
        <v>0</v>
      </c>
      <c r="L262" s="181" t="s">
        <v>184</v>
      </c>
      <c r="M262" s="42"/>
      <c r="N262" s="186" t="s">
        <v>22</v>
      </c>
      <c r="O262" s="187" t="s">
        <v>46</v>
      </c>
      <c r="P262" s="188">
        <f>I262+J262</f>
        <v>0</v>
      </c>
      <c r="Q262" s="188">
        <f>ROUND(I262*H262,2)</f>
        <v>0</v>
      </c>
      <c r="R262" s="188">
        <f>ROUND(J262*H262,2)</f>
        <v>0</v>
      </c>
      <c r="S262" s="67"/>
      <c r="T262" s="189">
        <f>S262*H262</f>
        <v>0</v>
      </c>
      <c r="U262" s="189">
        <v>0</v>
      </c>
      <c r="V262" s="189">
        <f>U262*H262</f>
        <v>0</v>
      </c>
      <c r="W262" s="189">
        <v>0</v>
      </c>
      <c r="X262" s="190">
        <f>W262*H262</f>
        <v>0</v>
      </c>
      <c r="Y262" s="37"/>
      <c r="Z262" s="37"/>
      <c r="AA262" s="37"/>
      <c r="AB262" s="37"/>
      <c r="AC262" s="37"/>
      <c r="AD262" s="37"/>
      <c r="AE262" s="37"/>
      <c r="AR262" s="191" t="s">
        <v>185</v>
      </c>
      <c r="AT262" s="191" t="s">
        <v>144</v>
      </c>
      <c r="AU262" s="191" t="s">
        <v>150</v>
      </c>
      <c r="AY262" s="20" t="s">
        <v>141</v>
      </c>
      <c r="BE262" s="192">
        <f>IF(O262="základní",K262,0)</f>
        <v>0</v>
      </c>
      <c r="BF262" s="192">
        <f>IF(O262="snížená",K262,0)</f>
        <v>0</v>
      </c>
      <c r="BG262" s="192">
        <f>IF(O262="zákl. přenesená",K262,0)</f>
        <v>0</v>
      </c>
      <c r="BH262" s="192">
        <f>IF(O262="sníž. přenesená",K262,0)</f>
        <v>0</v>
      </c>
      <c r="BI262" s="192">
        <f>IF(O262="nulová",K262,0)</f>
        <v>0</v>
      </c>
      <c r="BJ262" s="20" t="s">
        <v>150</v>
      </c>
      <c r="BK262" s="192">
        <f>ROUND(P262*H262,2)</f>
        <v>0</v>
      </c>
      <c r="BL262" s="20" t="s">
        <v>185</v>
      </c>
      <c r="BM262" s="191" t="s">
        <v>1202</v>
      </c>
    </row>
    <row r="263" spans="1:65" s="2" customFormat="1" ht="11.25">
      <c r="A263" s="37"/>
      <c r="B263" s="38"/>
      <c r="C263" s="39"/>
      <c r="D263" s="199" t="s">
        <v>187</v>
      </c>
      <c r="E263" s="39"/>
      <c r="F263" s="200" t="s">
        <v>400</v>
      </c>
      <c r="G263" s="39"/>
      <c r="H263" s="39"/>
      <c r="I263" s="201"/>
      <c r="J263" s="201"/>
      <c r="K263" s="39"/>
      <c r="L263" s="39"/>
      <c r="M263" s="42"/>
      <c r="N263" s="202"/>
      <c r="O263" s="203"/>
      <c r="P263" s="67"/>
      <c r="Q263" s="67"/>
      <c r="R263" s="67"/>
      <c r="S263" s="67"/>
      <c r="T263" s="67"/>
      <c r="U263" s="67"/>
      <c r="V263" s="67"/>
      <c r="W263" s="67"/>
      <c r="X263" s="68"/>
      <c r="Y263" s="37"/>
      <c r="Z263" s="37"/>
      <c r="AA263" s="37"/>
      <c r="AB263" s="37"/>
      <c r="AC263" s="37"/>
      <c r="AD263" s="37"/>
      <c r="AE263" s="37"/>
      <c r="AT263" s="20" t="s">
        <v>187</v>
      </c>
      <c r="AU263" s="20" t="s">
        <v>150</v>
      </c>
    </row>
    <row r="264" spans="1:65" s="2" customFormat="1" ht="44.25" customHeight="1">
      <c r="A264" s="37"/>
      <c r="B264" s="38"/>
      <c r="C264" s="179" t="s">
        <v>401</v>
      </c>
      <c r="D264" s="179" t="s">
        <v>144</v>
      </c>
      <c r="E264" s="180" t="s">
        <v>402</v>
      </c>
      <c r="F264" s="181" t="s">
        <v>403</v>
      </c>
      <c r="G264" s="182" t="s">
        <v>183</v>
      </c>
      <c r="H264" s="183">
        <v>117.48399999999999</v>
      </c>
      <c r="I264" s="184"/>
      <c r="J264" s="184"/>
      <c r="K264" s="185">
        <f>ROUND(P264*H264,2)</f>
        <v>0</v>
      </c>
      <c r="L264" s="181" t="s">
        <v>184</v>
      </c>
      <c r="M264" s="42"/>
      <c r="N264" s="186" t="s">
        <v>22</v>
      </c>
      <c r="O264" s="187" t="s">
        <v>46</v>
      </c>
      <c r="P264" s="188">
        <f>I264+J264</f>
        <v>0</v>
      </c>
      <c r="Q264" s="188">
        <f>ROUND(I264*H264,2)</f>
        <v>0</v>
      </c>
      <c r="R264" s="188">
        <f>ROUND(J264*H264,2)</f>
        <v>0</v>
      </c>
      <c r="S264" s="67"/>
      <c r="T264" s="189">
        <f>S264*H264</f>
        <v>0</v>
      </c>
      <c r="U264" s="189">
        <v>0</v>
      </c>
      <c r="V264" s="189">
        <f>U264*H264</f>
        <v>0</v>
      </c>
      <c r="W264" s="189">
        <v>0</v>
      </c>
      <c r="X264" s="190">
        <f>W264*H264</f>
        <v>0</v>
      </c>
      <c r="Y264" s="37"/>
      <c r="Z264" s="37"/>
      <c r="AA264" s="37"/>
      <c r="AB264" s="37"/>
      <c r="AC264" s="37"/>
      <c r="AD264" s="37"/>
      <c r="AE264" s="37"/>
      <c r="AR264" s="191" t="s">
        <v>185</v>
      </c>
      <c r="AT264" s="191" t="s">
        <v>144</v>
      </c>
      <c r="AU264" s="191" t="s">
        <v>150</v>
      </c>
      <c r="AY264" s="20" t="s">
        <v>141</v>
      </c>
      <c r="BE264" s="192">
        <f>IF(O264="základní",K264,0)</f>
        <v>0</v>
      </c>
      <c r="BF264" s="192">
        <f>IF(O264="snížená",K264,0)</f>
        <v>0</v>
      </c>
      <c r="BG264" s="192">
        <f>IF(O264="zákl. přenesená",K264,0)</f>
        <v>0</v>
      </c>
      <c r="BH264" s="192">
        <f>IF(O264="sníž. přenesená",K264,0)</f>
        <v>0</v>
      </c>
      <c r="BI264" s="192">
        <f>IF(O264="nulová",K264,0)</f>
        <v>0</v>
      </c>
      <c r="BJ264" s="20" t="s">
        <v>150</v>
      </c>
      <c r="BK264" s="192">
        <f>ROUND(P264*H264,2)</f>
        <v>0</v>
      </c>
      <c r="BL264" s="20" t="s">
        <v>185</v>
      </c>
      <c r="BM264" s="191" t="s">
        <v>1203</v>
      </c>
    </row>
    <row r="265" spans="1:65" s="2" customFormat="1" ht="11.25">
      <c r="A265" s="37"/>
      <c r="B265" s="38"/>
      <c r="C265" s="39"/>
      <c r="D265" s="199" t="s">
        <v>187</v>
      </c>
      <c r="E265" s="39"/>
      <c r="F265" s="200" t="s">
        <v>405</v>
      </c>
      <c r="G265" s="39"/>
      <c r="H265" s="39"/>
      <c r="I265" s="201"/>
      <c r="J265" s="201"/>
      <c r="K265" s="39"/>
      <c r="L265" s="39"/>
      <c r="M265" s="42"/>
      <c r="N265" s="202"/>
      <c r="O265" s="203"/>
      <c r="P265" s="67"/>
      <c r="Q265" s="67"/>
      <c r="R265" s="67"/>
      <c r="S265" s="67"/>
      <c r="T265" s="67"/>
      <c r="U265" s="67"/>
      <c r="V265" s="67"/>
      <c r="W265" s="67"/>
      <c r="X265" s="68"/>
      <c r="Y265" s="37"/>
      <c r="Z265" s="37"/>
      <c r="AA265" s="37"/>
      <c r="AB265" s="37"/>
      <c r="AC265" s="37"/>
      <c r="AD265" s="37"/>
      <c r="AE265" s="37"/>
      <c r="AT265" s="20" t="s">
        <v>187</v>
      </c>
      <c r="AU265" s="20" t="s">
        <v>150</v>
      </c>
    </row>
    <row r="266" spans="1:65" s="14" customFormat="1" ht="11.25">
      <c r="B266" s="216"/>
      <c r="C266" s="217"/>
      <c r="D266" s="204" t="s">
        <v>191</v>
      </c>
      <c r="E266" s="218" t="s">
        <v>22</v>
      </c>
      <c r="F266" s="219" t="s">
        <v>1204</v>
      </c>
      <c r="G266" s="217"/>
      <c r="H266" s="220">
        <v>117.48399999999999</v>
      </c>
      <c r="I266" s="221"/>
      <c r="J266" s="221"/>
      <c r="K266" s="217"/>
      <c r="L266" s="217"/>
      <c r="M266" s="222"/>
      <c r="N266" s="223"/>
      <c r="O266" s="224"/>
      <c r="P266" s="224"/>
      <c r="Q266" s="224"/>
      <c r="R266" s="224"/>
      <c r="S266" s="224"/>
      <c r="T266" s="224"/>
      <c r="U266" s="224"/>
      <c r="V266" s="224"/>
      <c r="W266" s="224"/>
      <c r="X266" s="225"/>
      <c r="AT266" s="226" t="s">
        <v>191</v>
      </c>
      <c r="AU266" s="226" t="s">
        <v>150</v>
      </c>
      <c r="AV266" s="14" t="s">
        <v>150</v>
      </c>
      <c r="AW266" s="14" t="s">
        <v>5</v>
      </c>
      <c r="AX266" s="14" t="s">
        <v>76</v>
      </c>
      <c r="AY266" s="226" t="s">
        <v>141</v>
      </c>
    </row>
    <row r="267" spans="1:65" s="15" customFormat="1" ht="11.25">
      <c r="B267" s="227"/>
      <c r="C267" s="228"/>
      <c r="D267" s="204" t="s">
        <v>191</v>
      </c>
      <c r="E267" s="229" t="s">
        <v>22</v>
      </c>
      <c r="F267" s="230" t="s">
        <v>195</v>
      </c>
      <c r="G267" s="228"/>
      <c r="H267" s="231">
        <v>117.48399999999999</v>
      </c>
      <c r="I267" s="232"/>
      <c r="J267" s="232"/>
      <c r="K267" s="228"/>
      <c r="L267" s="228"/>
      <c r="M267" s="233"/>
      <c r="N267" s="234"/>
      <c r="O267" s="235"/>
      <c r="P267" s="235"/>
      <c r="Q267" s="235"/>
      <c r="R267" s="235"/>
      <c r="S267" s="235"/>
      <c r="T267" s="235"/>
      <c r="U267" s="235"/>
      <c r="V267" s="235"/>
      <c r="W267" s="235"/>
      <c r="X267" s="236"/>
      <c r="AT267" s="237" t="s">
        <v>191</v>
      </c>
      <c r="AU267" s="237" t="s">
        <v>150</v>
      </c>
      <c r="AV267" s="15" t="s">
        <v>185</v>
      </c>
      <c r="AW267" s="15" t="s">
        <v>5</v>
      </c>
      <c r="AX267" s="15" t="s">
        <v>84</v>
      </c>
      <c r="AY267" s="237" t="s">
        <v>141</v>
      </c>
    </row>
    <row r="268" spans="1:65" s="2" customFormat="1" ht="44.25" customHeight="1">
      <c r="A268" s="37"/>
      <c r="B268" s="38"/>
      <c r="C268" s="179" t="s">
        <v>9</v>
      </c>
      <c r="D268" s="179" t="s">
        <v>144</v>
      </c>
      <c r="E268" s="180" t="s">
        <v>407</v>
      </c>
      <c r="F268" s="181" t="s">
        <v>408</v>
      </c>
      <c r="G268" s="182" t="s">
        <v>183</v>
      </c>
      <c r="H268" s="183">
        <v>4.3369999999999997</v>
      </c>
      <c r="I268" s="184"/>
      <c r="J268" s="184"/>
      <c r="K268" s="185">
        <f>ROUND(P268*H268,2)</f>
        <v>0</v>
      </c>
      <c r="L268" s="181" t="s">
        <v>184</v>
      </c>
      <c r="M268" s="42"/>
      <c r="N268" s="186" t="s">
        <v>22</v>
      </c>
      <c r="O268" s="187" t="s">
        <v>46</v>
      </c>
      <c r="P268" s="188">
        <f>I268+J268</f>
        <v>0</v>
      </c>
      <c r="Q268" s="188">
        <f>ROUND(I268*H268,2)</f>
        <v>0</v>
      </c>
      <c r="R268" s="188">
        <f>ROUND(J268*H268,2)</f>
        <v>0</v>
      </c>
      <c r="S268" s="67"/>
      <c r="T268" s="189">
        <f>S268*H268</f>
        <v>0</v>
      </c>
      <c r="U268" s="189">
        <v>0</v>
      </c>
      <c r="V268" s="189">
        <f>U268*H268</f>
        <v>0</v>
      </c>
      <c r="W268" s="189">
        <v>0</v>
      </c>
      <c r="X268" s="190">
        <f>W268*H268</f>
        <v>0</v>
      </c>
      <c r="Y268" s="37"/>
      <c r="Z268" s="37"/>
      <c r="AA268" s="37"/>
      <c r="AB268" s="37"/>
      <c r="AC268" s="37"/>
      <c r="AD268" s="37"/>
      <c r="AE268" s="37"/>
      <c r="AR268" s="191" t="s">
        <v>185</v>
      </c>
      <c r="AT268" s="191" t="s">
        <v>144</v>
      </c>
      <c r="AU268" s="191" t="s">
        <v>150</v>
      </c>
      <c r="AY268" s="20" t="s">
        <v>141</v>
      </c>
      <c r="BE268" s="192">
        <f>IF(O268="základní",K268,0)</f>
        <v>0</v>
      </c>
      <c r="BF268" s="192">
        <f>IF(O268="snížená",K268,0)</f>
        <v>0</v>
      </c>
      <c r="BG268" s="192">
        <f>IF(O268="zákl. přenesená",K268,0)</f>
        <v>0</v>
      </c>
      <c r="BH268" s="192">
        <f>IF(O268="sníž. přenesená",K268,0)</f>
        <v>0</v>
      </c>
      <c r="BI268" s="192">
        <f>IF(O268="nulová",K268,0)</f>
        <v>0</v>
      </c>
      <c r="BJ268" s="20" t="s">
        <v>150</v>
      </c>
      <c r="BK268" s="192">
        <f>ROUND(P268*H268,2)</f>
        <v>0</v>
      </c>
      <c r="BL268" s="20" t="s">
        <v>185</v>
      </c>
      <c r="BM268" s="191" t="s">
        <v>1205</v>
      </c>
    </row>
    <row r="269" spans="1:65" s="2" customFormat="1" ht="11.25">
      <c r="A269" s="37"/>
      <c r="B269" s="38"/>
      <c r="C269" s="39"/>
      <c r="D269" s="199" t="s">
        <v>187</v>
      </c>
      <c r="E269" s="39"/>
      <c r="F269" s="200" t="s">
        <v>410</v>
      </c>
      <c r="G269" s="39"/>
      <c r="H269" s="39"/>
      <c r="I269" s="201"/>
      <c r="J269" s="201"/>
      <c r="K269" s="39"/>
      <c r="L269" s="39"/>
      <c r="M269" s="42"/>
      <c r="N269" s="202"/>
      <c r="O269" s="203"/>
      <c r="P269" s="67"/>
      <c r="Q269" s="67"/>
      <c r="R269" s="67"/>
      <c r="S269" s="67"/>
      <c r="T269" s="67"/>
      <c r="U269" s="67"/>
      <c r="V269" s="67"/>
      <c r="W269" s="67"/>
      <c r="X269" s="68"/>
      <c r="Y269" s="37"/>
      <c r="Z269" s="37"/>
      <c r="AA269" s="37"/>
      <c r="AB269" s="37"/>
      <c r="AC269" s="37"/>
      <c r="AD269" s="37"/>
      <c r="AE269" s="37"/>
      <c r="AT269" s="20" t="s">
        <v>187</v>
      </c>
      <c r="AU269" s="20" t="s">
        <v>150</v>
      </c>
    </row>
    <row r="270" spans="1:65" s="14" customFormat="1" ht="11.25">
      <c r="B270" s="216"/>
      <c r="C270" s="217"/>
      <c r="D270" s="204" t="s">
        <v>191</v>
      </c>
      <c r="E270" s="218" t="s">
        <v>22</v>
      </c>
      <c r="F270" s="219" t="s">
        <v>1206</v>
      </c>
      <c r="G270" s="217"/>
      <c r="H270" s="220">
        <v>4.3369999999999997</v>
      </c>
      <c r="I270" s="221"/>
      <c r="J270" s="221"/>
      <c r="K270" s="217"/>
      <c r="L270" s="217"/>
      <c r="M270" s="222"/>
      <c r="N270" s="223"/>
      <c r="O270" s="224"/>
      <c r="P270" s="224"/>
      <c r="Q270" s="224"/>
      <c r="R270" s="224"/>
      <c r="S270" s="224"/>
      <c r="T270" s="224"/>
      <c r="U270" s="224"/>
      <c r="V270" s="224"/>
      <c r="W270" s="224"/>
      <c r="X270" s="225"/>
      <c r="AT270" s="226" t="s">
        <v>191</v>
      </c>
      <c r="AU270" s="226" t="s">
        <v>150</v>
      </c>
      <c r="AV270" s="14" t="s">
        <v>150</v>
      </c>
      <c r="AW270" s="14" t="s">
        <v>5</v>
      </c>
      <c r="AX270" s="14" t="s">
        <v>76</v>
      </c>
      <c r="AY270" s="226" t="s">
        <v>141</v>
      </c>
    </row>
    <row r="271" spans="1:65" s="15" customFormat="1" ht="11.25">
      <c r="B271" s="227"/>
      <c r="C271" s="228"/>
      <c r="D271" s="204" t="s">
        <v>191</v>
      </c>
      <c r="E271" s="229" t="s">
        <v>22</v>
      </c>
      <c r="F271" s="230" t="s">
        <v>195</v>
      </c>
      <c r="G271" s="228"/>
      <c r="H271" s="231">
        <v>4.3369999999999997</v>
      </c>
      <c r="I271" s="232"/>
      <c r="J271" s="232"/>
      <c r="K271" s="228"/>
      <c r="L271" s="228"/>
      <c r="M271" s="233"/>
      <c r="N271" s="234"/>
      <c r="O271" s="235"/>
      <c r="P271" s="235"/>
      <c r="Q271" s="235"/>
      <c r="R271" s="235"/>
      <c r="S271" s="235"/>
      <c r="T271" s="235"/>
      <c r="U271" s="235"/>
      <c r="V271" s="235"/>
      <c r="W271" s="235"/>
      <c r="X271" s="236"/>
      <c r="AT271" s="237" t="s">
        <v>191</v>
      </c>
      <c r="AU271" s="237" t="s">
        <v>150</v>
      </c>
      <c r="AV271" s="15" t="s">
        <v>185</v>
      </c>
      <c r="AW271" s="15" t="s">
        <v>5</v>
      </c>
      <c r="AX271" s="15" t="s">
        <v>84</v>
      </c>
      <c r="AY271" s="237" t="s">
        <v>141</v>
      </c>
    </row>
    <row r="272" spans="1:65" s="2" customFormat="1" ht="37.9" customHeight="1">
      <c r="A272" s="37"/>
      <c r="B272" s="38"/>
      <c r="C272" s="179" t="s">
        <v>412</v>
      </c>
      <c r="D272" s="179" t="s">
        <v>144</v>
      </c>
      <c r="E272" s="180" t="s">
        <v>413</v>
      </c>
      <c r="F272" s="181" t="s">
        <v>414</v>
      </c>
      <c r="G272" s="182" t="s">
        <v>183</v>
      </c>
      <c r="H272" s="183">
        <v>0.312</v>
      </c>
      <c r="I272" s="184"/>
      <c r="J272" s="184"/>
      <c r="K272" s="185">
        <f>ROUND(P272*H272,2)</f>
        <v>0</v>
      </c>
      <c r="L272" s="181" t="s">
        <v>184</v>
      </c>
      <c r="M272" s="42"/>
      <c r="N272" s="186" t="s">
        <v>22</v>
      </c>
      <c r="O272" s="187" t="s">
        <v>46</v>
      </c>
      <c r="P272" s="188">
        <f>I272+J272</f>
        <v>0</v>
      </c>
      <c r="Q272" s="188">
        <f>ROUND(I272*H272,2)</f>
        <v>0</v>
      </c>
      <c r="R272" s="188">
        <f>ROUND(J272*H272,2)</f>
        <v>0</v>
      </c>
      <c r="S272" s="67"/>
      <c r="T272" s="189">
        <f>S272*H272</f>
        <v>0</v>
      </c>
      <c r="U272" s="189">
        <v>0</v>
      </c>
      <c r="V272" s="189">
        <f>U272*H272</f>
        <v>0</v>
      </c>
      <c r="W272" s="189">
        <v>0</v>
      </c>
      <c r="X272" s="190">
        <f>W272*H272</f>
        <v>0</v>
      </c>
      <c r="Y272" s="37"/>
      <c r="Z272" s="37"/>
      <c r="AA272" s="37"/>
      <c r="AB272" s="37"/>
      <c r="AC272" s="37"/>
      <c r="AD272" s="37"/>
      <c r="AE272" s="37"/>
      <c r="AR272" s="191" t="s">
        <v>185</v>
      </c>
      <c r="AT272" s="191" t="s">
        <v>144</v>
      </c>
      <c r="AU272" s="191" t="s">
        <v>150</v>
      </c>
      <c r="AY272" s="20" t="s">
        <v>141</v>
      </c>
      <c r="BE272" s="192">
        <f>IF(O272="základní",K272,0)</f>
        <v>0</v>
      </c>
      <c r="BF272" s="192">
        <f>IF(O272="snížená",K272,0)</f>
        <v>0</v>
      </c>
      <c r="BG272" s="192">
        <f>IF(O272="zákl. přenesená",K272,0)</f>
        <v>0</v>
      </c>
      <c r="BH272" s="192">
        <f>IF(O272="sníž. přenesená",K272,0)</f>
        <v>0</v>
      </c>
      <c r="BI272" s="192">
        <f>IF(O272="nulová",K272,0)</f>
        <v>0</v>
      </c>
      <c r="BJ272" s="20" t="s">
        <v>150</v>
      </c>
      <c r="BK272" s="192">
        <f>ROUND(P272*H272,2)</f>
        <v>0</v>
      </c>
      <c r="BL272" s="20" t="s">
        <v>185</v>
      </c>
      <c r="BM272" s="191" t="s">
        <v>1207</v>
      </c>
    </row>
    <row r="273" spans="1:65" s="2" customFormat="1" ht="11.25">
      <c r="A273" s="37"/>
      <c r="B273" s="38"/>
      <c r="C273" s="39"/>
      <c r="D273" s="199" t="s">
        <v>187</v>
      </c>
      <c r="E273" s="39"/>
      <c r="F273" s="200" t="s">
        <v>416</v>
      </c>
      <c r="G273" s="39"/>
      <c r="H273" s="39"/>
      <c r="I273" s="201"/>
      <c r="J273" s="201"/>
      <c r="K273" s="39"/>
      <c r="L273" s="39"/>
      <c r="M273" s="42"/>
      <c r="N273" s="202"/>
      <c r="O273" s="203"/>
      <c r="P273" s="67"/>
      <c r="Q273" s="67"/>
      <c r="R273" s="67"/>
      <c r="S273" s="67"/>
      <c r="T273" s="67"/>
      <c r="U273" s="67"/>
      <c r="V273" s="67"/>
      <c r="W273" s="67"/>
      <c r="X273" s="68"/>
      <c r="Y273" s="37"/>
      <c r="Z273" s="37"/>
      <c r="AA273" s="37"/>
      <c r="AB273" s="37"/>
      <c r="AC273" s="37"/>
      <c r="AD273" s="37"/>
      <c r="AE273" s="37"/>
      <c r="AT273" s="20" t="s">
        <v>187</v>
      </c>
      <c r="AU273" s="20" t="s">
        <v>150</v>
      </c>
    </row>
    <row r="274" spans="1:65" s="14" customFormat="1" ht="11.25">
      <c r="B274" s="216"/>
      <c r="C274" s="217"/>
      <c r="D274" s="204" t="s">
        <v>191</v>
      </c>
      <c r="E274" s="218" t="s">
        <v>22</v>
      </c>
      <c r="F274" s="219" t="s">
        <v>1208</v>
      </c>
      <c r="G274" s="217"/>
      <c r="H274" s="220">
        <v>0.312</v>
      </c>
      <c r="I274" s="221"/>
      <c r="J274" s="221"/>
      <c r="K274" s="217"/>
      <c r="L274" s="217"/>
      <c r="M274" s="222"/>
      <c r="N274" s="223"/>
      <c r="O274" s="224"/>
      <c r="P274" s="224"/>
      <c r="Q274" s="224"/>
      <c r="R274" s="224"/>
      <c r="S274" s="224"/>
      <c r="T274" s="224"/>
      <c r="U274" s="224"/>
      <c r="V274" s="224"/>
      <c r="W274" s="224"/>
      <c r="X274" s="225"/>
      <c r="AT274" s="226" t="s">
        <v>191</v>
      </c>
      <c r="AU274" s="226" t="s">
        <v>150</v>
      </c>
      <c r="AV274" s="14" t="s">
        <v>150</v>
      </c>
      <c r="AW274" s="14" t="s">
        <v>5</v>
      </c>
      <c r="AX274" s="14" t="s">
        <v>76</v>
      </c>
      <c r="AY274" s="226" t="s">
        <v>141</v>
      </c>
    </row>
    <row r="275" spans="1:65" s="15" customFormat="1" ht="11.25">
      <c r="B275" s="227"/>
      <c r="C275" s="228"/>
      <c r="D275" s="204" t="s">
        <v>191</v>
      </c>
      <c r="E275" s="229" t="s">
        <v>22</v>
      </c>
      <c r="F275" s="230" t="s">
        <v>195</v>
      </c>
      <c r="G275" s="228"/>
      <c r="H275" s="231">
        <v>0.312</v>
      </c>
      <c r="I275" s="232"/>
      <c r="J275" s="232"/>
      <c r="K275" s="228"/>
      <c r="L275" s="228"/>
      <c r="M275" s="233"/>
      <c r="N275" s="234"/>
      <c r="O275" s="235"/>
      <c r="P275" s="235"/>
      <c r="Q275" s="235"/>
      <c r="R275" s="235"/>
      <c r="S275" s="235"/>
      <c r="T275" s="235"/>
      <c r="U275" s="235"/>
      <c r="V275" s="235"/>
      <c r="W275" s="235"/>
      <c r="X275" s="236"/>
      <c r="AT275" s="237" t="s">
        <v>191</v>
      </c>
      <c r="AU275" s="237" t="s">
        <v>150</v>
      </c>
      <c r="AV275" s="15" t="s">
        <v>185</v>
      </c>
      <c r="AW275" s="15" t="s">
        <v>5</v>
      </c>
      <c r="AX275" s="15" t="s">
        <v>84</v>
      </c>
      <c r="AY275" s="237" t="s">
        <v>141</v>
      </c>
    </row>
    <row r="276" spans="1:65" s="2" customFormat="1" ht="44.25" customHeight="1">
      <c r="A276" s="37"/>
      <c r="B276" s="38"/>
      <c r="C276" s="179" t="s">
        <v>835</v>
      </c>
      <c r="D276" s="179" t="s">
        <v>144</v>
      </c>
      <c r="E276" s="180" t="s">
        <v>1209</v>
      </c>
      <c r="F276" s="181" t="s">
        <v>1210</v>
      </c>
      <c r="G276" s="182" t="s">
        <v>183</v>
      </c>
      <c r="H276" s="183">
        <v>0.45900000000000002</v>
      </c>
      <c r="I276" s="184"/>
      <c r="J276" s="184"/>
      <c r="K276" s="185">
        <f>ROUND(P276*H276,2)</f>
        <v>0</v>
      </c>
      <c r="L276" s="181" t="s">
        <v>184</v>
      </c>
      <c r="M276" s="42"/>
      <c r="N276" s="186" t="s">
        <v>22</v>
      </c>
      <c r="O276" s="187" t="s">
        <v>46</v>
      </c>
      <c r="P276" s="188">
        <f>I276+J276</f>
        <v>0</v>
      </c>
      <c r="Q276" s="188">
        <f>ROUND(I276*H276,2)</f>
        <v>0</v>
      </c>
      <c r="R276" s="188">
        <f>ROUND(J276*H276,2)</f>
        <v>0</v>
      </c>
      <c r="S276" s="67"/>
      <c r="T276" s="189">
        <f>S276*H276</f>
        <v>0</v>
      </c>
      <c r="U276" s="189">
        <v>0</v>
      </c>
      <c r="V276" s="189">
        <f>U276*H276</f>
        <v>0</v>
      </c>
      <c r="W276" s="189">
        <v>0</v>
      </c>
      <c r="X276" s="190">
        <f>W276*H276</f>
        <v>0</v>
      </c>
      <c r="Y276" s="37"/>
      <c r="Z276" s="37"/>
      <c r="AA276" s="37"/>
      <c r="AB276" s="37"/>
      <c r="AC276" s="37"/>
      <c r="AD276" s="37"/>
      <c r="AE276" s="37"/>
      <c r="AR276" s="191" t="s">
        <v>185</v>
      </c>
      <c r="AT276" s="191" t="s">
        <v>144</v>
      </c>
      <c r="AU276" s="191" t="s">
        <v>150</v>
      </c>
      <c r="AY276" s="20" t="s">
        <v>141</v>
      </c>
      <c r="BE276" s="192">
        <f>IF(O276="základní",K276,0)</f>
        <v>0</v>
      </c>
      <c r="BF276" s="192">
        <f>IF(O276="snížená",K276,0)</f>
        <v>0</v>
      </c>
      <c r="BG276" s="192">
        <f>IF(O276="zákl. přenesená",K276,0)</f>
        <v>0</v>
      </c>
      <c r="BH276" s="192">
        <f>IF(O276="sníž. přenesená",K276,0)</f>
        <v>0</v>
      </c>
      <c r="BI276" s="192">
        <f>IF(O276="nulová",K276,0)</f>
        <v>0</v>
      </c>
      <c r="BJ276" s="20" t="s">
        <v>150</v>
      </c>
      <c r="BK276" s="192">
        <f>ROUND(P276*H276,2)</f>
        <v>0</v>
      </c>
      <c r="BL276" s="20" t="s">
        <v>185</v>
      </c>
      <c r="BM276" s="191" t="s">
        <v>1211</v>
      </c>
    </row>
    <row r="277" spans="1:65" s="2" customFormat="1" ht="11.25">
      <c r="A277" s="37"/>
      <c r="B277" s="38"/>
      <c r="C277" s="39"/>
      <c r="D277" s="199" t="s">
        <v>187</v>
      </c>
      <c r="E277" s="39"/>
      <c r="F277" s="200" t="s">
        <v>1212</v>
      </c>
      <c r="G277" s="39"/>
      <c r="H277" s="39"/>
      <c r="I277" s="201"/>
      <c r="J277" s="201"/>
      <c r="K277" s="39"/>
      <c r="L277" s="39"/>
      <c r="M277" s="42"/>
      <c r="N277" s="202"/>
      <c r="O277" s="203"/>
      <c r="P277" s="67"/>
      <c r="Q277" s="67"/>
      <c r="R277" s="67"/>
      <c r="S277" s="67"/>
      <c r="T277" s="67"/>
      <c r="U277" s="67"/>
      <c r="V277" s="67"/>
      <c r="W277" s="67"/>
      <c r="X277" s="68"/>
      <c r="Y277" s="37"/>
      <c r="Z277" s="37"/>
      <c r="AA277" s="37"/>
      <c r="AB277" s="37"/>
      <c r="AC277" s="37"/>
      <c r="AD277" s="37"/>
      <c r="AE277" s="37"/>
      <c r="AT277" s="20" t="s">
        <v>187</v>
      </c>
      <c r="AU277" s="20" t="s">
        <v>150</v>
      </c>
    </row>
    <row r="278" spans="1:65" s="14" customFormat="1" ht="11.25">
      <c r="B278" s="216"/>
      <c r="C278" s="217"/>
      <c r="D278" s="204" t="s">
        <v>191</v>
      </c>
      <c r="E278" s="218" t="s">
        <v>22</v>
      </c>
      <c r="F278" s="219" t="s">
        <v>1213</v>
      </c>
      <c r="G278" s="217"/>
      <c r="H278" s="220">
        <v>0.45900000000000002</v>
      </c>
      <c r="I278" s="221"/>
      <c r="J278" s="221"/>
      <c r="K278" s="217"/>
      <c r="L278" s="217"/>
      <c r="M278" s="222"/>
      <c r="N278" s="223"/>
      <c r="O278" s="224"/>
      <c r="P278" s="224"/>
      <c r="Q278" s="224"/>
      <c r="R278" s="224"/>
      <c r="S278" s="224"/>
      <c r="T278" s="224"/>
      <c r="U278" s="224"/>
      <c r="V278" s="224"/>
      <c r="W278" s="224"/>
      <c r="X278" s="225"/>
      <c r="AT278" s="226" t="s">
        <v>191</v>
      </c>
      <c r="AU278" s="226" t="s">
        <v>150</v>
      </c>
      <c r="AV278" s="14" t="s">
        <v>150</v>
      </c>
      <c r="AW278" s="14" t="s">
        <v>5</v>
      </c>
      <c r="AX278" s="14" t="s">
        <v>76</v>
      </c>
      <c r="AY278" s="226" t="s">
        <v>141</v>
      </c>
    </row>
    <row r="279" spans="1:65" s="15" customFormat="1" ht="11.25">
      <c r="B279" s="227"/>
      <c r="C279" s="228"/>
      <c r="D279" s="204" t="s">
        <v>191</v>
      </c>
      <c r="E279" s="229" t="s">
        <v>22</v>
      </c>
      <c r="F279" s="230" t="s">
        <v>195</v>
      </c>
      <c r="G279" s="228"/>
      <c r="H279" s="231">
        <v>0.45900000000000002</v>
      </c>
      <c r="I279" s="232"/>
      <c r="J279" s="232"/>
      <c r="K279" s="228"/>
      <c r="L279" s="228"/>
      <c r="M279" s="233"/>
      <c r="N279" s="234"/>
      <c r="O279" s="235"/>
      <c r="P279" s="235"/>
      <c r="Q279" s="235"/>
      <c r="R279" s="235"/>
      <c r="S279" s="235"/>
      <c r="T279" s="235"/>
      <c r="U279" s="235"/>
      <c r="V279" s="235"/>
      <c r="W279" s="235"/>
      <c r="X279" s="236"/>
      <c r="AT279" s="237" t="s">
        <v>191</v>
      </c>
      <c r="AU279" s="237" t="s">
        <v>150</v>
      </c>
      <c r="AV279" s="15" t="s">
        <v>185</v>
      </c>
      <c r="AW279" s="15" t="s">
        <v>5</v>
      </c>
      <c r="AX279" s="15" t="s">
        <v>84</v>
      </c>
      <c r="AY279" s="237" t="s">
        <v>141</v>
      </c>
    </row>
    <row r="280" spans="1:65" s="12" customFormat="1" ht="22.9" customHeight="1">
      <c r="B280" s="162"/>
      <c r="C280" s="163"/>
      <c r="D280" s="164" t="s">
        <v>75</v>
      </c>
      <c r="E280" s="177" t="s">
        <v>418</v>
      </c>
      <c r="F280" s="177" t="s">
        <v>419</v>
      </c>
      <c r="G280" s="163"/>
      <c r="H280" s="163"/>
      <c r="I280" s="166"/>
      <c r="J280" s="166"/>
      <c r="K280" s="178">
        <f>BK280</f>
        <v>0</v>
      </c>
      <c r="L280" s="163"/>
      <c r="M280" s="168"/>
      <c r="N280" s="169"/>
      <c r="O280" s="170"/>
      <c r="P280" s="170"/>
      <c r="Q280" s="171">
        <f>SUM(Q281:Q282)</f>
        <v>0</v>
      </c>
      <c r="R280" s="171">
        <f>SUM(R281:R282)</f>
        <v>0</v>
      </c>
      <c r="S280" s="170"/>
      <c r="T280" s="172">
        <f>SUM(T281:T282)</f>
        <v>0</v>
      </c>
      <c r="U280" s="170"/>
      <c r="V280" s="172">
        <f>SUM(V281:V282)</f>
        <v>0</v>
      </c>
      <c r="W280" s="170"/>
      <c r="X280" s="173">
        <f>SUM(X281:X282)</f>
        <v>0</v>
      </c>
      <c r="AR280" s="174" t="s">
        <v>84</v>
      </c>
      <c r="AT280" s="175" t="s">
        <v>75</v>
      </c>
      <c r="AU280" s="175" t="s">
        <v>84</v>
      </c>
      <c r="AY280" s="174" t="s">
        <v>141</v>
      </c>
      <c r="BK280" s="176">
        <f>SUM(BK281:BK282)</f>
        <v>0</v>
      </c>
    </row>
    <row r="281" spans="1:65" s="2" customFormat="1" ht="62.65" customHeight="1">
      <c r="A281" s="37"/>
      <c r="B281" s="38"/>
      <c r="C281" s="179" t="s">
        <v>725</v>
      </c>
      <c r="D281" s="179" t="s">
        <v>144</v>
      </c>
      <c r="E281" s="180" t="s">
        <v>421</v>
      </c>
      <c r="F281" s="181" t="s">
        <v>422</v>
      </c>
      <c r="G281" s="182" t="s">
        <v>183</v>
      </c>
      <c r="H281" s="183">
        <v>8.5220000000000002</v>
      </c>
      <c r="I281" s="184"/>
      <c r="J281" s="184"/>
      <c r="K281" s="185">
        <f>ROUND(P281*H281,2)</f>
        <v>0</v>
      </c>
      <c r="L281" s="181" t="s">
        <v>184</v>
      </c>
      <c r="M281" s="42"/>
      <c r="N281" s="186" t="s">
        <v>22</v>
      </c>
      <c r="O281" s="187" t="s">
        <v>46</v>
      </c>
      <c r="P281" s="188">
        <f>I281+J281</f>
        <v>0</v>
      </c>
      <c r="Q281" s="188">
        <f>ROUND(I281*H281,2)</f>
        <v>0</v>
      </c>
      <c r="R281" s="188">
        <f>ROUND(J281*H281,2)</f>
        <v>0</v>
      </c>
      <c r="S281" s="67"/>
      <c r="T281" s="189">
        <f>S281*H281</f>
        <v>0</v>
      </c>
      <c r="U281" s="189">
        <v>0</v>
      </c>
      <c r="V281" s="189">
        <f>U281*H281</f>
        <v>0</v>
      </c>
      <c r="W281" s="189">
        <v>0</v>
      </c>
      <c r="X281" s="190">
        <f>W281*H281</f>
        <v>0</v>
      </c>
      <c r="Y281" s="37"/>
      <c r="Z281" s="37"/>
      <c r="AA281" s="37"/>
      <c r="AB281" s="37"/>
      <c r="AC281" s="37"/>
      <c r="AD281" s="37"/>
      <c r="AE281" s="37"/>
      <c r="AR281" s="191" t="s">
        <v>185</v>
      </c>
      <c r="AT281" s="191" t="s">
        <v>144</v>
      </c>
      <c r="AU281" s="191" t="s">
        <v>150</v>
      </c>
      <c r="AY281" s="20" t="s">
        <v>141</v>
      </c>
      <c r="BE281" s="192">
        <f>IF(O281="základní",K281,0)</f>
        <v>0</v>
      </c>
      <c r="BF281" s="192">
        <f>IF(O281="snížená",K281,0)</f>
        <v>0</v>
      </c>
      <c r="BG281" s="192">
        <f>IF(O281="zákl. přenesená",K281,0)</f>
        <v>0</v>
      </c>
      <c r="BH281" s="192">
        <f>IF(O281="sníž. přenesená",K281,0)</f>
        <v>0</v>
      </c>
      <c r="BI281" s="192">
        <f>IF(O281="nulová",K281,0)</f>
        <v>0</v>
      </c>
      <c r="BJ281" s="20" t="s">
        <v>150</v>
      </c>
      <c r="BK281" s="192">
        <f>ROUND(P281*H281,2)</f>
        <v>0</v>
      </c>
      <c r="BL281" s="20" t="s">
        <v>185</v>
      </c>
      <c r="BM281" s="191" t="s">
        <v>1214</v>
      </c>
    </row>
    <row r="282" spans="1:65" s="2" customFormat="1" ht="11.25">
      <c r="A282" s="37"/>
      <c r="B282" s="38"/>
      <c r="C282" s="39"/>
      <c r="D282" s="199" t="s">
        <v>187</v>
      </c>
      <c r="E282" s="39"/>
      <c r="F282" s="200" t="s">
        <v>424</v>
      </c>
      <c r="G282" s="39"/>
      <c r="H282" s="39"/>
      <c r="I282" s="201"/>
      <c r="J282" s="201"/>
      <c r="K282" s="39"/>
      <c r="L282" s="39"/>
      <c r="M282" s="42"/>
      <c r="N282" s="202"/>
      <c r="O282" s="203"/>
      <c r="P282" s="67"/>
      <c r="Q282" s="67"/>
      <c r="R282" s="67"/>
      <c r="S282" s="67"/>
      <c r="T282" s="67"/>
      <c r="U282" s="67"/>
      <c r="V282" s="67"/>
      <c r="W282" s="67"/>
      <c r="X282" s="68"/>
      <c r="Y282" s="37"/>
      <c r="Z282" s="37"/>
      <c r="AA282" s="37"/>
      <c r="AB282" s="37"/>
      <c r="AC282" s="37"/>
      <c r="AD282" s="37"/>
      <c r="AE282" s="37"/>
      <c r="AT282" s="20" t="s">
        <v>187</v>
      </c>
      <c r="AU282" s="20" t="s">
        <v>150</v>
      </c>
    </row>
    <row r="283" spans="1:65" s="12" customFormat="1" ht="25.9" customHeight="1">
      <c r="B283" s="162"/>
      <c r="C283" s="163"/>
      <c r="D283" s="164" t="s">
        <v>75</v>
      </c>
      <c r="E283" s="165" t="s">
        <v>425</v>
      </c>
      <c r="F283" s="165" t="s">
        <v>426</v>
      </c>
      <c r="G283" s="163"/>
      <c r="H283" s="163"/>
      <c r="I283" s="166"/>
      <c r="J283" s="166"/>
      <c r="K283" s="167">
        <f>BK283</f>
        <v>0</v>
      </c>
      <c r="L283" s="163"/>
      <c r="M283" s="168"/>
      <c r="N283" s="169"/>
      <c r="O283" s="170"/>
      <c r="P283" s="170"/>
      <c r="Q283" s="171">
        <f>Q284+Q353+Q446+Q492+Q516</f>
        <v>0</v>
      </c>
      <c r="R283" s="171">
        <f>R284+R353+R446+R492+R516</f>
        <v>0</v>
      </c>
      <c r="S283" s="170"/>
      <c r="T283" s="172">
        <f>T284+T353+T446+T492+T516</f>
        <v>0</v>
      </c>
      <c r="U283" s="170"/>
      <c r="V283" s="172">
        <f>V284+V353+V446+V492+V516</f>
        <v>4.4503472944207001</v>
      </c>
      <c r="W283" s="170"/>
      <c r="X283" s="173">
        <f>X284+X353+X446+X492+X516</f>
        <v>1.3863041999999999</v>
      </c>
      <c r="AR283" s="174" t="s">
        <v>150</v>
      </c>
      <c r="AT283" s="175" t="s">
        <v>75</v>
      </c>
      <c r="AU283" s="175" t="s">
        <v>76</v>
      </c>
      <c r="AY283" s="174" t="s">
        <v>141</v>
      </c>
      <c r="BK283" s="176">
        <f>BK284+BK353+BK446+BK492+BK516</f>
        <v>0</v>
      </c>
    </row>
    <row r="284" spans="1:65" s="12" customFormat="1" ht="22.9" customHeight="1">
      <c r="B284" s="162"/>
      <c r="C284" s="163"/>
      <c r="D284" s="164" t="s">
        <v>75</v>
      </c>
      <c r="E284" s="177" t="s">
        <v>427</v>
      </c>
      <c r="F284" s="177" t="s">
        <v>428</v>
      </c>
      <c r="G284" s="163"/>
      <c r="H284" s="163"/>
      <c r="I284" s="166"/>
      <c r="J284" s="166"/>
      <c r="K284" s="178">
        <f>BK284</f>
        <v>0</v>
      </c>
      <c r="L284" s="163"/>
      <c r="M284" s="168"/>
      <c r="N284" s="169"/>
      <c r="O284" s="170"/>
      <c r="P284" s="170"/>
      <c r="Q284" s="171">
        <f>Q285+SUM(Q286:Q325)</f>
        <v>0</v>
      </c>
      <c r="R284" s="171">
        <f>R285+SUM(R286:R325)</f>
        <v>0</v>
      </c>
      <c r="S284" s="170"/>
      <c r="T284" s="172">
        <f>T285+SUM(T286:T325)</f>
        <v>0</v>
      </c>
      <c r="U284" s="170"/>
      <c r="V284" s="172">
        <f>V285+SUM(V286:V325)</f>
        <v>1.8442877120999999</v>
      </c>
      <c r="W284" s="170"/>
      <c r="X284" s="173">
        <f>X285+SUM(X286:X325)</f>
        <v>0.62169534000000004</v>
      </c>
      <c r="AR284" s="174" t="s">
        <v>150</v>
      </c>
      <c r="AT284" s="175" t="s">
        <v>75</v>
      </c>
      <c r="AU284" s="175" t="s">
        <v>84</v>
      </c>
      <c r="AY284" s="174" t="s">
        <v>141</v>
      </c>
      <c r="BK284" s="176">
        <f>BK285+SUM(BK286:BK325)</f>
        <v>0</v>
      </c>
    </row>
    <row r="285" spans="1:65" s="2" customFormat="1" ht="55.5" customHeight="1">
      <c r="A285" s="37"/>
      <c r="B285" s="38"/>
      <c r="C285" s="179" t="s">
        <v>985</v>
      </c>
      <c r="D285" s="179" t="s">
        <v>144</v>
      </c>
      <c r="E285" s="180" t="s">
        <v>1215</v>
      </c>
      <c r="F285" s="181" t="s">
        <v>1216</v>
      </c>
      <c r="G285" s="182" t="s">
        <v>199</v>
      </c>
      <c r="H285" s="183">
        <v>12.487</v>
      </c>
      <c r="I285" s="184"/>
      <c r="J285" s="184"/>
      <c r="K285" s="185">
        <f>ROUND(P285*H285,2)</f>
        <v>0</v>
      </c>
      <c r="L285" s="181" t="s">
        <v>184</v>
      </c>
      <c r="M285" s="42"/>
      <c r="N285" s="186" t="s">
        <v>22</v>
      </c>
      <c r="O285" s="187" t="s">
        <v>46</v>
      </c>
      <c r="P285" s="188">
        <f>I285+J285</f>
        <v>0</v>
      </c>
      <c r="Q285" s="188">
        <f>ROUND(I285*H285,2)</f>
        <v>0</v>
      </c>
      <c r="R285" s="188">
        <f>ROUND(J285*H285,2)</f>
        <v>0</v>
      </c>
      <c r="S285" s="67"/>
      <c r="T285" s="189">
        <f>S285*H285</f>
        <v>0</v>
      </c>
      <c r="U285" s="189">
        <v>4.50336E-2</v>
      </c>
      <c r="V285" s="189">
        <f>U285*H285</f>
        <v>0.56233456319999997</v>
      </c>
      <c r="W285" s="189">
        <v>0</v>
      </c>
      <c r="X285" s="190">
        <f>W285*H285</f>
        <v>0</v>
      </c>
      <c r="Y285" s="37"/>
      <c r="Z285" s="37"/>
      <c r="AA285" s="37"/>
      <c r="AB285" s="37"/>
      <c r="AC285" s="37"/>
      <c r="AD285" s="37"/>
      <c r="AE285" s="37"/>
      <c r="AR285" s="191" t="s">
        <v>371</v>
      </c>
      <c r="AT285" s="191" t="s">
        <v>144</v>
      </c>
      <c r="AU285" s="191" t="s">
        <v>150</v>
      </c>
      <c r="AY285" s="20" t="s">
        <v>141</v>
      </c>
      <c r="BE285" s="192">
        <f>IF(O285="základní",K285,0)</f>
        <v>0</v>
      </c>
      <c r="BF285" s="192">
        <f>IF(O285="snížená",K285,0)</f>
        <v>0</v>
      </c>
      <c r="BG285" s="192">
        <f>IF(O285="zákl. přenesená",K285,0)</f>
        <v>0</v>
      </c>
      <c r="BH285" s="192">
        <f>IF(O285="sníž. přenesená",K285,0)</f>
        <v>0</v>
      </c>
      <c r="BI285" s="192">
        <f>IF(O285="nulová",K285,0)</f>
        <v>0</v>
      </c>
      <c r="BJ285" s="20" t="s">
        <v>150</v>
      </c>
      <c r="BK285" s="192">
        <f>ROUND(P285*H285,2)</f>
        <v>0</v>
      </c>
      <c r="BL285" s="20" t="s">
        <v>371</v>
      </c>
      <c r="BM285" s="191" t="s">
        <v>1217</v>
      </c>
    </row>
    <row r="286" spans="1:65" s="2" customFormat="1" ht="11.25">
      <c r="A286" s="37"/>
      <c r="B286" s="38"/>
      <c r="C286" s="39"/>
      <c r="D286" s="199" t="s">
        <v>187</v>
      </c>
      <c r="E286" s="39"/>
      <c r="F286" s="200" t="s">
        <v>1218</v>
      </c>
      <c r="G286" s="39"/>
      <c r="H286" s="39"/>
      <c r="I286" s="201"/>
      <c r="J286" s="201"/>
      <c r="K286" s="39"/>
      <c r="L286" s="39"/>
      <c r="M286" s="42"/>
      <c r="N286" s="202"/>
      <c r="O286" s="203"/>
      <c r="P286" s="67"/>
      <c r="Q286" s="67"/>
      <c r="R286" s="67"/>
      <c r="S286" s="67"/>
      <c r="T286" s="67"/>
      <c r="U286" s="67"/>
      <c r="V286" s="67"/>
      <c r="W286" s="67"/>
      <c r="X286" s="68"/>
      <c r="Y286" s="37"/>
      <c r="Z286" s="37"/>
      <c r="AA286" s="37"/>
      <c r="AB286" s="37"/>
      <c r="AC286" s="37"/>
      <c r="AD286" s="37"/>
      <c r="AE286" s="37"/>
      <c r="AT286" s="20" t="s">
        <v>187</v>
      </c>
      <c r="AU286" s="20" t="s">
        <v>150</v>
      </c>
    </row>
    <row r="287" spans="1:65" s="13" customFormat="1" ht="11.25">
      <c r="B287" s="206"/>
      <c r="C287" s="207"/>
      <c r="D287" s="204" t="s">
        <v>191</v>
      </c>
      <c r="E287" s="208" t="s">
        <v>22</v>
      </c>
      <c r="F287" s="209" t="s">
        <v>1219</v>
      </c>
      <c r="G287" s="207"/>
      <c r="H287" s="208" t="s">
        <v>22</v>
      </c>
      <c r="I287" s="210"/>
      <c r="J287" s="210"/>
      <c r="K287" s="207"/>
      <c r="L287" s="207"/>
      <c r="M287" s="211"/>
      <c r="N287" s="212"/>
      <c r="O287" s="213"/>
      <c r="P287" s="213"/>
      <c r="Q287" s="213"/>
      <c r="R287" s="213"/>
      <c r="S287" s="213"/>
      <c r="T287" s="213"/>
      <c r="U287" s="213"/>
      <c r="V287" s="213"/>
      <c r="W287" s="213"/>
      <c r="X287" s="214"/>
      <c r="AT287" s="215" t="s">
        <v>191</v>
      </c>
      <c r="AU287" s="215" t="s">
        <v>150</v>
      </c>
      <c r="AV287" s="13" t="s">
        <v>84</v>
      </c>
      <c r="AW287" s="13" t="s">
        <v>5</v>
      </c>
      <c r="AX287" s="13" t="s">
        <v>76</v>
      </c>
      <c r="AY287" s="215" t="s">
        <v>141</v>
      </c>
    </row>
    <row r="288" spans="1:65" s="14" customFormat="1" ht="11.25">
      <c r="B288" s="216"/>
      <c r="C288" s="217"/>
      <c r="D288" s="204" t="s">
        <v>191</v>
      </c>
      <c r="E288" s="218" t="s">
        <v>22</v>
      </c>
      <c r="F288" s="219" t="s">
        <v>1220</v>
      </c>
      <c r="G288" s="217"/>
      <c r="H288" s="220">
        <v>12.487</v>
      </c>
      <c r="I288" s="221"/>
      <c r="J288" s="221"/>
      <c r="K288" s="217"/>
      <c r="L288" s="217"/>
      <c r="M288" s="222"/>
      <c r="N288" s="223"/>
      <c r="O288" s="224"/>
      <c r="P288" s="224"/>
      <c r="Q288" s="224"/>
      <c r="R288" s="224"/>
      <c r="S288" s="224"/>
      <c r="T288" s="224"/>
      <c r="U288" s="224"/>
      <c r="V288" s="224"/>
      <c r="W288" s="224"/>
      <c r="X288" s="225"/>
      <c r="AT288" s="226" t="s">
        <v>191</v>
      </c>
      <c r="AU288" s="226" t="s">
        <v>150</v>
      </c>
      <c r="AV288" s="14" t="s">
        <v>150</v>
      </c>
      <c r="AW288" s="14" t="s">
        <v>5</v>
      </c>
      <c r="AX288" s="14" t="s">
        <v>76</v>
      </c>
      <c r="AY288" s="226" t="s">
        <v>141</v>
      </c>
    </row>
    <row r="289" spans="1:65" s="15" customFormat="1" ht="11.25">
      <c r="B289" s="227"/>
      <c r="C289" s="228"/>
      <c r="D289" s="204" t="s">
        <v>191</v>
      </c>
      <c r="E289" s="229" t="s">
        <v>22</v>
      </c>
      <c r="F289" s="230" t="s">
        <v>195</v>
      </c>
      <c r="G289" s="228"/>
      <c r="H289" s="231">
        <v>12.487</v>
      </c>
      <c r="I289" s="232"/>
      <c r="J289" s="232"/>
      <c r="K289" s="228"/>
      <c r="L289" s="228"/>
      <c r="M289" s="233"/>
      <c r="N289" s="234"/>
      <c r="O289" s="235"/>
      <c r="P289" s="235"/>
      <c r="Q289" s="235"/>
      <c r="R289" s="235"/>
      <c r="S289" s="235"/>
      <c r="T289" s="235"/>
      <c r="U289" s="235"/>
      <c r="V289" s="235"/>
      <c r="W289" s="235"/>
      <c r="X289" s="236"/>
      <c r="AT289" s="237" t="s">
        <v>191</v>
      </c>
      <c r="AU289" s="237" t="s">
        <v>150</v>
      </c>
      <c r="AV289" s="15" t="s">
        <v>185</v>
      </c>
      <c r="AW289" s="15" t="s">
        <v>5</v>
      </c>
      <c r="AX289" s="15" t="s">
        <v>84</v>
      </c>
      <c r="AY289" s="237" t="s">
        <v>141</v>
      </c>
    </row>
    <row r="290" spans="1:65" s="2" customFormat="1" ht="44.25" customHeight="1">
      <c r="A290" s="37"/>
      <c r="B290" s="38"/>
      <c r="C290" s="179" t="s">
        <v>435</v>
      </c>
      <c r="D290" s="179" t="s">
        <v>144</v>
      </c>
      <c r="E290" s="180" t="s">
        <v>436</v>
      </c>
      <c r="F290" s="181" t="s">
        <v>437</v>
      </c>
      <c r="G290" s="182" t="s">
        <v>362</v>
      </c>
      <c r="H290" s="183">
        <v>9.1240000000000006</v>
      </c>
      <c r="I290" s="184"/>
      <c r="J290" s="184"/>
      <c r="K290" s="185">
        <f>ROUND(P290*H290,2)</f>
        <v>0</v>
      </c>
      <c r="L290" s="181" t="s">
        <v>184</v>
      </c>
      <c r="M290" s="42"/>
      <c r="N290" s="186" t="s">
        <v>22</v>
      </c>
      <c r="O290" s="187" t="s">
        <v>46</v>
      </c>
      <c r="P290" s="188">
        <f>I290+J290</f>
        <v>0</v>
      </c>
      <c r="Q290" s="188">
        <f>ROUND(I290*H290,2)</f>
        <v>0</v>
      </c>
      <c r="R290" s="188">
        <f>ROUND(J290*H290,2)</f>
        <v>0</v>
      </c>
      <c r="S290" s="67"/>
      <c r="T290" s="189">
        <f>S290*H290</f>
        <v>0</v>
      </c>
      <c r="U290" s="189">
        <v>1.5999999999999999E-5</v>
      </c>
      <c r="V290" s="189">
        <f>U290*H290</f>
        <v>1.4598399999999999E-4</v>
      </c>
      <c r="W290" s="189">
        <v>0</v>
      </c>
      <c r="X290" s="190">
        <f>W290*H290</f>
        <v>0</v>
      </c>
      <c r="Y290" s="37"/>
      <c r="Z290" s="37"/>
      <c r="AA290" s="37"/>
      <c r="AB290" s="37"/>
      <c r="AC290" s="37"/>
      <c r="AD290" s="37"/>
      <c r="AE290" s="37"/>
      <c r="AR290" s="191" t="s">
        <v>371</v>
      </c>
      <c r="AT290" s="191" t="s">
        <v>144</v>
      </c>
      <c r="AU290" s="191" t="s">
        <v>150</v>
      </c>
      <c r="AY290" s="20" t="s">
        <v>141</v>
      </c>
      <c r="BE290" s="192">
        <f>IF(O290="základní",K290,0)</f>
        <v>0</v>
      </c>
      <c r="BF290" s="192">
        <f>IF(O290="snížená",K290,0)</f>
        <v>0</v>
      </c>
      <c r="BG290" s="192">
        <f>IF(O290="zákl. přenesená",K290,0)</f>
        <v>0</v>
      </c>
      <c r="BH290" s="192">
        <f>IF(O290="sníž. přenesená",K290,0)</f>
        <v>0</v>
      </c>
      <c r="BI290" s="192">
        <f>IF(O290="nulová",K290,0)</f>
        <v>0</v>
      </c>
      <c r="BJ290" s="20" t="s">
        <v>150</v>
      </c>
      <c r="BK290" s="192">
        <f>ROUND(P290*H290,2)</f>
        <v>0</v>
      </c>
      <c r="BL290" s="20" t="s">
        <v>371</v>
      </c>
      <c r="BM290" s="191" t="s">
        <v>1221</v>
      </c>
    </row>
    <row r="291" spans="1:65" s="2" customFormat="1" ht="11.25">
      <c r="A291" s="37"/>
      <c r="B291" s="38"/>
      <c r="C291" s="39"/>
      <c r="D291" s="199" t="s">
        <v>187</v>
      </c>
      <c r="E291" s="39"/>
      <c r="F291" s="200" t="s">
        <v>439</v>
      </c>
      <c r="G291" s="39"/>
      <c r="H291" s="39"/>
      <c r="I291" s="201"/>
      <c r="J291" s="201"/>
      <c r="K291" s="39"/>
      <c r="L291" s="39"/>
      <c r="M291" s="42"/>
      <c r="N291" s="202"/>
      <c r="O291" s="203"/>
      <c r="P291" s="67"/>
      <c r="Q291" s="67"/>
      <c r="R291" s="67"/>
      <c r="S291" s="67"/>
      <c r="T291" s="67"/>
      <c r="U291" s="67"/>
      <c r="V291" s="67"/>
      <c r="W291" s="67"/>
      <c r="X291" s="68"/>
      <c r="Y291" s="37"/>
      <c r="Z291" s="37"/>
      <c r="AA291" s="37"/>
      <c r="AB291" s="37"/>
      <c r="AC291" s="37"/>
      <c r="AD291" s="37"/>
      <c r="AE291" s="37"/>
      <c r="AT291" s="20" t="s">
        <v>187</v>
      </c>
      <c r="AU291" s="20" t="s">
        <v>150</v>
      </c>
    </row>
    <row r="292" spans="1:65" s="13" customFormat="1" ht="11.25">
      <c r="B292" s="206"/>
      <c r="C292" s="207"/>
      <c r="D292" s="204" t="s">
        <v>191</v>
      </c>
      <c r="E292" s="208" t="s">
        <v>22</v>
      </c>
      <c r="F292" s="209" t="s">
        <v>1120</v>
      </c>
      <c r="G292" s="207"/>
      <c r="H292" s="208" t="s">
        <v>22</v>
      </c>
      <c r="I292" s="210"/>
      <c r="J292" s="210"/>
      <c r="K292" s="207"/>
      <c r="L292" s="207"/>
      <c r="M292" s="211"/>
      <c r="N292" s="212"/>
      <c r="O292" s="213"/>
      <c r="P292" s="213"/>
      <c r="Q292" s="213"/>
      <c r="R292" s="213"/>
      <c r="S292" s="213"/>
      <c r="T292" s="213"/>
      <c r="U292" s="213"/>
      <c r="V292" s="213"/>
      <c r="W292" s="213"/>
      <c r="X292" s="214"/>
      <c r="AT292" s="215" t="s">
        <v>191</v>
      </c>
      <c r="AU292" s="215" t="s">
        <v>150</v>
      </c>
      <c r="AV292" s="13" t="s">
        <v>84</v>
      </c>
      <c r="AW292" s="13" t="s">
        <v>5</v>
      </c>
      <c r="AX292" s="13" t="s">
        <v>76</v>
      </c>
      <c r="AY292" s="215" t="s">
        <v>141</v>
      </c>
    </row>
    <row r="293" spans="1:65" s="14" customFormat="1" ht="11.25">
      <c r="B293" s="216"/>
      <c r="C293" s="217"/>
      <c r="D293" s="204" t="s">
        <v>191</v>
      </c>
      <c r="E293" s="218" t="s">
        <v>22</v>
      </c>
      <c r="F293" s="219" t="s">
        <v>1222</v>
      </c>
      <c r="G293" s="217"/>
      <c r="H293" s="220">
        <v>9.1240000000000006</v>
      </c>
      <c r="I293" s="221"/>
      <c r="J293" s="221"/>
      <c r="K293" s="217"/>
      <c r="L293" s="217"/>
      <c r="M293" s="222"/>
      <c r="N293" s="223"/>
      <c r="O293" s="224"/>
      <c r="P293" s="224"/>
      <c r="Q293" s="224"/>
      <c r="R293" s="224"/>
      <c r="S293" s="224"/>
      <c r="T293" s="224"/>
      <c r="U293" s="224"/>
      <c r="V293" s="224"/>
      <c r="W293" s="224"/>
      <c r="X293" s="225"/>
      <c r="AT293" s="226" t="s">
        <v>191</v>
      </c>
      <c r="AU293" s="226" t="s">
        <v>150</v>
      </c>
      <c r="AV293" s="14" t="s">
        <v>150</v>
      </c>
      <c r="AW293" s="14" t="s">
        <v>5</v>
      </c>
      <c r="AX293" s="14" t="s">
        <v>76</v>
      </c>
      <c r="AY293" s="226" t="s">
        <v>141</v>
      </c>
    </row>
    <row r="294" spans="1:65" s="15" customFormat="1" ht="11.25">
      <c r="B294" s="227"/>
      <c r="C294" s="228"/>
      <c r="D294" s="204" t="s">
        <v>191</v>
      </c>
      <c r="E294" s="229" t="s">
        <v>22</v>
      </c>
      <c r="F294" s="230" t="s">
        <v>195</v>
      </c>
      <c r="G294" s="228"/>
      <c r="H294" s="231">
        <v>9.1240000000000006</v>
      </c>
      <c r="I294" s="232"/>
      <c r="J294" s="232"/>
      <c r="K294" s="228"/>
      <c r="L294" s="228"/>
      <c r="M294" s="233"/>
      <c r="N294" s="234"/>
      <c r="O294" s="235"/>
      <c r="P294" s="235"/>
      <c r="Q294" s="235"/>
      <c r="R294" s="235"/>
      <c r="S294" s="235"/>
      <c r="T294" s="235"/>
      <c r="U294" s="235"/>
      <c r="V294" s="235"/>
      <c r="W294" s="235"/>
      <c r="X294" s="236"/>
      <c r="AT294" s="237" t="s">
        <v>191</v>
      </c>
      <c r="AU294" s="237" t="s">
        <v>150</v>
      </c>
      <c r="AV294" s="15" t="s">
        <v>185</v>
      </c>
      <c r="AW294" s="15" t="s">
        <v>5</v>
      </c>
      <c r="AX294" s="15" t="s">
        <v>84</v>
      </c>
      <c r="AY294" s="237" t="s">
        <v>141</v>
      </c>
    </row>
    <row r="295" spans="1:65" s="2" customFormat="1" ht="37.9" customHeight="1">
      <c r="A295" s="37"/>
      <c r="B295" s="38"/>
      <c r="C295" s="179" t="s">
        <v>826</v>
      </c>
      <c r="D295" s="179" t="s">
        <v>144</v>
      </c>
      <c r="E295" s="180" t="s">
        <v>1223</v>
      </c>
      <c r="F295" s="181" t="s">
        <v>1224</v>
      </c>
      <c r="G295" s="182" t="s">
        <v>199</v>
      </c>
      <c r="H295" s="183">
        <v>5.4930000000000003</v>
      </c>
      <c r="I295" s="184"/>
      <c r="J295" s="184"/>
      <c r="K295" s="185">
        <f>ROUND(P295*H295,2)</f>
        <v>0</v>
      </c>
      <c r="L295" s="181" t="s">
        <v>184</v>
      </c>
      <c r="M295" s="42"/>
      <c r="N295" s="186" t="s">
        <v>22</v>
      </c>
      <c r="O295" s="187" t="s">
        <v>46</v>
      </c>
      <c r="P295" s="188">
        <f>I295+J295</f>
        <v>0</v>
      </c>
      <c r="Q295" s="188">
        <f>ROUND(I295*H295,2)</f>
        <v>0</v>
      </c>
      <c r="R295" s="188">
        <f>ROUND(J295*H295,2)</f>
        <v>0</v>
      </c>
      <c r="S295" s="67"/>
      <c r="T295" s="189">
        <f>S295*H295</f>
        <v>0</v>
      </c>
      <c r="U295" s="189">
        <v>0</v>
      </c>
      <c r="V295" s="189">
        <f>U295*H295</f>
        <v>0</v>
      </c>
      <c r="W295" s="189">
        <v>5.638E-2</v>
      </c>
      <c r="X295" s="190">
        <f>W295*H295</f>
        <v>0.30969534000000004</v>
      </c>
      <c r="Y295" s="37"/>
      <c r="Z295" s="37"/>
      <c r="AA295" s="37"/>
      <c r="AB295" s="37"/>
      <c r="AC295" s="37"/>
      <c r="AD295" s="37"/>
      <c r="AE295" s="37"/>
      <c r="AR295" s="191" t="s">
        <v>371</v>
      </c>
      <c r="AT295" s="191" t="s">
        <v>144</v>
      </c>
      <c r="AU295" s="191" t="s">
        <v>150</v>
      </c>
      <c r="AY295" s="20" t="s">
        <v>141</v>
      </c>
      <c r="BE295" s="192">
        <f>IF(O295="základní",K295,0)</f>
        <v>0</v>
      </c>
      <c r="BF295" s="192">
        <f>IF(O295="snížená",K295,0)</f>
        <v>0</v>
      </c>
      <c r="BG295" s="192">
        <f>IF(O295="zákl. přenesená",K295,0)</f>
        <v>0</v>
      </c>
      <c r="BH295" s="192">
        <f>IF(O295="sníž. přenesená",K295,0)</f>
        <v>0</v>
      </c>
      <c r="BI295" s="192">
        <f>IF(O295="nulová",K295,0)</f>
        <v>0</v>
      </c>
      <c r="BJ295" s="20" t="s">
        <v>150</v>
      </c>
      <c r="BK295" s="192">
        <f>ROUND(P295*H295,2)</f>
        <v>0</v>
      </c>
      <c r="BL295" s="20" t="s">
        <v>371</v>
      </c>
      <c r="BM295" s="191" t="s">
        <v>1225</v>
      </c>
    </row>
    <row r="296" spans="1:65" s="2" customFormat="1" ht="11.25">
      <c r="A296" s="37"/>
      <c r="B296" s="38"/>
      <c r="C296" s="39"/>
      <c r="D296" s="199" t="s">
        <v>187</v>
      </c>
      <c r="E296" s="39"/>
      <c r="F296" s="200" t="s">
        <v>1226</v>
      </c>
      <c r="G296" s="39"/>
      <c r="H296" s="39"/>
      <c r="I296" s="201"/>
      <c r="J296" s="201"/>
      <c r="K296" s="39"/>
      <c r="L296" s="39"/>
      <c r="M296" s="42"/>
      <c r="N296" s="202"/>
      <c r="O296" s="203"/>
      <c r="P296" s="67"/>
      <c r="Q296" s="67"/>
      <c r="R296" s="67"/>
      <c r="S296" s="67"/>
      <c r="T296" s="67"/>
      <c r="U296" s="67"/>
      <c r="V296" s="67"/>
      <c r="W296" s="67"/>
      <c r="X296" s="68"/>
      <c r="Y296" s="37"/>
      <c r="Z296" s="37"/>
      <c r="AA296" s="37"/>
      <c r="AB296" s="37"/>
      <c r="AC296" s="37"/>
      <c r="AD296" s="37"/>
      <c r="AE296" s="37"/>
      <c r="AT296" s="20" t="s">
        <v>187</v>
      </c>
      <c r="AU296" s="20" t="s">
        <v>150</v>
      </c>
    </row>
    <row r="297" spans="1:65" s="13" customFormat="1" ht="11.25">
      <c r="B297" s="206"/>
      <c r="C297" s="207"/>
      <c r="D297" s="204" t="s">
        <v>191</v>
      </c>
      <c r="E297" s="208" t="s">
        <v>22</v>
      </c>
      <c r="F297" s="209" t="s">
        <v>1124</v>
      </c>
      <c r="G297" s="207"/>
      <c r="H297" s="208" t="s">
        <v>22</v>
      </c>
      <c r="I297" s="210"/>
      <c r="J297" s="210"/>
      <c r="K297" s="207"/>
      <c r="L297" s="207"/>
      <c r="M297" s="211"/>
      <c r="N297" s="212"/>
      <c r="O297" s="213"/>
      <c r="P297" s="213"/>
      <c r="Q297" s="213"/>
      <c r="R297" s="213"/>
      <c r="S297" s="213"/>
      <c r="T297" s="213"/>
      <c r="U297" s="213"/>
      <c r="V297" s="213"/>
      <c r="W297" s="213"/>
      <c r="X297" s="214"/>
      <c r="AT297" s="215" t="s">
        <v>191</v>
      </c>
      <c r="AU297" s="215" t="s">
        <v>150</v>
      </c>
      <c r="AV297" s="13" t="s">
        <v>84</v>
      </c>
      <c r="AW297" s="13" t="s">
        <v>5</v>
      </c>
      <c r="AX297" s="13" t="s">
        <v>76</v>
      </c>
      <c r="AY297" s="215" t="s">
        <v>141</v>
      </c>
    </row>
    <row r="298" spans="1:65" s="14" customFormat="1" ht="11.25">
      <c r="B298" s="216"/>
      <c r="C298" s="217"/>
      <c r="D298" s="204" t="s">
        <v>191</v>
      </c>
      <c r="E298" s="218" t="s">
        <v>22</v>
      </c>
      <c r="F298" s="219" t="s">
        <v>1227</v>
      </c>
      <c r="G298" s="217"/>
      <c r="H298" s="220">
        <v>5.4930000000000003</v>
      </c>
      <c r="I298" s="221"/>
      <c r="J298" s="221"/>
      <c r="K298" s="217"/>
      <c r="L298" s="217"/>
      <c r="M298" s="222"/>
      <c r="N298" s="223"/>
      <c r="O298" s="224"/>
      <c r="P298" s="224"/>
      <c r="Q298" s="224"/>
      <c r="R298" s="224"/>
      <c r="S298" s="224"/>
      <c r="T298" s="224"/>
      <c r="U298" s="224"/>
      <c r="V298" s="224"/>
      <c r="W298" s="224"/>
      <c r="X298" s="225"/>
      <c r="AT298" s="226" t="s">
        <v>191</v>
      </c>
      <c r="AU298" s="226" t="s">
        <v>150</v>
      </c>
      <c r="AV298" s="14" t="s">
        <v>150</v>
      </c>
      <c r="AW298" s="14" t="s">
        <v>5</v>
      </c>
      <c r="AX298" s="14" t="s">
        <v>76</v>
      </c>
      <c r="AY298" s="226" t="s">
        <v>141</v>
      </c>
    </row>
    <row r="299" spans="1:65" s="15" customFormat="1" ht="11.25">
      <c r="B299" s="227"/>
      <c r="C299" s="228"/>
      <c r="D299" s="204" t="s">
        <v>191</v>
      </c>
      <c r="E299" s="229" t="s">
        <v>22</v>
      </c>
      <c r="F299" s="230" t="s">
        <v>195</v>
      </c>
      <c r="G299" s="228"/>
      <c r="H299" s="231">
        <v>5.4930000000000003</v>
      </c>
      <c r="I299" s="232"/>
      <c r="J299" s="232"/>
      <c r="K299" s="228"/>
      <c r="L299" s="228"/>
      <c r="M299" s="233"/>
      <c r="N299" s="234"/>
      <c r="O299" s="235"/>
      <c r="P299" s="235"/>
      <c r="Q299" s="235"/>
      <c r="R299" s="235"/>
      <c r="S299" s="235"/>
      <c r="T299" s="235"/>
      <c r="U299" s="235"/>
      <c r="V299" s="235"/>
      <c r="W299" s="235"/>
      <c r="X299" s="236"/>
      <c r="AT299" s="237" t="s">
        <v>191</v>
      </c>
      <c r="AU299" s="237" t="s">
        <v>150</v>
      </c>
      <c r="AV299" s="15" t="s">
        <v>185</v>
      </c>
      <c r="AW299" s="15" t="s">
        <v>5</v>
      </c>
      <c r="AX299" s="15" t="s">
        <v>84</v>
      </c>
      <c r="AY299" s="237" t="s">
        <v>141</v>
      </c>
    </row>
    <row r="300" spans="1:65" s="2" customFormat="1" ht="78" customHeight="1">
      <c r="A300" s="37"/>
      <c r="B300" s="38"/>
      <c r="C300" s="179" t="s">
        <v>1228</v>
      </c>
      <c r="D300" s="179" t="s">
        <v>144</v>
      </c>
      <c r="E300" s="180" t="s">
        <v>1229</v>
      </c>
      <c r="F300" s="181" t="s">
        <v>1230</v>
      </c>
      <c r="G300" s="182" t="s">
        <v>199</v>
      </c>
      <c r="H300" s="183">
        <v>9.6229999999999993</v>
      </c>
      <c r="I300" s="184"/>
      <c r="J300" s="184"/>
      <c r="K300" s="185">
        <f>ROUND(P300*H300,2)</f>
        <v>0</v>
      </c>
      <c r="L300" s="181" t="s">
        <v>184</v>
      </c>
      <c r="M300" s="42"/>
      <c r="N300" s="186" t="s">
        <v>22</v>
      </c>
      <c r="O300" s="187" t="s">
        <v>46</v>
      </c>
      <c r="P300" s="188">
        <f>I300+J300</f>
        <v>0</v>
      </c>
      <c r="Q300" s="188">
        <f>ROUND(I300*H300,2)</f>
        <v>0</v>
      </c>
      <c r="R300" s="188">
        <f>ROUND(J300*H300,2)</f>
        <v>0</v>
      </c>
      <c r="S300" s="67"/>
      <c r="T300" s="189">
        <f>S300*H300</f>
        <v>0</v>
      </c>
      <c r="U300" s="189">
        <v>5.0263099999999998E-2</v>
      </c>
      <c r="V300" s="189">
        <f>U300*H300</f>
        <v>0.48368181129999993</v>
      </c>
      <c r="W300" s="189">
        <v>0</v>
      </c>
      <c r="X300" s="190">
        <f>W300*H300</f>
        <v>0</v>
      </c>
      <c r="Y300" s="37"/>
      <c r="Z300" s="37"/>
      <c r="AA300" s="37"/>
      <c r="AB300" s="37"/>
      <c r="AC300" s="37"/>
      <c r="AD300" s="37"/>
      <c r="AE300" s="37"/>
      <c r="AR300" s="191" t="s">
        <v>371</v>
      </c>
      <c r="AT300" s="191" t="s">
        <v>144</v>
      </c>
      <c r="AU300" s="191" t="s">
        <v>150</v>
      </c>
      <c r="AY300" s="20" t="s">
        <v>141</v>
      </c>
      <c r="BE300" s="192">
        <f>IF(O300="základní",K300,0)</f>
        <v>0</v>
      </c>
      <c r="BF300" s="192">
        <f>IF(O300="snížená",K300,0)</f>
        <v>0</v>
      </c>
      <c r="BG300" s="192">
        <f>IF(O300="zákl. přenesená",K300,0)</f>
        <v>0</v>
      </c>
      <c r="BH300" s="192">
        <f>IF(O300="sníž. přenesená",K300,0)</f>
        <v>0</v>
      </c>
      <c r="BI300" s="192">
        <f>IF(O300="nulová",K300,0)</f>
        <v>0</v>
      </c>
      <c r="BJ300" s="20" t="s">
        <v>150</v>
      </c>
      <c r="BK300" s="192">
        <f>ROUND(P300*H300,2)</f>
        <v>0</v>
      </c>
      <c r="BL300" s="20" t="s">
        <v>371</v>
      </c>
      <c r="BM300" s="191" t="s">
        <v>1231</v>
      </c>
    </row>
    <row r="301" spans="1:65" s="2" customFormat="1" ht="11.25">
      <c r="A301" s="37"/>
      <c r="B301" s="38"/>
      <c r="C301" s="39"/>
      <c r="D301" s="199" t="s">
        <v>187</v>
      </c>
      <c r="E301" s="39"/>
      <c r="F301" s="200" t="s">
        <v>1232</v>
      </c>
      <c r="G301" s="39"/>
      <c r="H301" s="39"/>
      <c r="I301" s="201"/>
      <c r="J301" s="201"/>
      <c r="K301" s="39"/>
      <c r="L301" s="39"/>
      <c r="M301" s="42"/>
      <c r="N301" s="202"/>
      <c r="O301" s="203"/>
      <c r="P301" s="67"/>
      <c r="Q301" s="67"/>
      <c r="R301" s="67"/>
      <c r="S301" s="67"/>
      <c r="T301" s="67"/>
      <c r="U301" s="67"/>
      <c r="V301" s="67"/>
      <c r="W301" s="67"/>
      <c r="X301" s="68"/>
      <c r="Y301" s="37"/>
      <c r="Z301" s="37"/>
      <c r="AA301" s="37"/>
      <c r="AB301" s="37"/>
      <c r="AC301" s="37"/>
      <c r="AD301" s="37"/>
      <c r="AE301" s="37"/>
      <c r="AT301" s="20" t="s">
        <v>187</v>
      </c>
      <c r="AU301" s="20" t="s">
        <v>150</v>
      </c>
    </row>
    <row r="302" spans="1:65" s="13" customFormat="1" ht="11.25">
      <c r="B302" s="206"/>
      <c r="C302" s="207"/>
      <c r="D302" s="204" t="s">
        <v>191</v>
      </c>
      <c r="E302" s="208" t="s">
        <v>22</v>
      </c>
      <c r="F302" s="209" t="s">
        <v>1120</v>
      </c>
      <c r="G302" s="207"/>
      <c r="H302" s="208" t="s">
        <v>22</v>
      </c>
      <c r="I302" s="210"/>
      <c r="J302" s="210"/>
      <c r="K302" s="207"/>
      <c r="L302" s="207"/>
      <c r="M302" s="211"/>
      <c r="N302" s="212"/>
      <c r="O302" s="213"/>
      <c r="P302" s="213"/>
      <c r="Q302" s="213"/>
      <c r="R302" s="213"/>
      <c r="S302" s="213"/>
      <c r="T302" s="213"/>
      <c r="U302" s="213"/>
      <c r="V302" s="213"/>
      <c r="W302" s="213"/>
      <c r="X302" s="214"/>
      <c r="AT302" s="215" t="s">
        <v>191</v>
      </c>
      <c r="AU302" s="215" t="s">
        <v>150</v>
      </c>
      <c r="AV302" s="13" t="s">
        <v>84</v>
      </c>
      <c r="AW302" s="13" t="s">
        <v>5</v>
      </c>
      <c r="AX302" s="13" t="s">
        <v>76</v>
      </c>
      <c r="AY302" s="215" t="s">
        <v>141</v>
      </c>
    </row>
    <row r="303" spans="1:65" s="14" customFormat="1" ht="11.25">
      <c r="B303" s="216"/>
      <c r="C303" s="217"/>
      <c r="D303" s="204" t="s">
        <v>191</v>
      </c>
      <c r="E303" s="218" t="s">
        <v>22</v>
      </c>
      <c r="F303" s="219" t="s">
        <v>1233</v>
      </c>
      <c r="G303" s="217"/>
      <c r="H303" s="220">
        <v>9.6229999999999993</v>
      </c>
      <c r="I303" s="221"/>
      <c r="J303" s="221"/>
      <c r="K303" s="217"/>
      <c r="L303" s="217"/>
      <c r="M303" s="222"/>
      <c r="N303" s="223"/>
      <c r="O303" s="224"/>
      <c r="P303" s="224"/>
      <c r="Q303" s="224"/>
      <c r="R303" s="224"/>
      <c r="S303" s="224"/>
      <c r="T303" s="224"/>
      <c r="U303" s="224"/>
      <c r="V303" s="224"/>
      <c r="W303" s="224"/>
      <c r="X303" s="225"/>
      <c r="AT303" s="226" t="s">
        <v>191</v>
      </c>
      <c r="AU303" s="226" t="s">
        <v>150</v>
      </c>
      <c r="AV303" s="14" t="s">
        <v>150</v>
      </c>
      <c r="AW303" s="14" t="s">
        <v>5</v>
      </c>
      <c r="AX303" s="14" t="s">
        <v>76</v>
      </c>
      <c r="AY303" s="226" t="s">
        <v>141</v>
      </c>
    </row>
    <row r="304" spans="1:65" s="15" customFormat="1" ht="11.25">
      <c r="B304" s="227"/>
      <c r="C304" s="228"/>
      <c r="D304" s="204" t="s">
        <v>191</v>
      </c>
      <c r="E304" s="229" t="s">
        <v>22</v>
      </c>
      <c r="F304" s="230" t="s">
        <v>195</v>
      </c>
      <c r="G304" s="228"/>
      <c r="H304" s="231">
        <v>9.6229999999999993</v>
      </c>
      <c r="I304" s="232"/>
      <c r="J304" s="232"/>
      <c r="K304" s="228"/>
      <c r="L304" s="228"/>
      <c r="M304" s="233"/>
      <c r="N304" s="234"/>
      <c r="O304" s="235"/>
      <c r="P304" s="235"/>
      <c r="Q304" s="235"/>
      <c r="R304" s="235"/>
      <c r="S304" s="235"/>
      <c r="T304" s="235"/>
      <c r="U304" s="235"/>
      <c r="V304" s="235"/>
      <c r="W304" s="235"/>
      <c r="X304" s="236"/>
      <c r="AT304" s="237" t="s">
        <v>191</v>
      </c>
      <c r="AU304" s="237" t="s">
        <v>150</v>
      </c>
      <c r="AV304" s="15" t="s">
        <v>185</v>
      </c>
      <c r="AW304" s="15" t="s">
        <v>5</v>
      </c>
      <c r="AX304" s="15" t="s">
        <v>84</v>
      </c>
      <c r="AY304" s="237" t="s">
        <v>141</v>
      </c>
    </row>
    <row r="305" spans="1:65" s="2" customFormat="1" ht="62.65" customHeight="1">
      <c r="A305" s="37"/>
      <c r="B305" s="38"/>
      <c r="C305" s="179" t="s">
        <v>1234</v>
      </c>
      <c r="D305" s="179" t="s">
        <v>144</v>
      </c>
      <c r="E305" s="180" t="s">
        <v>1235</v>
      </c>
      <c r="F305" s="181" t="s">
        <v>1236</v>
      </c>
      <c r="G305" s="182" t="s">
        <v>199</v>
      </c>
      <c r="H305" s="183">
        <v>17.774999999999999</v>
      </c>
      <c r="I305" s="184"/>
      <c r="J305" s="184"/>
      <c r="K305" s="185">
        <f>ROUND(P305*H305,2)</f>
        <v>0</v>
      </c>
      <c r="L305" s="181" t="s">
        <v>184</v>
      </c>
      <c r="M305" s="42"/>
      <c r="N305" s="186" t="s">
        <v>22</v>
      </c>
      <c r="O305" s="187" t="s">
        <v>46</v>
      </c>
      <c r="P305" s="188">
        <f>I305+J305</f>
        <v>0</v>
      </c>
      <c r="Q305" s="188">
        <f>ROUND(I305*H305,2)</f>
        <v>0</v>
      </c>
      <c r="R305" s="188">
        <f>ROUND(J305*H305,2)</f>
        <v>0</v>
      </c>
      <c r="S305" s="67"/>
      <c r="T305" s="189">
        <f>S305*H305</f>
        <v>0</v>
      </c>
      <c r="U305" s="189">
        <v>3.0060799999999999E-2</v>
      </c>
      <c r="V305" s="189">
        <f>U305*H305</f>
        <v>0.53433071999999993</v>
      </c>
      <c r="W305" s="189">
        <v>0</v>
      </c>
      <c r="X305" s="190">
        <f>W305*H305</f>
        <v>0</v>
      </c>
      <c r="Y305" s="37"/>
      <c r="Z305" s="37"/>
      <c r="AA305" s="37"/>
      <c r="AB305" s="37"/>
      <c r="AC305" s="37"/>
      <c r="AD305" s="37"/>
      <c r="AE305" s="37"/>
      <c r="AR305" s="191" t="s">
        <v>371</v>
      </c>
      <c r="AT305" s="191" t="s">
        <v>144</v>
      </c>
      <c r="AU305" s="191" t="s">
        <v>150</v>
      </c>
      <c r="AY305" s="20" t="s">
        <v>141</v>
      </c>
      <c r="BE305" s="192">
        <f>IF(O305="základní",K305,0)</f>
        <v>0</v>
      </c>
      <c r="BF305" s="192">
        <f>IF(O305="snížená",K305,0)</f>
        <v>0</v>
      </c>
      <c r="BG305" s="192">
        <f>IF(O305="zákl. přenesená",K305,0)</f>
        <v>0</v>
      </c>
      <c r="BH305" s="192">
        <f>IF(O305="sníž. přenesená",K305,0)</f>
        <v>0</v>
      </c>
      <c r="BI305" s="192">
        <f>IF(O305="nulová",K305,0)</f>
        <v>0</v>
      </c>
      <c r="BJ305" s="20" t="s">
        <v>150</v>
      </c>
      <c r="BK305" s="192">
        <f>ROUND(P305*H305,2)</f>
        <v>0</v>
      </c>
      <c r="BL305" s="20" t="s">
        <v>371</v>
      </c>
      <c r="BM305" s="191" t="s">
        <v>1237</v>
      </c>
    </row>
    <row r="306" spans="1:65" s="2" customFormat="1" ht="11.25">
      <c r="A306" s="37"/>
      <c r="B306" s="38"/>
      <c r="C306" s="39"/>
      <c r="D306" s="199" t="s">
        <v>187</v>
      </c>
      <c r="E306" s="39"/>
      <c r="F306" s="200" t="s">
        <v>1238</v>
      </c>
      <c r="G306" s="39"/>
      <c r="H306" s="39"/>
      <c r="I306" s="201"/>
      <c r="J306" s="201"/>
      <c r="K306" s="39"/>
      <c r="L306" s="39"/>
      <c r="M306" s="42"/>
      <c r="N306" s="202"/>
      <c r="O306" s="203"/>
      <c r="P306" s="67"/>
      <c r="Q306" s="67"/>
      <c r="R306" s="67"/>
      <c r="S306" s="67"/>
      <c r="T306" s="67"/>
      <c r="U306" s="67"/>
      <c r="V306" s="67"/>
      <c r="W306" s="67"/>
      <c r="X306" s="68"/>
      <c r="Y306" s="37"/>
      <c r="Z306" s="37"/>
      <c r="AA306" s="37"/>
      <c r="AB306" s="37"/>
      <c r="AC306" s="37"/>
      <c r="AD306" s="37"/>
      <c r="AE306" s="37"/>
      <c r="AT306" s="20" t="s">
        <v>187</v>
      </c>
      <c r="AU306" s="20" t="s">
        <v>150</v>
      </c>
    </row>
    <row r="307" spans="1:65" s="13" customFormat="1" ht="11.25">
      <c r="B307" s="206"/>
      <c r="C307" s="207"/>
      <c r="D307" s="204" t="s">
        <v>191</v>
      </c>
      <c r="E307" s="208" t="s">
        <v>22</v>
      </c>
      <c r="F307" s="209" t="s">
        <v>1132</v>
      </c>
      <c r="G307" s="207"/>
      <c r="H307" s="208" t="s">
        <v>22</v>
      </c>
      <c r="I307" s="210"/>
      <c r="J307" s="210"/>
      <c r="K307" s="207"/>
      <c r="L307" s="207"/>
      <c r="M307" s="211"/>
      <c r="N307" s="212"/>
      <c r="O307" s="213"/>
      <c r="P307" s="213"/>
      <c r="Q307" s="213"/>
      <c r="R307" s="213"/>
      <c r="S307" s="213"/>
      <c r="T307" s="213"/>
      <c r="U307" s="213"/>
      <c r="V307" s="213"/>
      <c r="W307" s="213"/>
      <c r="X307" s="214"/>
      <c r="AT307" s="215" t="s">
        <v>191</v>
      </c>
      <c r="AU307" s="215" t="s">
        <v>150</v>
      </c>
      <c r="AV307" s="13" t="s">
        <v>84</v>
      </c>
      <c r="AW307" s="13" t="s">
        <v>5</v>
      </c>
      <c r="AX307" s="13" t="s">
        <v>76</v>
      </c>
      <c r="AY307" s="215" t="s">
        <v>141</v>
      </c>
    </row>
    <row r="308" spans="1:65" s="14" customFormat="1" ht="11.25">
      <c r="B308" s="216"/>
      <c r="C308" s="217"/>
      <c r="D308" s="204" t="s">
        <v>191</v>
      </c>
      <c r="E308" s="218" t="s">
        <v>22</v>
      </c>
      <c r="F308" s="219" t="s">
        <v>1239</v>
      </c>
      <c r="G308" s="217"/>
      <c r="H308" s="220">
        <v>17.774999999999999</v>
      </c>
      <c r="I308" s="221"/>
      <c r="J308" s="221"/>
      <c r="K308" s="217"/>
      <c r="L308" s="217"/>
      <c r="M308" s="222"/>
      <c r="N308" s="223"/>
      <c r="O308" s="224"/>
      <c r="P308" s="224"/>
      <c r="Q308" s="224"/>
      <c r="R308" s="224"/>
      <c r="S308" s="224"/>
      <c r="T308" s="224"/>
      <c r="U308" s="224"/>
      <c r="V308" s="224"/>
      <c r="W308" s="224"/>
      <c r="X308" s="225"/>
      <c r="AT308" s="226" t="s">
        <v>191</v>
      </c>
      <c r="AU308" s="226" t="s">
        <v>150</v>
      </c>
      <c r="AV308" s="14" t="s">
        <v>150</v>
      </c>
      <c r="AW308" s="14" t="s">
        <v>5</v>
      </c>
      <c r="AX308" s="14" t="s">
        <v>76</v>
      </c>
      <c r="AY308" s="226" t="s">
        <v>141</v>
      </c>
    </row>
    <row r="309" spans="1:65" s="15" customFormat="1" ht="11.25">
      <c r="B309" s="227"/>
      <c r="C309" s="228"/>
      <c r="D309" s="204" t="s">
        <v>191</v>
      </c>
      <c r="E309" s="229" t="s">
        <v>22</v>
      </c>
      <c r="F309" s="230" t="s">
        <v>195</v>
      </c>
      <c r="G309" s="228"/>
      <c r="H309" s="231">
        <v>17.774999999999999</v>
      </c>
      <c r="I309" s="232"/>
      <c r="J309" s="232"/>
      <c r="K309" s="228"/>
      <c r="L309" s="228"/>
      <c r="M309" s="233"/>
      <c r="N309" s="234"/>
      <c r="O309" s="235"/>
      <c r="P309" s="235"/>
      <c r="Q309" s="235"/>
      <c r="R309" s="235"/>
      <c r="S309" s="235"/>
      <c r="T309" s="235"/>
      <c r="U309" s="235"/>
      <c r="V309" s="235"/>
      <c r="W309" s="235"/>
      <c r="X309" s="236"/>
      <c r="AT309" s="237" t="s">
        <v>191</v>
      </c>
      <c r="AU309" s="237" t="s">
        <v>150</v>
      </c>
      <c r="AV309" s="15" t="s">
        <v>185</v>
      </c>
      <c r="AW309" s="15" t="s">
        <v>5</v>
      </c>
      <c r="AX309" s="15" t="s">
        <v>84</v>
      </c>
      <c r="AY309" s="237" t="s">
        <v>141</v>
      </c>
    </row>
    <row r="310" spans="1:65" s="2" customFormat="1" ht="33" customHeight="1">
      <c r="A310" s="37"/>
      <c r="B310" s="38"/>
      <c r="C310" s="179" t="s">
        <v>486</v>
      </c>
      <c r="D310" s="179" t="s">
        <v>144</v>
      </c>
      <c r="E310" s="180" t="s">
        <v>487</v>
      </c>
      <c r="F310" s="181" t="s">
        <v>488</v>
      </c>
      <c r="G310" s="182" t="s">
        <v>155</v>
      </c>
      <c r="H310" s="183">
        <v>1</v>
      </c>
      <c r="I310" s="184"/>
      <c r="J310" s="184"/>
      <c r="K310" s="185">
        <f>ROUND(P310*H310,2)</f>
        <v>0</v>
      </c>
      <c r="L310" s="181" t="s">
        <v>184</v>
      </c>
      <c r="M310" s="42"/>
      <c r="N310" s="186" t="s">
        <v>22</v>
      </c>
      <c r="O310" s="187" t="s">
        <v>46</v>
      </c>
      <c r="P310" s="188">
        <f>I310+J310</f>
        <v>0</v>
      </c>
      <c r="Q310" s="188">
        <f>ROUND(I310*H310,2)</f>
        <v>0</v>
      </c>
      <c r="R310" s="188">
        <f>ROUND(J310*H310,2)</f>
        <v>0</v>
      </c>
      <c r="S310" s="67"/>
      <c r="T310" s="189">
        <f>S310*H310</f>
        <v>0</v>
      </c>
      <c r="U310" s="189">
        <v>2.2000000000000001E-4</v>
      </c>
      <c r="V310" s="189">
        <f>U310*H310</f>
        <v>2.2000000000000001E-4</v>
      </c>
      <c r="W310" s="189">
        <v>0</v>
      </c>
      <c r="X310" s="190">
        <f>W310*H310</f>
        <v>0</v>
      </c>
      <c r="Y310" s="37"/>
      <c r="Z310" s="37"/>
      <c r="AA310" s="37"/>
      <c r="AB310" s="37"/>
      <c r="AC310" s="37"/>
      <c r="AD310" s="37"/>
      <c r="AE310" s="37"/>
      <c r="AR310" s="191" t="s">
        <v>371</v>
      </c>
      <c r="AT310" s="191" t="s">
        <v>144</v>
      </c>
      <c r="AU310" s="191" t="s">
        <v>150</v>
      </c>
      <c r="AY310" s="20" t="s">
        <v>141</v>
      </c>
      <c r="BE310" s="192">
        <f>IF(O310="základní",K310,0)</f>
        <v>0</v>
      </c>
      <c r="BF310" s="192">
        <f>IF(O310="snížená",K310,0)</f>
        <v>0</v>
      </c>
      <c r="BG310" s="192">
        <f>IF(O310="zákl. přenesená",K310,0)</f>
        <v>0</v>
      </c>
      <c r="BH310" s="192">
        <f>IF(O310="sníž. přenesená",K310,0)</f>
        <v>0</v>
      </c>
      <c r="BI310" s="192">
        <f>IF(O310="nulová",K310,0)</f>
        <v>0</v>
      </c>
      <c r="BJ310" s="20" t="s">
        <v>150</v>
      </c>
      <c r="BK310" s="192">
        <f>ROUND(P310*H310,2)</f>
        <v>0</v>
      </c>
      <c r="BL310" s="20" t="s">
        <v>371</v>
      </c>
      <c r="BM310" s="191" t="s">
        <v>1240</v>
      </c>
    </row>
    <row r="311" spans="1:65" s="2" customFormat="1" ht="11.25">
      <c r="A311" s="37"/>
      <c r="B311" s="38"/>
      <c r="C311" s="39"/>
      <c r="D311" s="199" t="s">
        <v>187</v>
      </c>
      <c r="E311" s="39"/>
      <c r="F311" s="200" t="s">
        <v>490</v>
      </c>
      <c r="G311" s="39"/>
      <c r="H311" s="39"/>
      <c r="I311" s="201"/>
      <c r="J311" s="201"/>
      <c r="K311" s="39"/>
      <c r="L311" s="39"/>
      <c r="M311" s="42"/>
      <c r="N311" s="202"/>
      <c r="O311" s="203"/>
      <c r="P311" s="67"/>
      <c r="Q311" s="67"/>
      <c r="R311" s="67"/>
      <c r="S311" s="67"/>
      <c r="T311" s="67"/>
      <c r="U311" s="67"/>
      <c r="V311" s="67"/>
      <c r="W311" s="67"/>
      <c r="X311" s="68"/>
      <c r="Y311" s="37"/>
      <c r="Z311" s="37"/>
      <c r="AA311" s="37"/>
      <c r="AB311" s="37"/>
      <c r="AC311" s="37"/>
      <c r="AD311" s="37"/>
      <c r="AE311" s="37"/>
      <c r="AT311" s="20" t="s">
        <v>187</v>
      </c>
      <c r="AU311" s="20" t="s">
        <v>150</v>
      </c>
    </row>
    <row r="312" spans="1:65" s="14" customFormat="1" ht="11.25">
      <c r="B312" s="216"/>
      <c r="C312" s="217"/>
      <c r="D312" s="204" t="s">
        <v>191</v>
      </c>
      <c r="E312" s="218" t="s">
        <v>22</v>
      </c>
      <c r="F312" s="219" t="s">
        <v>84</v>
      </c>
      <c r="G312" s="217"/>
      <c r="H312" s="220">
        <v>1</v>
      </c>
      <c r="I312" s="221"/>
      <c r="J312" s="221"/>
      <c r="K312" s="217"/>
      <c r="L312" s="217"/>
      <c r="M312" s="222"/>
      <c r="N312" s="223"/>
      <c r="O312" s="224"/>
      <c r="P312" s="224"/>
      <c r="Q312" s="224"/>
      <c r="R312" s="224"/>
      <c r="S312" s="224"/>
      <c r="T312" s="224"/>
      <c r="U312" s="224"/>
      <c r="V312" s="224"/>
      <c r="W312" s="224"/>
      <c r="X312" s="225"/>
      <c r="AT312" s="226" t="s">
        <v>191</v>
      </c>
      <c r="AU312" s="226" t="s">
        <v>150</v>
      </c>
      <c r="AV312" s="14" t="s">
        <v>150</v>
      </c>
      <c r="AW312" s="14" t="s">
        <v>5</v>
      </c>
      <c r="AX312" s="14" t="s">
        <v>76</v>
      </c>
      <c r="AY312" s="226" t="s">
        <v>141</v>
      </c>
    </row>
    <row r="313" spans="1:65" s="15" customFormat="1" ht="11.25">
      <c r="B313" s="227"/>
      <c r="C313" s="228"/>
      <c r="D313" s="204" t="s">
        <v>191</v>
      </c>
      <c r="E313" s="229" t="s">
        <v>22</v>
      </c>
      <c r="F313" s="230" t="s">
        <v>195</v>
      </c>
      <c r="G313" s="228"/>
      <c r="H313" s="231">
        <v>1</v>
      </c>
      <c r="I313" s="232"/>
      <c r="J313" s="232"/>
      <c r="K313" s="228"/>
      <c r="L313" s="228"/>
      <c r="M313" s="233"/>
      <c r="N313" s="234"/>
      <c r="O313" s="235"/>
      <c r="P313" s="235"/>
      <c r="Q313" s="235"/>
      <c r="R313" s="235"/>
      <c r="S313" s="235"/>
      <c r="T313" s="235"/>
      <c r="U313" s="235"/>
      <c r="V313" s="235"/>
      <c r="W313" s="235"/>
      <c r="X313" s="236"/>
      <c r="AT313" s="237" t="s">
        <v>191</v>
      </c>
      <c r="AU313" s="237" t="s">
        <v>150</v>
      </c>
      <c r="AV313" s="15" t="s">
        <v>185</v>
      </c>
      <c r="AW313" s="15" t="s">
        <v>5</v>
      </c>
      <c r="AX313" s="15" t="s">
        <v>84</v>
      </c>
      <c r="AY313" s="237" t="s">
        <v>141</v>
      </c>
    </row>
    <row r="314" spans="1:65" s="2" customFormat="1" ht="33" customHeight="1">
      <c r="A314" s="37"/>
      <c r="B314" s="38"/>
      <c r="C314" s="249" t="s">
        <v>495</v>
      </c>
      <c r="D314" s="249" t="s">
        <v>305</v>
      </c>
      <c r="E314" s="250" t="s">
        <v>496</v>
      </c>
      <c r="F314" s="251" t="s">
        <v>497</v>
      </c>
      <c r="G314" s="252" t="s">
        <v>155</v>
      </c>
      <c r="H314" s="253">
        <v>1</v>
      </c>
      <c r="I314" s="254"/>
      <c r="J314" s="255"/>
      <c r="K314" s="256">
        <f>ROUND(P314*H314,2)</f>
        <v>0</v>
      </c>
      <c r="L314" s="251" t="s">
        <v>184</v>
      </c>
      <c r="M314" s="257"/>
      <c r="N314" s="258" t="s">
        <v>22</v>
      </c>
      <c r="O314" s="187" t="s">
        <v>46</v>
      </c>
      <c r="P314" s="188">
        <f>I314+J314</f>
        <v>0</v>
      </c>
      <c r="Q314" s="188">
        <f>ROUND(I314*H314,2)</f>
        <v>0</v>
      </c>
      <c r="R314" s="188">
        <f>ROUND(J314*H314,2)</f>
        <v>0</v>
      </c>
      <c r="S314" s="67"/>
      <c r="T314" s="189">
        <f>S314*H314</f>
        <v>0</v>
      </c>
      <c r="U314" s="189">
        <v>1.553E-2</v>
      </c>
      <c r="V314" s="189">
        <f>U314*H314</f>
        <v>1.553E-2</v>
      </c>
      <c r="W314" s="189">
        <v>0</v>
      </c>
      <c r="X314" s="190">
        <f>W314*H314</f>
        <v>0</v>
      </c>
      <c r="Y314" s="37"/>
      <c r="Z314" s="37"/>
      <c r="AA314" s="37"/>
      <c r="AB314" s="37"/>
      <c r="AC314" s="37"/>
      <c r="AD314" s="37"/>
      <c r="AE314" s="37"/>
      <c r="AR314" s="191" t="s">
        <v>475</v>
      </c>
      <c r="AT314" s="191" t="s">
        <v>305</v>
      </c>
      <c r="AU314" s="191" t="s">
        <v>150</v>
      </c>
      <c r="AY314" s="20" t="s">
        <v>141</v>
      </c>
      <c r="BE314" s="192">
        <f>IF(O314="základní",K314,0)</f>
        <v>0</v>
      </c>
      <c r="BF314" s="192">
        <f>IF(O314="snížená",K314,0)</f>
        <v>0</v>
      </c>
      <c r="BG314" s="192">
        <f>IF(O314="zákl. přenesená",K314,0)</f>
        <v>0</v>
      </c>
      <c r="BH314" s="192">
        <f>IF(O314="sníž. přenesená",K314,0)</f>
        <v>0</v>
      </c>
      <c r="BI314" s="192">
        <f>IF(O314="nulová",K314,0)</f>
        <v>0</v>
      </c>
      <c r="BJ314" s="20" t="s">
        <v>150</v>
      </c>
      <c r="BK314" s="192">
        <f>ROUND(P314*H314,2)</f>
        <v>0</v>
      </c>
      <c r="BL314" s="20" t="s">
        <v>371</v>
      </c>
      <c r="BM314" s="191" t="s">
        <v>1241</v>
      </c>
    </row>
    <row r="315" spans="1:65" s="14" customFormat="1" ht="11.25">
      <c r="B315" s="216"/>
      <c r="C315" s="217"/>
      <c r="D315" s="204" t="s">
        <v>191</v>
      </c>
      <c r="E315" s="218" t="s">
        <v>22</v>
      </c>
      <c r="F315" s="219" t="s">
        <v>84</v>
      </c>
      <c r="G315" s="217"/>
      <c r="H315" s="220">
        <v>1</v>
      </c>
      <c r="I315" s="221"/>
      <c r="J315" s="221"/>
      <c r="K315" s="217"/>
      <c r="L315" s="217"/>
      <c r="M315" s="222"/>
      <c r="N315" s="223"/>
      <c r="O315" s="224"/>
      <c r="P315" s="224"/>
      <c r="Q315" s="224"/>
      <c r="R315" s="224"/>
      <c r="S315" s="224"/>
      <c r="T315" s="224"/>
      <c r="U315" s="224"/>
      <c r="V315" s="224"/>
      <c r="W315" s="224"/>
      <c r="X315" s="225"/>
      <c r="AT315" s="226" t="s">
        <v>191</v>
      </c>
      <c r="AU315" s="226" t="s">
        <v>150</v>
      </c>
      <c r="AV315" s="14" t="s">
        <v>150</v>
      </c>
      <c r="AW315" s="14" t="s">
        <v>5</v>
      </c>
      <c r="AX315" s="14" t="s">
        <v>76</v>
      </c>
      <c r="AY315" s="226" t="s">
        <v>141</v>
      </c>
    </row>
    <row r="316" spans="1:65" s="15" customFormat="1" ht="11.25">
      <c r="B316" s="227"/>
      <c r="C316" s="228"/>
      <c r="D316" s="204" t="s">
        <v>191</v>
      </c>
      <c r="E316" s="229" t="s">
        <v>22</v>
      </c>
      <c r="F316" s="230" t="s">
        <v>195</v>
      </c>
      <c r="G316" s="228"/>
      <c r="H316" s="231">
        <v>1</v>
      </c>
      <c r="I316" s="232"/>
      <c r="J316" s="232"/>
      <c r="K316" s="228"/>
      <c r="L316" s="228"/>
      <c r="M316" s="233"/>
      <c r="N316" s="234"/>
      <c r="O316" s="235"/>
      <c r="P316" s="235"/>
      <c r="Q316" s="235"/>
      <c r="R316" s="235"/>
      <c r="S316" s="235"/>
      <c r="T316" s="235"/>
      <c r="U316" s="235"/>
      <c r="V316" s="235"/>
      <c r="W316" s="235"/>
      <c r="X316" s="236"/>
      <c r="AT316" s="237" t="s">
        <v>191</v>
      </c>
      <c r="AU316" s="237" t="s">
        <v>150</v>
      </c>
      <c r="AV316" s="15" t="s">
        <v>185</v>
      </c>
      <c r="AW316" s="15" t="s">
        <v>5</v>
      </c>
      <c r="AX316" s="15" t="s">
        <v>84</v>
      </c>
      <c r="AY316" s="237" t="s">
        <v>141</v>
      </c>
    </row>
    <row r="317" spans="1:65" s="2" customFormat="1" ht="49.15" customHeight="1">
      <c r="A317" s="37"/>
      <c r="B317" s="38"/>
      <c r="C317" s="179" t="s">
        <v>1242</v>
      </c>
      <c r="D317" s="179" t="s">
        <v>144</v>
      </c>
      <c r="E317" s="180" t="s">
        <v>1243</v>
      </c>
      <c r="F317" s="181" t="s">
        <v>1244</v>
      </c>
      <c r="G317" s="182" t="s">
        <v>199</v>
      </c>
      <c r="H317" s="183">
        <v>9.3119999999999994</v>
      </c>
      <c r="I317" s="184"/>
      <c r="J317" s="184"/>
      <c r="K317" s="185">
        <f>ROUND(P317*H317,2)</f>
        <v>0</v>
      </c>
      <c r="L317" s="181" t="s">
        <v>148</v>
      </c>
      <c r="M317" s="42"/>
      <c r="N317" s="186" t="s">
        <v>22</v>
      </c>
      <c r="O317" s="187" t="s">
        <v>46</v>
      </c>
      <c r="P317" s="188">
        <f>I317+J317</f>
        <v>0</v>
      </c>
      <c r="Q317" s="188">
        <f>ROUND(I317*H317,2)</f>
        <v>0</v>
      </c>
      <c r="R317" s="188">
        <f>ROUND(J317*H317,2)</f>
        <v>0</v>
      </c>
      <c r="S317" s="67"/>
      <c r="T317" s="189">
        <f>S317*H317</f>
        <v>0</v>
      </c>
      <c r="U317" s="189">
        <v>2.47578E-2</v>
      </c>
      <c r="V317" s="189">
        <f>U317*H317</f>
        <v>0.23054463359999999</v>
      </c>
      <c r="W317" s="189">
        <v>0</v>
      </c>
      <c r="X317" s="190">
        <f>W317*H317</f>
        <v>0</v>
      </c>
      <c r="Y317" s="37"/>
      <c r="Z317" s="37"/>
      <c r="AA317" s="37"/>
      <c r="AB317" s="37"/>
      <c r="AC317" s="37"/>
      <c r="AD317" s="37"/>
      <c r="AE317" s="37"/>
      <c r="AR317" s="191" t="s">
        <v>371</v>
      </c>
      <c r="AT317" s="191" t="s">
        <v>144</v>
      </c>
      <c r="AU317" s="191" t="s">
        <v>150</v>
      </c>
      <c r="AY317" s="20" t="s">
        <v>141</v>
      </c>
      <c r="BE317" s="192">
        <f>IF(O317="základní",K317,0)</f>
        <v>0</v>
      </c>
      <c r="BF317" s="192">
        <f>IF(O317="snížená",K317,0)</f>
        <v>0</v>
      </c>
      <c r="BG317" s="192">
        <f>IF(O317="zákl. přenesená",K317,0)</f>
        <v>0</v>
      </c>
      <c r="BH317" s="192">
        <f>IF(O317="sníž. přenesená",K317,0)</f>
        <v>0</v>
      </c>
      <c r="BI317" s="192">
        <f>IF(O317="nulová",K317,0)</f>
        <v>0</v>
      </c>
      <c r="BJ317" s="20" t="s">
        <v>150</v>
      </c>
      <c r="BK317" s="192">
        <f>ROUND(P317*H317,2)</f>
        <v>0</v>
      </c>
      <c r="BL317" s="20" t="s">
        <v>371</v>
      </c>
      <c r="BM317" s="191" t="s">
        <v>1245</v>
      </c>
    </row>
    <row r="318" spans="1:65" s="13" customFormat="1" ht="11.25">
      <c r="B318" s="206"/>
      <c r="C318" s="207"/>
      <c r="D318" s="204" t="s">
        <v>191</v>
      </c>
      <c r="E318" s="208" t="s">
        <v>22</v>
      </c>
      <c r="F318" s="209" t="s">
        <v>1120</v>
      </c>
      <c r="G318" s="207"/>
      <c r="H318" s="208" t="s">
        <v>22</v>
      </c>
      <c r="I318" s="210"/>
      <c r="J318" s="210"/>
      <c r="K318" s="207"/>
      <c r="L318" s="207"/>
      <c r="M318" s="211"/>
      <c r="N318" s="212"/>
      <c r="O318" s="213"/>
      <c r="P318" s="213"/>
      <c r="Q318" s="213"/>
      <c r="R318" s="213"/>
      <c r="S318" s="213"/>
      <c r="T318" s="213"/>
      <c r="U318" s="213"/>
      <c r="V318" s="213"/>
      <c r="W318" s="213"/>
      <c r="X318" s="214"/>
      <c r="AT318" s="215" t="s">
        <v>191</v>
      </c>
      <c r="AU318" s="215" t="s">
        <v>150</v>
      </c>
      <c r="AV318" s="13" t="s">
        <v>84</v>
      </c>
      <c r="AW318" s="13" t="s">
        <v>5</v>
      </c>
      <c r="AX318" s="13" t="s">
        <v>76</v>
      </c>
      <c r="AY318" s="215" t="s">
        <v>141</v>
      </c>
    </row>
    <row r="319" spans="1:65" s="14" customFormat="1" ht="11.25">
      <c r="B319" s="216"/>
      <c r="C319" s="217"/>
      <c r="D319" s="204" t="s">
        <v>191</v>
      </c>
      <c r="E319" s="218" t="s">
        <v>22</v>
      </c>
      <c r="F319" s="219" t="s">
        <v>1246</v>
      </c>
      <c r="G319" s="217"/>
      <c r="H319" s="220">
        <v>5.7190000000000003</v>
      </c>
      <c r="I319" s="221"/>
      <c r="J319" s="221"/>
      <c r="K319" s="217"/>
      <c r="L319" s="217"/>
      <c r="M319" s="222"/>
      <c r="N319" s="223"/>
      <c r="O319" s="224"/>
      <c r="P319" s="224"/>
      <c r="Q319" s="224"/>
      <c r="R319" s="224"/>
      <c r="S319" s="224"/>
      <c r="T319" s="224"/>
      <c r="U319" s="224"/>
      <c r="V319" s="224"/>
      <c r="W319" s="224"/>
      <c r="X319" s="225"/>
      <c r="AT319" s="226" t="s">
        <v>191</v>
      </c>
      <c r="AU319" s="226" t="s">
        <v>150</v>
      </c>
      <c r="AV319" s="14" t="s">
        <v>150</v>
      </c>
      <c r="AW319" s="14" t="s">
        <v>5</v>
      </c>
      <c r="AX319" s="14" t="s">
        <v>76</v>
      </c>
      <c r="AY319" s="226" t="s">
        <v>141</v>
      </c>
    </row>
    <row r="320" spans="1:65" s="13" customFormat="1" ht="11.25">
      <c r="B320" s="206"/>
      <c r="C320" s="207"/>
      <c r="D320" s="204" t="s">
        <v>191</v>
      </c>
      <c r="E320" s="208" t="s">
        <v>22</v>
      </c>
      <c r="F320" s="209" t="s">
        <v>1118</v>
      </c>
      <c r="G320" s="207"/>
      <c r="H320" s="208" t="s">
        <v>22</v>
      </c>
      <c r="I320" s="210"/>
      <c r="J320" s="210"/>
      <c r="K320" s="207"/>
      <c r="L320" s="207"/>
      <c r="M320" s="211"/>
      <c r="N320" s="212"/>
      <c r="O320" s="213"/>
      <c r="P320" s="213"/>
      <c r="Q320" s="213"/>
      <c r="R320" s="213"/>
      <c r="S320" s="213"/>
      <c r="T320" s="213"/>
      <c r="U320" s="213"/>
      <c r="V320" s="213"/>
      <c r="W320" s="213"/>
      <c r="X320" s="214"/>
      <c r="AT320" s="215" t="s">
        <v>191</v>
      </c>
      <c r="AU320" s="215" t="s">
        <v>150</v>
      </c>
      <c r="AV320" s="13" t="s">
        <v>84</v>
      </c>
      <c r="AW320" s="13" t="s">
        <v>5</v>
      </c>
      <c r="AX320" s="13" t="s">
        <v>76</v>
      </c>
      <c r="AY320" s="215" t="s">
        <v>141</v>
      </c>
    </row>
    <row r="321" spans="1:65" s="14" customFormat="1" ht="11.25">
      <c r="B321" s="216"/>
      <c r="C321" s="217"/>
      <c r="D321" s="204" t="s">
        <v>191</v>
      </c>
      <c r="E321" s="218" t="s">
        <v>22</v>
      </c>
      <c r="F321" s="219" t="s">
        <v>1247</v>
      </c>
      <c r="G321" s="217"/>
      <c r="H321" s="220">
        <v>3.593</v>
      </c>
      <c r="I321" s="221"/>
      <c r="J321" s="221"/>
      <c r="K321" s="217"/>
      <c r="L321" s="217"/>
      <c r="M321" s="222"/>
      <c r="N321" s="223"/>
      <c r="O321" s="224"/>
      <c r="P321" s="224"/>
      <c r="Q321" s="224"/>
      <c r="R321" s="224"/>
      <c r="S321" s="224"/>
      <c r="T321" s="224"/>
      <c r="U321" s="224"/>
      <c r="V321" s="224"/>
      <c r="W321" s="224"/>
      <c r="X321" s="225"/>
      <c r="AT321" s="226" t="s">
        <v>191</v>
      </c>
      <c r="AU321" s="226" t="s">
        <v>150</v>
      </c>
      <c r="AV321" s="14" t="s">
        <v>150</v>
      </c>
      <c r="AW321" s="14" t="s">
        <v>5</v>
      </c>
      <c r="AX321" s="14" t="s">
        <v>76</v>
      </c>
      <c r="AY321" s="226" t="s">
        <v>141</v>
      </c>
    </row>
    <row r="322" spans="1:65" s="15" customFormat="1" ht="11.25">
      <c r="B322" s="227"/>
      <c r="C322" s="228"/>
      <c r="D322" s="204" t="s">
        <v>191</v>
      </c>
      <c r="E322" s="229" t="s">
        <v>22</v>
      </c>
      <c r="F322" s="230" t="s">
        <v>195</v>
      </c>
      <c r="G322" s="228"/>
      <c r="H322" s="231">
        <v>9.3119999999999994</v>
      </c>
      <c r="I322" s="232"/>
      <c r="J322" s="232"/>
      <c r="K322" s="228"/>
      <c r="L322" s="228"/>
      <c r="M322" s="233"/>
      <c r="N322" s="234"/>
      <c r="O322" s="235"/>
      <c r="P322" s="235"/>
      <c r="Q322" s="235"/>
      <c r="R322" s="235"/>
      <c r="S322" s="235"/>
      <c r="T322" s="235"/>
      <c r="U322" s="235"/>
      <c r="V322" s="235"/>
      <c r="W322" s="235"/>
      <c r="X322" s="236"/>
      <c r="AT322" s="237" t="s">
        <v>191</v>
      </c>
      <c r="AU322" s="237" t="s">
        <v>150</v>
      </c>
      <c r="AV322" s="15" t="s">
        <v>185</v>
      </c>
      <c r="AW322" s="15" t="s">
        <v>5</v>
      </c>
      <c r="AX322" s="15" t="s">
        <v>84</v>
      </c>
      <c r="AY322" s="237" t="s">
        <v>141</v>
      </c>
    </row>
    <row r="323" spans="1:65" s="2" customFormat="1" ht="78" customHeight="1">
      <c r="A323" s="37"/>
      <c r="B323" s="38"/>
      <c r="C323" s="179" t="s">
        <v>505</v>
      </c>
      <c r="D323" s="179" t="s">
        <v>144</v>
      </c>
      <c r="E323" s="180" t="s">
        <v>506</v>
      </c>
      <c r="F323" s="181" t="s">
        <v>507</v>
      </c>
      <c r="G323" s="182" t="s">
        <v>183</v>
      </c>
      <c r="H323" s="183">
        <v>1.8440000000000001</v>
      </c>
      <c r="I323" s="184"/>
      <c r="J323" s="184"/>
      <c r="K323" s="185">
        <f>ROUND(P323*H323,2)</f>
        <v>0</v>
      </c>
      <c r="L323" s="181" t="s">
        <v>184</v>
      </c>
      <c r="M323" s="42"/>
      <c r="N323" s="186" t="s">
        <v>22</v>
      </c>
      <c r="O323" s="187" t="s">
        <v>46</v>
      </c>
      <c r="P323" s="188">
        <f>I323+J323</f>
        <v>0</v>
      </c>
      <c r="Q323" s="188">
        <f>ROUND(I323*H323,2)</f>
        <v>0</v>
      </c>
      <c r="R323" s="188">
        <f>ROUND(J323*H323,2)</f>
        <v>0</v>
      </c>
      <c r="S323" s="67"/>
      <c r="T323" s="189">
        <f>S323*H323</f>
        <v>0</v>
      </c>
      <c r="U323" s="189">
        <v>0</v>
      </c>
      <c r="V323" s="189">
        <f>U323*H323</f>
        <v>0</v>
      </c>
      <c r="W323" s="189">
        <v>0</v>
      </c>
      <c r="X323" s="190">
        <f>W323*H323</f>
        <v>0</v>
      </c>
      <c r="Y323" s="37"/>
      <c r="Z323" s="37"/>
      <c r="AA323" s="37"/>
      <c r="AB323" s="37"/>
      <c r="AC323" s="37"/>
      <c r="AD323" s="37"/>
      <c r="AE323" s="37"/>
      <c r="AR323" s="191" t="s">
        <v>371</v>
      </c>
      <c r="AT323" s="191" t="s">
        <v>144</v>
      </c>
      <c r="AU323" s="191" t="s">
        <v>150</v>
      </c>
      <c r="AY323" s="20" t="s">
        <v>141</v>
      </c>
      <c r="BE323" s="192">
        <f>IF(O323="základní",K323,0)</f>
        <v>0</v>
      </c>
      <c r="BF323" s="192">
        <f>IF(O323="snížená",K323,0)</f>
        <v>0</v>
      </c>
      <c r="BG323" s="192">
        <f>IF(O323="zákl. přenesená",K323,0)</f>
        <v>0</v>
      </c>
      <c r="BH323" s="192">
        <f>IF(O323="sníž. přenesená",K323,0)</f>
        <v>0</v>
      </c>
      <c r="BI323" s="192">
        <f>IF(O323="nulová",K323,0)</f>
        <v>0</v>
      </c>
      <c r="BJ323" s="20" t="s">
        <v>150</v>
      </c>
      <c r="BK323" s="192">
        <f>ROUND(P323*H323,2)</f>
        <v>0</v>
      </c>
      <c r="BL323" s="20" t="s">
        <v>371</v>
      </c>
      <c r="BM323" s="191" t="s">
        <v>1248</v>
      </c>
    </row>
    <row r="324" spans="1:65" s="2" customFormat="1" ht="11.25">
      <c r="A324" s="37"/>
      <c r="B324" s="38"/>
      <c r="C324" s="39"/>
      <c r="D324" s="199" t="s">
        <v>187</v>
      </c>
      <c r="E324" s="39"/>
      <c r="F324" s="200" t="s">
        <v>509</v>
      </c>
      <c r="G324" s="39"/>
      <c r="H324" s="39"/>
      <c r="I324" s="201"/>
      <c r="J324" s="201"/>
      <c r="K324" s="39"/>
      <c r="L324" s="39"/>
      <c r="M324" s="42"/>
      <c r="N324" s="202"/>
      <c r="O324" s="203"/>
      <c r="P324" s="67"/>
      <c r="Q324" s="67"/>
      <c r="R324" s="67"/>
      <c r="S324" s="67"/>
      <c r="T324" s="67"/>
      <c r="U324" s="67"/>
      <c r="V324" s="67"/>
      <c r="W324" s="67"/>
      <c r="X324" s="68"/>
      <c r="Y324" s="37"/>
      <c r="Z324" s="37"/>
      <c r="AA324" s="37"/>
      <c r="AB324" s="37"/>
      <c r="AC324" s="37"/>
      <c r="AD324" s="37"/>
      <c r="AE324" s="37"/>
      <c r="AT324" s="20" t="s">
        <v>187</v>
      </c>
      <c r="AU324" s="20" t="s">
        <v>150</v>
      </c>
    </row>
    <row r="325" spans="1:65" s="12" customFormat="1" ht="20.85" customHeight="1">
      <c r="B325" s="162"/>
      <c r="C325" s="163"/>
      <c r="D325" s="164" t="s">
        <v>75</v>
      </c>
      <c r="E325" s="177" t="s">
        <v>510</v>
      </c>
      <c r="F325" s="177" t="s">
        <v>511</v>
      </c>
      <c r="G325" s="163"/>
      <c r="H325" s="163"/>
      <c r="I325" s="166"/>
      <c r="J325" s="166"/>
      <c r="K325" s="178">
        <f>BK325</f>
        <v>0</v>
      </c>
      <c r="L325" s="163"/>
      <c r="M325" s="168"/>
      <c r="N325" s="169"/>
      <c r="O325" s="170"/>
      <c r="P325" s="170"/>
      <c r="Q325" s="171">
        <f>SUM(Q326:Q352)</f>
        <v>0</v>
      </c>
      <c r="R325" s="171">
        <f>SUM(R326:R352)</f>
        <v>0</v>
      </c>
      <c r="S325" s="170"/>
      <c r="T325" s="172">
        <f>SUM(T326:T352)</f>
        <v>0</v>
      </c>
      <c r="U325" s="170"/>
      <c r="V325" s="172">
        <f>SUM(V326:V352)</f>
        <v>1.7500000000000002E-2</v>
      </c>
      <c r="W325" s="170"/>
      <c r="X325" s="173">
        <f>SUM(X326:X352)</f>
        <v>0.31200000000000006</v>
      </c>
      <c r="AR325" s="174" t="s">
        <v>150</v>
      </c>
      <c r="AT325" s="175" t="s">
        <v>75</v>
      </c>
      <c r="AU325" s="175" t="s">
        <v>150</v>
      </c>
      <c r="AY325" s="174" t="s">
        <v>141</v>
      </c>
      <c r="BK325" s="176">
        <f>SUM(BK326:BK352)</f>
        <v>0</v>
      </c>
    </row>
    <row r="326" spans="1:65" s="2" customFormat="1" ht="37.9" customHeight="1">
      <c r="A326" s="37"/>
      <c r="B326" s="38"/>
      <c r="C326" s="179" t="s">
        <v>522</v>
      </c>
      <c r="D326" s="179" t="s">
        <v>144</v>
      </c>
      <c r="E326" s="180" t="s">
        <v>523</v>
      </c>
      <c r="F326" s="181" t="s">
        <v>524</v>
      </c>
      <c r="G326" s="182" t="s">
        <v>155</v>
      </c>
      <c r="H326" s="183">
        <v>1</v>
      </c>
      <c r="I326" s="184"/>
      <c r="J326" s="184"/>
      <c r="K326" s="185">
        <f>ROUND(P326*H326,2)</f>
        <v>0</v>
      </c>
      <c r="L326" s="181" t="s">
        <v>184</v>
      </c>
      <c r="M326" s="42"/>
      <c r="N326" s="186" t="s">
        <v>22</v>
      </c>
      <c r="O326" s="187" t="s">
        <v>46</v>
      </c>
      <c r="P326" s="188">
        <f>I326+J326</f>
        <v>0</v>
      </c>
      <c r="Q326" s="188">
        <f>ROUND(I326*H326,2)</f>
        <v>0</v>
      </c>
      <c r="R326" s="188">
        <f>ROUND(J326*H326,2)</f>
        <v>0</v>
      </c>
      <c r="S326" s="67"/>
      <c r="T326" s="189">
        <f>S326*H326</f>
        <v>0</v>
      </c>
      <c r="U326" s="189">
        <v>0</v>
      </c>
      <c r="V326" s="189">
        <f>U326*H326</f>
        <v>0</v>
      </c>
      <c r="W326" s="189">
        <v>0</v>
      </c>
      <c r="X326" s="190">
        <f>W326*H326</f>
        <v>0</v>
      </c>
      <c r="Y326" s="37"/>
      <c r="Z326" s="37"/>
      <c r="AA326" s="37"/>
      <c r="AB326" s="37"/>
      <c r="AC326" s="37"/>
      <c r="AD326" s="37"/>
      <c r="AE326" s="37"/>
      <c r="AR326" s="191" t="s">
        <v>371</v>
      </c>
      <c r="AT326" s="191" t="s">
        <v>144</v>
      </c>
      <c r="AU326" s="191" t="s">
        <v>159</v>
      </c>
      <c r="AY326" s="20" t="s">
        <v>141</v>
      </c>
      <c r="BE326" s="192">
        <f>IF(O326="základní",K326,0)</f>
        <v>0</v>
      </c>
      <c r="BF326" s="192">
        <f>IF(O326="snížená",K326,0)</f>
        <v>0</v>
      </c>
      <c r="BG326" s="192">
        <f>IF(O326="zákl. přenesená",K326,0)</f>
        <v>0</v>
      </c>
      <c r="BH326" s="192">
        <f>IF(O326="sníž. přenesená",K326,0)</f>
        <v>0</v>
      </c>
      <c r="BI326" s="192">
        <f>IF(O326="nulová",K326,0)</f>
        <v>0</v>
      </c>
      <c r="BJ326" s="20" t="s">
        <v>150</v>
      </c>
      <c r="BK326" s="192">
        <f>ROUND(P326*H326,2)</f>
        <v>0</v>
      </c>
      <c r="BL326" s="20" t="s">
        <v>371</v>
      </c>
      <c r="BM326" s="191" t="s">
        <v>1249</v>
      </c>
    </row>
    <row r="327" spans="1:65" s="2" customFormat="1" ht="11.25">
      <c r="A327" s="37"/>
      <c r="B327" s="38"/>
      <c r="C327" s="39"/>
      <c r="D327" s="199" t="s">
        <v>187</v>
      </c>
      <c r="E327" s="39"/>
      <c r="F327" s="200" t="s">
        <v>526</v>
      </c>
      <c r="G327" s="39"/>
      <c r="H327" s="39"/>
      <c r="I327" s="201"/>
      <c r="J327" s="201"/>
      <c r="K327" s="39"/>
      <c r="L327" s="39"/>
      <c r="M327" s="42"/>
      <c r="N327" s="202"/>
      <c r="O327" s="203"/>
      <c r="P327" s="67"/>
      <c r="Q327" s="67"/>
      <c r="R327" s="67"/>
      <c r="S327" s="67"/>
      <c r="T327" s="67"/>
      <c r="U327" s="67"/>
      <c r="V327" s="67"/>
      <c r="W327" s="67"/>
      <c r="X327" s="68"/>
      <c r="Y327" s="37"/>
      <c r="Z327" s="37"/>
      <c r="AA327" s="37"/>
      <c r="AB327" s="37"/>
      <c r="AC327" s="37"/>
      <c r="AD327" s="37"/>
      <c r="AE327" s="37"/>
      <c r="AT327" s="20" t="s">
        <v>187</v>
      </c>
      <c r="AU327" s="20" t="s">
        <v>159</v>
      </c>
    </row>
    <row r="328" spans="1:65" s="14" customFormat="1" ht="11.25">
      <c r="B328" s="216"/>
      <c r="C328" s="217"/>
      <c r="D328" s="204" t="s">
        <v>191</v>
      </c>
      <c r="E328" s="218" t="s">
        <v>22</v>
      </c>
      <c r="F328" s="219" t="s">
        <v>84</v>
      </c>
      <c r="G328" s="217"/>
      <c r="H328" s="220">
        <v>1</v>
      </c>
      <c r="I328" s="221"/>
      <c r="J328" s="221"/>
      <c r="K328" s="217"/>
      <c r="L328" s="217"/>
      <c r="M328" s="222"/>
      <c r="N328" s="223"/>
      <c r="O328" s="224"/>
      <c r="P328" s="224"/>
      <c r="Q328" s="224"/>
      <c r="R328" s="224"/>
      <c r="S328" s="224"/>
      <c r="T328" s="224"/>
      <c r="U328" s="224"/>
      <c r="V328" s="224"/>
      <c r="W328" s="224"/>
      <c r="X328" s="225"/>
      <c r="AT328" s="226" t="s">
        <v>191</v>
      </c>
      <c r="AU328" s="226" t="s">
        <v>159</v>
      </c>
      <c r="AV328" s="14" t="s">
        <v>150</v>
      </c>
      <c r="AW328" s="14" t="s">
        <v>5</v>
      </c>
      <c r="AX328" s="14" t="s">
        <v>76</v>
      </c>
      <c r="AY328" s="226" t="s">
        <v>141</v>
      </c>
    </row>
    <row r="329" spans="1:65" s="15" customFormat="1" ht="11.25">
      <c r="B329" s="227"/>
      <c r="C329" s="228"/>
      <c r="D329" s="204" t="s">
        <v>191</v>
      </c>
      <c r="E329" s="229" t="s">
        <v>22</v>
      </c>
      <c r="F329" s="230" t="s">
        <v>195</v>
      </c>
      <c r="G329" s="228"/>
      <c r="H329" s="231">
        <v>1</v>
      </c>
      <c r="I329" s="232"/>
      <c r="J329" s="232"/>
      <c r="K329" s="228"/>
      <c r="L329" s="228"/>
      <c r="M329" s="233"/>
      <c r="N329" s="234"/>
      <c r="O329" s="235"/>
      <c r="P329" s="235"/>
      <c r="Q329" s="235"/>
      <c r="R329" s="235"/>
      <c r="S329" s="235"/>
      <c r="T329" s="235"/>
      <c r="U329" s="235"/>
      <c r="V329" s="235"/>
      <c r="W329" s="235"/>
      <c r="X329" s="236"/>
      <c r="AT329" s="237" t="s">
        <v>191</v>
      </c>
      <c r="AU329" s="237" t="s">
        <v>159</v>
      </c>
      <c r="AV329" s="15" t="s">
        <v>185</v>
      </c>
      <c r="AW329" s="15" t="s">
        <v>5</v>
      </c>
      <c r="AX329" s="15" t="s">
        <v>84</v>
      </c>
      <c r="AY329" s="237" t="s">
        <v>141</v>
      </c>
    </row>
    <row r="330" spans="1:65" s="2" customFormat="1" ht="16.5" customHeight="1">
      <c r="A330" s="37"/>
      <c r="B330" s="38"/>
      <c r="C330" s="249" t="s">
        <v>1250</v>
      </c>
      <c r="D330" s="249" t="s">
        <v>305</v>
      </c>
      <c r="E330" s="250" t="s">
        <v>1251</v>
      </c>
      <c r="F330" s="251" t="s">
        <v>1252</v>
      </c>
      <c r="G330" s="252" t="s">
        <v>155</v>
      </c>
      <c r="H330" s="253">
        <v>1</v>
      </c>
      <c r="I330" s="254"/>
      <c r="J330" s="255"/>
      <c r="K330" s="256">
        <f>ROUND(P330*H330,2)</f>
        <v>0</v>
      </c>
      <c r="L330" s="251" t="s">
        <v>22</v>
      </c>
      <c r="M330" s="257"/>
      <c r="N330" s="258" t="s">
        <v>22</v>
      </c>
      <c r="O330" s="187" t="s">
        <v>46</v>
      </c>
      <c r="P330" s="188">
        <f>I330+J330</f>
        <v>0</v>
      </c>
      <c r="Q330" s="188">
        <f>ROUND(I330*H330,2)</f>
        <v>0</v>
      </c>
      <c r="R330" s="188">
        <f>ROUND(J330*H330,2)</f>
        <v>0</v>
      </c>
      <c r="S330" s="67"/>
      <c r="T330" s="189">
        <f>S330*H330</f>
        <v>0</v>
      </c>
      <c r="U330" s="189">
        <v>1.7500000000000002E-2</v>
      </c>
      <c r="V330" s="189">
        <f>U330*H330</f>
        <v>1.7500000000000002E-2</v>
      </c>
      <c r="W330" s="189">
        <v>0</v>
      </c>
      <c r="X330" s="190">
        <f>W330*H330</f>
        <v>0</v>
      </c>
      <c r="Y330" s="37"/>
      <c r="Z330" s="37"/>
      <c r="AA330" s="37"/>
      <c r="AB330" s="37"/>
      <c r="AC330" s="37"/>
      <c r="AD330" s="37"/>
      <c r="AE330" s="37"/>
      <c r="AR330" s="191" t="s">
        <v>475</v>
      </c>
      <c r="AT330" s="191" t="s">
        <v>305</v>
      </c>
      <c r="AU330" s="191" t="s">
        <v>159</v>
      </c>
      <c r="AY330" s="20" t="s">
        <v>141</v>
      </c>
      <c r="BE330" s="192">
        <f>IF(O330="základní",K330,0)</f>
        <v>0</v>
      </c>
      <c r="BF330" s="192">
        <f>IF(O330="snížená",K330,0)</f>
        <v>0</v>
      </c>
      <c r="BG330" s="192">
        <f>IF(O330="zákl. přenesená",K330,0)</f>
        <v>0</v>
      </c>
      <c r="BH330" s="192">
        <f>IF(O330="sníž. přenesená",K330,0)</f>
        <v>0</v>
      </c>
      <c r="BI330" s="192">
        <f>IF(O330="nulová",K330,0)</f>
        <v>0</v>
      </c>
      <c r="BJ330" s="20" t="s">
        <v>150</v>
      </c>
      <c r="BK330" s="192">
        <f>ROUND(P330*H330,2)</f>
        <v>0</v>
      </c>
      <c r="BL330" s="20" t="s">
        <v>371</v>
      </c>
      <c r="BM330" s="191" t="s">
        <v>1253</v>
      </c>
    </row>
    <row r="331" spans="1:65" s="14" customFormat="1" ht="11.25">
      <c r="B331" s="216"/>
      <c r="C331" s="217"/>
      <c r="D331" s="204" t="s">
        <v>191</v>
      </c>
      <c r="E331" s="218" t="s">
        <v>22</v>
      </c>
      <c r="F331" s="219" t="s">
        <v>84</v>
      </c>
      <c r="G331" s="217"/>
      <c r="H331" s="220">
        <v>1</v>
      </c>
      <c r="I331" s="221"/>
      <c r="J331" s="221"/>
      <c r="K331" s="217"/>
      <c r="L331" s="217"/>
      <c r="M331" s="222"/>
      <c r="N331" s="223"/>
      <c r="O331" s="224"/>
      <c r="P331" s="224"/>
      <c r="Q331" s="224"/>
      <c r="R331" s="224"/>
      <c r="S331" s="224"/>
      <c r="T331" s="224"/>
      <c r="U331" s="224"/>
      <c r="V331" s="224"/>
      <c r="W331" s="224"/>
      <c r="X331" s="225"/>
      <c r="AT331" s="226" t="s">
        <v>191</v>
      </c>
      <c r="AU331" s="226" t="s">
        <v>159</v>
      </c>
      <c r="AV331" s="14" t="s">
        <v>150</v>
      </c>
      <c r="AW331" s="14" t="s">
        <v>5</v>
      </c>
      <c r="AX331" s="14" t="s">
        <v>84</v>
      </c>
      <c r="AY331" s="226" t="s">
        <v>141</v>
      </c>
    </row>
    <row r="332" spans="1:65" s="2" customFormat="1" ht="24.2" customHeight="1">
      <c r="A332" s="37"/>
      <c r="B332" s="38"/>
      <c r="C332" s="179" t="s">
        <v>868</v>
      </c>
      <c r="D332" s="179" t="s">
        <v>144</v>
      </c>
      <c r="E332" s="180" t="s">
        <v>532</v>
      </c>
      <c r="F332" s="181" t="s">
        <v>533</v>
      </c>
      <c r="G332" s="182" t="s">
        <v>155</v>
      </c>
      <c r="H332" s="183">
        <v>7</v>
      </c>
      <c r="I332" s="184"/>
      <c r="J332" s="184"/>
      <c r="K332" s="185">
        <f>ROUND(P332*H332,2)</f>
        <v>0</v>
      </c>
      <c r="L332" s="181" t="s">
        <v>184</v>
      </c>
      <c r="M332" s="42"/>
      <c r="N332" s="186" t="s">
        <v>22</v>
      </c>
      <c r="O332" s="187" t="s">
        <v>46</v>
      </c>
      <c r="P332" s="188">
        <f>I332+J332</f>
        <v>0</v>
      </c>
      <c r="Q332" s="188">
        <f>ROUND(I332*H332,2)</f>
        <v>0</v>
      </c>
      <c r="R332" s="188">
        <f>ROUND(J332*H332,2)</f>
        <v>0</v>
      </c>
      <c r="S332" s="67"/>
      <c r="T332" s="189">
        <f>S332*H332</f>
        <v>0</v>
      </c>
      <c r="U332" s="189">
        <v>0</v>
      </c>
      <c r="V332" s="189">
        <f>U332*H332</f>
        <v>0</v>
      </c>
      <c r="W332" s="189">
        <v>2.4E-2</v>
      </c>
      <c r="X332" s="190">
        <f>W332*H332</f>
        <v>0.16800000000000001</v>
      </c>
      <c r="Y332" s="37"/>
      <c r="Z332" s="37"/>
      <c r="AA332" s="37"/>
      <c r="AB332" s="37"/>
      <c r="AC332" s="37"/>
      <c r="AD332" s="37"/>
      <c r="AE332" s="37"/>
      <c r="AR332" s="191" t="s">
        <v>371</v>
      </c>
      <c r="AT332" s="191" t="s">
        <v>144</v>
      </c>
      <c r="AU332" s="191" t="s">
        <v>159</v>
      </c>
      <c r="AY332" s="20" t="s">
        <v>141</v>
      </c>
      <c r="BE332" s="192">
        <f>IF(O332="základní",K332,0)</f>
        <v>0</v>
      </c>
      <c r="BF332" s="192">
        <f>IF(O332="snížená",K332,0)</f>
        <v>0</v>
      </c>
      <c r="BG332" s="192">
        <f>IF(O332="zákl. přenesená",K332,0)</f>
        <v>0</v>
      </c>
      <c r="BH332" s="192">
        <f>IF(O332="sníž. přenesená",K332,0)</f>
        <v>0</v>
      </c>
      <c r="BI332" s="192">
        <f>IF(O332="nulová",K332,0)</f>
        <v>0</v>
      </c>
      <c r="BJ332" s="20" t="s">
        <v>150</v>
      </c>
      <c r="BK332" s="192">
        <f>ROUND(P332*H332,2)</f>
        <v>0</v>
      </c>
      <c r="BL332" s="20" t="s">
        <v>371</v>
      </c>
      <c r="BM332" s="191" t="s">
        <v>1254</v>
      </c>
    </row>
    <row r="333" spans="1:65" s="2" customFormat="1" ht="11.25">
      <c r="A333" s="37"/>
      <c r="B333" s="38"/>
      <c r="C333" s="39"/>
      <c r="D333" s="199" t="s">
        <v>187</v>
      </c>
      <c r="E333" s="39"/>
      <c r="F333" s="200" t="s">
        <v>535</v>
      </c>
      <c r="G333" s="39"/>
      <c r="H333" s="39"/>
      <c r="I333" s="201"/>
      <c r="J333" s="201"/>
      <c r="K333" s="39"/>
      <c r="L333" s="39"/>
      <c r="M333" s="42"/>
      <c r="N333" s="202"/>
      <c r="O333" s="203"/>
      <c r="P333" s="67"/>
      <c r="Q333" s="67"/>
      <c r="R333" s="67"/>
      <c r="S333" s="67"/>
      <c r="T333" s="67"/>
      <c r="U333" s="67"/>
      <c r="V333" s="67"/>
      <c r="W333" s="67"/>
      <c r="X333" s="68"/>
      <c r="Y333" s="37"/>
      <c r="Z333" s="37"/>
      <c r="AA333" s="37"/>
      <c r="AB333" s="37"/>
      <c r="AC333" s="37"/>
      <c r="AD333" s="37"/>
      <c r="AE333" s="37"/>
      <c r="AT333" s="20" t="s">
        <v>187</v>
      </c>
      <c r="AU333" s="20" t="s">
        <v>159</v>
      </c>
    </row>
    <row r="334" spans="1:65" s="13" customFormat="1" ht="11.25">
      <c r="B334" s="206"/>
      <c r="C334" s="207"/>
      <c r="D334" s="204" t="s">
        <v>191</v>
      </c>
      <c r="E334" s="208" t="s">
        <v>22</v>
      </c>
      <c r="F334" s="209" t="s">
        <v>537</v>
      </c>
      <c r="G334" s="207"/>
      <c r="H334" s="208" t="s">
        <v>22</v>
      </c>
      <c r="I334" s="210"/>
      <c r="J334" s="210"/>
      <c r="K334" s="207"/>
      <c r="L334" s="207"/>
      <c r="M334" s="211"/>
      <c r="N334" s="212"/>
      <c r="O334" s="213"/>
      <c r="P334" s="213"/>
      <c r="Q334" s="213"/>
      <c r="R334" s="213"/>
      <c r="S334" s="213"/>
      <c r="T334" s="213"/>
      <c r="U334" s="213"/>
      <c r="V334" s="213"/>
      <c r="W334" s="213"/>
      <c r="X334" s="214"/>
      <c r="AT334" s="215" t="s">
        <v>191</v>
      </c>
      <c r="AU334" s="215" t="s">
        <v>159</v>
      </c>
      <c r="AV334" s="13" t="s">
        <v>84</v>
      </c>
      <c r="AW334" s="13" t="s">
        <v>5</v>
      </c>
      <c r="AX334" s="13" t="s">
        <v>76</v>
      </c>
      <c r="AY334" s="215" t="s">
        <v>141</v>
      </c>
    </row>
    <row r="335" spans="1:65" s="13" customFormat="1" ht="11.25">
      <c r="B335" s="206"/>
      <c r="C335" s="207"/>
      <c r="D335" s="204" t="s">
        <v>191</v>
      </c>
      <c r="E335" s="208" t="s">
        <v>22</v>
      </c>
      <c r="F335" s="209" t="s">
        <v>1255</v>
      </c>
      <c r="G335" s="207"/>
      <c r="H335" s="208" t="s">
        <v>22</v>
      </c>
      <c r="I335" s="210"/>
      <c r="J335" s="210"/>
      <c r="K335" s="207"/>
      <c r="L335" s="207"/>
      <c r="M335" s="211"/>
      <c r="N335" s="212"/>
      <c r="O335" s="213"/>
      <c r="P335" s="213"/>
      <c r="Q335" s="213"/>
      <c r="R335" s="213"/>
      <c r="S335" s="213"/>
      <c r="T335" s="213"/>
      <c r="U335" s="213"/>
      <c r="V335" s="213"/>
      <c r="W335" s="213"/>
      <c r="X335" s="214"/>
      <c r="AT335" s="215" t="s">
        <v>191</v>
      </c>
      <c r="AU335" s="215" t="s">
        <v>159</v>
      </c>
      <c r="AV335" s="13" t="s">
        <v>84</v>
      </c>
      <c r="AW335" s="13" t="s">
        <v>5</v>
      </c>
      <c r="AX335" s="13" t="s">
        <v>76</v>
      </c>
      <c r="AY335" s="215" t="s">
        <v>141</v>
      </c>
    </row>
    <row r="336" spans="1:65" s="14" customFormat="1" ht="11.25">
      <c r="B336" s="216"/>
      <c r="C336" s="217"/>
      <c r="D336" s="204" t="s">
        <v>191</v>
      </c>
      <c r="E336" s="218" t="s">
        <v>22</v>
      </c>
      <c r="F336" s="219" t="s">
        <v>159</v>
      </c>
      <c r="G336" s="217"/>
      <c r="H336" s="220">
        <v>3</v>
      </c>
      <c r="I336" s="221"/>
      <c r="J336" s="221"/>
      <c r="K336" s="217"/>
      <c r="L336" s="217"/>
      <c r="M336" s="222"/>
      <c r="N336" s="223"/>
      <c r="O336" s="224"/>
      <c r="P336" s="224"/>
      <c r="Q336" s="224"/>
      <c r="R336" s="224"/>
      <c r="S336" s="224"/>
      <c r="T336" s="224"/>
      <c r="U336" s="224"/>
      <c r="V336" s="224"/>
      <c r="W336" s="224"/>
      <c r="X336" s="225"/>
      <c r="AT336" s="226" t="s">
        <v>191</v>
      </c>
      <c r="AU336" s="226" t="s">
        <v>159</v>
      </c>
      <c r="AV336" s="14" t="s">
        <v>150</v>
      </c>
      <c r="AW336" s="14" t="s">
        <v>5</v>
      </c>
      <c r="AX336" s="14" t="s">
        <v>76</v>
      </c>
      <c r="AY336" s="226" t="s">
        <v>141</v>
      </c>
    </row>
    <row r="337" spans="1:65" s="13" customFormat="1" ht="11.25">
      <c r="B337" s="206"/>
      <c r="C337" s="207"/>
      <c r="D337" s="204" t="s">
        <v>191</v>
      </c>
      <c r="E337" s="208" t="s">
        <v>22</v>
      </c>
      <c r="F337" s="209" t="s">
        <v>1256</v>
      </c>
      <c r="G337" s="207"/>
      <c r="H337" s="208" t="s">
        <v>22</v>
      </c>
      <c r="I337" s="210"/>
      <c r="J337" s="210"/>
      <c r="K337" s="207"/>
      <c r="L337" s="207"/>
      <c r="M337" s="211"/>
      <c r="N337" s="212"/>
      <c r="O337" s="213"/>
      <c r="P337" s="213"/>
      <c r="Q337" s="213"/>
      <c r="R337" s="213"/>
      <c r="S337" s="213"/>
      <c r="T337" s="213"/>
      <c r="U337" s="213"/>
      <c r="V337" s="213"/>
      <c r="W337" s="213"/>
      <c r="X337" s="214"/>
      <c r="AT337" s="215" t="s">
        <v>191</v>
      </c>
      <c r="AU337" s="215" t="s">
        <v>159</v>
      </c>
      <c r="AV337" s="13" t="s">
        <v>84</v>
      </c>
      <c r="AW337" s="13" t="s">
        <v>5</v>
      </c>
      <c r="AX337" s="13" t="s">
        <v>76</v>
      </c>
      <c r="AY337" s="215" t="s">
        <v>141</v>
      </c>
    </row>
    <row r="338" spans="1:65" s="14" customFormat="1" ht="11.25">
      <c r="B338" s="216"/>
      <c r="C338" s="217"/>
      <c r="D338" s="204" t="s">
        <v>191</v>
      </c>
      <c r="E338" s="218" t="s">
        <v>22</v>
      </c>
      <c r="F338" s="219" t="s">
        <v>150</v>
      </c>
      <c r="G338" s="217"/>
      <c r="H338" s="220">
        <v>2</v>
      </c>
      <c r="I338" s="221"/>
      <c r="J338" s="221"/>
      <c r="K338" s="217"/>
      <c r="L338" s="217"/>
      <c r="M338" s="222"/>
      <c r="N338" s="223"/>
      <c r="O338" s="224"/>
      <c r="P338" s="224"/>
      <c r="Q338" s="224"/>
      <c r="R338" s="224"/>
      <c r="S338" s="224"/>
      <c r="T338" s="224"/>
      <c r="U338" s="224"/>
      <c r="V338" s="224"/>
      <c r="W338" s="224"/>
      <c r="X338" s="225"/>
      <c r="AT338" s="226" t="s">
        <v>191</v>
      </c>
      <c r="AU338" s="226" t="s">
        <v>159</v>
      </c>
      <c r="AV338" s="14" t="s">
        <v>150</v>
      </c>
      <c r="AW338" s="14" t="s">
        <v>5</v>
      </c>
      <c r="AX338" s="14" t="s">
        <v>76</v>
      </c>
      <c r="AY338" s="226" t="s">
        <v>141</v>
      </c>
    </row>
    <row r="339" spans="1:65" s="13" customFormat="1" ht="11.25">
      <c r="B339" s="206"/>
      <c r="C339" s="207"/>
      <c r="D339" s="204" t="s">
        <v>191</v>
      </c>
      <c r="E339" s="208" t="s">
        <v>22</v>
      </c>
      <c r="F339" s="209" t="s">
        <v>1257</v>
      </c>
      <c r="G339" s="207"/>
      <c r="H339" s="208" t="s">
        <v>22</v>
      </c>
      <c r="I339" s="210"/>
      <c r="J339" s="210"/>
      <c r="K339" s="207"/>
      <c r="L339" s="207"/>
      <c r="M339" s="211"/>
      <c r="N339" s="212"/>
      <c r="O339" s="213"/>
      <c r="P339" s="213"/>
      <c r="Q339" s="213"/>
      <c r="R339" s="213"/>
      <c r="S339" s="213"/>
      <c r="T339" s="213"/>
      <c r="U339" s="213"/>
      <c r="V339" s="213"/>
      <c r="W339" s="213"/>
      <c r="X339" s="214"/>
      <c r="AT339" s="215" t="s">
        <v>191</v>
      </c>
      <c r="AU339" s="215" t="s">
        <v>159</v>
      </c>
      <c r="AV339" s="13" t="s">
        <v>84</v>
      </c>
      <c r="AW339" s="13" t="s">
        <v>5</v>
      </c>
      <c r="AX339" s="13" t="s">
        <v>76</v>
      </c>
      <c r="AY339" s="215" t="s">
        <v>141</v>
      </c>
    </row>
    <row r="340" spans="1:65" s="13" customFormat="1" ht="11.25">
      <c r="B340" s="206"/>
      <c r="C340" s="207"/>
      <c r="D340" s="204" t="s">
        <v>191</v>
      </c>
      <c r="E340" s="208" t="s">
        <v>22</v>
      </c>
      <c r="F340" s="209" t="s">
        <v>1256</v>
      </c>
      <c r="G340" s="207"/>
      <c r="H340" s="208" t="s">
        <v>22</v>
      </c>
      <c r="I340" s="210"/>
      <c r="J340" s="210"/>
      <c r="K340" s="207"/>
      <c r="L340" s="207"/>
      <c r="M340" s="211"/>
      <c r="N340" s="212"/>
      <c r="O340" s="213"/>
      <c r="P340" s="213"/>
      <c r="Q340" s="213"/>
      <c r="R340" s="213"/>
      <c r="S340" s="213"/>
      <c r="T340" s="213"/>
      <c r="U340" s="213"/>
      <c r="V340" s="213"/>
      <c r="W340" s="213"/>
      <c r="X340" s="214"/>
      <c r="AT340" s="215" t="s">
        <v>191</v>
      </c>
      <c r="AU340" s="215" t="s">
        <v>159</v>
      </c>
      <c r="AV340" s="13" t="s">
        <v>84</v>
      </c>
      <c r="AW340" s="13" t="s">
        <v>5</v>
      </c>
      <c r="AX340" s="13" t="s">
        <v>76</v>
      </c>
      <c r="AY340" s="215" t="s">
        <v>141</v>
      </c>
    </row>
    <row r="341" spans="1:65" s="14" customFormat="1" ht="11.25">
      <c r="B341" s="216"/>
      <c r="C341" s="217"/>
      <c r="D341" s="204" t="s">
        <v>191</v>
      </c>
      <c r="E341" s="218" t="s">
        <v>22</v>
      </c>
      <c r="F341" s="219" t="s">
        <v>150</v>
      </c>
      <c r="G341" s="217"/>
      <c r="H341" s="220">
        <v>2</v>
      </c>
      <c r="I341" s="221"/>
      <c r="J341" s="221"/>
      <c r="K341" s="217"/>
      <c r="L341" s="217"/>
      <c r="M341" s="222"/>
      <c r="N341" s="223"/>
      <c r="O341" s="224"/>
      <c r="P341" s="224"/>
      <c r="Q341" s="224"/>
      <c r="R341" s="224"/>
      <c r="S341" s="224"/>
      <c r="T341" s="224"/>
      <c r="U341" s="224"/>
      <c r="V341" s="224"/>
      <c r="W341" s="224"/>
      <c r="X341" s="225"/>
      <c r="AT341" s="226" t="s">
        <v>191</v>
      </c>
      <c r="AU341" s="226" t="s">
        <v>159</v>
      </c>
      <c r="AV341" s="14" t="s">
        <v>150</v>
      </c>
      <c r="AW341" s="14" t="s">
        <v>5</v>
      </c>
      <c r="AX341" s="14" t="s">
        <v>76</v>
      </c>
      <c r="AY341" s="226" t="s">
        <v>141</v>
      </c>
    </row>
    <row r="342" spans="1:65" s="15" customFormat="1" ht="11.25">
      <c r="B342" s="227"/>
      <c r="C342" s="228"/>
      <c r="D342" s="204" t="s">
        <v>191</v>
      </c>
      <c r="E342" s="229" t="s">
        <v>22</v>
      </c>
      <c r="F342" s="230" t="s">
        <v>195</v>
      </c>
      <c r="G342" s="228"/>
      <c r="H342" s="231">
        <v>7</v>
      </c>
      <c r="I342" s="232"/>
      <c r="J342" s="232"/>
      <c r="K342" s="228"/>
      <c r="L342" s="228"/>
      <c r="M342" s="233"/>
      <c r="N342" s="234"/>
      <c r="O342" s="235"/>
      <c r="P342" s="235"/>
      <c r="Q342" s="235"/>
      <c r="R342" s="235"/>
      <c r="S342" s="235"/>
      <c r="T342" s="235"/>
      <c r="U342" s="235"/>
      <c r="V342" s="235"/>
      <c r="W342" s="235"/>
      <c r="X342" s="236"/>
      <c r="AT342" s="237" t="s">
        <v>191</v>
      </c>
      <c r="AU342" s="237" t="s">
        <v>159</v>
      </c>
      <c r="AV342" s="15" t="s">
        <v>185</v>
      </c>
      <c r="AW342" s="15" t="s">
        <v>5</v>
      </c>
      <c r="AX342" s="15" t="s">
        <v>84</v>
      </c>
      <c r="AY342" s="237" t="s">
        <v>141</v>
      </c>
    </row>
    <row r="343" spans="1:65" s="2" customFormat="1" ht="24.2" customHeight="1">
      <c r="A343" s="37"/>
      <c r="B343" s="38"/>
      <c r="C343" s="179" t="s">
        <v>531</v>
      </c>
      <c r="D343" s="179" t="s">
        <v>144</v>
      </c>
      <c r="E343" s="180" t="s">
        <v>532</v>
      </c>
      <c r="F343" s="181" t="s">
        <v>533</v>
      </c>
      <c r="G343" s="182" t="s">
        <v>155</v>
      </c>
      <c r="H343" s="183">
        <v>6</v>
      </c>
      <c r="I343" s="184"/>
      <c r="J343" s="184"/>
      <c r="K343" s="185">
        <f>ROUND(P343*H343,2)</f>
        <v>0</v>
      </c>
      <c r="L343" s="181" t="s">
        <v>184</v>
      </c>
      <c r="M343" s="42"/>
      <c r="N343" s="186" t="s">
        <v>22</v>
      </c>
      <c r="O343" s="187" t="s">
        <v>46</v>
      </c>
      <c r="P343" s="188">
        <f>I343+J343</f>
        <v>0</v>
      </c>
      <c r="Q343" s="188">
        <f>ROUND(I343*H343,2)</f>
        <v>0</v>
      </c>
      <c r="R343" s="188">
        <f>ROUND(J343*H343,2)</f>
        <v>0</v>
      </c>
      <c r="S343" s="67"/>
      <c r="T343" s="189">
        <f>S343*H343</f>
        <v>0</v>
      </c>
      <c r="U343" s="189">
        <v>0</v>
      </c>
      <c r="V343" s="189">
        <f>U343*H343</f>
        <v>0</v>
      </c>
      <c r="W343" s="189">
        <v>2.4E-2</v>
      </c>
      <c r="X343" s="190">
        <f>W343*H343</f>
        <v>0.14400000000000002</v>
      </c>
      <c r="Y343" s="37"/>
      <c r="Z343" s="37"/>
      <c r="AA343" s="37"/>
      <c r="AB343" s="37"/>
      <c r="AC343" s="37"/>
      <c r="AD343" s="37"/>
      <c r="AE343" s="37"/>
      <c r="AR343" s="191" t="s">
        <v>371</v>
      </c>
      <c r="AT343" s="191" t="s">
        <v>144</v>
      </c>
      <c r="AU343" s="191" t="s">
        <v>159</v>
      </c>
      <c r="AY343" s="20" t="s">
        <v>141</v>
      </c>
      <c r="BE343" s="192">
        <f>IF(O343="základní",K343,0)</f>
        <v>0</v>
      </c>
      <c r="BF343" s="192">
        <f>IF(O343="snížená",K343,0)</f>
        <v>0</v>
      </c>
      <c r="BG343" s="192">
        <f>IF(O343="zákl. přenesená",K343,0)</f>
        <v>0</v>
      </c>
      <c r="BH343" s="192">
        <f>IF(O343="sníž. přenesená",K343,0)</f>
        <v>0</v>
      </c>
      <c r="BI343" s="192">
        <f>IF(O343="nulová",K343,0)</f>
        <v>0</v>
      </c>
      <c r="BJ343" s="20" t="s">
        <v>150</v>
      </c>
      <c r="BK343" s="192">
        <f>ROUND(P343*H343,2)</f>
        <v>0</v>
      </c>
      <c r="BL343" s="20" t="s">
        <v>371</v>
      </c>
      <c r="BM343" s="191" t="s">
        <v>1258</v>
      </c>
    </row>
    <row r="344" spans="1:65" s="2" customFormat="1" ht="11.25">
      <c r="A344" s="37"/>
      <c r="B344" s="38"/>
      <c r="C344" s="39"/>
      <c r="D344" s="199" t="s">
        <v>187</v>
      </c>
      <c r="E344" s="39"/>
      <c r="F344" s="200" t="s">
        <v>535</v>
      </c>
      <c r="G344" s="39"/>
      <c r="H344" s="39"/>
      <c r="I344" s="201"/>
      <c r="J344" s="201"/>
      <c r="K344" s="39"/>
      <c r="L344" s="39"/>
      <c r="M344" s="42"/>
      <c r="N344" s="202"/>
      <c r="O344" s="203"/>
      <c r="P344" s="67"/>
      <c r="Q344" s="67"/>
      <c r="R344" s="67"/>
      <c r="S344" s="67"/>
      <c r="T344" s="67"/>
      <c r="U344" s="67"/>
      <c r="V344" s="67"/>
      <c r="W344" s="67"/>
      <c r="X344" s="68"/>
      <c r="Y344" s="37"/>
      <c r="Z344" s="37"/>
      <c r="AA344" s="37"/>
      <c r="AB344" s="37"/>
      <c r="AC344" s="37"/>
      <c r="AD344" s="37"/>
      <c r="AE344" s="37"/>
      <c r="AT344" s="20" t="s">
        <v>187</v>
      </c>
      <c r="AU344" s="20" t="s">
        <v>159</v>
      </c>
    </row>
    <row r="345" spans="1:65" s="13" customFormat="1" ht="11.25">
      <c r="B345" s="206"/>
      <c r="C345" s="207"/>
      <c r="D345" s="204" t="s">
        <v>191</v>
      </c>
      <c r="E345" s="208" t="s">
        <v>22</v>
      </c>
      <c r="F345" s="209" t="s">
        <v>536</v>
      </c>
      <c r="G345" s="207"/>
      <c r="H345" s="208" t="s">
        <v>22</v>
      </c>
      <c r="I345" s="210"/>
      <c r="J345" s="210"/>
      <c r="K345" s="207"/>
      <c r="L345" s="207"/>
      <c r="M345" s="211"/>
      <c r="N345" s="212"/>
      <c r="O345" s="213"/>
      <c r="P345" s="213"/>
      <c r="Q345" s="213"/>
      <c r="R345" s="213"/>
      <c r="S345" s="213"/>
      <c r="T345" s="213"/>
      <c r="U345" s="213"/>
      <c r="V345" s="213"/>
      <c r="W345" s="213"/>
      <c r="X345" s="214"/>
      <c r="AT345" s="215" t="s">
        <v>191</v>
      </c>
      <c r="AU345" s="215" t="s">
        <v>159</v>
      </c>
      <c r="AV345" s="13" t="s">
        <v>84</v>
      </c>
      <c r="AW345" s="13" t="s">
        <v>5</v>
      </c>
      <c r="AX345" s="13" t="s">
        <v>76</v>
      </c>
      <c r="AY345" s="215" t="s">
        <v>141</v>
      </c>
    </row>
    <row r="346" spans="1:65" s="13" customFormat="1" ht="11.25">
      <c r="B346" s="206"/>
      <c r="C346" s="207"/>
      <c r="D346" s="204" t="s">
        <v>191</v>
      </c>
      <c r="E346" s="208" t="s">
        <v>22</v>
      </c>
      <c r="F346" s="209" t="s">
        <v>537</v>
      </c>
      <c r="G346" s="207"/>
      <c r="H346" s="208" t="s">
        <v>22</v>
      </c>
      <c r="I346" s="210"/>
      <c r="J346" s="210"/>
      <c r="K346" s="207"/>
      <c r="L346" s="207"/>
      <c r="M346" s="211"/>
      <c r="N346" s="212"/>
      <c r="O346" s="213"/>
      <c r="P346" s="213"/>
      <c r="Q346" s="213"/>
      <c r="R346" s="213"/>
      <c r="S346" s="213"/>
      <c r="T346" s="213"/>
      <c r="U346" s="213"/>
      <c r="V346" s="213"/>
      <c r="W346" s="213"/>
      <c r="X346" s="214"/>
      <c r="AT346" s="215" t="s">
        <v>191</v>
      </c>
      <c r="AU346" s="215" t="s">
        <v>159</v>
      </c>
      <c r="AV346" s="13" t="s">
        <v>84</v>
      </c>
      <c r="AW346" s="13" t="s">
        <v>5</v>
      </c>
      <c r="AX346" s="13" t="s">
        <v>76</v>
      </c>
      <c r="AY346" s="215" t="s">
        <v>141</v>
      </c>
    </row>
    <row r="347" spans="1:65" s="14" customFormat="1" ht="11.25">
      <c r="B347" s="216"/>
      <c r="C347" s="217"/>
      <c r="D347" s="204" t="s">
        <v>191</v>
      </c>
      <c r="E347" s="218" t="s">
        <v>22</v>
      </c>
      <c r="F347" s="219" t="s">
        <v>211</v>
      </c>
      <c r="G347" s="217"/>
      <c r="H347" s="220">
        <v>6</v>
      </c>
      <c r="I347" s="221"/>
      <c r="J347" s="221"/>
      <c r="K347" s="217"/>
      <c r="L347" s="217"/>
      <c r="M347" s="222"/>
      <c r="N347" s="223"/>
      <c r="O347" s="224"/>
      <c r="P347" s="224"/>
      <c r="Q347" s="224"/>
      <c r="R347" s="224"/>
      <c r="S347" s="224"/>
      <c r="T347" s="224"/>
      <c r="U347" s="224"/>
      <c r="V347" s="224"/>
      <c r="W347" s="224"/>
      <c r="X347" s="225"/>
      <c r="AT347" s="226" t="s">
        <v>191</v>
      </c>
      <c r="AU347" s="226" t="s">
        <v>159</v>
      </c>
      <c r="AV347" s="14" t="s">
        <v>150</v>
      </c>
      <c r="AW347" s="14" t="s">
        <v>5</v>
      </c>
      <c r="AX347" s="14" t="s">
        <v>76</v>
      </c>
      <c r="AY347" s="226" t="s">
        <v>141</v>
      </c>
    </row>
    <row r="348" spans="1:65" s="15" customFormat="1" ht="11.25">
      <c r="B348" s="227"/>
      <c r="C348" s="228"/>
      <c r="D348" s="204" t="s">
        <v>191</v>
      </c>
      <c r="E348" s="229" t="s">
        <v>22</v>
      </c>
      <c r="F348" s="230" t="s">
        <v>195</v>
      </c>
      <c r="G348" s="228"/>
      <c r="H348" s="231">
        <v>6</v>
      </c>
      <c r="I348" s="232"/>
      <c r="J348" s="232"/>
      <c r="K348" s="228"/>
      <c r="L348" s="228"/>
      <c r="M348" s="233"/>
      <c r="N348" s="234"/>
      <c r="O348" s="235"/>
      <c r="P348" s="235"/>
      <c r="Q348" s="235"/>
      <c r="R348" s="235"/>
      <c r="S348" s="235"/>
      <c r="T348" s="235"/>
      <c r="U348" s="235"/>
      <c r="V348" s="235"/>
      <c r="W348" s="235"/>
      <c r="X348" s="236"/>
      <c r="AT348" s="237" t="s">
        <v>191</v>
      </c>
      <c r="AU348" s="237" t="s">
        <v>159</v>
      </c>
      <c r="AV348" s="15" t="s">
        <v>185</v>
      </c>
      <c r="AW348" s="15" t="s">
        <v>5</v>
      </c>
      <c r="AX348" s="15" t="s">
        <v>84</v>
      </c>
      <c r="AY348" s="237" t="s">
        <v>141</v>
      </c>
    </row>
    <row r="349" spans="1:65" s="2" customFormat="1" ht="21.75" customHeight="1">
      <c r="A349" s="37"/>
      <c r="B349" s="38"/>
      <c r="C349" s="179" t="s">
        <v>1259</v>
      </c>
      <c r="D349" s="179" t="s">
        <v>144</v>
      </c>
      <c r="E349" s="180" t="s">
        <v>1260</v>
      </c>
      <c r="F349" s="181" t="s">
        <v>1261</v>
      </c>
      <c r="G349" s="182" t="s">
        <v>155</v>
      </c>
      <c r="H349" s="183">
        <v>1</v>
      </c>
      <c r="I349" s="184"/>
      <c r="J349" s="184"/>
      <c r="K349" s="185">
        <f>ROUND(P349*H349,2)</f>
        <v>0</v>
      </c>
      <c r="L349" s="181" t="s">
        <v>148</v>
      </c>
      <c r="M349" s="42"/>
      <c r="N349" s="186" t="s">
        <v>22</v>
      </c>
      <c r="O349" s="187" t="s">
        <v>46</v>
      </c>
      <c r="P349" s="188">
        <f>I349+J349</f>
        <v>0</v>
      </c>
      <c r="Q349" s="188">
        <f>ROUND(I349*H349,2)</f>
        <v>0</v>
      </c>
      <c r="R349" s="188">
        <f>ROUND(J349*H349,2)</f>
        <v>0</v>
      </c>
      <c r="S349" s="67"/>
      <c r="T349" s="189">
        <f>S349*H349</f>
        <v>0</v>
      </c>
      <c r="U349" s="189">
        <v>0</v>
      </c>
      <c r="V349" s="189">
        <f>U349*H349</f>
        <v>0</v>
      </c>
      <c r="W349" s="189">
        <v>0</v>
      </c>
      <c r="X349" s="190">
        <f>W349*H349</f>
        <v>0</v>
      </c>
      <c r="Y349" s="37"/>
      <c r="Z349" s="37"/>
      <c r="AA349" s="37"/>
      <c r="AB349" s="37"/>
      <c r="AC349" s="37"/>
      <c r="AD349" s="37"/>
      <c r="AE349" s="37"/>
      <c r="AR349" s="191" t="s">
        <v>371</v>
      </c>
      <c r="AT349" s="191" t="s">
        <v>144</v>
      </c>
      <c r="AU349" s="191" t="s">
        <v>159</v>
      </c>
      <c r="AY349" s="20" t="s">
        <v>141</v>
      </c>
      <c r="BE349" s="192">
        <f>IF(O349="základní",K349,0)</f>
        <v>0</v>
      </c>
      <c r="BF349" s="192">
        <f>IF(O349="snížená",K349,0)</f>
        <v>0</v>
      </c>
      <c r="BG349" s="192">
        <f>IF(O349="zákl. přenesená",K349,0)</f>
        <v>0</v>
      </c>
      <c r="BH349" s="192">
        <f>IF(O349="sníž. přenesená",K349,0)</f>
        <v>0</v>
      </c>
      <c r="BI349" s="192">
        <f>IF(O349="nulová",K349,0)</f>
        <v>0</v>
      </c>
      <c r="BJ349" s="20" t="s">
        <v>150</v>
      </c>
      <c r="BK349" s="192">
        <f>ROUND(P349*H349,2)</f>
        <v>0</v>
      </c>
      <c r="BL349" s="20" t="s">
        <v>371</v>
      </c>
      <c r="BM349" s="191" t="s">
        <v>1262</v>
      </c>
    </row>
    <row r="350" spans="1:65" s="2" customFormat="1" ht="16.5" customHeight="1">
      <c r="A350" s="37"/>
      <c r="B350" s="38"/>
      <c r="C350" s="249" t="s">
        <v>1014</v>
      </c>
      <c r="D350" s="249" t="s">
        <v>305</v>
      </c>
      <c r="E350" s="250" t="s">
        <v>1263</v>
      </c>
      <c r="F350" s="251" t="s">
        <v>1264</v>
      </c>
      <c r="G350" s="252" t="s">
        <v>155</v>
      </c>
      <c r="H350" s="253">
        <v>1</v>
      </c>
      <c r="I350" s="254"/>
      <c r="J350" s="255"/>
      <c r="K350" s="256">
        <f>ROUND(P350*H350,2)</f>
        <v>0</v>
      </c>
      <c r="L350" s="251" t="s">
        <v>148</v>
      </c>
      <c r="M350" s="257"/>
      <c r="N350" s="258" t="s">
        <v>22</v>
      </c>
      <c r="O350" s="187" t="s">
        <v>46</v>
      </c>
      <c r="P350" s="188">
        <f>I350+J350</f>
        <v>0</v>
      </c>
      <c r="Q350" s="188">
        <f>ROUND(I350*H350,2)</f>
        <v>0</v>
      </c>
      <c r="R350" s="188">
        <f>ROUND(J350*H350,2)</f>
        <v>0</v>
      </c>
      <c r="S350" s="67"/>
      <c r="T350" s="189">
        <f>S350*H350</f>
        <v>0</v>
      </c>
      <c r="U350" s="189">
        <v>0</v>
      </c>
      <c r="V350" s="189">
        <f>U350*H350</f>
        <v>0</v>
      </c>
      <c r="W350" s="189">
        <v>0</v>
      </c>
      <c r="X350" s="190">
        <f>W350*H350</f>
        <v>0</v>
      </c>
      <c r="Y350" s="37"/>
      <c r="Z350" s="37"/>
      <c r="AA350" s="37"/>
      <c r="AB350" s="37"/>
      <c r="AC350" s="37"/>
      <c r="AD350" s="37"/>
      <c r="AE350" s="37"/>
      <c r="AR350" s="191" t="s">
        <v>475</v>
      </c>
      <c r="AT350" s="191" t="s">
        <v>305</v>
      </c>
      <c r="AU350" s="191" t="s">
        <v>159</v>
      </c>
      <c r="AY350" s="20" t="s">
        <v>141</v>
      </c>
      <c r="BE350" s="192">
        <f>IF(O350="základní",K350,0)</f>
        <v>0</v>
      </c>
      <c r="BF350" s="192">
        <f>IF(O350="snížená",K350,0)</f>
        <v>0</v>
      </c>
      <c r="BG350" s="192">
        <f>IF(O350="zákl. přenesená",K350,0)</f>
        <v>0</v>
      </c>
      <c r="BH350" s="192">
        <f>IF(O350="sníž. přenesená",K350,0)</f>
        <v>0</v>
      </c>
      <c r="BI350" s="192">
        <f>IF(O350="nulová",K350,0)</f>
        <v>0</v>
      </c>
      <c r="BJ350" s="20" t="s">
        <v>150</v>
      </c>
      <c r="BK350" s="192">
        <f>ROUND(P350*H350,2)</f>
        <v>0</v>
      </c>
      <c r="BL350" s="20" t="s">
        <v>371</v>
      </c>
      <c r="BM350" s="191" t="s">
        <v>1265</v>
      </c>
    </row>
    <row r="351" spans="1:65" s="2" customFormat="1" ht="49.15" customHeight="1">
      <c r="A351" s="37"/>
      <c r="B351" s="38"/>
      <c r="C351" s="179" t="s">
        <v>548</v>
      </c>
      <c r="D351" s="179" t="s">
        <v>144</v>
      </c>
      <c r="E351" s="180" t="s">
        <v>549</v>
      </c>
      <c r="F351" s="181" t="s">
        <v>550</v>
      </c>
      <c r="G351" s="182" t="s">
        <v>551</v>
      </c>
      <c r="H351" s="259"/>
      <c r="I351" s="184"/>
      <c r="J351" s="184"/>
      <c r="K351" s="185">
        <f>ROUND(P351*H351,2)</f>
        <v>0</v>
      </c>
      <c r="L351" s="181" t="s">
        <v>184</v>
      </c>
      <c r="M351" s="42"/>
      <c r="N351" s="186" t="s">
        <v>22</v>
      </c>
      <c r="O351" s="187" t="s">
        <v>46</v>
      </c>
      <c r="P351" s="188">
        <f>I351+J351</f>
        <v>0</v>
      </c>
      <c r="Q351" s="188">
        <f>ROUND(I351*H351,2)</f>
        <v>0</v>
      </c>
      <c r="R351" s="188">
        <f>ROUND(J351*H351,2)</f>
        <v>0</v>
      </c>
      <c r="S351" s="67"/>
      <c r="T351" s="189">
        <f>S351*H351</f>
        <v>0</v>
      </c>
      <c r="U351" s="189">
        <v>0</v>
      </c>
      <c r="V351" s="189">
        <f>U351*H351</f>
        <v>0</v>
      </c>
      <c r="W351" s="189">
        <v>0</v>
      </c>
      <c r="X351" s="190">
        <f>W351*H351</f>
        <v>0</v>
      </c>
      <c r="Y351" s="37"/>
      <c r="Z351" s="37"/>
      <c r="AA351" s="37"/>
      <c r="AB351" s="37"/>
      <c r="AC351" s="37"/>
      <c r="AD351" s="37"/>
      <c r="AE351" s="37"/>
      <c r="AR351" s="191" t="s">
        <v>371</v>
      </c>
      <c r="AT351" s="191" t="s">
        <v>144</v>
      </c>
      <c r="AU351" s="191" t="s">
        <v>159</v>
      </c>
      <c r="AY351" s="20" t="s">
        <v>141</v>
      </c>
      <c r="BE351" s="192">
        <f>IF(O351="základní",K351,0)</f>
        <v>0</v>
      </c>
      <c r="BF351" s="192">
        <f>IF(O351="snížená",K351,0)</f>
        <v>0</v>
      </c>
      <c r="BG351" s="192">
        <f>IF(O351="zákl. přenesená",K351,0)</f>
        <v>0</v>
      </c>
      <c r="BH351" s="192">
        <f>IF(O351="sníž. přenesená",K351,0)</f>
        <v>0</v>
      </c>
      <c r="BI351" s="192">
        <f>IF(O351="nulová",K351,0)</f>
        <v>0</v>
      </c>
      <c r="BJ351" s="20" t="s">
        <v>150</v>
      </c>
      <c r="BK351" s="192">
        <f>ROUND(P351*H351,2)</f>
        <v>0</v>
      </c>
      <c r="BL351" s="20" t="s">
        <v>371</v>
      </c>
      <c r="BM351" s="191" t="s">
        <v>1266</v>
      </c>
    </row>
    <row r="352" spans="1:65" s="2" customFormat="1" ht="11.25">
      <c r="A352" s="37"/>
      <c r="B352" s="38"/>
      <c r="C352" s="39"/>
      <c r="D352" s="199" t="s">
        <v>187</v>
      </c>
      <c r="E352" s="39"/>
      <c r="F352" s="200" t="s">
        <v>553</v>
      </c>
      <c r="G352" s="39"/>
      <c r="H352" s="39"/>
      <c r="I352" s="201"/>
      <c r="J352" s="201"/>
      <c r="K352" s="39"/>
      <c r="L352" s="39"/>
      <c r="M352" s="42"/>
      <c r="N352" s="202"/>
      <c r="O352" s="203"/>
      <c r="P352" s="67"/>
      <c r="Q352" s="67"/>
      <c r="R352" s="67"/>
      <c r="S352" s="67"/>
      <c r="T352" s="67"/>
      <c r="U352" s="67"/>
      <c r="V352" s="67"/>
      <c r="W352" s="67"/>
      <c r="X352" s="68"/>
      <c r="Y352" s="37"/>
      <c r="Z352" s="37"/>
      <c r="AA352" s="37"/>
      <c r="AB352" s="37"/>
      <c r="AC352" s="37"/>
      <c r="AD352" s="37"/>
      <c r="AE352" s="37"/>
      <c r="AT352" s="20" t="s">
        <v>187</v>
      </c>
      <c r="AU352" s="20" t="s">
        <v>159</v>
      </c>
    </row>
    <row r="353" spans="1:65" s="12" customFormat="1" ht="22.9" customHeight="1">
      <c r="B353" s="162"/>
      <c r="C353" s="163"/>
      <c r="D353" s="164" t="s">
        <v>75</v>
      </c>
      <c r="E353" s="177" t="s">
        <v>1267</v>
      </c>
      <c r="F353" s="177" t="s">
        <v>1268</v>
      </c>
      <c r="G353" s="163"/>
      <c r="H353" s="163"/>
      <c r="I353" s="166"/>
      <c r="J353" s="166"/>
      <c r="K353" s="178">
        <f>BK353</f>
        <v>0</v>
      </c>
      <c r="L353" s="163"/>
      <c r="M353" s="168"/>
      <c r="N353" s="169"/>
      <c r="O353" s="170"/>
      <c r="P353" s="170"/>
      <c r="Q353" s="171">
        <f>SUM(Q354:Q445)</f>
        <v>0</v>
      </c>
      <c r="R353" s="171">
        <f>SUM(R354:R445)</f>
        <v>0</v>
      </c>
      <c r="S353" s="170"/>
      <c r="T353" s="172">
        <f>SUM(T354:T445)</f>
        <v>0</v>
      </c>
      <c r="U353" s="170"/>
      <c r="V353" s="172">
        <f>SUM(V354:V445)</f>
        <v>1.5640848858867</v>
      </c>
      <c r="W353" s="170"/>
      <c r="X353" s="173">
        <f>SUM(X354:X445)</f>
        <v>0.4591518</v>
      </c>
      <c r="AR353" s="174" t="s">
        <v>150</v>
      </c>
      <c r="AT353" s="175" t="s">
        <v>75</v>
      </c>
      <c r="AU353" s="175" t="s">
        <v>84</v>
      </c>
      <c r="AY353" s="174" t="s">
        <v>141</v>
      </c>
      <c r="BK353" s="176">
        <f>SUM(BK354:BK445)</f>
        <v>0</v>
      </c>
    </row>
    <row r="354" spans="1:65" s="2" customFormat="1" ht="24.2" customHeight="1">
      <c r="A354" s="37"/>
      <c r="B354" s="38"/>
      <c r="C354" s="179" t="s">
        <v>1269</v>
      </c>
      <c r="D354" s="179" t="s">
        <v>144</v>
      </c>
      <c r="E354" s="180" t="s">
        <v>1270</v>
      </c>
      <c r="F354" s="181" t="s">
        <v>1271</v>
      </c>
      <c r="G354" s="182" t="s">
        <v>199</v>
      </c>
      <c r="H354" s="183">
        <v>138.41</v>
      </c>
      <c r="I354" s="184"/>
      <c r="J354" s="184"/>
      <c r="K354" s="185">
        <f>ROUND(P354*H354,2)</f>
        <v>0</v>
      </c>
      <c r="L354" s="181" t="s">
        <v>184</v>
      </c>
      <c r="M354" s="42"/>
      <c r="N354" s="186" t="s">
        <v>22</v>
      </c>
      <c r="O354" s="187" t="s">
        <v>46</v>
      </c>
      <c r="P354" s="188">
        <f>I354+J354</f>
        <v>0</v>
      </c>
      <c r="Q354" s="188">
        <f>ROUND(I354*H354,2)</f>
        <v>0</v>
      </c>
      <c r="R354" s="188">
        <f>ROUND(J354*H354,2)</f>
        <v>0</v>
      </c>
      <c r="S354" s="67"/>
      <c r="T354" s="189">
        <f>S354*H354</f>
        <v>0</v>
      </c>
      <c r="U354" s="189">
        <v>3.3000000000000003E-5</v>
      </c>
      <c r="V354" s="189">
        <f>U354*H354</f>
        <v>4.5675300000000002E-3</v>
      </c>
      <c r="W354" s="189">
        <v>0</v>
      </c>
      <c r="X354" s="190">
        <f>W354*H354</f>
        <v>0</v>
      </c>
      <c r="Y354" s="37"/>
      <c r="Z354" s="37"/>
      <c r="AA354" s="37"/>
      <c r="AB354" s="37"/>
      <c r="AC354" s="37"/>
      <c r="AD354" s="37"/>
      <c r="AE354" s="37"/>
      <c r="AR354" s="191" t="s">
        <v>371</v>
      </c>
      <c r="AT354" s="191" t="s">
        <v>144</v>
      </c>
      <c r="AU354" s="191" t="s">
        <v>150</v>
      </c>
      <c r="AY354" s="20" t="s">
        <v>141</v>
      </c>
      <c r="BE354" s="192">
        <f>IF(O354="základní",K354,0)</f>
        <v>0</v>
      </c>
      <c r="BF354" s="192">
        <f>IF(O354="snížená",K354,0)</f>
        <v>0</v>
      </c>
      <c r="BG354" s="192">
        <f>IF(O354="zákl. přenesená",K354,0)</f>
        <v>0</v>
      </c>
      <c r="BH354" s="192">
        <f>IF(O354="sníž. přenesená",K354,0)</f>
        <v>0</v>
      </c>
      <c r="BI354" s="192">
        <f>IF(O354="nulová",K354,0)</f>
        <v>0</v>
      </c>
      <c r="BJ354" s="20" t="s">
        <v>150</v>
      </c>
      <c r="BK354" s="192">
        <f>ROUND(P354*H354,2)</f>
        <v>0</v>
      </c>
      <c r="BL354" s="20" t="s">
        <v>371</v>
      </c>
      <c r="BM354" s="191" t="s">
        <v>1272</v>
      </c>
    </row>
    <row r="355" spans="1:65" s="2" customFormat="1" ht="11.25">
      <c r="A355" s="37"/>
      <c r="B355" s="38"/>
      <c r="C355" s="39"/>
      <c r="D355" s="199" t="s">
        <v>187</v>
      </c>
      <c r="E355" s="39"/>
      <c r="F355" s="200" t="s">
        <v>1273</v>
      </c>
      <c r="G355" s="39"/>
      <c r="H355" s="39"/>
      <c r="I355" s="201"/>
      <c r="J355" s="201"/>
      <c r="K355" s="39"/>
      <c r="L355" s="39"/>
      <c r="M355" s="42"/>
      <c r="N355" s="202"/>
      <c r="O355" s="203"/>
      <c r="P355" s="67"/>
      <c r="Q355" s="67"/>
      <c r="R355" s="67"/>
      <c r="S355" s="67"/>
      <c r="T355" s="67"/>
      <c r="U355" s="67"/>
      <c r="V355" s="67"/>
      <c r="W355" s="67"/>
      <c r="X355" s="68"/>
      <c r="Y355" s="37"/>
      <c r="Z355" s="37"/>
      <c r="AA355" s="37"/>
      <c r="AB355" s="37"/>
      <c r="AC355" s="37"/>
      <c r="AD355" s="37"/>
      <c r="AE355" s="37"/>
      <c r="AT355" s="20" t="s">
        <v>187</v>
      </c>
      <c r="AU355" s="20" t="s">
        <v>150</v>
      </c>
    </row>
    <row r="356" spans="1:65" s="13" customFormat="1" ht="11.25">
      <c r="B356" s="206"/>
      <c r="C356" s="207"/>
      <c r="D356" s="204" t="s">
        <v>191</v>
      </c>
      <c r="E356" s="208" t="s">
        <v>22</v>
      </c>
      <c r="F356" s="209" t="s">
        <v>1274</v>
      </c>
      <c r="G356" s="207"/>
      <c r="H356" s="208" t="s">
        <v>22</v>
      </c>
      <c r="I356" s="210"/>
      <c r="J356" s="210"/>
      <c r="K356" s="207"/>
      <c r="L356" s="207"/>
      <c r="M356" s="211"/>
      <c r="N356" s="212"/>
      <c r="O356" s="213"/>
      <c r="P356" s="213"/>
      <c r="Q356" s="213"/>
      <c r="R356" s="213"/>
      <c r="S356" s="213"/>
      <c r="T356" s="213"/>
      <c r="U356" s="213"/>
      <c r="V356" s="213"/>
      <c r="W356" s="213"/>
      <c r="X356" s="214"/>
      <c r="AT356" s="215" t="s">
        <v>191</v>
      </c>
      <c r="AU356" s="215" t="s">
        <v>150</v>
      </c>
      <c r="AV356" s="13" t="s">
        <v>84</v>
      </c>
      <c r="AW356" s="13" t="s">
        <v>5</v>
      </c>
      <c r="AX356" s="13" t="s">
        <v>76</v>
      </c>
      <c r="AY356" s="215" t="s">
        <v>141</v>
      </c>
    </row>
    <row r="357" spans="1:65" s="14" customFormat="1" ht="11.25">
      <c r="B357" s="216"/>
      <c r="C357" s="217"/>
      <c r="D357" s="204" t="s">
        <v>191</v>
      </c>
      <c r="E357" s="218" t="s">
        <v>22</v>
      </c>
      <c r="F357" s="219" t="s">
        <v>1275</v>
      </c>
      <c r="G357" s="217"/>
      <c r="H357" s="220">
        <v>138.41</v>
      </c>
      <c r="I357" s="221"/>
      <c r="J357" s="221"/>
      <c r="K357" s="217"/>
      <c r="L357" s="217"/>
      <c r="M357" s="222"/>
      <c r="N357" s="223"/>
      <c r="O357" s="224"/>
      <c r="P357" s="224"/>
      <c r="Q357" s="224"/>
      <c r="R357" s="224"/>
      <c r="S357" s="224"/>
      <c r="T357" s="224"/>
      <c r="U357" s="224"/>
      <c r="V357" s="224"/>
      <c r="W357" s="224"/>
      <c r="X357" s="225"/>
      <c r="AT357" s="226" t="s">
        <v>191</v>
      </c>
      <c r="AU357" s="226" t="s">
        <v>150</v>
      </c>
      <c r="AV357" s="14" t="s">
        <v>150</v>
      </c>
      <c r="AW357" s="14" t="s">
        <v>5</v>
      </c>
      <c r="AX357" s="14" t="s">
        <v>76</v>
      </c>
      <c r="AY357" s="226" t="s">
        <v>141</v>
      </c>
    </row>
    <row r="358" spans="1:65" s="15" customFormat="1" ht="11.25">
      <c r="B358" s="227"/>
      <c r="C358" s="228"/>
      <c r="D358" s="204" t="s">
        <v>191</v>
      </c>
      <c r="E358" s="229" t="s">
        <v>22</v>
      </c>
      <c r="F358" s="230" t="s">
        <v>195</v>
      </c>
      <c r="G358" s="228"/>
      <c r="H358" s="231">
        <v>138.41</v>
      </c>
      <c r="I358" s="232"/>
      <c r="J358" s="232"/>
      <c r="K358" s="228"/>
      <c r="L358" s="228"/>
      <c r="M358" s="233"/>
      <c r="N358" s="234"/>
      <c r="O358" s="235"/>
      <c r="P358" s="235"/>
      <c r="Q358" s="235"/>
      <c r="R358" s="235"/>
      <c r="S358" s="235"/>
      <c r="T358" s="235"/>
      <c r="U358" s="235"/>
      <c r="V358" s="235"/>
      <c r="W358" s="235"/>
      <c r="X358" s="236"/>
      <c r="AT358" s="237" t="s">
        <v>191</v>
      </c>
      <c r="AU358" s="237" t="s">
        <v>150</v>
      </c>
      <c r="AV358" s="15" t="s">
        <v>185</v>
      </c>
      <c r="AW358" s="15" t="s">
        <v>5</v>
      </c>
      <c r="AX358" s="15" t="s">
        <v>84</v>
      </c>
      <c r="AY358" s="237" t="s">
        <v>141</v>
      </c>
    </row>
    <row r="359" spans="1:65" s="2" customFormat="1" ht="37.9" customHeight="1">
      <c r="A359" s="37"/>
      <c r="B359" s="38"/>
      <c r="C359" s="179" t="s">
        <v>1023</v>
      </c>
      <c r="D359" s="179" t="s">
        <v>144</v>
      </c>
      <c r="E359" s="180" t="s">
        <v>1276</v>
      </c>
      <c r="F359" s="181" t="s">
        <v>1277</v>
      </c>
      <c r="G359" s="182" t="s">
        <v>199</v>
      </c>
      <c r="H359" s="183">
        <v>138.41</v>
      </c>
      <c r="I359" s="184"/>
      <c r="J359" s="184"/>
      <c r="K359" s="185">
        <f>ROUND(P359*H359,2)</f>
        <v>0</v>
      </c>
      <c r="L359" s="181" t="s">
        <v>184</v>
      </c>
      <c r="M359" s="42"/>
      <c r="N359" s="186" t="s">
        <v>22</v>
      </c>
      <c r="O359" s="187" t="s">
        <v>46</v>
      </c>
      <c r="P359" s="188">
        <f>I359+J359</f>
        <v>0</v>
      </c>
      <c r="Q359" s="188">
        <f>ROUND(I359*H359,2)</f>
        <v>0</v>
      </c>
      <c r="R359" s="188">
        <f>ROUND(J359*H359,2)</f>
        <v>0</v>
      </c>
      <c r="S359" s="67"/>
      <c r="T359" s="189">
        <f>S359*H359</f>
        <v>0</v>
      </c>
      <c r="U359" s="189">
        <v>7.5820000000000002E-3</v>
      </c>
      <c r="V359" s="189">
        <f>U359*H359</f>
        <v>1.0494246199999999</v>
      </c>
      <c r="W359" s="189">
        <v>0</v>
      </c>
      <c r="X359" s="190">
        <f>W359*H359</f>
        <v>0</v>
      </c>
      <c r="Y359" s="37"/>
      <c r="Z359" s="37"/>
      <c r="AA359" s="37"/>
      <c r="AB359" s="37"/>
      <c r="AC359" s="37"/>
      <c r="AD359" s="37"/>
      <c r="AE359" s="37"/>
      <c r="AR359" s="191" t="s">
        <v>371</v>
      </c>
      <c r="AT359" s="191" t="s">
        <v>144</v>
      </c>
      <c r="AU359" s="191" t="s">
        <v>150</v>
      </c>
      <c r="AY359" s="20" t="s">
        <v>141</v>
      </c>
      <c r="BE359" s="192">
        <f>IF(O359="základní",K359,0)</f>
        <v>0</v>
      </c>
      <c r="BF359" s="192">
        <f>IF(O359="snížená",K359,0)</f>
        <v>0</v>
      </c>
      <c r="BG359" s="192">
        <f>IF(O359="zákl. přenesená",K359,0)</f>
        <v>0</v>
      </c>
      <c r="BH359" s="192">
        <f>IF(O359="sníž. přenesená",K359,0)</f>
        <v>0</v>
      </c>
      <c r="BI359" s="192">
        <f>IF(O359="nulová",K359,0)</f>
        <v>0</v>
      </c>
      <c r="BJ359" s="20" t="s">
        <v>150</v>
      </c>
      <c r="BK359" s="192">
        <f>ROUND(P359*H359,2)</f>
        <v>0</v>
      </c>
      <c r="BL359" s="20" t="s">
        <v>371</v>
      </c>
      <c r="BM359" s="191" t="s">
        <v>1278</v>
      </c>
    </row>
    <row r="360" spans="1:65" s="2" customFormat="1" ht="11.25">
      <c r="A360" s="37"/>
      <c r="B360" s="38"/>
      <c r="C360" s="39"/>
      <c r="D360" s="199" t="s">
        <v>187</v>
      </c>
      <c r="E360" s="39"/>
      <c r="F360" s="200" t="s">
        <v>1279</v>
      </c>
      <c r="G360" s="39"/>
      <c r="H360" s="39"/>
      <c r="I360" s="201"/>
      <c r="J360" s="201"/>
      <c r="K360" s="39"/>
      <c r="L360" s="39"/>
      <c r="M360" s="42"/>
      <c r="N360" s="202"/>
      <c r="O360" s="203"/>
      <c r="P360" s="67"/>
      <c r="Q360" s="67"/>
      <c r="R360" s="67"/>
      <c r="S360" s="67"/>
      <c r="T360" s="67"/>
      <c r="U360" s="67"/>
      <c r="V360" s="67"/>
      <c r="W360" s="67"/>
      <c r="X360" s="68"/>
      <c r="Y360" s="37"/>
      <c r="Z360" s="37"/>
      <c r="AA360" s="37"/>
      <c r="AB360" s="37"/>
      <c r="AC360" s="37"/>
      <c r="AD360" s="37"/>
      <c r="AE360" s="37"/>
      <c r="AT360" s="20" t="s">
        <v>187</v>
      </c>
      <c r="AU360" s="20" t="s">
        <v>150</v>
      </c>
    </row>
    <row r="361" spans="1:65" s="14" customFormat="1" ht="11.25">
      <c r="B361" s="216"/>
      <c r="C361" s="217"/>
      <c r="D361" s="204" t="s">
        <v>191</v>
      </c>
      <c r="E361" s="218" t="s">
        <v>22</v>
      </c>
      <c r="F361" s="219" t="s">
        <v>1275</v>
      </c>
      <c r="G361" s="217"/>
      <c r="H361" s="220">
        <v>138.41</v>
      </c>
      <c r="I361" s="221"/>
      <c r="J361" s="221"/>
      <c r="K361" s="217"/>
      <c r="L361" s="217"/>
      <c r="M361" s="222"/>
      <c r="N361" s="223"/>
      <c r="O361" s="224"/>
      <c r="P361" s="224"/>
      <c r="Q361" s="224"/>
      <c r="R361" s="224"/>
      <c r="S361" s="224"/>
      <c r="T361" s="224"/>
      <c r="U361" s="224"/>
      <c r="V361" s="224"/>
      <c r="W361" s="224"/>
      <c r="X361" s="225"/>
      <c r="AT361" s="226" t="s">
        <v>191</v>
      </c>
      <c r="AU361" s="226" t="s">
        <v>150</v>
      </c>
      <c r="AV361" s="14" t="s">
        <v>150</v>
      </c>
      <c r="AW361" s="14" t="s">
        <v>5</v>
      </c>
      <c r="AX361" s="14" t="s">
        <v>76</v>
      </c>
      <c r="AY361" s="226" t="s">
        <v>141</v>
      </c>
    </row>
    <row r="362" spans="1:65" s="15" customFormat="1" ht="11.25">
      <c r="B362" s="227"/>
      <c r="C362" s="228"/>
      <c r="D362" s="204" t="s">
        <v>191</v>
      </c>
      <c r="E362" s="229" t="s">
        <v>22</v>
      </c>
      <c r="F362" s="230" t="s">
        <v>195</v>
      </c>
      <c r="G362" s="228"/>
      <c r="H362" s="231">
        <v>138.41</v>
      </c>
      <c r="I362" s="232"/>
      <c r="J362" s="232"/>
      <c r="K362" s="228"/>
      <c r="L362" s="228"/>
      <c r="M362" s="233"/>
      <c r="N362" s="234"/>
      <c r="O362" s="235"/>
      <c r="P362" s="235"/>
      <c r="Q362" s="235"/>
      <c r="R362" s="235"/>
      <c r="S362" s="235"/>
      <c r="T362" s="235"/>
      <c r="U362" s="235"/>
      <c r="V362" s="235"/>
      <c r="W362" s="235"/>
      <c r="X362" s="236"/>
      <c r="AT362" s="237" t="s">
        <v>191</v>
      </c>
      <c r="AU362" s="237" t="s">
        <v>150</v>
      </c>
      <c r="AV362" s="15" t="s">
        <v>185</v>
      </c>
      <c r="AW362" s="15" t="s">
        <v>5</v>
      </c>
      <c r="AX362" s="15" t="s">
        <v>84</v>
      </c>
      <c r="AY362" s="237" t="s">
        <v>141</v>
      </c>
    </row>
    <row r="363" spans="1:65" s="2" customFormat="1" ht="24.2" customHeight="1">
      <c r="A363" s="37"/>
      <c r="B363" s="38"/>
      <c r="C363" s="179" t="s">
        <v>1074</v>
      </c>
      <c r="D363" s="179" t="s">
        <v>144</v>
      </c>
      <c r="E363" s="180" t="s">
        <v>1280</v>
      </c>
      <c r="F363" s="181" t="s">
        <v>1281</v>
      </c>
      <c r="G363" s="182" t="s">
        <v>199</v>
      </c>
      <c r="H363" s="183">
        <v>140.59</v>
      </c>
      <c r="I363" s="184"/>
      <c r="J363" s="184"/>
      <c r="K363" s="185">
        <f>ROUND(P363*H363,2)</f>
        <v>0</v>
      </c>
      <c r="L363" s="181" t="s">
        <v>184</v>
      </c>
      <c r="M363" s="42"/>
      <c r="N363" s="186" t="s">
        <v>22</v>
      </c>
      <c r="O363" s="187" t="s">
        <v>46</v>
      </c>
      <c r="P363" s="188">
        <f>I363+J363</f>
        <v>0</v>
      </c>
      <c r="Q363" s="188">
        <f>ROUND(I363*H363,2)</f>
        <v>0</v>
      </c>
      <c r="R363" s="188">
        <f>ROUND(J363*H363,2)</f>
        <v>0</v>
      </c>
      <c r="S363" s="67"/>
      <c r="T363" s="189">
        <f>S363*H363</f>
        <v>0</v>
      </c>
      <c r="U363" s="189">
        <v>0</v>
      </c>
      <c r="V363" s="189">
        <f>U363*H363</f>
        <v>0</v>
      </c>
      <c r="W363" s="189">
        <v>3.0000000000000001E-3</v>
      </c>
      <c r="X363" s="190">
        <f>W363*H363</f>
        <v>0.42177000000000003</v>
      </c>
      <c r="Y363" s="37"/>
      <c r="Z363" s="37"/>
      <c r="AA363" s="37"/>
      <c r="AB363" s="37"/>
      <c r="AC363" s="37"/>
      <c r="AD363" s="37"/>
      <c r="AE363" s="37"/>
      <c r="AR363" s="191" t="s">
        <v>371</v>
      </c>
      <c r="AT363" s="191" t="s">
        <v>144</v>
      </c>
      <c r="AU363" s="191" t="s">
        <v>150</v>
      </c>
      <c r="AY363" s="20" t="s">
        <v>141</v>
      </c>
      <c r="BE363" s="192">
        <f>IF(O363="základní",K363,0)</f>
        <v>0</v>
      </c>
      <c r="BF363" s="192">
        <f>IF(O363="snížená",K363,0)</f>
        <v>0</v>
      </c>
      <c r="BG363" s="192">
        <f>IF(O363="zákl. přenesená",K363,0)</f>
        <v>0</v>
      </c>
      <c r="BH363" s="192">
        <f>IF(O363="sníž. přenesená",K363,0)</f>
        <v>0</v>
      </c>
      <c r="BI363" s="192">
        <f>IF(O363="nulová",K363,0)</f>
        <v>0</v>
      </c>
      <c r="BJ363" s="20" t="s">
        <v>150</v>
      </c>
      <c r="BK363" s="192">
        <f>ROUND(P363*H363,2)</f>
        <v>0</v>
      </c>
      <c r="BL363" s="20" t="s">
        <v>371</v>
      </c>
      <c r="BM363" s="191" t="s">
        <v>1282</v>
      </c>
    </row>
    <row r="364" spans="1:65" s="2" customFormat="1" ht="11.25">
      <c r="A364" s="37"/>
      <c r="B364" s="38"/>
      <c r="C364" s="39"/>
      <c r="D364" s="199" t="s">
        <v>187</v>
      </c>
      <c r="E364" s="39"/>
      <c r="F364" s="200" t="s">
        <v>1283</v>
      </c>
      <c r="G364" s="39"/>
      <c r="H364" s="39"/>
      <c r="I364" s="201"/>
      <c r="J364" s="201"/>
      <c r="K364" s="39"/>
      <c r="L364" s="39"/>
      <c r="M364" s="42"/>
      <c r="N364" s="202"/>
      <c r="O364" s="203"/>
      <c r="P364" s="67"/>
      <c r="Q364" s="67"/>
      <c r="R364" s="67"/>
      <c r="S364" s="67"/>
      <c r="T364" s="67"/>
      <c r="U364" s="67"/>
      <c r="V364" s="67"/>
      <c r="W364" s="67"/>
      <c r="X364" s="68"/>
      <c r="Y364" s="37"/>
      <c r="Z364" s="37"/>
      <c r="AA364" s="37"/>
      <c r="AB364" s="37"/>
      <c r="AC364" s="37"/>
      <c r="AD364" s="37"/>
      <c r="AE364" s="37"/>
      <c r="AT364" s="20" t="s">
        <v>187</v>
      </c>
      <c r="AU364" s="20" t="s">
        <v>150</v>
      </c>
    </row>
    <row r="365" spans="1:65" s="2" customFormat="1" ht="58.5">
      <c r="A365" s="37"/>
      <c r="B365" s="38"/>
      <c r="C365" s="39"/>
      <c r="D365" s="204" t="s">
        <v>189</v>
      </c>
      <c r="E365" s="39"/>
      <c r="F365" s="205" t="s">
        <v>1284</v>
      </c>
      <c r="G365" s="39"/>
      <c r="H365" s="39"/>
      <c r="I365" s="201"/>
      <c r="J365" s="201"/>
      <c r="K365" s="39"/>
      <c r="L365" s="39"/>
      <c r="M365" s="42"/>
      <c r="N365" s="202"/>
      <c r="O365" s="203"/>
      <c r="P365" s="67"/>
      <c r="Q365" s="67"/>
      <c r="R365" s="67"/>
      <c r="S365" s="67"/>
      <c r="T365" s="67"/>
      <c r="U365" s="67"/>
      <c r="V365" s="67"/>
      <c r="W365" s="67"/>
      <c r="X365" s="68"/>
      <c r="Y365" s="37"/>
      <c r="Z365" s="37"/>
      <c r="AA365" s="37"/>
      <c r="AB365" s="37"/>
      <c r="AC365" s="37"/>
      <c r="AD365" s="37"/>
      <c r="AE365" s="37"/>
      <c r="AT365" s="20" t="s">
        <v>189</v>
      </c>
      <c r="AU365" s="20" t="s">
        <v>150</v>
      </c>
    </row>
    <row r="366" spans="1:65" s="13" customFormat="1" ht="11.25">
      <c r="B366" s="206"/>
      <c r="C366" s="207"/>
      <c r="D366" s="204" t="s">
        <v>191</v>
      </c>
      <c r="E366" s="208" t="s">
        <v>22</v>
      </c>
      <c r="F366" s="209" t="s">
        <v>1285</v>
      </c>
      <c r="G366" s="207"/>
      <c r="H366" s="208" t="s">
        <v>22</v>
      </c>
      <c r="I366" s="210"/>
      <c r="J366" s="210"/>
      <c r="K366" s="207"/>
      <c r="L366" s="207"/>
      <c r="M366" s="211"/>
      <c r="N366" s="212"/>
      <c r="O366" s="213"/>
      <c r="P366" s="213"/>
      <c r="Q366" s="213"/>
      <c r="R366" s="213"/>
      <c r="S366" s="213"/>
      <c r="T366" s="213"/>
      <c r="U366" s="213"/>
      <c r="V366" s="213"/>
      <c r="W366" s="213"/>
      <c r="X366" s="214"/>
      <c r="AT366" s="215" t="s">
        <v>191</v>
      </c>
      <c r="AU366" s="215" t="s">
        <v>150</v>
      </c>
      <c r="AV366" s="13" t="s">
        <v>84</v>
      </c>
      <c r="AW366" s="13" t="s">
        <v>5</v>
      </c>
      <c r="AX366" s="13" t="s">
        <v>76</v>
      </c>
      <c r="AY366" s="215" t="s">
        <v>141</v>
      </c>
    </row>
    <row r="367" spans="1:65" s="13" customFormat="1" ht="22.5">
      <c r="B367" s="206"/>
      <c r="C367" s="207"/>
      <c r="D367" s="204" t="s">
        <v>191</v>
      </c>
      <c r="E367" s="208" t="s">
        <v>22</v>
      </c>
      <c r="F367" s="209" t="s">
        <v>1286</v>
      </c>
      <c r="G367" s="207"/>
      <c r="H367" s="208" t="s">
        <v>22</v>
      </c>
      <c r="I367" s="210"/>
      <c r="J367" s="210"/>
      <c r="K367" s="207"/>
      <c r="L367" s="207"/>
      <c r="M367" s="211"/>
      <c r="N367" s="212"/>
      <c r="O367" s="213"/>
      <c r="P367" s="213"/>
      <c r="Q367" s="213"/>
      <c r="R367" s="213"/>
      <c r="S367" s="213"/>
      <c r="T367" s="213"/>
      <c r="U367" s="213"/>
      <c r="V367" s="213"/>
      <c r="W367" s="213"/>
      <c r="X367" s="214"/>
      <c r="AT367" s="215" t="s">
        <v>191</v>
      </c>
      <c r="AU367" s="215" t="s">
        <v>150</v>
      </c>
      <c r="AV367" s="13" t="s">
        <v>84</v>
      </c>
      <c r="AW367" s="13" t="s">
        <v>5</v>
      </c>
      <c r="AX367" s="13" t="s">
        <v>76</v>
      </c>
      <c r="AY367" s="215" t="s">
        <v>141</v>
      </c>
    </row>
    <row r="368" spans="1:65" s="14" customFormat="1" ht="11.25">
      <c r="B368" s="216"/>
      <c r="C368" s="217"/>
      <c r="D368" s="204" t="s">
        <v>191</v>
      </c>
      <c r="E368" s="218" t="s">
        <v>22</v>
      </c>
      <c r="F368" s="219" t="s">
        <v>1287</v>
      </c>
      <c r="G368" s="217"/>
      <c r="H368" s="220">
        <v>61.83</v>
      </c>
      <c r="I368" s="221"/>
      <c r="J368" s="221"/>
      <c r="K368" s="217"/>
      <c r="L368" s="217"/>
      <c r="M368" s="222"/>
      <c r="N368" s="223"/>
      <c r="O368" s="224"/>
      <c r="P368" s="224"/>
      <c r="Q368" s="224"/>
      <c r="R368" s="224"/>
      <c r="S368" s="224"/>
      <c r="T368" s="224"/>
      <c r="U368" s="224"/>
      <c r="V368" s="224"/>
      <c r="W368" s="224"/>
      <c r="X368" s="225"/>
      <c r="AT368" s="226" t="s">
        <v>191</v>
      </c>
      <c r="AU368" s="226" t="s">
        <v>150</v>
      </c>
      <c r="AV368" s="14" t="s">
        <v>150</v>
      </c>
      <c r="AW368" s="14" t="s">
        <v>5</v>
      </c>
      <c r="AX368" s="14" t="s">
        <v>76</v>
      </c>
      <c r="AY368" s="226" t="s">
        <v>141</v>
      </c>
    </row>
    <row r="369" spans="1:65" s="13" customFormat="1" ht="11.25">
      <c r="B369" s="206"/>
      <c r="C369" s="207"/>
      <c r="D369" s="204" t="s">
        <v>191</v>
      </c>
      <c r="E369" s="208" t="s">
        <v>22</v>
      </c>
      <c r="F369" s="209" t="s">
        <v>1288</v>
      </c>
      <c r="G369" s="207"/>
      <c r="H369" s="208" t="s">
        <v>22</v>
      </c>
      <c r="I369" s="210"/>
      <c r="J369" s="210"/>
      <c r="K369" s="207"/>
      <c r="L369" s="207"/>
      <c r="M369" s="211"/>
      <c r="N369" s="212"/>
      <c r="O369" s="213"/>
      <c r="P369" s="213"/>
      <c r="Q369" s="213"/>
      <c r="R369" s="213"/>
      <c r="S369" s="213"/>
      <c r="T369" s="213"/>
      <c r="U369" s="213"/>
      <c r="V369" s="213"/>
      <c r="W369" s="213"/>
      <c r="X369" s="214"/>
      <c r="AT369" s="215" t="s">
        <v>191</v>
      </c>
      <c r="AU369" s="215" t="s">
        <v>150</v>
      </c>
      <c r="AV369" s="13" t="s">
        <v>84</v>
      </c>
      <c r="AW369" s="13" t="s">
        <v>5</v>
      </c>
      <c r="AX369" s="13" t="s">
        <v>76</v>
      </c>
      <c r="AY369" s="215" t="s">
        <v>141</v>
      </c>
    </row>
    <row r="370" spans="1:65" s="14" customFormat="1" ht="11.25">
      <c r="B370" s="216"/>
      <c r="C370" s="217"/>
      <c r="D370" s="204" t="s">
        <v>191</v>
      </c>
      <c r="E370" s="218" t="s">
        <v>22</v>
      </c>
      <c r="F370" s="219" t="s">
        <v>1289</v>
      </c>
      <c r="G370" s="217"/>
      <c r="H370" s="220">
        <v>34.67</v>
      </c>
      <c r="I370" s="221"/>
      <c r="J370" s="221"/>
      <c r="K370" s="217"/>
      <c r="L370" s="217"/>
      <c r="M370" s="222"/>
      <c r="N370" s="223"/>
      <c r="O370" s="224"/>
      <c r="P370" s="224"/>
      <c r="Q370" s="224"/>
      <c r="R370" s="224"/>
      <c r="S370" s="224"/>
      <c r="T370" s="224"/>
      <c r="U370" s="224"/>
      <c r="V370" s="224"/>
      <c r="W370" s="224"/>
      <c r="X370" s="225"/>
      <c r="AT370" s="226" t="s">
        <v>191</v>
      </c>
      <c r="AU370" s="226" t="s">
        <v>150</v>
      </c>
      <c r="AV370" s="14" t="s">
        <v>150</v>
      </c>
      <c r="AW370" s="14" t="s">
        <v>5</v>
      </c>
      <c r="AX370" s="14" t="s">
        <v>76</v>
      </c>
      <c r="AY370" s="226" t="s">
        <v>141</v>
      </c>
    </row>
    <row r="371" spans="1:65" s="13" customFormat="1" ht="11.25">
      <c r="B371" s="206"/>
      <c r="C371" s="207"/>
      <c r="D371" s="204" t="s">
        <v>191</v>
      </c>
      <c r="E371" s="208" t="s">
        <v>22</v>
      </c>
      <c r="F371" s="209" t="s">
        <v>1290</v>
      </c>
      <c r="G371" s="207"/>
      <c r="H371" s="208" t="s">
        <v>22</v>
      </c>
      <c r="I371" s="210"/>
      <c r="J371" s="210"/>
      <c r="K371" s="207"/>
      <c r="L371" s="207"/>
      <c r="M371" s="211"/>
      <c r="N371" s="212"/>
      <c r="O371" s="213"/>
      <c r="P371" s="213"/>
      <c r="Q371" s="213"/>
      <c r="R371" s="213"/>
      <c r="S371" s="213"/>
      <c r="T371" s="213"/>
      <c r="U371" s="213"/>
      <c r="V371" s="213"/>
      <c r="W371" s="213"/>
      <c r="X371" s="214"/>
      <c r="AT371" s="215" t="s">
        <v>191</v>
      </c>
      <c r="AU371" s="215" t="s">
        <v>150</v>
      </c>
      <c r="AV371" s="13" t="s">
        <v>84</v>
      </c>
      <c r="AW371" s="13" t="s">
        <v>5</v>
      </c>
      <c r="AX371" s="13" t="s">
        <v>76</v>
      </c>
      <c r="AY371" s="215" t="s">
        <v>141</v>
      </c>
    </row>
    <row r="372" spans="1:65" s="14" customFormat="1" ht="11.25">
      <c r="B372" s="216"/>
      <c r="C372" s="217"/>
      <c r="D372" s="204" t="s">
        <v>191</v>
      </c>
      <c r="E372" s="218" t="s">
        <v>22</v>
      </c>
      <c r="F372" s="219" t="s">
        <v>1291</v>
      </c>
      <c r="G372" s="217"/>
      <c r="H372" s="220">
        <v>44.09</v>
      </c>
      <c r="I372" s="221"/>
      <c r="J372" s="221"/>
      <c r="K372" s="217"/>
      <c r="L372" s="217"/>
      <c r="M372" s="222"/>
      <c r="N372" s="223"/>
      <c r="O372" s="224"/>
      <c r="P372" s="224"/>
      <c r="Q372" s="224"/>
      <c r="R372" s="224"/>
      <c r="S372" s="224"/>
      <c r="T372" s="224"/>
      <c r="U372" s="224"/>
      <c r="V372" s="224"/>
      <c r="W372" s="224"/>
      <c r="X372" s="225"/>
      <c r="AT372" s="226" t="s">
        <v>191</v>
      </c>
      <c r="AU372" s="226" t="s">
        <v>150</v>
      </c>
      <c r="AV372" s="14" t="s">
        <v>150</v>
      </c>
      <c r="AW372" s="14" t="s">
        <v>5</v>
      </c>
      <c r="AX372" s="14" t="s">
        <v>76</v>
      </c>
      <c r="AY372" s="226" t="s">
        <v>141</v>
      </c>
    </row>
    <row r="373" spans="1:65" s="15" customFormat="1" ht="11.25">
      <c r="B373" s="227"/>
      <c r="C373" s="228"/>
      <c r="D373" s="204" t="s">
        <v>191</v>
      </c>
      <c r="E373" s="229" t="s">
        <v>22</v>
      </c>
      <c r="F373" s="230" t="s">
        <v>195</v>
      </c>
      <c r="G373" s="228"/>
      <c r="H373" s="231">
        <v>140.59</v>
      </c>
      <c r="I373" s="232"/>
      <c r="J373" s="232"/>
      <c r="K373" s="228"/>
      <c r="L373" s="228"/>
      <c r="M373" s="233"/>
      <c r="N373" s="234"/>
      <c r="O373" s="235"/>
      <c r="P373" s="235"/>
      <c r="Q373" s="235"/>
      <c r="R373" s="235"/>
      <c r="S373" s="235"/>
      <c r="T373" s="235"/>
      <c r="U373" s="235"/>
      <c r="V373" s="235"/>
      <c r="W373" s="235"/>
      <c r="X373" s="236"/>
      <c r="AT373" s="237" t="s">
        <v>191</v>
      </c>
      <c r="AU373" s="237" t="s">
        <v>150</v>
      </c>
      <c r="AV373" s="15" t="s">
        <v>185</v>
      </c>
      <c r="AW373" s="15" t="s">
        <v>5</v>
      </c>
      <c r="AX373" s="15" t="s">
        <v>84</v>
      </c>
      <c r="AY373" s="237" t="s">
        <v>141</v>
      </c>
    </row>
    <row r="374" spans="1:65" s="2" customFormat="1" ht="24.2" customHeight="1">
      <c r="A374" s="37"/>
      <c r="B374" s="38"/>
      <c r="C374" s="179" t="s">
        <v>1292</v>
      </c>
      <c r="D374" s="179" t="s">
        <v>144</v>
      </c>
      <c r="E374" s="180" t="s">
        <v>1293</v>
      </c>
      <c r="F374" s="181" t="s">
        <v>1294</v>
      </c>
      <c r="G374" s="182" t="s">
        <v>199</v>
      </c>
      <c r="H374" s="183">
        <v>138.41</v>
      </c>
      <c r="I374" s="184"/>
      <c r="J374" s="184"/>
      <c r="K374" s="185">
        <f>ROUND(P374*H374,2)</f>
        <v>0</v>
      </c>
      <c r="L374" s="181" t="s">
        <v>184</v>
      </c>
      <c r="M374" s="42"/>
      <c r="N374" s="186" t="s">
        <v>22</v>
      </c>
      <c r="O374" s="187" t="s">
        <v>46</v>
      </c>
      <c r="P374" s="188">
        <f>I374+J374</f>
        <v>0</v>
      </c>
      <c r="Q374" s="188">
        <f>ROUND(I374*H374,2)</f>
        <v>0</v>
      </c>
      <c r="R374" s="188">
        <f>ROUND(J374*H374,2)</f>
        <v>0</v>
      </c>
      <c r="S374" s="67"/>
      <c r="T374" s="189">
        <f>S374*H374</f>
        <v>0</v>
      </c>
      <c r="U374" s="189">
        <v>2.9999999999999997E-4</v>
      </c>
      <c r="V374" s="189">
        <f>U374*H374</f>
        <v>4.1522999999999997E-2</v>
      </c>
      <c r="W374" s="189">
        <v>0</v>
      </c>
      <c r="X374" s="190">
        <f>W374*H374</f>
        <v>0</v>
      </c>
      <c r="Y374" s="37"/>
      <c r="Z374" s="37"/>
      <c r="AA374" s="37"/>
      <c r="AB374" s="37"/>
      <c r="AC374" s="37"/>
      <c r="AD374" s="37"/>
      <c r="AE374" s="37"/>
      <c r="AR374" s="191" t="s">
        <v>371</v>
      </c>
      <c r="AT374" s="191" t="s">
        <v>144</v>
      </c>
      <c r="AU374" s="191" t="s">
        <v>150</v>
      </c>
      <c r="AY374" s="20" t="s">
        <v>141</v>
      </c>
      <c r="BE374" s="192">
        <f>IF(O374="základní",K374,0)</f>
        <v>0</v>
      </c>
      <c r="BF374" s="192">
        <f>IF(O374="snížená",K374,0)</f>
        <v>0</v>
      </c>
      <c r="BG374" s="192">
        <f>IF(O374="zákl. přenesená",K374,0)</f>
        <v>0</v>
      </c>
      <c r="BH374" s="192">
        <f>IF(O374="sníž. přenesená",K374,0)</f>
        <v>0</v>
      </c>
      <c r="BI374" s="192">
        <f>IF(O374="nulová",K374,0)</f>
        <v>0</v>
      </c>
      <c r="BJ374" s="20" t="s">
        <v>150</v>
      </c>
      <c r="BK374" s="192">
        <f>ROUND(P374*H374,2)</f>
        <v>0</v>
      </c>
      <c r="BL374" s="20" t="s">
        <v>371</v>
      </c>
      <c r="BM374" s="191" t="s">
        <v>1295</v>
      </c>
    </row>
    <row r="375" spans="1:65" s="2" customFormat="1" ht="11.25">
      <c r="A375" s="37"/>
      <c r="B375" s="38"/>
      <c r="C375" s="39"/>
      <c r="D375" s="199" t="s">
        <v>187</v>
      </c>
      <c r="E375" s="39"/>
      <c r="F375" s="200" t="s">
        <v>1296</v>
      </c>
      <c r="G375" s="39"/>
      <c r="H375" s="39"/>
      <c r="I375" s="201"/>
      <c r="J375" s="201"/>
      <c r="K375" s="39"/>
      <c r="L375" s="39"/>
      <c r="M375" s="42"/>
      <c r="N375" s="202"/>
      <c r="O375" s="203"/>
      <c r="P375" s="67"/>
      <c r="Q375" s="67"/>
      <c r="R375" s="67"/>
      <c r="S375" s="67"/>
      <c r="T375" s="67"/>
      <c r="U375" s="67"/>
      <c r="V375" s="67"/>
      <c r="W375" s="67"/>
      <c r="X375" s="68"/>
      <c r="Y375" s="37"/>
      <c r="Z375" s="37"/>
      <c r="AA375" s="37"/>
      <c r="AB375" s="37"/>
      <c r="AC375" s="37"/>
      <c r="AD375" s="37"/>
      <c r="AE375" s="37"/>
      <c r="AT375" s="20" t="s">
        <v>187</v>
      </c>
      <c r="AU375" s="20" t="s">
        <v>150</v>
      </c>
    </row>
    <row r="376" spans="1:65" s="14" customFormat="1" ht="11.25">
      <c r="B376" s="216"/>
      <c r="C376" s="217"/>
      <c r="D376" s="204" t="s">
        <v>191</v>
      </c>
      <c r="E376" s="218" t="s">
        <v>22</v>
      </c>
      <c r="F376" s="219" t="s">
        <v>1275</v>
      </c>
      <c r="G376" s="217"/>
      <c r="H376" s="220">
        <v>138.41</v>
      </c>
      <c r="I376" s="221"/>
      <c r="J376" s="221"/>
      <c r="K376" s="217"/>
      <c r="L376" s="217"/>
      <c r="M376" s="222"/>
      <c r="N376" s="223"/>
      <c r="O376" s="224"/>
      <c r="P376" s="224"/>
      <c r="Q376" s="224"/>
      <c r="R376" s="224"/>
      <c r="S376" s="224"/>
      <c r="T376" s="224"/>
      <c r="U376" s="224"/>
      <c r="V376" s="224"/>
      <c r="W376" s="224"/>
      <c r="X376" s="225"/>
      <c r="AT376" s="226" t="s">
        <v>191</v>
      </c>
      <c r="AU376" s="226" t="s">
        <v>150</v>
      </c>
      <c r="AV376" s="14" t="s">
        <v>150</v>
      </c>
      <c r="AW376" s="14" t="s">
        <v>5</v>
      </c>
      <c r="AX376" s="14" t="s">
        <v>84</v>
      </c>
      <c r="AY376" s="226" t="s">
        <v>141</v>
      </c>
    </row>
    <row r="377" spans="1:65" s="2" customFormat="1" ht="33" customHeight="1">
      <c r="A377" s="37"/>
      <c r="B377" s="38"/>
      <c r="C377" s="249" t="s">
        <v>1024</v>
      </c>
      <c r="D377" s="249" t="s">
        <v>305</v>
      </c>
      <c r="E377" s="250" t="s">
        <v>1297</v>
      </c>
      <c r="F377" s="251" t="s">
        <v>1298</v>
      </c>
      <c r="G377" s="252" t="s">
        <v>199</v>
      </c>
      <c r="H377" s="253">
        <v>152.251</v>
      </c>
      <c r="I377" s="254"/>
      <c r="J377" s="255"/>
      <c r="K377" s="256">
        <f>ROUND(P377*H377,2)</f>
        <v>0</v>
      </c>
      <c r="L377" s="251" t="s">
        <v>184</v>
      </c>
      <c r="M377" s="257"/>
      <c r="N377" s="258" t="s">
        <v>22</v>
      </c>
      <c r="O377" s="187" t="s">
        <v>46</v>
      </c>
      <c r="P377" s="188">
        <f>I377+J377</f>
        <v>0</v>
      </c>
      <c r="Q377" s="188">
        <f>ROUND(I377*H377,2)</f>
        <v>0</v>
      </c>
      <c r="R377" s="188">
        <f>ROUND(J377*H377,2)</f>
        <v>0</v>
      </c>
      <c r="S377" s="67"/>
      <c r="T377" s="189">
        <f>S377*H377</f>
        <v>0</v>
      </c>
      <c r="U377" s="189">
        <v>2.8E-3</v>
      </c>
      <c r="V377" s="189">
        <f>U377*H377</f>
        <v>0.42630279999999998</v>
      </c>
      <c r="W377" s="189">
        <v>0</v>
      </c>
      <c r="X377" s="190">
        <f>W377*H377</f>
        <v>0</v>
      </c>
      <c r="Y377" s="37"/>
      <c r="Z377" s="37"/>
      <c r="AA377" s="37"/>
      <c r="AB377" s="37"/>
      <c r="AC377" s="37"/>
      <c r="AD377" s="37"/>
      <c r="AE377" s="37"/>
      <c r="AR377" s="191" t="s">
        <v>475</v>
      </c>
      <c r="AT377" s="191" t="s">
        <v>305</v>
      </c>
      <c r="AU377" s="191" t="s">
        <v>150</v>
      </c>
      <c r="AY377" s="20" t="s">
        <v>141</v>
      </c>
      <c r="BE377" s="192">
        <f>IF(O377="základní",K377,0)</f>
        <v>0</v>
      </c>
      <c r="BF377" s="192">
        <f>IF(O377="snížená",K377,0)</f>
        <v>0</v>
      </c>
      <c r="BG377" s="192">
        <f>IF(O377="zákl. přenesená",K377,0)</f>
        <v>0</v>
      </c>
      <c r="BH377" s="192">
        <f>IF(O377="sníž. přenesená",K377,0)</f>
        <v>0</v>
      </c>
      <c r="BI377" s="192">
        <f>IF(O377="nulová",K377,0)</f>
        <v>0</v>
      </c>
      <c r="BJ377" s="20" t="s">
        <v>150</v>
      </c>
      <c r="BK377" s="192">
        <f>ROUND(P377*H377,2)</f>
        <v>0</v>
      </c>
      <c r="BL377" s="20" t="s">
        <v>371</v>
      </c>
      <c r="BM377" s="191" t="s">
        <v>1299</v>
      </c>
    </row>
    <row r="378" spans="1:65" s="14" customFormat="1" ht="11.25">
      <c r="B378" s="216"/>
      <c r="C378" s="217"/>
      <c r="D378" s="204" t="s">
        <v>191</v>
      </c>
      <c r="E378" s="218" t="s">
        <v>22</v>
      </c>
      <c r="F378" s="219" t="s">
        <v>1275</v>
      </c>
      <c r="G378" s="217"/>
      <c r="H378" s="220">
        <v>138.41</v>
      </c>
      <c r="I378" s="221"/>
      <c r="J378" s="221"/>
      <c r="K378" s="217"/>
      <c r="L378" s="217"/>
      <c r="M378" s="222"/>
      <c r="N378" s="223"/>
      <c r="O378" s="224"/>
      <c r="P378" s="224"/>
      <c r="Q378" s="224"/>
      <c r="R378" s="224"/>
      <c r="S378" s="224"/>
      <c r="T378" s="224"/>
      <c r="U378" s="224"/>
      <c r="V378" s="224"/>
      <c r="W378" s="224"/>
      <c r="X378" s="225"/>
      <c r="AT378" s="226" t="s">
        <v>191</v>
      </c>
      <c r="AU378" s="226" t="s">
        <v>150</v>
      </c>
      <c r="AV378" s="14" t="s">
        <v>150</v>
      </c>
      <c r="AW378" s="14" t="s">
        <v>5</v>
      </c>
      <c r="AX378" s="14" t="s">
        <v>76</v>
      </c>
      <c r="AY378" s="226" t="s">
        <v>141</v>
      </c>
    </row>
    <row r="379" spans="1:65" s="15" customFormat="1" ht="11.25">
      <c r="B379" s="227"/>
      <c r="C379" s="228"/>
      <c r="D379" s="204" t="s">
        <v>191</v>
      </c>
      <c r="E379" s="229" t="s">
        <v>22</v>
      </c>
      <c r="F379" s="230" t="s">
        <v>195</v>
      </c>
      <c r="G379" s="228"/>
      <c r="H379" s="231">
        <v>138.41</v>
      </c>
      <c r="I379" s="232"/>
      <c r="J379" s="232"/>
      <c r="K379" s="228"/>
      <c r="L379" s="228"/>
      <c r="M379" s="233"/>
      <c r="N379" s="234"/>
      <c r="O379" s="235"/>
      <c r="P379" s="235"/>
      <c r="Q379" s="235"/>
      <c r="R379" s="235"/>
      <c r="S379" s="235"/>
      <c r="T379" s="235"/>
      <c r="U379" s="235"/>
      <c r="V379" s="235"/>
      <c r="W379" s="235"/>
      <c r="X379" s="236"/>
      <c r="AT379" s="237" t="s">
        <v>191</v>
      </c>
      <c r="AU379" s="237" t="s">
        <v>150</v>
      </c>
      <c r="AV379" s="15" t="s">
        <v>185</v>
      </c>
      <c r="AW379" s="15" t="s">
        <v>5</v>
      </c>
      <c r="AX379" s="15" t="s">
        <v>84</v>
      </c>
      <c r="AY379" s="237" t="s">
        <v>141</v>
      </c>
    </row>
    <row r="380" spans="1:65" s="14" customFormat="1" ht="11.25">
      <c r="B380" s="216"/>
      <c r="C380" s="217"/>
      <c r="D380" s="204" t="s">
        <v>191</v>
      </c>
      <c r="E380" s="217"/>
      <c r="F380" s="219" t="s">
        <v>1300</v>
      </c>
      <c r="G380" s="217"/>
      <c r="H380" s="220">
        <v>152.251</v>
      </c>
      <c r="I380" s="221"/>
      <c r="J380" s="221"/>
      <c r="K380" s="217"/>
      <c r="L380" s="217"/>
      <c r="M380" s="222"/>
      <c r="N380" s="223"/>
      <c r="O380" s="224"/>
      <c r="P380" s="224"/>
      <c r="Q380" s="224"/>
      <c r="R380" s="224"/>
      <c r="S380" s="224"/>
      <c r="T380" s="224"/>
      <c r="U380" s="224"/>
      <c r="V380" s="224"/>
      <c r="W380" s="224"/>
      <c r="X380" s="225"/>
      <c r="AT380" s="226" t="s">
        <v>191</v>
      </c>
      <c r="AU380" s="226" t="s">
        <v>150</v>
      </c>
      <c r="AV380" s="14" t="s">
        <v>150</v>
      </c>
      <c r="AW380" s="14" t="s">
        <v>4</v>
      </c>
      <c r="AX380" s="14" t="s">
        <v>84</v>
      </c>
      <c r="AY380" s="226" t="s">
        <v>141</v>
      </c>
    </row>
    <row r="381" spans="1:65" s="2" customFormat="1" ht="24">
      <c r="A381" s="37"/>
      <c r="B381" s="38"/>
      <c r="C381" s="179" t="s">
        <v>933</v>
      </c>
      <c r="D381" s="179" t="s">
        <v>144</v>
      </c>
      <c r="E381" s="180" t="s">
        <v>1301</v>
      </c>
      <c r="F381" s="181" t="s">
        <v>1302</v>
      </c>
      <c r="G381" s="182" t="s">
        <v>362</v>
      </c>
      <c r="H381" s="183">
        <v>124.60599999999999</v>
      </c>
      <c r="I381" s="184"/>
      <c r="J381" s="184"/>
      <c r="K381" s="185">
        <f>ROUND(P381*H381,2)</f>
        <v>0</v>
      </c>
      <c r="L381" s="181" t="s">
        <v>184</v>
      </c>
      <c r="M381" s="42"/>
      <c r="N381" s="186" t="s">
        <v>22</v>
      </c>
      <c r="O381" s="187" t="s">
        <v>46</v>
      </c>
      <c r="P381" s="188">
        <f>I381+J381</f>
        <v>0</v>
      </c>
      <c r="Q381" s="188">
        <f>ROUND(I381*H381,2)</f>
        <v>0</v>
      </c>
      <c r="R381" s="188">
        <f>ROUND(J381*H381,2)</f>
        <v>0</v>
      </c>
      <c r="S381" s="67"/>
      <c r="T381" s="189">
        <f>S381*H381</f>
        <v>0</v>
      </c>
      <c r="U381" s="189">
        <v>0</v>
      </c>
      <c r="V381" s="189">
        <f>U381*H381</f>
        <v>0</v>
      </c>
      <c r="W381" s="189">
        <v>2.9999999999999997E-4</v>
      </c>
      <c r="X381" s="190">
        <f>W381*H381</f>
        <v>3.7381799999999993E-2</v>
      </c>
      <c r="Y381" s="37"/>
      <c r="Z381" s="37"/>
      <c r="AA381" s="37"/>
      <c r="AB381" s="37"/>
      <c r="AC381" s="37"/>
      <c r="AD381" s="37"/>
      <c r="AE381" s="37"/>
      <c r="AR381" s="191" t="s">
        <v>371</v>
      </c>
      <c r="AT381" s="191" t="s">
        <v>144</v>
      </c>
      <c r="AU381" s="191" t="s">
        <v>150</v>
      </c>
      <c r="AY381" s="20" t="s">
        <v>141</v>
      </c>
      <c r="BE381" s="192">
        <f>IF(O381="základní",K381,0)</f>
        <v>0</v>
      </c>
      <c r="BF381" s="192">
        <f>IF(O381="snížená",K381,0)</f>
        <v>0</v>
      </c>
      <c r="BG381" s="192">
        <f>IF(O381="zákl. přenesená",K381,0)</f>
        <v>0</v>
      </c>
      <c r="BH381" s="192">
        <f>IF(O381="sníž. přenesená",K381,0)</f>
        <v>0</v>
      </c>
      <c r="BI381" s="192">
        <f>IF(O381="nulová",K381,0)</f>
        <v>0</v>
      </c>
      <c r="BJ381" s="20" t="s">
        <v>150</v>
      </c>
      <c r="BK381" s="192">
        <f>ROUND(P381*H381,2)</f>
        <v>0</v>
      </c>
      <c r="BL381" s="20" t="s">
        <v>371</v>
      </c>
      <c r="BM381" s="191" t="s">
        <v>1303</v>
      </c>
    </row>
    <row r="382" spans="1:65" s="2" customFormat="1" ht="11.25">
      <c r="A382" s="37"/>
      <c r="B382" s="38"/>
      <c r="C382" s="39"/>
      <c r="D382" s="199" t="s">
        <v>187</v>
      </c>
      <c r="E382" s="39"/>
      <c r="F382" s="200" t="s">
        <v>1304</v>
      </c>
      <c r="G382" s="39"/>
      <c r="H382" s="39"/>
      <c r="I382" s="201"/>
      <c r="J382" s="201"/>
      <c r="K382" s="39"/>
      <c r="L382" s="39"/>
      <c r="M382" s="42"/>
      <c r="N382" s="202"/>
      <c r="O382" s="203"/>
      <c r="P382" s="67"/>
      <c r="Q382" s="67"/>
      <c r="R382" s="67"/>
      <c r="S382" s="67"/>
      <c r="T382" s="67"/>
      <c r="U382" s="67"/>
      <c r="V382" s="67"/>
      <c r="W382" s="67"/>
      <c r="X382" s="68"/>
      <c r="Y382" s="37"/>
      <c r="Z382" s="37"/>
      <c r="AA382" s="37"/>
      <c r="AB382" s="37"/>
      <c r="AC382" s="37"/>
      <c r="AD382" s="37"/>
      <c r="AE382" s="37"/>
      <c r="AT382" s="20" t="s">
        <v>187</v>
      </c>
      <c r="AU382" s="20" t="s">
        <v>150</v>
      </c>
    </row>
    <row r="383" spans="1:65" s="13" customFormat="1" ht="11.25">
      <c r="B383" s="206"/>
      <c r="C383" s="207"/>
      <c r="D383" s="204" t="s">
        <v>191</v>
      </c>
      <c r="E383" s="208" t="s">
        <v>22</v>
      </c>
      <c r="F383" s="209" t="s">
        <v>1285</v>
      </c>
      <c r="G383" s="207"/>
      <c r="H383" s="208" t="s">
        <v>22</v>
      </c>
      <c r="I383" s="210"/>
      <c r="J383" s="210"/>
      <c r="K383" s="207"/>
      <c r="L383" s="207"/>
      <c r="M383" s="211"/>
      <c r="N383" s="212"/>
      <c r="O383" s="213"/>
      <c r="P383" s="213"/>
      <c r="Q383" s="213"/>
      <c r="R383" s="213"/>
      <c r="S383" s="213"/>
      <c r="T383" s="213"/>
      <c r="U383" s="213"/>
      <c r="V383" s="213"/>
      <c r="W383" s="213"/>
      <c r="X383" s="214"/>
      <c r="AT383" s="215" t="s">
        <v>191</v>
      </c>
      <c r="AU383" s="215" t="s">
        <v>150</v>
      </c>
      <c r="AV383" s="13" t="s">
        <v>84</v>
      </c>
      <c r="AW383" s="13" t="s">
        <v>5</v>
      </c>
      <c r="AX383" s="13" t="s">
        <v>76</v>
      </c>
      <c r="AY383" s="215" t="s">
        <v>141</v>
      </c>
    </row>
    <row r="384" spans="1:65" s="13" customFormat="1" ht="11.25">
      <c r="B384" s="206"/>
      <c r="C384" s="207"/>
      <c r="D384" s="204" t="s">
        <v>191</v>
      </c>
      <c r="E384" s="208" t="s">
        <v>22</v>
      </c>
      <c r="F384" s="209" t="s">
        <v>537</v>
      </c>
      <c r="G384" s="207"/>
      <c r="H384" s="208" t="s">
        <v>22</v>
      </c>
      <c r="I384" s="210"/>
      <c r="J384" s="210"/>
      <c r="K384" s="207"/>
      <c r="L384" s="207"/>
      <c r="M384" s="211"/>
      <c r="N384" s="212"/>
      <c r="O384" s="213"/>
      <c r="P384" s="213"/>
      <c r="Q384" s="213"/>
      <c r="R384" s="213"/>
      <c r="S384" s="213"/>
      <c r="T384" s="213"/>
      <c r="U384" s="213"/>
      <c r="V384" s="213"/>
      <c r="W384" s="213"/>
      <c r="X384" s="214"/>
      <c r="AT384" s="215" t="s">
        <v>191</v>
      </c>
      <c r="AU384" s="215" t="s">
        <v>150</v>
      </c>
      <c r="AV384" s="13" t="s">
        <v>84</v>
      </c>
      <c r="AW384" s="13" t="s">
        <v>5</v>
      </c>
      <c r="AX384" s="13" t="s">
        <v>76</v>
      </c>
      <c r="AY384" s="215" t="s">
        <v>141</v>
      </c>
    </row>
    <row r="385" spans="2:51" s="14" customFormat="1" ht="22.5">
      <c r="B385" s="216"/>
      <c r="C385" s="217"/>
      <c r="D385" s="204" t="s">
        <v>191</v>
      </c>
      <c r="E385" s="218" t="s">
        <v>22</v>
      </c>
      <c r="F385" s="219" t="s">
        <v>1305</v>
      </c>
      <c r="G385" s="217"/>
      <c r="H385" s="220">
        <v>22.102</v>
      </c>
      <c r="I385" s="221"/>
      <c r="J385" s="221"/>
      <c r="K385" s="217"/>
      <c r="L385" s="217"/>
      <c r="M385" s="222"/>
      <c r="N385" s="223"/>
      <c r="O385" s="224"/>
      <c r="P385" s="224"/>
      <c r="Q385" s="224"/>
      <c r="R385" s="224"/>
      <c r="S385" s="224"/>
      <c r="T385" s="224"/>
      <c r="U385" s="224"/>
      <c r="V385" s="224"/>
      <c r="W385" s="224"/>
      <c r="X385" s="225"/>
      <c r="AT385" s="226" t="s">
        <v>191</v>
      </c>
      <c r="AU385" s="226" t="s">
        <v>150</v>
      </c>
      <c r="AV385" s="14" t="s">
        <v>150</v>
      </c>
      <c r="AW385" s="14" t="s">
        <v>5</v>
      </c>
      <c r="AX385" s="14" t="s">
        <v>76</v>
      </c>
      <c r="AY385" s="226" t="s">
        <v>141</v>
      </c>
    </row>
    <row r="386" spans="2:51" s="13" customFormat="1" ht="11.25">
      <c r="B386" s="206"/>
      <c r="C386" s="207"/>
      <c r="D386" s="204" t="s">
        <v>191</v>
      </c>
      <c r="E386" s="208" t="s">
        <v>22</v>
      </c>
      <c r="F386" s="209" t="s">
        <v>1306</v>
      </c>
      <c r="G386" s="207"/>
      <c r="H386" s="208" t="s">
        <v>22</v>
      </c>
      <c r="I386" s="210"/>
      <c r="J386" s="210"/>
      <c r="K386" s="207"/>
      <c r="L386" s="207"/>
      <c r="M386" s="211"/>
      <c r="N386" s="212"/>
      <c r="O386" s="213"/>
      <c r="P386" s="213"/>
      <c r="Q386" s="213"/>
      <c r="R386" s="213"/>
      <c r="S386" s="213"/>
      <c r="T386" s="213"/>
      <c r="U386" s="213"/>
      <c r="V386" s="213"/>
      <c r="W386" s="213"/>
      <c r="X386" s="214"/>
      <c r="AT386" s="215" t="s">
        <v>191</v>
      </c>
      <c r="AU386" s="215" t="s">
        <v>150</v>
      </c>
      <c r="AV386" s="13" t="s">
        <v>84</v>
      </c>
      <c r="AW386" s="13" t="s">
        <v>5</v>
      </c>
      <c r="AX386" s="13" t="s">
        <v>76</v>
      </c>
      <c r="AY386" s="215" t="s">
        <v>141</v>
      </c>
    </row>
    <row r="387" spans="2:51" s="14" customFormat="1" ht="11.25">
      <c r="B387" s="216"/>
      <c r="C387" s="217"/>
      <c r="D387" s="204" t="s">
        <v>191</v>
      </c>
      <c r="E387" s="218" t="s">
        <v>22</v>
      </c>
      <c r="F387" s="219" t="s">
        <v>1307</v>
      </c>
      <c r="G387" s="217"/>
      <c r="H387" s="220">
        <v>11.94</v>
      </c>
      <c r="I387" s="221"/>
      <c r="J387" s="221"/>
      <c r="K387" s="217"/>
      <c r="L387" s="217"/>
      <c r="M387" s="222"/>
      <c r="N387" s="223"/>
      <c r="O387" s="224"/>
      <c r="P387" s="224"/>
      <c r="Q387" s="224"/>
      <c r="R387" s="224"/>
      <c r="S387" s="224"/>
      <c r="T387" s="224"/>
      <c r="U387" s="224"/>
      <c r="V387" s="224"/>
      <c r="W387" s="224"/>
      <c r="X387" s="225"/>
      <c r="AT387" s="226" t="s">
        <v>191</v>
      </c>
      <c r="AU387" s="226" t="s">
        <v>150</v>
      </c>
      <c r="AV387" s="14" t="s">
        <v>150</v>
      </c>
      <c r="AW387" s="14" t="s">
        <v>5</v>
      </c>
      <c r="AX387" s="14" t="s">
        <v>76</v>
      </c>
      <c r="AY387" s="226" t="s">
        <v>141</v>
      </c>
    </row>
    <row r="388" spans="2:51" s="13" customFormat="1" ht="11.25">
      <c r="B388" s="206"/>
      <c r="C388" s="207"/>
      <c r="D388" s="204" t="s">
        <v>191</v>
      </c>
      <c r="E388" s="208" t="s">
        <v>22</v>
      </c>
      <c r="F388" s="209" t="s">
        <v>1118</v>
      </c>
      <c r="G388" s="207"/>
      <c r="H388" s="208" t="s">
        <v>22</v>
      </c>
      <c r="I388" s="210"/>
      <c r="J388" s="210"/>
      <c r="K388" s="207"/>
      <c r="L388" s="207"/>
      <c r="M388" s="211"/>
      <c r="N388" s="212"/>
      <c r="O388" s="213"/>
      <c r="P388" s="213"/>
      <c r="Q388" s="213"/>
      <c r="R388" s="213"/>
      <c r="S388" s="213"/>
      <c r="T388" s="213"/>
      <c r="U388" s="213"/>
      <c r="V388" s="213"/>
      <c r="W388" s="213"/>
      <c r="X388" s="214"/>
      <c r="AT388" s="215" t="s">
        <v>191</v>
      </c>
      <c r="AU388" s="215" t="s">
        <v>150</v>
      </c>
      <c r="AV388" s="13" t="s">
        <v>84</v>
      </c>
      <c r="AW388" s="13" t="s">
        <v>5</v>
      </c>
      <c r="AX388" s="13" t="s">
        <v>76</v>
      </c>
      <c r="AY388" s="215" t="s">
        <v>141</v>
      </c>
    </row>
    <row r="389" spans="2:51" s="14" customFormat="1" ht="11.25">
      <c r="B389" s="216"/>
      <c r="C389" s="217"/>
      <c r="D389" s="204" t="s">
        <v>191</v>
      </c>
      <c r="E389" s="218" t="s">
        <v>22</v>
      </c>
      <c r="F389" s="219" t="s">
        <v>1308</v>
      </c>
      <c r="G389" s="217"/>
      <c r="H389" s="220">
        <v>8.2100000000000009</v>
      </c>
      <c r="I389" s="221"/>
      <c r="J389" s="221"/>
      <c r="K389" s="217"/>
      <c r="L389" s="217"/>
      <c r="M389" s="222"/>
      <c r="N389" s="223"/>
      <c r="O389" s="224"/>
      <c r="P389" s="224"/>
      <c r="Q389" s="224"/>
      <c r="R389" s="224"/>
      <c r="S389" s="224"/>
      <c r="T389" s="224"/>
      <c r="U389" s="224"/>
      <c r="V389" s="224"/>
      <c r="W389" s="224"/>
      <c r="X389" s="225"/>
      <c r="AT389" s="226" t="s">
        <v>191</v>
      </c>
      <c r="AU389" s="226" t="s">
        <v>150</v>
      </c>
      <c r="AV389" s="14" t="s">
        <v>150</v>
      </c>
      <c r="AW389" s="14" t="s">
        <v>5</v>
      </c>
      <c r="AX389" s="14" t="s">
        <v>76</v>
      </c>
      <c r="AY389" s="226" t="s">
        <v>141</v>
      </c>
    </row>
    <row r="390" spans="2:51" s="13" customFormat="1" ht="11.25">
      <c r="B390" s="206"/>
      <c r="C390" s="207"/>
      <c r="D390" s="204" t="s">
        <v>191</v>
      </c>
      <c r="E390" s="208" t="s">
        <v>22</v>
      </c>
      <c r="F390" s="209" t="s">
        <v>1114</v>
      </c>
      <c r="G390" s="207"/>
      <c r="H390" s="208" t="s">
        <v>22</v>
      </c>
      <c r="I390" s="210"/>
      <c r="J390" s="210"/>
      <c r="K390" s="207"/>
      <c r="L390" s="207"/>
      <c r="M390" s="211"/>
      <c r="N390" s="212"/>
      <c r="O390" s="213"/>
      <c r="P390" s="213"/>
      <c r="Q390" s="213"/>
      <c r="R390" s="213"/>
      <c r="S390" s="213"/>
      <c r="T390" s="213"/>
      <c r="U390" s="213"/>
      <c r="V390" s="213"/>
      <c r="W390" s="213"/>
      <c r="X390" s="214"/>
      <c r="AT390" s="215" t="s">
        <v>191</v>
      </c>
      <c r="AU390" s="215" t="s">
        <v>150</v>
      </c>
      <c r="AV390" s="13" t="s">
        <v>84</v>
      </c>
      <c r="AW390" s="13" t="s">
        <v>5</v>
      </c>
      <c r="AX390" s="13" t="s">
        <v>76</v>
      </c>
      <c r="AY390" s="215" t="s">
        <v>141</v>
      </c>
    </row>
    <row r="391" spans="2:51" s="14" customFormat="1" ht="11.25">
      <c r="B391" s="216"/>
      <c r="C391" s="217"/>
      <c r="D391" s="204" t="s">
        <v>191</v>
      </c>
      <c r="E391" s="218" t="s">
        <v>22</v>
      </c>
      <c r="F391" s="219" t="s">
        <v>1309</v>
      </c>
      <c r="G391" s="217"/>
      <c r="H391" s="220">
        <v>9.4239999999999995</v>
      </c>
      <c r="I391" s="221"/>
      <c r="J391" s="221"/>
      <c r="K391" s="217"/>
      <c r="L391" s="217"/>
      <c r="M391" s="222"/>
      <c r="N391" s="223"/>
      <c r="O391" s="224"/>
      <c r="P391" s="224"/>
      <c r="Q391" s="224"/>
      <c r="R391" s="224"/>
      <c r="S391" s="224"/>
      <c r="T391" s="224"/>
      <c r="U391" s="224"/>
      <c r="V391" s="224"/>
      <c r="W391" s="224"/>
      <c r="X391" s="225"/>
      <c r="AT391" s="226" t="s">
        <v>191</v>
      </c>
      <c r="AU391" s="226" t="s">
        <v>150</v>
      </c>
      <c r="AV391" s="14" t="s">
        <v>150</v>
      </c>
      <c r="AW391" s="14" t="s">
        <v>5</v>
      </c>
      <c r="AX391" s="14" t="s">
        <v>76</v>
      </c>
      <c r="AY391" s="226" t="s">
        <v>141</v>
      </c>
    </row>
    <row r="392" spans="2:51" s="13" customFormat="1" ht="11.25">
      <c r="B392" s="206"/>
      <c r="C392" s="207"/>
      <c r="D392" s="204" t="s">
        <v>191</v>
      </c>
      <c r="E392" s="208" t="s">
        <v>22</v>
      </c>
      <c r="F392" s="209" t="s">
        <v>1310</v>
      </c>
      <c r="G392" s="207"/>
      <c r="H392" s="208" t="s">
        <v>22</v>
      </c>
      <c r="I392" s="210"/>
      <c r="J392" s="210"/>
      <c r="K392" s="207"/>
      <c r="L392" s="207"/>
      <c r="M392" s="211"/>
      <c r="N392" s="212"/>
      <c r="O392" s="213"/>
      <c r="P392" s="213"/>
      <c r="Q392" s="213"/>
      <c r="R392" s="213"/>
      <c r="S392" s="213"/>
      <c r="T392" s="213"/>
      <c r="U392" s="213"/>
      <c r="V392" s="213"/>
      <c r="W392" s="213"/>
      <c r="X392" s="214"/>
      <c r="AT392" s="215" t="s">
        <v>191</v>
      </c>
      <c r="AU392" s="215" t="s">
        <v>150</v>
      </c>
      <c r="AV392" s="13" t="s">
        <v>84</v>
      </c>
      <c r="AW392" s="13" t="s">
        <v>5</v>
      </c>
      <c r="AX392" s="13" t="s">
        <v>76</v>
      </c>
      <c r="AY392" s="215" t="s">
        <v>141</v>
      </c>
    </row>
    <row r="393" spans="2:51" s="13" customFormat="1" ht="11.25">
      <c r="B393" s="206"/>
      <c r="C393" s="207"/>
      <c r="D393" s="204" t="s">
        <v>191</v>
      </c>
      <c r="E393" s="208" t="s">
        <v>22</v>
      </c>
      <c r="F393" s="209" t="s">
        <v>1132</v>
      </c>
      <c r="G393" s="207"/>
      <c r="H393" s="208" t="s">
        <v>22</v>
      </c>
      <c r="I393" s="210"/>
      <c r="J393" s="210"/>
      <c r="K393" s="207"/>
      <c r="L393" s="207"/>
      <c r="M393" s="211"/>
      <c r="N393" s="212"/>
      <c r="O393" s="213"/>
      <c r="P393" s="213"/>
      <c r="Q393" s="213"/>
      <c r="R393" s="213"/>
      <c r="S393" s="213"/>
      <c r="T393" s="213"/>
      <c r="U393" s="213"/>
      <c r="V393" s="213"/>
      <c r="W393" s="213"/>
      <c r="X393" s="214"/>
      <c r="AT393" s="215" t="s">
        <v>191</v>
      </c>
      <c r="AU393" s="215" t="s">
        <v>150</v>
      </c>
      <c r="AV393" s="13" t="s">
        <v>84</v>
      </c>
      <c r="AW393" s="13" t="s">
        <v>5</v>
      </c>
      <c r="AX393" s="13" t="s">
        <v>76</v>
      </c>
      <c r="AY393" s="215" t="s">
        <v>141</v>
      </c>
    </row>
    <row r="394" spans="2:51" s="14" customFormat="1" ht="11.25">
      <c r="B394" s="216"/>
      <c r="C394" s="217"/>
      <c r="D394" s="204" t="s">
        <v>191</v>
      </c>
      <c r="E394" s="218" t="s">
        <v>22</v>
      </c>
      <c r="F394" s="219" t="s">
        <v>1311</v>
      </c>
      <c r="G394" s="217"/>
      <c r="H394" s="220">
        <v>16.73</v>
      </c>
      <c r="I394" s="221"/>
      <c r="J394" s="221"/>
      <c r="K394" s="217"/>
      <c r="L394" s="217"/>
      <c r="M394" s="222"/>
      <c r="N394" s="223"/>
      <c r="O394" s="224"/>
      <c r="P394" s="224"/>
      <c r="Q394" s="224"/>
      <c r="R394" s="224"/>
      <c r="S394" s="224"/>
      <c r="T394" s="224"/>
      <c r="U394" s="224"/>
      <c r="V394" s="224"/>
      <c r="W394" s="224"/>
      <c r="X394" s="225"/>
      <c r="AT394" s="226" t="s">
        <v>191</v>
      </c>
      <c r="AU394" s="226" t="s">
        <v>150</v>
      </c>
      <c r="AV394" s="14" t="s">
        <v>150</v>
      </c>
      <c r="AW394" s="14" t="s">
        <v>5</v>
      </c>
      <c r="AX394" s="14" t="s">
        <v>76</v>
      </c>
      <c r="AY394" s="226" t="s">
        <v>141</v>
      </c>
    </row>
    <row r="395" spans="2:51" s="13" customFormat="1" ht="11.25">
      <c r="B395" s="206"/>
      <c r="C395" s="207"/>
      <c r="D395" s="204" t="s">
        <v>191</v>
      </c>
      <c r="E395" s="208" t="s">
        <v>22</v>
      </c>
      <c r="F395" s="209" t="s">
        <v>1130</v>
      </c>
      <c r="G395" s="207"/>
      <c r="H395" s="208" t="s">
        <v>22</v>
      </c>
      <c r="I395" s="210"/>
      <c r="J395" s="210"/>
      <c r="K395" s="207"/>
      <c r="L395" s="207"/>
      <c r="M395" s="211"/>
      <c r="N395" s="212"/>
      <c r="O395" s="213"/>
      <c r="P395" s="213"/>
      <c r="Q395" s="213"/>
      <c r="R395" s="213"/>
      <c r="S395" s="213"/>
      <c r="T395" s="213"/>
      <c r="U395" s="213"/>
      <c r="V395" s="213"/>
      <c r="W395" s="213"/>
      <c r="X395" s="214"/>
      <c r="AT395" s="215" t="s">
        <v>191</v>
      </c>
      <c r="AU395" s="215" t="s">
        <v>150</v>
      </c>
      <c r="AV395" s="13" t="s">
        <v>84</v>
      </c>
      <c r="AW395" s="13" t="s">
        <v>5</v>
      </c>
      <c r="AX395" s="13" t="s">
        <v>76</v>
      </c>
      <c r="AY395" s="215" t="s">
        <v>141</v>
      </c>
    </row>
    <row r="396" spans="2:51" s="14" customFormat="1" ht="11.25">
      <c r="B396" s="216"/>
      <c r="C396" s="217"/>
      <c r="D396" s="204" t="s">
        <v>191</v>
      </c>
      <c r="E396" s="218" t="s">
        <v>22</v>
      </c>
      <c r="F396" s="219" t="s">
        <v>1312</v>
      </c>
      <c r="G396" s="217"/>
      <c r="H396" s="220">
        <v>15.13</v>
      </c>
      <c r="I396" s="221"/>
      <c r="J396" s="221"/>
      <c r="K396" s="217"/>
      <c r="L396" s="217"/>
      <c r="M396" s="222"/>
      <c r="N396" s="223"/>
      <c r="O396" s="224"/>
      <c r="P396" s="224"/>
      <c r="Q396" s="224"/>
      <c r="R396" s="224"/>
      <c r="S396" s="224"/>
      <c r="T396" s="224"/>
      <c r="U396" s="224"/>
      <c r="V396" s="224"/>
      <c r="W396" s="224"/>
      <c r="X396" s="225"/>
      <c r="AT396" s="226" t="s">
        <v>191</v>
      </c>
      <c r="AU396" s="226" t="s">
        <v>150</v>
      </c>
      <c r="AV396" s="14" t="s">
        <v>150</v>
      </c>
      <c r="AW396" s="14" t="s">
        <v>5</v>
      </c>
      <c r="AX396" s="14" t="s">
        <v>76</v>
      </c>
      <c r="AY396" s="226" t="s">
        <v>141</v>
      </c>
    </row>
    <row r="397" spans="2:51" s="13" customFormat="1" ht="11.25">
      <c r="B397" s="206"/>
      <c r="C397" s="207"/>
      <c r="D397" s="204" t="s">
        <v>191</v>
      </c>
      <c r="E397" s="208" t="s">
        <v>22</v>
      </c>
      <c r="F397" s="209" t="s">
        <v>1128</v>
      </c>
      <c r="G397" s="207"/>
      <c r="H397" s="208" t="s">
        <v>22</v>
      </c>
      <c r="I397" s="210"/>
      <c r="J397" s="210"/>
      <c r="K397" s="207"/>
      <c r="L397" s="207"/>
      <c r="M397" s="211"/>
      <c r="N397" s="212"/>
      <c r="O397" s="213"/>
      <c r="P397" s="213"/>
      <c r="Q397" s="213"/>
      <c r="R397" s="213"/>
      <c r="S397" s="213"/>
      <c r="T397" s="213"/>
      <c r="U397" s="213"/>
      <c r="V397" s="213"/>
      <c r="W397" s="213"/>
      <c r="X397" s="214"/>
      <c r="AT397" s="215" t="s">
        <v>191</v>
      </c>
      <c r="AU397" s="215" t="s">
        <v>150</v>
      </c>
      <c r="AV397" s="13" t="s">
        <v>84</v>
      </c>
      <c r="AW397" s="13" t="s">
        <v>5</v>
      </c>
      <c r="AX397" s="13" t="s">
        <v>76</v>
      </c>
      <c r="AY397" s="215" t="s">
        <v>141</v>
      </c>
    </row>
    <row r="398" spans="2:51" s="14" customFormat="1" ht="11.25">
      <c r="B398" s="216"/>
      <c r="C398" s="217"/>
      <c r="D398" s="204" t="s">
        <v>191</v>
      </c>
      <c r="E398" s="218" t="s">
        <v>22</v>
      </c>
      <c r="F398" s="219" t="s">
        <v>1313</v>
      </c>
      <c r="G398" s="217"/>
      <c r="H398" s="220">
        <v>15.9</v>
      </c>
      <c r="I398" s="221"/>
      <c r="J398" s="221"/>
      <c r="K398" s="217"/>
      <c r="L398" s="217"/>
      <c r="M398" s="222"/>
      <c r="N398" s="223"/>
      <c r="O398" s="224"/>
      <c r="P398" s="224"/>
      <c r="Q398" s="224"/>
      <c r="R398" s="224"/>
      <c r="S398" s="224"/>
      <c r="T398" s="224"/>
      <c r="U398" s="224"/>
      <c r="V398" s="224"/>
      <c r="W398" s="224"/>
      <c r="X398" s="225"/>
      <c r="AT398" s="226" t="s">
        <v>191</v>
      </c>
      <c r="AU398" s="226" t="s">
        <v>150</v>
      </c>
      <c r="AV398" s="14" t="s">
        <v>150</v>
      </c>
      <c r="AW398" s="14" t="s">
        <v>5</v>
      </c>
      <c r="AX398" s="14" t="s">
        <v>76</v>
      </c>
      <c r="AY398" s="226" t="s">
        <v>141</v>
      </c>
    </row>
    <row r="399" spans="2:51" s="13" customFormat="1" ht="11.25">
      <c r="B399" s="206"/>
      <c r="C399" s="207"/>
      <c r="D399" s="204" t="s">
        <v>191</v>
      </c>
      <c r="E399" s="208" t="s">
        <v>22</v>
      </c>
      <c r="F399" s="209" t="s">
        <v>1314</v>
      </c>
      <c r="G399" s="207"/>
      <c r="H399" s="208" t="s">
        <v>22</v>
      </c>
      <c r="I399" s="210"/>
      <c r="J399" s="210"/>
      <c r="K399" s="207"/>
      <c r="L399" s="207"/>
      <c r="M399" s="211"/>
      <c r="N399" s="212"/>
      <c r="O399" s="213"/>
      <c r="P399" s="213"/>
      <c r="Q399" s="213"/>
      <c r="R399" s="213"/>
      <c r="S399" s="213"/>
      <c r="T399" s="213"/>
      <c r="U399" s="213"/>
      <c r="V399" s="213"/>
      <c r="W399" s="213"/>
      <c r="X399" s="214"/>
      <c r="AT399" s="215" t="s">
        <v>191</v>
      </c>
      <c r="AU399" s="215" t="s">
        <v>150</v>
      </c>
      <c r="AV399" s="13" t="s">
        <v>84</v>
      </c>
      <c r="AW399" s="13" t="s">
        <v>5</v>
      </c>
      <c r="AX399" s="13" t="s">
        <v>76</v>
      </c>
      <c r="AY399" s="215" t="s">
        <v>141</v>
      </c>
    </row>
    <row r="400" spans="2:51" s="13" customFormat="1" ht="11.25">
      <c r="B400" s="206"/>
      <c r="C400" s="207"/>
      <c r="D400" s="204" t="s">
        <v>191</v>
      </c>
      <c r="E400" s="208" t="s">
        <v>22</v>
      </c>
      <c r="F400" s="209" t="s">
        <v>1124</v>
      </c>
      <c r="G400" s="207"/>
      <c r="H400" s="208" t="s">
        <v>22</v>
      </c>
      <c r="I400" s="210"/>
      <c r="J400" s="210"/>
      <c r="K400" s="207"/>
      <c r="L400" s="207"/>
      <c r="M400" s="211"/>
      <c r="N400" s="212"/>
      <c r="O400" s="213"/>
      <c r="P400" s="213"/>
      <c r="Q400" s="213"/>
      <c r="R400" s="213"/>
      <c r="S400" s="213"/>
      <c r="T400" s="213"/>
      <c r="U400" s="213"/>
      <c r="V400" s="213"/>
      <c r="W400" s="213"/>
      <c r="X400" s="214"/>
      <c r="AT400" s="215" t="s">
        <v>191</v>
      </c>
      <c r="AU400" s="215" t="s">
        <v>150</v>
      </c>
      <c r="AV400" s="13" t="s">
        <v>84</v>
      </c>
      <c r="AW400" s="13" t="s">
        <v>5</v>
      </c>
      <c r="AX400" s="13" t="s">
        <v>76</v>
      </c>
      <c r="AY400" s="215" t="s">
        <v>141</v>
      </c>
    </row>
    <row r="401" spans="1:65" s="14" customFormat="1" ht="11.25">
      <c r="B401" s="216"/>
      <c r="C401" s="217"/>
      <c r="D401" s="204" t="s">
        <v>191</v>
      </c>
      <c r="E401" s="218" t="s">
        <v>22</v>
      </c>
      <c r="F401" s="219" t="s">
        <v>1315</v>
      </c>
      <c r="G401" s="217"/>
      <c r="H401" s="220">
        <v>11.35</v>
      </c>
      <c r="I401" s="221"/>
      <c r="J401" s="221"/>
      <c r="K401" s="217"/>
      <c r="L401" s="217"/>
      <c r="M401" s="222"/>
      <c r="N401" s="223"/>
      <c r="O401" s="224"/>
      <c r="P401" s="224"/>
      <c r="Q401" s="224"/>
      <c r="R401" s="224"/>
      <c r="S401" s="224"/>
      <c r="T401" s="224"/>
      <c r="U401" s="224"/>
      <c r="V401" s="224"/>
      <c r="W401" s="224"/>
      <c r="X401" s="225"/>
      <c r="AT401" s="226" t="s">
        <v>191</v>
      </c>
      <c r="AU401" s="226" t="s">
        <v>150</v>
      </c>
      <c r="AV401" s="14" t="s">
        <v>150</v>
      </c>
      <c r="AW401" s="14" t="s">
        <v>5</v>
      </c>
      <c r="AX401" s="14" t="s">
        <v>76</v>
      </c>
      <c r="AY401" s="226" t="s">
        <v>141</v>
      </c>
    </row>
    <row r="402" spans="1:65" s="13" customFormat="1" ht="11.25">
      <c r="B402" s="206"/>
      <c r="C402" s="207"/>
      <c r="D402" s="204" t="s">
        <v>191</v>
      </c>
      <c r="E402" s="208" t="s">
        <v>22</v>
      </c>
      <c r="F402" s="209" t="s">
        <v>1316</v>
      </c>
      <c r="G402" s="207"/>
      <c r="H402" s="208" t="s">
        <v>22</v>
      </c>
      <c r="I402" s="210"/>
      <c r="J402" s="210"/>
      <c r="K402" s="207"/>
      <c r="L402" s="207"/>
      <c r="M402" s="211"/>
      <c r="N402" s="212"/>
      <c r="O402" s="213"/>
      <c r="P402" s="213"/>
      <c r="Q402" s="213"/>
      <c r="R402" s="213"/>
      <c r="S402" s="213"/>
      <c r="T402" s="213"/>
      <c r="U402" s="213"/>
      <c r="V402" s="213"/>
      <c r="W402" s="213"/>
      <c r="X402" s="214"/>
      <c r="AT402" s="215" t="s">
        <v>191</v>
      </c>
      <c r="AU402" s="215" t="s">
        <v>150</v>
      </c>
      <c r="AV402" s="13" t="s">
        <v>84</v>
      </c>
      <c r="AW402" s="13" t="s">
        <v>5</v>
      </c>
      <c r="AX402" s="13" t="s">
        <v>76</v>
      </c>
      <c r="AY402" s="215" t="s">
        <v>141</v>
      </c>
    </row>
    <row r="403" spans="1:65" s="14" customFormat="1" ht="11.25">
      <c r="B403" s="216"/>
      <c r="C403" s="217"/>
      <c r="D403" s="204" t="s">
        <v>191</v>
      </c>
      <c r="E403" s="218" t="s">
        <v>22</v>
      </c>
      <c r="F403" s="219" t="s">
        <v>1317</v>
      </c>
      <c r="G403" s="217"/>
      <c r="H403" s="220">
        <v>13.82</v>
      </c>
      <c r="I403" s="221"/>
      <c r="J403" s="221"/>
      <c r="K403" s="217"/>
      <c r="L403" s="217"/>
      <c r="M403" s="222"/>
      <c r="N403" s="223"/>
      <c r="O403" s="224"/>
      <c r="P403" s="224"/>
      <c r="Q403" s="224"/>
      <c r="R403" s="224"/>
      <c r="S403" s="224"/>
      <c r="T403" s="224"/>
      <c r="U403" s="224"/>
      <c r="V403" s="224"/>
      <c r="W403" s="224"/>
      <c r="X403" s="225"/>
      <c r="AT403" s="226" t="s">
        <v>191</v>
      </c>
      <c r="AU403" s="226" t="s">
        <v>150</v>
      </c>
      <c r="AV403" s="14" t="s">
        <v>150</v>
      </c>
      <c r="AW403" s="14" t="s">
        <v>5</v>
      </c>
      <c r="AX403" s="14" t="s">
        <v>76</v>
      </c>
      <c r="AY403" s="226" t="s">
        <v>141</v>
      </c>
    </row>
    <row r="404" spans="1:65" s="15" customFormat="1" ht="11.25">
      <c r="B404" s="227"/>
      <c r="C404" s="228"/>
      <c r="D404" s="204" t="s">
        <v>191</v>
      </c>
      <c r="E404" s="229" t="s">
        <v>22</v>
      </c>
      <c r="F404" s="230" t="s">
        <v>195</v>
      </c>
      <c r="G404" s="228"/>
      <c r="H404" s="231">
        <v>124.60599999999999</v>
      </c>
      <c r="I404" s="232"/>
      <c r="J404" s="232"/>
      <c r="K404" s="228"/>
      <c r="L404" s="228"/>
      <c r="M404" s="233"/>
      <c r="N404" s="234"/>
      <c r="O404" s="235"/>
      <c r="P404" s="235"/>
      <c r="Q404" s="235"/>
      <c r="R404" s="235"/>
      <c r="S404" s="235"/>
      <c r="T404" s="235"/>
      <c r="U404" s="235"/>
      <c r="V404" s="235"/>
      <c r="W404" s="235"/>
      <c r="X404" s="236"/>
      <c r="AT404" s="237" t="s">
        <v>191</v>
      </c>
      <c r="AU404" s="237" t="s">
        <v>150</v>
      </c>
      <c r="AV404" s="15" t="s">
        <v>185</v>
      </c>
      <c r="AW404" s="15" t="s">
        <v>5</v>
      </c>
      <c r="AX404" s="15" t="s">
        <v>84</v>
      </c>
      <c r="AY404" s="237" t="s">
        <v>141</v>
      </c>
    </row>
    <row r="405" spans="1:65" s="2" customFormat="1" ht="24.2" customHeight="1">
      <c r="A405" s="37"/>
      <c r="B405" s="38"/>
      <c r="C405" s="179" t="s">
        <v>1318</v>
      </c>
      <c r="D405" s="179" t="s">
        <v>144</v>
      </c>
      <c r="E405" s="180" t="s">
        <v>1319</v>
      </c>
      <c r="F405" s="181" t="s">
        <v>1320</v>
      </c>
      <c r="G405" s="182" t="s">
        <v>362</v>
      </c>
      <c r="H405" s="183">
        <v>132.13300000000001</v>
      </c>
      <c r="I405" s="184"/>
      <c r="J405" s="184"/>
      <c r="K405" s="185">
        <f>ROUND(P405*H405,2)</f>
        <v>0</v>
      </c>
      <c r="L405" s="181" t="s">
        <v>184</v>
      </c>
      <c r="M405" s="42"/>
      <c r="N405" s="186" t="s">
        <v>22</v>
      </c>
      <c r="O405" s="187" t="s">
        <v>46</v>
      </c>
      <c r="P405" s="188">
        <f>I405+J405</f>
        <v>0</v>
      </c>
      <c r="Q405" s="188">
        <f>ROUND(I405*H405,2)</f>
        <v>0</v>
      </c>
      <c r="R405" s="188">
        <f>ROUND(J405*H405,2)</f>
        <v>0</v>
      </c>
      <c r="S405" s="67"/>
      <c r="T405" s="189">
        <f>S405*H405</f>
        <v>0</v>
      </c>
      <c r="U405" s="189">
        <v>1.26999E-5</v>
      </c>
      <c r="V405" s="189">
        <f>U405*H405</f>
        <v>1.6780758867000001E-3</v>
      </c>
      <c r="W405" s="189">
        <v>0</v>
      </c>
      <c r="X405" s="190">
        <f>W405*H405</f>
        <v>0</v>
      </c>
      <c r="Y405" s="37"/>
      <c r="Z405" s="37"/>
      <c r="AA405" s="37"/>
      <c r="AB405" s="37"/>
      <c r="AC405" s="37"/>
      <c r="AD405" s="37"/>
      <c r="AE405" s="37"/>
      <c r="AR405" s="191" t="s">
        <v>371</v>
      </c>
      <c r="AT405" s="191" t="s">
        <v>144</v>
      </c>
      <c r="AU405" s="191" t="s">
        <v>150</v>
      </c>
      <c r="AY405" s="20" t="s">
        <v>141</v>
      </c>
      <c r="BE405" s="192">
        <f>IF(O405="základní",K405,0)</f>
        <v>0</v>
      </c>
      <c r="BF405" s="192">
        <f>IF(O405="snížená",K405,0)</f>
        <v>0</v>
      </c>
      <c r="BG405" s="192">
        <f>IF(O405="zákl. přenesená",K405,0)</f>
        <v>0</v>
      </c>
      <c r="BH405" s="192">
        <f>IF(O405="sníž. přenesená",K405,0)</f>
        <v>0</v>
      </c>
      <c r="BI405" s="192">
        <f>IF(O405="nulová",K405,0)</f>
        <v>0</v>
      </c>
      <c r="BJ405" s="20" t="s">
        <v>150</v>
      </c>
      <c r="BK405" s="192">
        <f>ROUND(P405*H405,2)</f>
        <v>0</v>
      </c>
      <c r="BL405" s="20" t="s">
        <v>371</v>
      </c>
      <c r="BM405" s="191" t="s">
        <v>1321</v>
      </c>
    </row>
    <row r="406" spans="1:65" s="2" customFormat="1" ht="11.25">
      <c r="A406" s="37"/>
      <c r="B406" s="38"/>
      <c r="C406" s="39"/>
      <c r="D406" s="199" t="s">
        <v>187</v>
      </c>
      <c r="E406" s="39"/>
      <c r="F406" s="200" t="s">
        <v>1322</v>
      </c>
      <c r="G406" s="39"/>
      <c r="H406" s="39"/>
      <c r="I406" s="201"/>
      <c r="J406" s="201"/>
      <c r="K406" s="39"/>
      <c r="L406" s="39"/>
      <c r="M406" s="42"/>
      <c r="N406" s="202"/>
      <c r="O406" s="203"/>
      <c r="P406" s="67"/>
      <c r="Q406" s="67"/>
      <c r="R406" s="67"/>
      <c r="S406" s="67"/>
      <c r="T406" s="67"/>
      <c r="U406" s="67"/>
      <c r="V406" s="67"/>
      <c r="W406" s="67"/>
      <c r="X406" s="68"/>
      <c r="Y406" s="37"/>
      <c r="Z406" s="37"/>
      <c r="AA406" s="37"/>
      <c r="AB406" s="37"/>
      <c r="AC406" s="37"/>
      <c r="AD406" s="37"/>
      <c r="AE406" s="37"/>
      <c r="AT406" s="20" t="s">
        <v>187</v>
      </c>
      <c r="AU406" s="20" t="s">
        <v>150</v>
      </c>
    </row>
    <row r="407" spans="1:65" s="13" customFormat="1" ht="11.25">
      <c r="B407" s="206"/>
      <c r="C407" s="207"/>
      <c r="D407" s="204" t="s">
        <v>191</v>
      </c>
      <c r="E407" s="208" t="s">
        <v>22</v>
      </c>
      <c r="F407" s="209" t="s">
        <v>537</v>
      </c>
      <c r="G407" s="207"/>
      <c r="H407" s="208" t="s">
        <v>22</v>
      </c>
      <c r="I407" s="210"/>
      <c r="J407" s="210"/>
      <c r="K407" s="207"/>
      <c r="L407" s="207"/>
      <c r="M407" s="211"/>
      <c r="N407" s="212"/>
      <c r="O407" s="213"/>
      <c r="P407" s="213"/>
      <c r="Q407" s="213"/>
      <c r="R407" s="213"/>
      <c r="S407" s="213"/>
      <c r="T407" s="213"/>
      <c r="U407" s="213"/>
      <c r="V407" s="213"/>
      <c r="W407" s="213"/>
      <c r="X407" s="214"/>
      <c r="AT407" s="215" t="s">
        <v>191</v>
      </c>
      <c r="AU407" s="215" t="s">
        <v>150</v>
      </c>
      <c r="AV407" s="13" t="s">
        <v>84</v>
      </c>
      <c r="AW407" s="13" t="s">
        <v>5</v>
      </c>
      <c r="AX407" s="13" t="s">
        <v>76</v>
      </c>
      <c r="AY407" s="215" t="s">
        <v>141</v>
      </c>
    </row>
    <row r="408" spans="1:65" s="14" customFormat="1" ht="11.25">
      <c r="B408" s="216"/>
      <c r="C408" s="217"/>
      <c r="D408" s="204" t="s">
        <v>191</v>
      </c>
      <c r="E408" s="218" t="s">
        <v>22</v>
      </c>
      <c r="F408" s="219" t="s">
        <v>1323</v>
      </c>
      <c r="G408" s="217"/>
      <c r="H408" s="220">
        <v>21.922000000000001</v>
      </c>
      <c r="I408" s="221"/>
      <c r="J408" s="221"/>
      <c r="K408" s="217"/>
      <c r="L408" s="217"/>
      <c r="M408" s="222"/>
      <c r="N408" s="223"/>
      <c r="O408" s="224"/>
      <c r="P408" s="224"/>
      <c r="Q408" s="224"/>
      <c r="R408" s="224"/>
      <c r="S408" s="224"/>
      <c r="T408" s="224"/>
      <c r="U408" s="224"/>
      <c r="V408" s="224"/>
      <c r="W408" s="224"/>
      <c r="X408" s="225"/>
      <c r="AT408" s="226" t="s">
        <v>191</v>
      </c>
      <c r="AU408" s="226" t="s">
        <v>150</v>
      </c>
      <c r="AV408" s="14" t="s">
        <v>150</v>
      </c>
      <c r="AW408" s="14" t="s">
        <v>5</v>
      </c>
      <c r="AX408" s="14" t="s">
        <v>76</v>
      </c>
      <c r="AY408" s="226" t="s">
        <v>141</v>
      </c>
    </row>
    <row r="409" spans="1:65" s="13" customFormat="1" ht="11.25">
      <c r="B409" s="206"/>
      <c r="C409" s="207"/>
      <c r="D409" s="204" t="s">
        <v>191</v>
      </c>
      <c r="E409" s="208" t="s">
        <v>22</v>
      </c>
      <c r="F409" s="209" t="s">
        <v>1324</v>
      </c>
      <c r="G409" s="207"/>
      <c r="H409" s="208" t="s">
        <v>22</v>
      </c>
      <c r="I409" s="210"/>
      <c r="J409" s="210"/>
      <c r="K409" s="207"/>
      <c r="L409" s="207"/>
      <c r="M409" s="211"/>
      <c r="N409" s="212"/>
      <c r="O409" s="213"/>
      <c r="P409" s="213"/>
      <c r="Q409" s="213"/>
      <c r="R409" s="213"/>
      <c r="S409" s="213"/>
      <c r="T409" s="213"/>
      <c r="U409" s="213"/>
      <c r="V409" s="213"/>
      <c r="W409" s="213"/>
      <c r="X409" s="214"/>
      <c r="AT409" s="215" t="s">
        <v>191</v>
      </c>
      <c r="AU409" s="215" t="s">
        <v>150</v>
      </c>
      <c r="AV409" s="13" t="s">
        <v>84</v>
      </c>
      <c r="AW409" s="13" t="s">
        <v>5</v>
      </c>
      <c r="AX409" s="13" t="s">
        <v>76</v>
      </c>
      <c r="AY409" s="215" t="s">
        <v>141</v>
      </c>
    </row>
    <row r="410" spans="1:65" s="14" customFormat="1" ht="11.25">
      <c r="B410" s="216"/>
      <c r="C410" s="217"/>
      <c r="D410" s="204" t="s">
        <v>191</v>
      </c>
      <c r="E410" s="218" t="s">
        <v>22</v>
      </c>
      <c r="F410" s="219" t="s">
        <v>1325</v>
      </c>
      <c r="G410" s="217"/>
      <c r="H410" s="220">
        <v>7.0289999999999999</v>
      </c>
      <c r="I410" s="221"/>
      <c r="J410" s="221"/>
      <c r="K410" s="217"/>
      <c r="L410" s="217"/>
      <c r="M410" s="222"/>
      <c r="N410" s="223"/>
      <c r="O410" s="224"/>
      <c r="P410" s="224"/>
      <c r="Q410" s="224"/>
      <c r="R410" s="224"/>
      <c r="S410" s="224"/>
      <c r="T410" s="224"/>
      <c r="U410" s="224"/>
      <c r="V410" s="224"/>
      <c r="W410" s="224"/>
      <c r="X410" s="225"/>
      <c r="AT410" s="226" t="s">
        <v>191</v>
      </c>
      <c r="AU410" s="226" t="s">
        <v>150</v>
      </c>
      <c r="AV410" s="14" t="s">
        <v>150</v>
      </c>
      <c r="AW410" s="14" t="s">
        <v>5</v>
      </c>
      <c r="AX410" s="14" t="s">
        <v>76</v>
      </c>
      <c r="AY410" s="226" t="s">
        <v>141</v>
      </c>
    </row>
    <row r="411" spans="1:65" s="13" customFormat="1" ht="11.25">
      <c r="B411" s="206"/>
      <c r="C411" s="207"/>
      <c r="D411" s="204" t="s">
        <v>191</v>
      </c>
      <c r="E411" s="208" t="s">
        <v>22</v>
      </c>
      <c r="F411" s="209" t="s">
        <v>1118</v>
      </c>
      <c r="G411" s="207"/>
      <c r="H411" s="208" t="s">
        <v>22</v>
      </c>
      <c r="I411" s="210"/>
      <c r="J411" s="210"/>
      <c r="K411" s="207"/>
      <c r="L411" s="207"/>
      <c r="M411" s="211"/>
      <c r="N411" s="212"/>
      <c r="O411" s="213"/>
      <c r="P411" s="213"/>
      <c r="Q411" s="213"/>
      <c r="R411" s="213"/>
      <c r="S411" s="213"/>
      <c r="T411" s="213"/>
      <c r="U411" s="213"/>
      <c r="V411" s="213"/>
      <c r="W411" s="213"/>
      <c r="X411" s="214"/>
      <c r="AT411" s="215" t="s">
        <v>191</v>
      </c>
      <c r="AU411" s="215" t="s">
        <v>150</v>
      </c>
      <c r="AV411" s="13" t="s">
        <v>84</v>
      </c>
      <c r="AW411" s="13" t="s">
        <v>5</v>
      </c>
      <c r="AX411" s="13" t="s">
        <v>76</v>
      </c>
      <c r="AY411" s="215" t="s">
        <v>141</v>
      </c>
    </row>
    <row r="412" spans="1:65" s="14" customFormat="1" ht="11.25">
      <c r="B412" s="216"/>
      <c r="C412" s="217"/>
      <c r="D412" s="204" t="s">
        <v>191</v>
      </c>
      <c r="E412" s="218" t="s">
        <v>22</v>
      </c>
      <c r="F412" s="219" t="s">
        <v>1326</v>
      </c>
      <c r="G412" s="217"/>
      <c r="H412" s="220">
        <v>7.77</v>
      </c>
      <c r="I412" s="221"/>
      <c r="J412" s="221"/>
      <c r="K412" s="217"/>
      <c r="L412" s="217"/>
      <c r="M412" s="222"/>
      <c r="N412" s="223"/>
      <c r="O412" s="224"/>
      <c r="P412" s="224"/>
      <c r="Q412" s="224"/>
      <c r="R412" s="224"/>
      <c r="S412" s="224"/>
      <c r="T412" s="224"/>
      <c r="U412" s="224"/>
      <c r="V412" s="224"/>
      <c r="W412" s="224"/>
      <c r="X412" s="225"/>
      <c r="AT412" s="226" t="s">
        <v>191</v>
      </c>
      <c r="AU412" s="226" t="s">
        <v>150</v>
      </c>
      <c r="AV412" s="14" t="s">
        <v>150</v>
      </c>
      <c r="AW412" s="14" t="s">
        <v>5</v>
      </c>
      <c r="AX412" s="14" t="s">
        <v>76</v>
      </c>
      <c r="AY412" s="226" t="s">
        <v>141</v>
      </c>
    </row>
    <row r="413" spans="1:65" s="13" customFormat="1" ht="11.25">
      <c r="B413" s="206"/>
      <c r="C413" s="207"/>
      <c r="D413" s="204" t="s">
        <v>191</v>
      </c>
      <c r="E413" s="208" t="s">
        <v>22</v>
      </c>
      <c r="F413" s="209" t="s">
        <v>1120</v>
      </c>
      <c r="G413" s="207"/>
      <c r="H413" s="208" t="s">
        <v>22</v>
      </c>
      <c r="I413" s="210"/>
      <c r="J413" s="210"/>
      <c r="K413" s="207"/>
      <c r="L413" s="207"/>
      <c r="M413" s="211"/>
      <c r="N413" s="212"/>
      <c r="O413" s="213"/>
      <c r="P413" s="213"/>
      <c r="Q413" s="213"/>
      <c r="R413" s="213"/>
      <c r="S413" s="213"/>
      <c r="T413" s="213"/>
      <c r="U413" s="213"/>
      <c r="V413" s="213"/>
      <c r="W413" s="213"/>
      <c r="X413" s="214"/>
      <c r="AT413" s="215" t="s">
        <v>191</v>
      </c>
      <c r="AU413" s="215" t="s">
        <v>150</v>
      </c>
      <c r="AV413" s="13" t="s">
        <v>84</v>
      </c>
      <c r="AW413" s="13" t="s">
        <v>5</v>
      </c>
      <c r="AX413" s="13" t="s">
        <v>76</v>
      </c>
      <c r="AY413" s="215" t="s">
        <v>141</v>
      </c>
    </row>
    <row r="414" spans="1:65" s="14" customFormat="1" ht="11.25">
      <c r="B414" s="216"/>
      <c r="C414" s="217"/>
      <c r="D414" s="204" t="s">
        <v>191</v>
      </c>
      <c r="E414" s="218" t="s">
        <v>22</v>
      </c>
      <c r="F414" s="219" t="s">
        <v>1327</v>
      </c>
      <c r="G414" s="217"/>
      <c r="H414" s="220">
        <v>12.568</v>
      </c>
      <c r="I414" s="221"/>
      <c r="J414" s="221"/>
      <c r="K414" s="217"/>
      <c r="L414" s="217"/>
      <c r="M414" s="222"/>
      <c r="N414" s="223"/>
      <c r="O414" s="224"/>
      <c r="P414" s="224"/>
      <c r="Q414" s="224"/>
      <c r="R414" s="224"/>
      <c r="S414" s="224"/>
      <c r="T414" s="224"/>
      <c r="U414" s="224"/>
      <c r="V414" s="224"/>
      <c r="W414" s="224"/>
      <c r="X414" s="225"/>
      <c r="AT414" s="226" t="s">
        <v>191</v>
      </c>
      <c r="AU414" s="226" t="s">
        <v>150</v>
      </c>
      <c r="AV414" s="14" t="s">
        <v>150</v>
      </c>
      <c r="AW414" s="14" t="s">
        <v>5</v>
      </c>
      <c r="AX414" s="14" t="s">
        <v>76</v>
      </c>
      <c r="AY414" s="226" t="s">
        <v>141</v>
      </c>
    </row>
    <row r="415" spans="1:65" s="13" customFormat="1" ht="11.25">
      <c r="B415" s="206"/>
      <c r="C415" s="207"/>
      <c r="D415" s="204" t="s">
        <v>191</v>
      </c>
      <c r="E415" s="208" t="s">
        <v>22</v>
      </c>
      <c r="F415" s="209" t="s">
        <v>1122</v>
      </c>
      <c r="G415" s="207"/>
      <c r="H415" s="208" t="s">
        <v>22</v>
      </c>
      <c r="I415" s="210"/>
      <c r="J415" s="210"/>
      <c r="K415" s="207"/>
      <c r="L415" s="207"/>
      <c r="M415" s="211"/>
      <c r="N415" s="212"/>
      <c r="O415" s="213"/>
      <c r="P415" s="213"/>
      <c r="Q415" s="213"/>
      <c r="R415" s="213"/>
      <c r="S415" s="213"/>
      <c r="T415" s="213"/>
      <c r="U415" s="213"/>
      <c r="V415" s="213"/>
      <c r="W415" s="213"/>
      <c r="X415" s="214"/>
      <c r="AT415" s="215" t="s">
        <v>191</v>
      </c>
      <c r="AU415" s="215" t="s">
        <v>150</v>
      </c>
      <c r="AV415" s="13" t="s">
        <v>84</v>
      </c>
      <c r="AW415" s="13" t="s">
        <v>5</v>
      </c>
      <c r="AX415" s="13" t="s">
        <v>76</v>
      </c>
      <c r="AY415" s="215" t="s">
        <v>141</v>
      </c>
    </row>
    <row r="416" spans="1:65" s="14" customFormat="1" ht="22.5">
      <c r="B416" s="216"/>
      <c r="C416" s="217"/>
      <c r="D416" s="204" t="s">
        <v>191</v>
      </c>
      <c r="E416" s="218" t="s">
        <v>22</v>
      </c>
      <c r="F416" s="219" t="s">
        <v>1328</v>
      </c>
      <c r="G416" s="217"/>
      <c r="H416" s="220">
        <v>25.064</v>
      </c>
      <c r="I416" s="221"/>
      <c r="J416" s="221"/>
      <c r="K416" s="217"/>
      <c r="L416" s="217"/>
      <c r="M416" s="222"/>
      <c r="N416" s="223"/>
      <c r="O416" s="224"/>
      <c r="P416" s="224"/>
      <c r="Q416" s="224"/>
      <c r="R416" s="224"/>
      <c r="S416" s="224"/>
      <c r="T416" s="224"/>
      <c r="U416" s="224"/>
      <c r="V416" s="224"/>
      <c r="W416" s="224"/>
      <c r="X416" s="225"/>
      <c r="AT416" s="226" t="s">
        <v>191</v>
      </c>
      <c r="AU416" s="226" t="s">
        <v>150</v>
      </c>
      <c r="AV416" s="14" t="s">
        <v>150</v>
      </c>
      <c r="AW416" s="14" t="s">
        <v>5</v>
      </c>
      <c r="AX416" s="14" t="s">
        <v>76</v>
      </c>
      <c r="AY416" s="226" t="s">
        <v>141</v>
      </c>
    </row>
    <row r="417" spans="1:65" s="13" customFormat="1" ht="11.25">
      <c r="B417" s="206"/>
      <c r="C417" s="207"/>
      <c r="D417" s="204" t="s">
        <v>191</v>
      </c>
      <c r="E417" s="208" t="s">
        <v>22</v>
      </c>
      <c r="F417" s="209" t="s">
        <v>1124</v>
      </c>
      <c r="G417" s="207"/>
      <c r="H417" s="208" t="s">
        <v>22</v>
      </c>
      <c r="I417" s="210"/>
      <c r="J417" s="210"/>
      <c r="K417" s="207"/>
      <c r="L417" s="207"/>
      <c r="M417" s="211"/>
      <c r="N417" s="212"/>
      <c r="O417" s="213"/>
      <c r="P417" s="213"/>
      <c r="Q417" s="213"/>
      <c r="R417" s="213"/>
      <c r="S417" s="213"/>
      <c r="T417" s="213"/>
      <c r="U417" s="213"/>
      <c r="V417" s="213"/>
      <c r="W417" s="213"/>
      <c r="X417" s="214"/>
      <c r="AT417" s="215" t="s">
        <v>191</v>
      </c>
      <c r="AU417" s="215" t="s">
        <v>150</v>
      </c>
      <c r="AV417" s="13" t="s">
        <v>84</v>
      </c>
      <c r="AW417" s="13" t="s">
        <v>5</v>
      </c>
      <c r="AX417" s="13" t="s">
        <v>76</v>
      </c>
      <c r="AY417" s="215" t="s">
        <v>141</v>
      </c>
    </row>
    <row r="418" spans="1:65" s="14" customFormat="1" ht="11.25">
      <c r="B418" s="216"/>
      <c r="C418" s="217"/>
      <c r="D418" s="204" t="s">
        <v>191</v>
      </c>
      <c r="E418" s="218" t="s">
        <v>22</v>
      </c>
      <c r="F418" s="219" t="s">
        <v>1329</v>
      </c>
      <c r="G418" s="217"/>
      <c r="H418" s="220">
        <v>10.24</v>
      </c>
      <c r="I418" s="221"/>
      <c r="J418" s="221"/>
      <c r="K418" s="217"/>
      <c r="L418" s="217"/>
      <c r="M418" s="222"/>
      <c r="N418" s="223"/>
      <c r="O418" s="224"/>
      <c r="P418" s="224"/>
      <c r="Q418" s="224"/>
      <c r="R418" s="224"/>
      <c r="S418" s="224"/>
      <c r="T418" s="224"/>
      <c r="U418" s="224"/>
      <c r="V418" s="224"/>
      <c r="W418" s="224"/>
      <c r="X418" s="225"/>
      <c r="AT418" s="226" t="s">
        <v>191</v>
      </c>
      <c r="AU418" s="226" t="s">
        <v>150</v>
      </c>
      <c r="AV418" s="14" t="s">
        <v>150</v>
      </c>
      <c r="AW418" s="14" t="s">
        <v>5</v>
      </c>
      <c r="AX418" s="14" t="s">
        <v>76</v>
      </c>
      <c r="AY418" s="226" t="s">
        <v>141</v>
      </c>
    </row>
    <row r="419" spans="1:65" s="13" customFormat="1" ht="11.25">
      <c r="B419" s="206"/>
      <c r="C419" s="207"/>
      <c r="D419" s="204" t="s">
        <v>191</v>
      </c>
      <c r="E419" s="208" t="s">
        <v>22</v>
      </c>
      <c r="F419" s="209" t="s">
        <v>1128</v>
      </c>
      <c r="G419" s="207"/>
      <c r="H419" s="208" t="s">
        <v>22</v>
      </c>
      <c r="I419" s="210"/>
      <c r="J419" s="210"/>
      <c r="K419" s="207"/>
      <c r="L419" s="207"/>
      <c r="M419" s="211"/>
      <c r="N419" s="212"/>
      <c r="O419" s="213"/>
      <c r="P419" s="213"/>
      <c r="Q419" s="213"/>
      <c r="R419" s="213"/>
      <c r="S419" s="213"/>
      <c r="T419" s="213"/>
      <c r="U419" s="213"/>
      <c r="V419" s="213"/>
      <c r="W419" s="213"/>
      <c r="X419" s="214"/>
      <c r="AT419" s="215" t="s">
        <v>191</v>
      </c>
      <c r="AU419" s="215" t="s">
        <v>150</v>
      </c>
      <c r="AV419" s="13" t="s">
        <v>84</v>
      </c>
      <c r="AW419" s="13" t="s">
        <v>5</v>
      </c>
      <c r="AX419" s="13" t="s">
        <v>76</v>
      </c>
      <c r="AY419" s="215" t="s">
        <v>141</v>
      </c>
    </row>
    <row r="420" spans="1:65" s="14" customFormat="1" ht="11.25">
      <c r="B420" s="216"/>
      <c r="C420" s="217"/>
      <c r="D420" s="204" t="s">
        <v>191</v>
      </c>
      <c r="E420" s="218" t="s">
        <v>22</v>
      </c>
      <c r="F420" s="219" t="s">
        <v>1330</v>
      </c>
      <c r="G420" s="217"/>
      <c r="H420" s="220">
        <v>15.9</v>
      </c>
      <c r="I420" s="221"/>
      <c r="J420" s="221"/>
      <c r="K420" s="217"/>
      <c r="L420" s="217"/>
      <c r="M420" s="222"/>
      <c r="N420" s="223"/>
      <c r="O420" s="224"/>
      <c r="P420" s="224"/>
      <c r="Q420" s="224"/>
      <c r="R420" s="224"/>
      <c r="S420" s="224"/>
      <c r="T420" s="224"/>
      <c r="U420" s="224"/>
      <c r="V420" s="224"/>
      <c r="W420" s="224"/>
      <c r="X420" s="225"/>
      <c r="AT420" s="226" t="s">
        <v>191</v>
      </c>
      <c r="AU420" s="226" t="s">
        <v>150</v>
      </c>
      <c r="AV420" s="14" t="s">
        <v>150</v>
      </c>
      <c r="AW420" s="14" t="s">
        <v>5</v>
      </c>
      <c r="AX420" s="14" t="s">
        <v>76</v>
      </c>
      <c r="AY420" s="226" t="s">
        <v>141</v>
      </c>
    </row>
    <row r="421" spans="1:65" s="13" customFormat="1" ht="11.25">
      <c r="B421" s="206"/>
      <c r="C421" s="207"/>
      <c r="D421" s="204" t="s">
        <v>191</v>
      </c>
      <c r="E421" s="208" t="s">
        <v>22</v>
      </c>
      <c r="F421" s="209" t="s">
        <v>1130</v>
      </c>
      <c r="G421" s="207"/>
      <c r="H421" s="208" t="s">
        <v>22</v>
      </c>
      <c r="I421" s="210"/>
      <c r="J421" s="210"/>
      <c r="K421" s="207"/>
      <c r="L421" s="207"/>
      <c r="M421" s="211"/>
      <c r="N421" s="212"/>
      <c r="O421" s="213"/>
      <c r="P421" s="213"/>
      <c r="Q421" s="213"/>
      <c r="R421" s="213"/>
      <c r="S421" s="213"/>
      <c r="T421" s="213"/>
      <c r="U421" s="213"/>
      <c r="V421" s="213"/>
      <c r="W421" s="213"/>
      <c r="X421" s="214"/>
      <c r="AT421" s="215" t="s">
        <v>191</v>
      </c>
      <c r="AU421" s="215" t="s">
        <v>150</v>
      </c>
      <c r="AV421" s="13" t="s">
        <v>84</v>
      </c>
      <c r="AW421" s="13" t="s">
        <v>5</v>
      </c>
      <c r="AX421" s="13" t="s">
        <v>76</v>
      </c>
      <c r="AY421" s="215" t="s">
        <v>141</v>
      </c>
    </row>
    <row r="422" spans="1:65" s="14" customFormat="1" ht="11.25">
      <c r="B422" s="216"/>
      <c r="C422" s="217"/>
      <c r="D422" s="204" t="s">
        <v>191</v>
      </c>
      <c r="E422" s="218" t="s">
        <v>22</v>
      </c>
      <c r="F422" s="219" t="s">
        <v>1331</v>
      </c>
      <c r="G422" s="217"/>
      <c r="H422" s="220">
        <v>15.13</v>
      </c>
      <c r="I422" s="221"/>
      <c r="J422" s="221"/>
      <c r="K422" s="217"/>
      <c r="L422" s="217"/>
      <c r="M422" s="222"/>
      <c r="N422" s="223"/>
      <c r="O422" s="224"/>
      <c r="P422" s="224"/>
      <c r="Q422" s="224"/>
      <c r="R422" s="224"/>
      <c r="S422" s="224"/>
      <c r="T422" s="224"/>
      <c r="U422" s="224"/>
      <c r="V422" s="224"/>
      <c r="W422" s="224"/>
      <c r="X422" s="225"/>
      <c r="AT422" s="226" t="s">
        <v>191</v>
      </c>
      <c r="AU422" s="226" t="s">
        <v>150</v>
      </c>
      <c r="AV422" s="14" t="s">
        <v>150</v>
      </c>
      <c r="AW422" s="14" t="s">
        <v>5</v>
      </c>
      <c r="AX422" s="14" t="s">
        <v>76</v>
      </c>
      <c r="AY422" s="226" t="s">
        <v>141</v>
      </c>
    </row>
    <row r="423" spans="1:65" s="13" customFormat="1" ht="11.25">
      <c r="B423" s="206"/>
      <c r="C423" s="207"/>
      <c r="D423" s="204" t="s">
        <v>191</v>
      </c>
      <c r="E423" s="208" t="s">
        <v>22</v>
      </c>
      <c r="F423" s="209" t="s">
        <v>1132</v>
      </c>
      <c r="G423" s="207"/>
      <c r="H423" s="208" t="s">
        <v>22</v>
      </c>
      <c r="I423" s="210"/>
      <c r="J423" s="210"/>
      <c r="K423" s="207"/>
      <c r="L423" s="207"/>
      <c r="M423" s="211"/>
      <c r="N423" s="212"/>
      <c r="O423" s="213"/>
      <c r="P423" s="213"/>
      <c r="Q423" s="213"/>
      <c r="R423" s="213"/>
      <c r="S423" s="213"/>
      <c r="T423" s="213"/>
      <c r="U423" s="213"/>
      <c r="V423" s="213"/>
      <c r="W423" s="213"/>
      <c r="X423" s="214"/>
      <c r="AT423" s="215" t="s">
        <v>191</v>
      </c>
      <c r="AU423" s="215" t="s">
        <v>150</v>
      </c>
      <c r="AV423" s="13" t="s">
        <v>84</v>
      </c>
      <c r="AW423" s="13" t="s">
        <v>5</v>
      </c>
      <c r="AX423" s="13" t="s">
        <v>76</v>
      </c>
      <c r="AY423" s="215" t="s">
        <v>141</v>
      </c>
    </row>
    <row r="424" spans="1:65" s="14" customFormat="1" ht="11.25">
      <c r="B424" s="216"/>
      <c r="C424" s="217"/>
      <c r="D424" s="204" t="s">
        <v>191</v>
      </c>
      <c r="E424" s="218" t="s">
        <v>22</v>
      </c>
      <c r="F424" s="219" t="s">
        <v>1332</v>
      </c>
      <c r="G424" s="217"/>
      <c r="H424" s="220">
        <v>16.510000000000002</v>
      </c>
      <c r="I424" s="221"/>
      <c r="J424" s="221"/>
      <c r="K424" s="217"/>
      <c r="L424" s="217"/>
      <c r="M424" s="222"/>
      <c r="N424" s="223"/>
      <c r="O424" s="224"/>
      <c r="P424" s="224"/>
      <c r="Q424" s="224"/>
      <c r="R424" s="224"/>
      <c r="S424" s="224"/>
      <c r="T424" s="224"/>
      <c r="U424" s="224"/>
      <c r="V424" s="224"/>
      <c r="W424" s="224"/>
      <c r="X424" s="225"/>
      <c r="AT424" s="226" t="s">
        <v>191</v>
      </c>
      <c r="AU424" s="226" t="s">
        <v>150</v>
      </c>
      <c r="AV424" s="14" t="s">
        <v>150</v>
      </c>
      <c r="AW424" s="14" t="s">
        <v>5</v>
      </c>
      <c r="AX424" s="14" t="s">
        <v>76</v>
      </c>
      <c r="AY424" s="226" t="s">
        <v>141</v>
      </c>
    </row>
    <row r="425" spans="1:65" s="15" customFormat="1" ht="11.25">
      <c r="B425" s="227"/>
      <c r="C425" s="228"/>
      <c r="D425" s="204" t="s">
        <v>191</v>
      </c>
      <c r="E425" s="229" t="s">
        <v>22</v>
      </c>
      <c r="F425" s="230" t="s">
        <v>195</v>
      </c>
      <c r="G425" s="228"/>
      <c r="H425" s="231">
        <v>132.13300000000001</v>
      </c>
      <c r="I425" s="232"/>
      <c r="J425" s="232"/>
      <c r="K425" s="228"/>
      <c r="L425" s="228"/>
      <c r="M425" s="233"/>
      <c r="N425" s="234"/>
      <c r="O425" s="235"/>
      <c r="P425" s="235"/>
      <c r="Q425" s="235"/>
      <c r="R425" s="235"/>
      <c r="S425" s="235"/>
      <c r="T425" s="235"/>
      <c r="U425" s="235"/>
      <c r="V425" s="235"/>
      <c r="W425" s="235"/>
      <c r="X425" s="236"/>
      <c r="AT425" s="237" t="s">
        <v>191</v>
      </c>
      <c r="AU425" s="237" t="s">
        <v>150</v>
      </c>
      <c r="AV425" s="15" t="s">
        <v>185</v>
      </c>
      <c r="AW425" s="15" t="s">
        <v>5</v>
      </c>
      <c r="AX425" s="15" t="s">
        <v>84</v>
      </c>
      <c r="AY425" s="237" t="s">
        <v>141</v>
      </c>
    </row>
    <row r="426" spans="1:65" s="2" customFormat="1" ht="24.2" customHeight="1">
      <c r="A426" s="37"/>
      <c r="B426" s="38"/>
      <c r="C426" s="249" t="s">
        <v>1029</v>
      </c>
      <c r="D426" s="249" t="s">
        <v>305</v>
      </c>
      <c r="E426" s="250" t="s">
        <v>1333</v>
      </c>
      <c r="F426" s="251" t="s">
        <v>1334</v>
      </c>
      <c r="G426" s="252" t="s">
        <v>362</v>
      </c>
      <c r="H426" s="253">
        <v>134.77600000000001</v>
      </c>
      <c r="I426" s="254"/>
      <c r="J426" s="255"/>
      <c r="K426" s="256">
        <f>ROUND(P426*H426,2)</f>
        <v>0</v>
      </c>
      <c r="L426" s="251" t="s">
        <v>184</v>
      </c>
      <c r="M426" s="257"/>
      <c r="N426" s="258" t="s">
        <v>22</v>
      </c>
      <c r="O426" s="187" t="s">
        <v>46</v>
      </c>
      <c r="P426" s="188">
        <f>I426+J426</f>
        <v>0</v>
      </c>
      <c r="Q426" s="188">
        <f>ROUND(I426*H426,2)</f>
        <v>0</v>
      </c>
      <c r="R426" s="188">
        <f>ROUND(J426*H426,2)</f>
        <v>0</v>
      </c>
      <c r="S426" s="67"/>
      <c r="T426" s="189">
        <f>S426*H426</f>
        <v>0</v>
      </c>
      <c r="U426" s="189">
        <v>2.9999999999999997E-4</v>
      </c>
      <c r="V426" s="189">
        <f>U426*H426</f>
        <v>4.0432799999999998E-2</v>
      </c>
      <c r="W426" s="189">
        <v>0</v>
      </c>
      <c r="X426" s="190">
        <f>W426*H426</f>
        <v>0</v>
      </c>
      <c r="Y426" s="37"/>
      <c r="Z426" s="37"/>
      <c r="AA426" s="37"/>
      <c r="AB426" s="37"/>
      <c r="AC426" s="37"/>
      <c r="AD426" s="37"/>
      <c r="AE426" s="37"/>
      <c r="AR426" s="191" t="s">
        <v>475</v>
      </c>
      <c r="AT426" s="191" t="s">
        <v>305</v>
      </c>
      <c r="AU426" s="191" t="s">
        <v>150</v>
      </c>
      <c r="AY426" s="20" t="s">
        <v>141</v>
      </c>
      <c r="BE426" s="192">
        <f>IF(O426="základní",K426,0)</f>
        <v>0</v>
      </c>
      <c r="BF426" s="192">
        <f>IF(O426="snížená",K426,0)</f>
        <v>0</v>
      </c>
      <c r="BG426" s="192">
        <f>IF(O426="zákl. přenesená",K426,0)</f>
        <v>0</v>
      </c>
      <c r="BH426" s="192">
        <f>IF(O426="sníž. přenesená",K426,0)</f>
        <v>0</v>
      </c>
      <c r="BI426" s="192">
        <f>IF(O426="nulová",K426,0)</f>
        <v>0</v>
      </c>
      <c r="BJ426" s="20" t="s">
        <v>150</v>
      </c>
      <c r="BK426" s="192">
        <f>ROUND(P426*H426,2)</f>
        <v>0</v>
      </c>
      <c r="BL426" s="20" t="s">
        <v>371</v>
      </c>
      <c r="BM426" s="191" t="s">
        <v>1335</v>
      </c>
    </row>
    <row r="427" spans="1:65" s="14" customFormat="1" ht="11.25">
      <c r="B427" s="216"/>
      <c r="C427" s="217"/>
      <c r="D427" s="204" t="s">
        <v>191</v>
      </c>
      <c r="E427" s="218" t="s">
        <v>22</v>
      </c>
      <c r="F427" s="219" t="s">
        <v>1336</v>
      </c>
      <c r="G427" s="217"/>
      <c r="H427" s="220">
        <v>132.13300000000001</v>
      </c>
      <c r="I427" s="221"/>
      <c r="J427" s="221"/>
      <c r="K427" s="217"/>
      <c r="L427" s="217"/>
      <c r="M427" s="222"/>
      <c r="N427" s="223"/>
      <c r="O427" s="224"/>
      <c r="P427" s="224"/>
      <c r="Q427" s="224"/>
      <c r="R427" s="224"/>
      <c r="S427" s="224"/>
      <c r="T427" s="224"/>
      <c r="U427" s="224"/>
      <c r="V427" s="224"/>
      <c r="W427" s="224"/>
      <c r="X427" s="225"/>
      <c r="AT427" s="226" t="s">
        <v>191</v>
      </c>
      <c r="AU427" s="226" t="s">
        <v>150</v>
      </c>
      <c r="AV427" s="14" t="s">
        <v>150</v>
      </c>
      <c r="AW427" s="14" t="s">
        <v>5</v>
      </c>
      <c r="AX427" s="14" t="s">
        <v>76</v>
      </c>
      <c r="AY427" s="226" t="s">
        <v>141</v>
      </c>
    </row>
    <row r="428" spans="1:65" s="15" customFormat="1" ht="11.25">
      <c r="B428" s="227"/>
      <c r="C428" s="228"/>
      <c r="D428" s="204" t="s">
        <v>191</v>
      </c>
      <c r="E428" s="229" t="s">
        <v>22</v>
      </c>
      <c r="F428" s="230" t="s">
        <v>195</v>
      </c>
      <c r="G428" s="228"/>
      <c r="H428" s="231">
        <v>132.13300000000001</v>
      </c>
      <c r="I428" s="232"/>
      <c r="J428" s="232"/>
      <c r="K428" s="228"/>
      <c r="L428" s="228"/>
      <c r="M428" s="233"/>
      <c r="N428" s="234"/>
      <c r="O428" s="235"/>
      <c r="P428" s="235"/>
      <c r="Q428" s="235"/>
      <c r="R428" s="235"/>
      <c r="S428" s="235"/>
      <c r="T428" s="235"/>
      <c r="U428" s="235"/>
      <c r="V428" s="235"/>
      <c r="W428" s="235"/>
      <c r="X428" s="236"/>
      <c r="AT428" s="237" t="s">
        <v>191</v>
      </c>
      <c r="AU428" s="237" t="s">
        <v>150</v>
      </c>
      <c r="AV428" s="15" t="s">
        <v>185</v>
      </c>
      <c r="AW428" s="15" t="s">
        <v>5</v>
      </c>
      <c r="AX428" s="15" t="s">
        <v>84</v>
      </c>
      <c r="AY428" s="237" t="s">
        <v>141</v>
      </c>
    </row>
    <row r="429" spans="1:65" s="14" customFormat="1" ht="11.25">
      <c r="B429" s="216"/>
      <c r="C429" s="217"/>
      <c r="D429" s="204" t="s">
        <v>191</v>
      </c>
      <c r="E429" s="217"/>
      <c r="F429" s="219" t="s">
        <v>1337</v>
      </c>
      <c r="G429" s="217"/>
      <c r="H429" s="220">
        <v>134.77600000000001</v>
      </c>
      <c r="I429" s="221"/>
      <c r="J429" s="221"/>
      <c r="K429" s="217"/>
      <c r="L429" s="217"/>
      <c r="M429" s="222"/>
      <c r="N429" s="223"/>
      <c r="O429" s="224"/>
      <c r="P429" s="224"/>
      <c r="Q429" s="224"/>
      <c r="R429" s="224"/>
      <c r="S429" s="224"/>
      <c r="T429" s="224"/>
      <c r="U429" s="224"/>
      <c r="V429" s="224"/>
      <c r="W429" s="224"/>
      <c r="X429" s="225"/>
      <c r="AT429" s="226" t="s">
        <v>191</v>
      </c>
      <c r="AU429" s="226" t="s">
        <v>150</v>
      </c>
      <c r="AV429" s="14" t="s">
        <v>150</v>
      </c>
      <c r="AW429" s="14" t="s">
        <v>4</v>
      </c>
      <c r="AX429" s="14" t="s">
        <v>84</v>
      </c>
      <c r="AY429" s="226" t="s">
        <v>141</v>
      </c>
    </row>
    <row r="430" spans="1:65" s="2" customFormat="1" ht="24.2" customHeight="1">
      <c r="A430" s="37"/>
      <c r="B430" s="38"/>
      <c r="C430" s="179" t="s">
        <v>1338</v>
      </c>
      <c r="D430" s="179" t="s">
        <v>144</v>
      </c>
      <c r="E430" s="180" t="s">
        <v>1339</v>
      </c>
      <c r="F430" s="181" t="s">
        <v>1340</v>
      </c>
      <c r="G430" s="182" t="s">
        <v>362</v>
      </c>
      <c r="H430" s="183">
        <v>0.9</v>
      </c>
      <c r="I430" s="184"/>
      <c r="J430" s="184"/>
      <c r="K430" s="185">
        <f>ROUND(P430*H430,2)</f>
        <v>0</v>
      </c>
      <c r="L430" s="181" t="s">
        <v>184</v>
      </c>
      <c r="M430" s="42"/>
      <c r="N430" s="186" t="s">
        <v>22</v>
      </c>
      <c r="O430" s="187" t="s">
        <v>46</v>
      </c>
      <c r="P430" s="188">
        <f>I430+J430</f>
        <v>0</v>
      </c>
      <c r="Q430" s="188">
        <f>ROUND(I430*H430,2)</f>
        <v>0</v>
      </c>
      <c r="R430" s="188">
        <f>ROUND(J430*H430,2)</f>
        <v>0</v>
      </c>
      <c r="S430" s="67"/>
      <c r="T430" s="189">
        <f>S430*H430</f>
        <v>0</v>
      </c>
      <c r="U430" s="189">
        <v>0</v>
      </c>
      <c r="V430" s="189">
        <f>U430*H430</f>
        <v>0</v>
      </c>
      <c r="W430" s="189">
        <v>0</v>
      </c>
      <c r="X430" s="190">
        <f>W430*H430</f>
        <v>0</v>
      </c>
      <c r="Y430" s="37"/>
      <c r="Z430" s="37"/>
      <c r="AA430" s="37"/>
      <c r="AB430" s="37"/>
      <c r="AC430" s="37"/>
      <c r="AD430" s="37"/>
      <c r="AE430" s="37"/>
      <c r="AR430" s="191" t="s">
        <v>371</v>
      </c>
      <c r="AT430" s="191" t="s">
        <v>144</v>
      </c>
      <c r="AU430" s="191" t="s">
        <v>150</v>
      </c>
      <c r="AY430" s="20" t="s">
        <v>141</v>
      </c>
      <c r="BE430" s="192">
        <f>IF(O430="základní",K430,0)</f>
        <v>0</v>
      </c>
      <c r="BF430" s="192">
        <f>IF(O430="snížená",K430,0)</f>
        <v>0</v>
      </c>
      <c r="BG430" s="192">
        <f>IF(O430="zákl. přenesená",K430,0)</f>
        <v>0</v>
      </c>
      <c r="BH430" s="192">
        <f>IF(O430="sníž. přenesená",K430,0)</f>
        <v>0</v>
      </c>
      <c r="BI430" s="192">
        <f>IF(O430="nulová",K430,0)</f>
        <v>0</v>
      </c>
      <c r="BJ430" s="20" t="s">
        <v>150</v>
      </c>
      <c r="BK430" s="192">
        <f>ROUND(P430*H430,2)</f>
        <v>0</v>
      </c>
      <c r="BL430" s="20" t="s">
        <v>371</v>
      </c>
      <c r="BM430" s="191" t="s">
        <v>1341</v>
      </c>
    </row>
    <row r="431" spans="1:65" s="2" customFormat="1" ht="11.25">
      <c r="A431" s="37"/>
      <c r="B431" s="38"/>
      <c r="C431" s="39"/>
      <c r="D431" s="199" t="s">
        <v>187</v>
      </c>
      <c r="E431" s="39"/>
      <c r="F431" s="200" t="s">
        <v>1342</v>
      </c>
      <c r="G431" s="39"/>
      <c r="H431" s="39"/>
      <c r="I431" s="201"/>
      <c r="J431" s="201"/>
      <c r="K431" s="39"/>
      <c r="L431" s="39"/>
      <c r="M431" s="42"/>
      <c r="N431" s="202"/>
      <c r="O431" s="203"/>
      <c r="P431" s="67"/>
      <c r="Q431" s="67"/>
      <c r="R431" s="67"/>
      <c r="S431" s="67"/>
      <c r="T431" s="67"/>
      <c r="U431" s="67"/>
      <c r="V431" s="67"/>
      <c r="W431" s="67"/>
      <c r="X431" s="68"/>
      <c r="Y431" s="37"/>
      <c r="Z431" s="37"/>
      <c r="AA431" s="37"/>
      <c r="AB431" s="37"/>
      <c r="AC431" s="37"/>
      <c r="AD431" s="37"/>
      <c r="AE431" s="37"/>
      <c r="AT431" s="20" t="s">
        <v>187</v>
      </c>
      <c r="AU431" s="20" t="s">
        <v>150</v>
      </c>
    </row>
    <row r="432" spans="1:65" s="13" customFormat="1" ht="11.25">
      <c r="B432" s="206"/>
      <c r="C432" s="207"/>
      <c r="D432" s="204" t="s">
        <v>191</v>
      </c>
      <c r="E432" s="208" t="s">
        <v>22</v>
      </c>
      <c r="F432" s="209" t="s">
        <v>1343</v>
      </c>
      <c r="G432" s="207"/>
      <c r="H432" s="208" t="s">
        <v>22</v>
      </c>
      <c r="I432" s="210"/>
      <c r="J432" s="210"/>
      <c r="K432" s="207"/>
      <c r="L432" s="207"/>
      <c r="M432" s="211"/>
      <c r="N432" s="212"/>
      <c r="O432" s="213"/>
      <c r="P432" s="213"/>
      <c r="Q432" s="213"/>
      <c r="R432" s="213"/>
      <c r="S432" s="213"/>
      <c r="T432" s="213"/>
      <c r="U432" s="213"/>
      <c r="V432" s="213"/>
      <c r="W432" s="213"/>
      <c r="X432" s="214"/>
      <c r="AT432" s="215" t="s">
        <v>191</v>
      </c>
      <c r="AU432" s="215" t="s">
        <v>150</v>
      </c>
      <c r="AV432" s="13" t="s">
        <v>84</v>
      </c>
      <c r="AW432" s="13" t="s">
        <v>5</v>
      </c>
      <c r="AX432" s="13" t="s">
        <v>76</v>
      </c>
      <c r="AY432" s="215" t="s">
        <v>141</v>
      </c>
    </row>
    <row r="433" spans="1:65" s="14" customFormat="1" ht="11.25">
      <c r="B433" s="216"/>
      <c r="C433" s="217"/>
      <c r="D433" s="204" t="s">
        <v>191</v>
      </c>
      <c r="E433" s="218" t="s">
        <v>22</v>
      </c>
      <c r="F433" s="219" t="s">
        <v>1344</v>
      </c>
      <c r="G433" s="217"/>
      <c r="H433" s="220">
        <v>0.9</v>
      </c>
      <c r="I433" s="221"/>
      <c r="J433" s="221"/>
      <c r="K433" s="217"/>
      <c r="L433" s="217"/>
      <c r="M433" s="222"/>
      <c r="N433" s="223"/>
      <c r="O433" s="224"/>
      <c r="P433" s="224"/>
      <c r="Q433" s="224"/>
      <c r="R433" s="224"/>
      <c r="S433" s="224"/>
      <c r="T433" s="224"/>
      <c r="U433" s="224"/>
      <c r="V433" s="224"/>
      <c r="W433" s="224"/>
      <c r="X433" s="225"/>
      <c r="AT433" s="226" t="s">
        <v>191</v>
      </c>
      <c r="AU433" s="226" t="s">
        <v>150</v>
      </c>
      <c r="AV433" s="14" t="s">
        <v>150</v>
      </c>
      <c r="AW433" s="14" t="s">
        <v>5</v>
      </c>
      <c r="AX433" s="14" t="s">
        <v>76</v>
      </c>
      <c r="AY433" s="226" t="s">
        <v>141</v>
      </c>
    </row>
    <row r="434" spans="1:65" s="15" customFormat="1" ht="11.25">
      <c r="B434" s="227"/>
      <c r="C434" s="228"/>
      <c r="D434" s="204" t="s">
        <v>191</v>
      </c>
      <c r="E434" s="229" t="s">
        <v>22</v>
      </c>
      <c r="F434" s="230" t="s">
        <v>195</v>
      </c>
      <c r="G434" s="228"/>
      <c r="H434" s="231">
        <v>0.9</v>
      </c>
      <c r="I434" s="232"/>
      <c r="J434" s="232"/>
      <c r="K434" s="228"/>
      <c r="L434" s="228"/>
      <c r="M434" s="233"/>
      <c r="N434" s="234"/>
      <c r="O434" s="235"/>
      <c r="P434" s="235"/>
      <c r="Q434" s="235"/>
      <c r="R434" s="235"/>
      <c r="S434" s="235"/>
      <c r="T434" s="235"/>
      <c r="U434" s="235"/>
      <c r="V434" s="235"/>
      <c r="W434" s="235"/>
      <c r="X434" s="236"/>
      <c r="AT434" s="237" t="s">
        <v>191</v>
      </c>
      <c r="AU434" s="237" t="s">
        <v>150</v>
      </c>
      <c r="AV434" s="15" t="s">
        <v>185</v>
      </c>
      <c r="AW434" s="15" t="s">
        <v>5</v>
      </c>
      <c r="AX434" s="15" t="s">
        <v>84</v>
      </c>
      <c r="AY434" s="237" t="s">
        <v>141</v>
      </c>
    </row>
    <row r="435" spans="1:65" s="2" customFormat="1" ht="24.2" customHeight="1">
      <c r="A435" s="37"/>
      <c r="B435" s="38"/>
      <c r="C435" s="249" t="s">
        <v>1032</v>
      </c>
      <c r="D435" s="249" t="s">
        <v>305</v>
      </c>
      <c r="E435" s="250" t="s">
        <v>1345</v>
      </c>
      <c r="F435" s="251" t="s">
        <v>1346</v>
      </c>
      <c r="G435" s="252" t="s">
        <v>362</v>
      </c>
      <c r="H435" s="253">
        <v>0.91800000000000004</v>
      </c>
      <c r="I435" s="254"/>
      <c r="J435" s="255"/>
      <c r="K435" s="256">
        <f>ROUND(P435*H435,2)</f>
        <v>0</v>
      </c>
      <c r="L435" s="251" t="s">
        <v>184</v>
      </c>
      <c r="M435" s="257"/>
      <c r="N435" s="258" t="s">
        <v>22</v>
      </c>
      <c r="O435" s="187" t="s">
        <v>46</v>
      </c>
      <c r="P435" s="188">
        <f>I435+J435</f>
        <v>0</v>
      </c>
      <c r="Q435" s="188">
        <f>ROUND(I435*H435,2)</f>
        <v>0</v>
      </c>
      <c r="R435" s="188">
        <f>ROUND(J435*H435,2)</f>
        <v>0</v>
      </c>
      <c r="S435" s="67"/>
      <c r="T435" s="189">
        <f>S435*H435</f>
        <v>0</v>
      </c>
      <c r="U435" s="189">
        <v>1.7000000000000001E-4</v>
      </c>
      <c r="V435" s="189">
        <f>U435*H435</f>
        <v>1.5606000000000002E-4</v>
      </c>
      <c r="W435" s="189">
        <v>0</v>
      </c>
      <c r="X435" s="190">
        <f>W435*H435</f>
        <v>0</v>
      </c>
      <c r="Y435" s="37"/>
      <c r="Z435" s="37"/>
      <c r="AA435" s="37"/>
      <c r="AB435" s="37"/>
      <c r="AC435" s="37"/>
      <c r="AD435" s="37"/>
      <c r="AE435" s="37"/>
      <c r="AR435" s="191" t="s">
        <v>475</v>
      </c>
      <c r="AT435" s="191" t="s">
        <v>305</v>
      </c>
      <c r="AU435" s="191" t="s">
        <v>150</v>
      </c>
      <c r="AY435" s="20" t="s">
        <v>141</v>
      </c>
      <c r="BE435" s="192">
        <f>IF(O435="základní",K435,0)</f>
        <v>0</v>
      </c>
      <c r="BF435" s="192">
        <f>IF(O435="snížená",K435,0)</f>
        <v>0</v>
      </c>
      <c r="BG435" s="192">
        <f>IF(O435="zákl. přenesená",K435,0)</f>
        <v>0</v>
      </c>
      <c r="BH435" s="192">
        <f>IF(O435="sníž. přenesená",K435,0)</f>
        <v>0</v>
      </c>
      <c r="BI435" s="192">
        <f>IF(O435="nulová",K435,0)</f>
        <v>0</v>
      </c>
      <c r="BJ435" s="20" t="s">
        <v>150</v>
      </c>
      <c r="BK435" s="192">
        <f>ROUND(P435*H435,2)</f>
        <v>0</v>
      </c>
      <c r="BL435" s="20" t="s">
        <v>371</v>
      </c>
      <c r="BM435" s="191" t="s">
        <v>1347</v>
      </c>
    </row>
    <row r="436" spans="1:65" s="14" customFormat="1" ht="11.25">
      <c r="B436" s="216"/>
      <c r="C436" s="217"/>
      <c r="D436" s="204" t="s">
        <v>191</v>
      </c>
      <c r="E436" s="218" t="s">
        <v>22</v>
      </c>
      <c r="F436" s="219" t="s">
        <v>1344</v>
      </c>
      <c r="G436" s="217"/>
      <c r="H436" s="220">
        <v>0.9</v>
      </c>
      <c r="I436" s="221"/>
      <c r="J436" s="221"/>
      <c r="K436" s="217"/>
      <c r="L436" s="217"/>
      <c r="M436" s="222"/>
      <c r="N436" s="223"/>
      <c r="O436" s="224"/>
      <c r="P436" s="224"/>
      <c r="Q436" s="224"/>
      <c r="R436" s="224"/>
      <c r="S436" s="224"/>
      <c r="T436" s="224"/>
      <c r="U436" s="224"/>
      <c r="V436" s="224"/>
      <c r="W436" s="224"/>
      <c r="X436" s="225"/>
      <c r="AT436" s="226" t="s">
        <v>191</v>
      </c>
      <c r="AU436" s="226" t="s">
        <v>150</v>
      </c>
      <c r="AV436" s="14" t="s">
        <v>150</v>
      </c>
      <c r="AW436" s="14" t="s">
        <v>5</v>
      </c>
      <c r="AX436" s="14" t="s">
        <v>76</v>
      </c>
      <c r="AY436" s="226" t="s">
        <v>141</v>
      </c>
    </row>
    <row r="437" spans="1:65" s="15" customFormat="1" ht="11.25">
      <c r="B437" s="227"/>
      <c r="C437" s="228"/>
      <c r="D437" s="204" t="s">
        <v>191</v>
      </c>
      <c r="E437" s="229" t="s">
        <v>22</v>
      </c>
      <c r="F437" s="230" t="s">
        <v>195</v>
      </c>
      <c r="G437" s="228"/>
      <c r="H437" s="231">
        <v>0.9</v>
      </c>
      <c r="I437" s="232"/>
      <c r="J437" s="232"/>
      <c r="K437" s="228"/>
      <c r="L437" s="228"/>
      <c r="M437" s="233"/>
      <c r="N437" s="234"/>
      <c r="O437" s="235"/>
      <c r="P437" s="235"/>
      <c r="Q437" s="235"/>
      <c r="R437" s="235"/>
      <c r="S437" s="235"/>
      <c r="T437" s="235"/>
      <c r="U437" s="235"/>
      <c r="V437" s="235"/>
      <c r="W437" s="235"/>
      <c r="X437" s="236"/>
      <c r="AT437" s="237" t="s">
        <v>191</v>
      </c>
      <c r="AU437" s="237" t="s">
        <v>150</v>
      </c>
      <c r="AV437" s="15" t="s">
        <v>185</v>
      </c>
      <c r="AW437" s="15" t="s">
        <v>5</v>
      </c>
      <c r="AX437" s="15" t="s">
        <v>84</v>
      </c>
      <c r="AY437" s="237" t="s">
        <v>141</v>
      </c>
    </row>
    <row r="438" spans="1:65" s="14" customFormat="1" ht="11.25">
      <c r="B438" s="216"/>
      <c r="C438" s="217"/>
      <c r="D438" s="204" t="s">
        <v>191</v>
      </c>
      <c r="E438" s="217"/>
      <c r="F438" s="219" t="s">
        <v>1348</v>
      </c>
      <c r="G438" s="217"/>
      <c r="H438" s="220">
        <v>0.91800000000000004</v>
      </c>
      <c r="I438" s="221"/>
      <c r="J438" s="221"/>
      <c r="K438" s="217"/>
      <c r="L438" s="217"/>
      <c r="M438" s="222"/>
      <c r="N438" s="223"/>
      <c r="O438" s="224"/>
      <c r="P438" s="224"/>
      <c r="Q438" s="224"/>
      <c r="R438" s="224"/>
      <c r="S438" s="224"/>
      <c r="T438" s="224"/>
      <c r="U438" s="224"/>
      <c r="V438" s="224"/>
      <c r="W438" s="224"/>
      <c r="X438" s="225"/>
      <c r="AT438" s="226" t="s">
        <v>191</v>
      </c>
      <c r="AU438" s="226" t="s">
        <v>150</v>
      </c>
      <c r="AV438" s="14" t="s">
        <v>150</v>
      </c>
      <c r="AW438" s="14" t="s">
        <v>4</v>
      </c>
      <c r="AX438" s="14" t="s">
        <v>84</v>
      </c>
      <c r="AY438" s="226" t="s">
        <v>141</v>
      </c>
    </row>
    <row r="439" spans="1:65" s="2" customFormat="1" ht="24">
      <c r="A439" s="37"/>
      <c r="B439" s="38"/>
      <c r="C439" s="179" t="s">
        <v>1082</v>
      </c>
      <c r="D439" s="179" t="s">
        <v>144</v>
      </c>
      <c r="E439" s="180" t="s">
        <v>1349</v>
      </c>
      <c r="F439" s="181" t="s">
        <v>1350</v>
      </c>
      <c r="G439" s="182" t="s">
        <v>199</v>
      </c>
      <c r="H439" s="183">
        <v>11.316000000000001</v>
      </c>
      <c r="I439" s="184"/>
      <c r="J439" s="184"/>
      <c r="K439" s="185">
        <f>ROUND(P439*H439,2)</f>
        <v>0</v>
      </c>
      <c r="L439" s="181" t="s">
        <v>184</v>
      </c>
      <c r="M439" s="42"/>
      <c r="N439" s="186" t="s">
        <v>22</v>
      </c>
      <c r="O439" s="187" t="s">
        <v>46</v>
      </c>
      <c r="P439" s="188">
        <f>I439+J439</f>
        <v>0</v>
      </c>
      <c r="Q439" s="188">
        <f>ROUND(I439*H439,2)</f>
        <v>0</v>
      </c>
      <c r="R439" s="188">
        <f>ROUND(J439*H439,2)</f>
        <v>0</v>
      </c>
      <c r="S439" s="67"/>
      <c r="T439" s="189">
        <f>S439*H439</f>
        <v>0</v>
      </c>
      <c r="U439" s="189">
        <v>0</v>
      </c>
      <c r="V439" s="189">
        <f>U439*H439</f>
        <v>0</v>
      </c>
      <c r="W439" s="189">
        <v>0</v>
      </c>
      <c r="X439" s="190">
        <f>W439*H439</f>
        <v>0</v>
      </c>
      <c r="Y439" s="37"/>
      <c r="Z439" s="37"/>
      <c r="AA439" s="37"/>
      <c r="AB439" s="37"/>
      <c r="AC439" s="37"/>
      <c r="AD439" s="37"/>
      <c r="AE439" s="37"/>
      <c r="AR439" s="191" t="s">
        <v>371</v>
      </c>
      <c r="AT439" s="191" t="s">
        <v>144</v>
      </c>
      <c r="AU439" s="191" t="s">
        <v>150</v>
      </c>
      <c r="AY439" s="20" t="s">
        <v>141</v>
      </c>
      <c r="BE439" s="192">
        <f>IF(O439="základní",K439,0)</f>
        <v>0</v>
      </c>
      <c r="BF439" s="192">
        <f>IF(O439="snížená",K439,0)</f>
        <v>0</v>
      </c>
      <c r="BG439" s="192">
        <f>IF(O439="zákl. přenesená",K439,0)</f>
        <v>0</v>
      </c>
      <c r="BH439" s="192">
        <f>IF(O439="sníž. přenesená",K439,0)</f>
        <v>0</v>
      </c>
      <c r="BI439" s="192">
        <f>IF(O439="nulová",K439,0)</f>
        <v>0</v>
      </c>
      <c r="BJ439" s="20" t="s">
        <v>150</v>
      </c>
      <c r="BK439" s="192">
        <f>ROUND(P439*H439,2)</f>
        <v>0</v>
      </c>
      <c r="BL439" s="20" t="s">
        <v>371</v>
      </c>
      <c r="BM439" s="191" t="s">
        <v>1351</v>
      </c>
    </row>
    <row r="440" spans="1:65" s="2" customFormat="1" ht="11.25">
      <c r="A440" s="37"/>
      <c r="B440" s="38"/>
      <c r="C440" s="39"/>
      <c r="D440" s="199" t="s">
        <v>187</v>
      </c>
      <c r="E440" s="39"/>
      <c r="F440" s="200" t="s">
        <v>1352</v>
      </c>
      <c r="G440" s="39"/>
      <c r="H440" s="39"/>
      <c r="I440" s="201"/>
      <c r="J440" s="201"/>
      <c r="K440" s="39"/>
      <c r="L440" s="39"/>
      <c r="M440" s="42"/>
      <c r="N440" s="202"/>
      <c r="O440" s="203"/>
      <c r="P440" s="67"/>
      <c r="Q440" s="67"/>
      <c r="R440" s="67"/>
      <c r="S440" s="67"/>
      <c r="T440" s="67"/>
      <c r="U440" s="67"/>
      <c r="V440" s="67"/>
      <c r="W440" s="67"/>
      <c r="X440" s="68"/>
      <c r="Y440" s="37"/>
      <c r="Z440" s="37"/>
      <c r="AA440" s="37"/>
      <c r="AB440" s="37"/>
      <c r="AC440" s="37"/>
      <c r="AD440" s="37"/>
      <c r="AE440" s="37"/>
      <c r="AT440" s="20" t="s">
        <v>187</v>
      </c>
      <c r="AU440" s="20" t="s">
        <v>150</v>
      </c>
    </row>
    <row r="441" spans="1:65" s="13" customFormat="1" ht="11.25">
      <c r="B441" s="206"/>
      <c r="C441" s="207"/>
      <c r="D441" s="204" t="s">
        <v>191</v>
      </c>
      <c r="E441" s="208" t="s">
        <v>22</v>
      </c>
      <c r="F441" s="209" t="s">
        <v>1353</v>
      </c>
      <c r="G441" s="207"/>
      <c r="H441" s="208" t="s">
        <v>22</v>
      </c>
      <c r="I441" s="210"/>
      <c r="J441" s="210"/>
      <c r="K441" s="207"/>
      <c r="L441" s="207"/>
      <c r="M441" s="211"/>
      <c r="N441" s="212"/>
      <c r="O441" s="213"/>
      <c r="P441" s="213"/>
      <c r="Q441" s="213"/>
      <c r="R441" s="213"/>
      <c r="S441" s="213"/>
      <c r="T441" s="213"/>
      <c r="U441" s="213"/>
      <c r="V441" s="213"/>
      <c r="W441" s="213"/>
      <c r="X441" s="214"/>
      <c r="AT441" s="215" t="s">
        <v>191</v>
      </c>
      <c r="AU441" s="215" t="s">
        <v>150</v>
      </c>
      <c r="AV441" s="13" t="s">
        <v>84</v>
      </c>
      <c r="AW441" s="13" t="s">
        <v>5</v>
      </c>
      <c r="AX441" s="13" t="s">
        <v>76</v>
      </c>
      <c r="AY441" s="215" t="s">
        <v>141</v>
      </c>
    </row>
    <row r="442" spans="1:65" s="14" customFormat="1" ht="11.25">
      <c r="B442" s="216"/>
      <c r="C442" s="217"/>
      <c r="D442" s="204" t="s">
        <v>191</v>
      </c>
      <c r="E442" s="218" t="s">
        <v>22</v>
      </c>
      <c r="F442" s="219" t="s">
        <v>1354</v>
      </c>
      <c r="G442" s="217"/>
      <c r="H442" s="220">
        <v>11.316000000000001</v>
      </c>
      <c r="I442" s="221"/>
      <c r="J442" s="221"/>
      <c r="K442" s="217"/>
      <c r="L442" s="217"/>
      <c r="M442" s="222"/>
      <c r="N442" s="223"/>
      <c r="O442" s="224"/>
      <c r="P442" s="224"/>
      <c r="Q442" s="224"/>
      <c r="R442" s="224"/>
      <c r="S442" s="224"/>
      <c r="T442" s="224"/>
      <c r="U442" s="224"/>
      <c r="V442" s="224"/>
      <c r="W442" s="224"/>
      <c r="X442" s="225"/>
      <c r="AT442" s="226" t="s">
        <v>191</v>
      </c>
      <c r="AU442" s="226" t="s">
        <v>150</v>
      </c>
      <c r="AV442" s="14" t="s">
        <v>150</v>
      </c>
      <c r="AW442" s="14" t="s">
        <v>5</v>
      </c>
      <c r="AX442" s="14" t="s">
        <v>76</v>
      </c>
      <c r="AY442" s="226" t="s">
        <v>141</v>
      </c>
    </row>
    <row r="443" spans="1:65" s="15" customFormat="1" ht="11.25">
      <c r="B443" s="227"/>
      <c r="C443" s="228"/>
      <c r="D443" s="204" t="s">
        <v>191</v>
      </c>
      <c r="E443" s="229" t="s">
        <v>22</v>
      </c>
      <c r="F443" s="230" t="s">
        <v>195</v>
      </c>
      <c r="G443" s="228"/>
      <c r="H443" s="231">
        <v>11.316000000000001</v>
      </c>
      <c r="I443" s="232"/>
      <c r="J443" s="232"/>
      <c r="K443" s="228"/>
      <c r="L443" s="228"/>
      <c r="M443" s="233"/>
      <c r="N443" s="234"/>
      <c r="O443" s="235"/>
      <c r="P443" s="235"/>
      <c r="Q443" s="235"/>
      <c r="R443" s="235"/>
      <c r="S443" s="235"/>
      <c r="T443" s="235"/>
      <c r="U443" s="235"/>
      <c r="V443" s="235"/>
      <c r="W443" s="235"/>
      <c r="X443" s="236"/>
      <c r="AT443" s="237" t="s">
        <v>191</v>
      </c>
      <c r="AU443" s="237" t="s">
        <v>150</v>
      </c>
      <c r="AV443" s="15" t="s">
        <v>185</v>
      </c>
      <c r="AW443" s="15" t="s">
        <v>5</v>
      </c>
      <c r="AX443" s="15" t="s">
        <v>84</v>
      </c>
      <c r="AY443" s="237" t="s">
        <v>141</v>
      </c>
    </row>
    <row r="444" spans="1:65" s="2" customFormat="1" ht="49.15" customHeight="1">
      <c r="A444" s="37"/>
      <c r="B444" s="38"/>
      <c r="C444" s="179" t="s">
        <v>1355</v>
      </c>
      <c r="D444" s="179" t="s">
        <v>144</v>
      </c>
      <c r="E444" s="180" t="s">
        <v>1356</v>
      </c>
      <c r="F444" s="181" t="s">
        <v>1357</v>
      </c>
      <c r="G444" s="182" t="s">
        <v>183</v>
      </c>
      <c r="H444" s="183">
        <v>1.5640000000000001</v>
      </c>
      <c r="I444" s="184"/>
      <c r="J444" s="184"/>
      <c r="K444" s="185">
        <f>ROUND(P444*H444,2)</f>
        <v>0</v>
      </c>
      <c r="L444" s="181" t="s">
        <v>184</v>
      </c>
      <c r="M444" s="42"/>
      <c r="N444" s="186" t="s">
        <v>22</v>
      </c>
      <c r="O444" s="187" t="s">
        <v>46</v>
      </c>
      <c r="P444" s="188">
        <f>I444+J444</f>
        <v>0</v>
      </c>
      <c r="Q444" s="188">
        <f>ROUND(I444*H444,2)</f>
        <v>0</v>
      </c>
      <c r="R444" s="188">
        <f>ROUND(J444*H444,2)</f>
        <v>0</v>
      </c>
      <c r="S444" s="67"/>
      <c r="T444" s="189">
        <f>S444*H444</f>
        <v>0</v>
      </c>
      <c r="U444" s="189">
        <v>0</v>
      </c>
      <c r="V444" s="189">
        <f>U444*H444</f>
        <v>0</v>
      </c>
      <c r="W444" s="189">
        <v>0</v>
      </c>
      <c r="X444" s="190">
        <f>W444*H444</f>
        <v>0</v>
      </c>
      <c r="Y444" s="37"/>
      <c r="Z444" s="37"/>
      <c r="AA444" s="37"/>
      <c r="AB444" s="37"/>
      <c r="AC444" s="37"/>
      <c r="AD444" s="37"/>
      <c r="AE444" s="37"/>
      <c r="AR444" s="191" t="s">
        <v>371</v>
      </c>
      <c r="AT444" s="191" t="s">
        <v>144</v>
      </c>
      <c r="AU444" s="191" t="s">
        <v>150</v>
      </c>
      <c r="AY444" s="20" t="s">
        <v>141</v>
      </c>
      <c r="BE444" s="192">
        <f>IF(O444="základní",K444,0)</f>
        <v>0</v>
      </c>
      <c r="BF444" s="192">
        <f>IF(O444="snížená",K444,0)</f>
        <v>0</v>
      </c>
      <c r="BG444" s="192">
        <f>IF(O444="zákl. přenesená",K444,0)</f>
        <v>0</v>
      </c>
      <c r="BH444" s="192">
        <f>IF(O444="sníž. přenesená",K444,0)</f>
        <v>0</v>
      </c>
      <c r="BI444" s="192">
        <f>IF(O444="nulová",K444,0)</f>
        <v>0</v>
      </c>
      <c r="BJ444" s="20" t="s">
        <v>150</v>
      </c>
      <c r="BK444" s="192">
        <f>ROUND(P444*H444,2)</f>
        <v>0</v>
      </c>
      <c r="BL444" s="20" t="s">
        <v>371</v>
      </c>
      <c r="BM444" s="191" t="s">
        <v>1358</v>
      </c>
    </row>
    <row r="445" spans="1:65" s="2" customFormat="1" ht="11.25">
      <c r="A445" s="37"/>
      <c r="B445" s="38"/>
      <c r="C445" s="39"/>
      <c r="D445" s="199" t="s">
        <v>187</v>
      </c>
      <c r="E445" s="39"/>
      <c r="F445" s="200" t="s">
        <v>1359</v>
      </c>
      <c r="G445" s="39"/>
      <c r="H445" s="39"/>
      <c r="I445" s="201"/>
      <c r="J445" s="201"/>
      <c r="K445" s="39"/>
      <c r="L445" s="39"/>
      <c r="M445" s="42"/>
      <c r="N445" s="202"/>
      <c r="O445" s="203"/>
      <c r="P445" s="67"/>
      <c r="Q445" s="67"/>
      <c r="R445" s="67"/>
      <c r="S445" s="67"/>
      <c r="T445" s="67"/>
      <c r="U445" s="67"/>
      <c r="V445" s="67"/>
      <c r="W445" s="67"/>
      <c r="X445" s="68"/>
      <c r="Y445" s="37"/>
      <c r="Z445" s="37"/>
      <c r="AA445" s="37"/>
      <c r="AB445" s="37"/>
      <c r="AC445" s="37"/>
      <c r="AD445" s="37"/>
      <c r="AE445" s="37"/>
      <c r="AT445" s="20" t="s">
        <v>187</v>
      </c>
      <c r="AU445" s="20" t="s">
        <v>150</v>
      </c>
    </row>
    <row r="446" spans="1:65" s="12" customFormat="1" ht="22.9" customHeight="1">
      <c r="B446" s="162"/>
      <c r="C446" s="163"/>
      <c r="D446" s="164" t="s">
        <v>75</v>
      </c>
      <c r="E446" s="177" t="s">
        <v>590</v>
      </c>
      <c r="F446" s="177" t="s">
        <v>591</v>
      </c>
      <c r="G446" s="163"/>
      <c r="H446" s="163"/>
      <c r="I446" s="166"/>
      <c r="J446" s="166"/>
      <c r="K446" s="178">
        <f>BK446</f>
        <v>0</v>
      </c>
      <c r="L446" s="163"/>
      <c r="M446" s="168"/>
      <c r="N446" s="169"/>
      <c r="O446" s="170"/>
      <c r="P446" s="170"/>
      <c r="Q446" s="171">
        <f>SUM(Q447:Q491)</f>
        <v>0</v>
      </c>
      <c r="R446" s="171">
        <f>SUM(R447:R491)</f>
        <v>0</v>
      </c>
      <c r="S446" s="170"/>
      <c r="T446" s="172">
        <f>SUM(T447:T491)</f>
        <v>0</v>
      </c>
      <c r="U446" s="170"/>
      <c r="V446" s="172">
        <f>SUM(V447:V491)</f>
        <v>0.218386196</v>
      </c>
      <c r="W446" s="170"/>
      <c r="X446" s="173">
        <f>SUM(X447:X491)</f>
        <v>0.15142239999999998</v>
      </c>
      <c r="AR446" s="174" t="s">
        <v>150</v>
      </c>
      <c r="AT446" s="175" t="s">
        <v>75</v>
      </c>
      <c r="AU446" s="175" t="s">
        <v>84</v>
      </c>
      <c r="AY446" s="174" t="s">
        <v>141</v>
      </c>
      <c r="BK446" s="176">
        <f>SUM(BK447:BK491)</f>
        <v>0</v>
      </c>
    </row>
    <row r="447" spans="1:65" s="2" customFormat="1" ht="24.2" customHeight="1">
      <c r="A447" s="37"/>
      <c r="B447" s="38"/>
      <c r="C447" s="179" t="s">
        <v>592</v>
      </c>
      <c r="D447" s="179" t="s">
        <v>144</v>
      </c>
      <c r="E447" s="180" t="s">
        <v>593</v>
      </c>
      <c r="F447" s="181" t="s">
        <v>594</v>
      </c>
      <c r="G447" s="182" t="s">
        <v>199</v>
      </c>
      <c r="H447" s="183">
        <v>11.331</v>
      </c>
      <c r="I447" s="184"/>
      <c r="J447" s="184"/>
      <c r="K447" s="185">
        <f>ROUND(P447*H447,2)</f>
        <v>0</v>
      </c>
      <c r="L447" s="181" t="s">
        <v>184</v>
      </c>
      <c r="M447" s="42"/>
      <c r="N447" s="186" t="s">
        <v>22</v>
      </c>
      <c r="O447" s="187" t="s">
        <v>46</v>
      </c>
      <c r="P447" s="188">
        <f>I447+J447</f>
        <v>0</v>
      </c>
      <c r="Q447" s="188">
        <f>ROUND(I447*H447,2)</f>
        <v>0</v>
      </c>
      <c r="R447" s="188">
        <f>ROUND(J447*H447,2)</f>
        <v>0</v>
      </c>
      <c r="S447" s="67"/>
      <c r="T447" s="189">
        <f>S447*H447</f>
        <v>0</v>
      </c>
      <c r="U447" s="189">
        <v>2.9999999999999997E-4</v>
      </c>
      <c r="V447" s="189">
        <f>U447*H447</f>
        <v>3.3992999999999996E-3</v>
      </c>
      <c r="W447" s="189">
        <v>0</v>
      </c>
      <c r="X447" s="190">
        <f>W447*H447</f>
        <v>0</v>
      </c>
      <c r="Y447" s="37"/>
      <c r="Z447" s="37"/>
      <c r="AA447" s="37"/>
      <c r="AB447" s="37"/>
      <c r="AC447" s="37"/>
      <c r="AD447" s="37"/>
      <c r="AE447" s="37"/>
      <c r="AR447" s="191" t="s">
        <v>371</v>
      </c>
      <c r="AT447" s="191" t="s">
        <v>144</v>
      </c>
      <c r="AU447" s="191" t="s">
        <v>150</v>
      </c>
      <c r="AY447" s="20" t="s">
        <v>141</v>
      </c>
      <c r="BE447" s="192">
        <f>IF(O447="základní",K447,0)</f>
        <v>0</v>
      </c>
      <c r="BF447" s="192">
        <f>IF(O447="snížená",K447,0)</f>
        <v>0</v>
      </c>
      <c r="BG447" s="192">
        <f>IF(O447="zákl. přenesená",K447,0)</f>
        <v>0</v>
      </c>
      <c r="BH447" s="192">
        <f>IF(O447="sníž. přenesená",K447,0)</f>
        <v>0</v>
      </c>
      <c r="BI447" s="192">
        <f>IF(O447="nulová",K447,0)</f>
        <v>0</v>
      </c>
      <c r="BJ447" s="20" t="s">
        <v>150</v>
      </c>
      <c r="BK447" s="192">
        <f>ROUND(P447*H447,2)</f>
        <v>0</v>
      </c>
      <c r="BL447" s="20" t="s">
        <v>371</v>
      </c>
      <c r="BM447" s="191" t="s">
        <v>1360</v>
      </c>
    </row>
    <row r="448" spans="1:65" s="2" customFormat="1" ht="11.25">
      <c r="A448" s="37"/>
      <c r="B448" s="38"/>
      <c r="C448" s="39"/>
      <c r="D448" s="199" t="s">
        <v>187</v>
      </c>
      <c r="E448" s="39"/>
      <c r="F448" s="200" t="s">
        <v>596</v>
      </c>
      <c r="G448" s="39"/>
      <c r="H448" s="39"/>
      <c r="I448" s="201"/>
      <c r="J448" s="201"/>
      <c r="K448" s="39"/>
      <c r="L448" s="39"/>
      <c r="M448" s="42"/>
      <c r="N448" s="202"/>
      <c r="O448" s="203"/>
      <c r="P448" s="67"/>
      <c r="Q448" s="67"/>
      <c r="R448" s="67"/>
      <c r="S448" s="67"/>
      <c r="T448" s="67"/>
      <c r="U448" s="67"/>
      <c r="V448" s="67"/>
      <c r="W448" s="67"/>
      <c r="X448" s="68"/>
      <c r="Y448" s="37"/>
      <c r="Z448" s="37"/>
      <c r="AA448" s="37"/>
      <c r="AB448" s="37"/>
      <c r="AC448" s="37"/>
      <c r="AD448" s="37"/>
      <c r="AE448" s="37"/>
      <c r="AT448" s="20" t="s">
        <v>187</v>
      </c>
      <c r="AU448" s="20" t="s">
        <v>150</v>
      </c>
    </row>
    <row r="449" spans="1:65" s="14" customFormat="1" ht="11.25">
      <c r="B449" s="216"/>
      <c r="C449" s="217"/>
      <c r="D449" s="204" t="s">
        <v>191</v>
      </c>
      <c r="E449" s="218" t="s">
        <v>22</v>
      </c>
      <c r="F449" s="219" t="s">
        <v>1361</v>
      </c>
      <c r="G449" s="217"/>
      <c r="H449" s="220">
        <v>11.331</v>
      </c>
      <c r="I449" s="221"/>
      <c r="J449" s="221"/>
      <c r="K449" s="217"/>
      <c r="L449" s="217"/>
      <c r="M449" s="222"/>
      <c r="N449" s="223"/>
      <c r="O449" s="224"/>
      <c r="P449" s="224"/>
      <c r="Q449" s="224"/>
      <c r="R449" s="224"/>
      <c r="S449" s="224"/>
      <c r="T449" s="224"/>
      <c r="U449" s="224"/>
      <c r="V449" s="224"/>
      <c r="W449" s="224"/>
      <c r="X449" s="225"/>
      <c r="AT449" s="226" t="s">
        <v>191</v>
      </c>
      <c r="AU449" s="226" t="s">
        <v>150</v>
      </c>
      <c r="AV449" s="14" t="s">
        <v>150</v>
      </c>
      <c r="AW449" s="14" t="s">
        <v>5</v>
      </c>
      <c r="AX449" s="14" t="s">
        <v>76</v>
      </c>
      <c r="AY449" s="226" t="s">
        <v>141</v>
      </c>
    </row>
    <row r="450" spans="1:65" s="15" customFormat="1" ht="11.25">
      <c r="B450" s="227"/>
      <c r="C450" s="228"/>
      <c r="D450" s="204" t="s">
        <v>191</v>
      </c>
      <c r="E450" s="229" t="s">
        <v>22</v>
      </c>
      <c r="F450" s="230" t="s">
        <v>195</v>
      </c>
      <c r="G450" s="228"/>
      <c r="H450" s="231">
        <v>11.331</v>
      </c>
      <c r="I450" s="232"/>
      <c r="J450" s="232"/>
      <c r="K450" s="228"/>
      <c r="L450" s="228"/>
      <c r="M450" s="233"/>
      <c r="N450" s="234"/>
      <c r="O450" s="235"/>
      <c r="P450" s="235"/>
      <c r="Q450" s="235"/>
      <c r="R450" s="235"/>
      <c r="S450" s="235"/>
      <c r="T450" s="235"/>
      <c r="U450" s="235"/>
      <c r="V450" s="235"/>
      <c r="W450" s="235"/>
      <c r="X450" s="236"/>
      <c r="AT450" s="237" t="s">
        <v>191</v>
      </c>
      <c r="AU450" s="237" t="s">
        <v>150</v>
      </c>
      <c r="AV450" s="15" t="s">
        <v>185</v>
      </c>
      <c r="AW450" s="15" t="s">
        <v>5</v>
      </c>
      <c r="AX450" s="15" t="s">
        <v>84</v>
      </c>
      <c r="AY450" s="237" t="s">
        <v>141</v>
      </c>
    </row>
    <row r="451" spans="1:65" s="2" customFormat="1" ht="24">
      <c r="A451" s="37"/>
      <c r="B451" s="38"/>
      <c r="C451" s="179" t="s">
        <v>638</v>
      </c>
      <c r="D451" s="179" t="s">
        <v>144</v>
      </c>
      <c r="E451" s="180" t="s">
        <v>639</v>
      </c>
      <c r="F451" s="181" t="s">
        <v>640</v>
      </c>
      <c r="G451" s="182" t="s">
        <v>199</v>
      </c>
      <c r="H451" s="183">
        <v>5.5670000000000002</v>
      </c>
      <c r="I451" s="184"/>
      <c r="J451" s="184"/>
      <c r="K451" s="185">
        <f>ROUND(P451*H451,2)</f>
        <v>0</v>
      </c>
      <c r="L451" s="181" t="s">
        <v>184</v>
      </c>
      <c r="M451" s="42"/>
      <c r="N451" s="186" t="s">
        <v>22</v>
      </c>
      <c r="O451" s="187" t="s">
        <v>46</v>
      </c>
      <c r="P451" s="188">
        <f>I451+J451</f>
        <v>0</v>
      </c>
      <c r="Q451" s="188">
        <f>ROUND(I451*H451,2)</f>
        <v>0</v>
      </c>
      <c r="R451" s="188">
        <f>ROUND(J451*H451,2)</f>
        <v>0</v>
      </c>
      <c r="S451" s="67"/>
      <c r="T451" s="189">
        <f>S451*H451</f>
        <v>0</v>
      </c>
      <c r="U451" s="189">
        <v>0</v>
      </c>
      <c r="V451" s="189">
        <f>U451*H451</f>
        <v>0</v>
      </c>
      <c r="W451" s="189">
        <v>2.7199999999999998E-2</v>
      </c>
      <c r="X451" s="190">
        <f>W451*H451</f>
        <v>0.15142239999999998</v>
      </c>
      <c r="Y451" s="37"/>
      <c r="Z451" s="37"/>
      <c r="AA451" s="37"/>
      <c r="AB451" s="37"/>
      <c r="AC451" s="37"/>
      <c r="AD451" s="37"/>
      <c r="AE451" s="37"/>
      <c r="AR451" s="191" t="s">
        <v>371</v>
      </c>
      <c r="AT451" s="191" t="s">
        <v>144</v>
      </c>
      <c r="AU451" s="191" t="s">
        <v>150</v>
      </c>
      <c r="AY451" s="20" t="s">
        <v>141</v>
      </c>
      <c r="BE451" s="192">
        <f>IF(O451="základní",K451,0)</f>
        <v>0</v>
      </c>
      <c r="BF451" s="192">
        <f>IF(O451="snížená",K451,0)</f>
        <v>0</v>
      </c>
      <c r="BG451" s="192">
        <f>IF(O451="zákl. přenesená",K451,0)</f>
        <v>0</v>
      </c>
      <c r="BH451" s="192">
        <f>IF(O451="sníž. přenesená",K451,0)</f>
        <v>0</v>
      </c>
      <c r="BI451" s="192">
        <f>IF(O451="nulová",K451,0)</f>
        <v>0</v>
      </c>
      <c r="BJ451" s="20" t="s">
        <v>150</v>
      </c>
      <c r="BK451" s="192">
        <f>ROUND(P451*H451,2)</f>
        <v>0</v>
      </c>
      <c r="BL451" s="20" t="s">
        <v>371</v>
      </c>
      <c r="BM451" s="191" t="s">
        <v>1362</v>
      </c>
    </row>
    <row r="452" spans="1:65" s="2" customFormat="1" ht="11.25">
      <c r="A452" s="37"/>
      <c r="B452" s="38"/>
      <c r="C452" s="39"/>
      <c r="D452" s="199" t="s">
        <v>187</v>
      </c>
      <c r="E452" s="39"/>
      <c r="F452" s="200" t="s">
        <v>642</v>
      </c>
      <c r="G452" s="39"/>
      <c r="H452" s="39"/>
      <c r="I452" s="201"/>
      <c r="J452" s="201"/>
      <c r="K452" s="39"/>
      <c r="L452" s="39"/>
      <c r="M452" s="42"/>
      <c r="N452" s="202"/>
      <c r="O452" s="203"/>
      <c r="P452" s="67"/>
      <c r="Q452" s="67"/>
      <c r="R452" s="67"/>
      <c r="S452" s="67"/>
      <c r="T452" s="67"/>
      <c r="U452" s="67"/>
      <c r="V452" s="67"/>
      <c r="W452" s="67"/>
      <c r="X452" s="68"/>
      <c r="Y452" s="37"/>
      <c r="Z452" s="37"/>
      <c r="AA452" s="37"/>
      <c r="AB452" s="37"/>
      <c r="AC452" s="37"/>
      <c r="AD452" s="37"/>
      <c r="AE452" s="37"/>
      <c r="AT452" s="20" t="s">
        <v>187</v>
      </c>
      <c r="AU452" s="20" t="s">
        <v>150</v>
      </c>
    </row>
    <row r="453" spans="1:65" s="13" customFormat="1" ht="11.25">
      <c r="B453" s="206"/>
      <c r="C453" s="207"/>
      <c r="D453" s="204" t="s">
        <v>191</v>
      </c>
      <c r="E453" s="208" t="s">
        <v>22</v>
      </c>
      <c r="F453" s="209" t="s">
        <v>1132</v>
      </c>
      <c r="G453" s="207"/>
      <c r="H453" s="208" t="s">
        <v>22</v>
      </c>
      <c r="I453" s="210"/>
      <c r="J453" s="210"/>
      <c r="K453" s="207"/>
      <c r="L453" s="207"/>
      <c r="M453" s="211"/>
      <c r="N453" s="212"/>
      <c r="O453" s="213"/>
      <c r="P453" s="213"/>
      <c r="Q453" s="213"/>
      <c r="R453" s="213"/>
      <c r="S453" s="213"/>
      <c r="T453" s="213"/>
      <c r="U453" s="213"/>
      <c r="V453" s="213"/>
      <c r="W453" s="213"/>
      <c r="X453" s="214"/>
      <c r="AT453" s="215" t="s">
        <v>191</v>
      </c>
      <c r="AU453" s="215" t="s">
        <v>150</v>
      </c>
      <c r="AV453" s="13" t="s">
        <v>84</v>
      </c>
      <c r="AW453" s="13" t="s">
        <v>5</v>
      </c>
      <c r="AX453" s="13" t="s">
        <v>76</v>
      </c>
      <c r="AY453" s="215" t="s">
        <v>141</v>
      </c>
    </row>
    <row r="454" spans="1:65" s="14" customFormat="1" ht="11.25">
      <c r="B454" s="216"/>
      <c r="C454" s="217"/>
      <c r="D454" s="204" t="s">
        <v>191</v>
      </c>
      <c r="E454" s="218" t="s">
        <v>22</v>
      </c>
      <c r="F454" s="219" t="s">
        <v>1363</v>
      </c>
      <c r="G454" s="217"/>
      <c r="H454" s="220">
        <v>1.5760000000000001</v>
      </c>
      <c r="I454" s="221"/>
      <c r="J454" s="221"/>
      <c r="K454" s="217"/>
      <c r="L454" s="217"/>
      <c r="M454" s="222"/>
      <c r="N454" s="223"/>
      <c r="O454" s="224"/>
      <c r="P454" s="224"/>
      <c r="Q454" s="224"/>
      <c r="R454" s="224"/>
      <c r="S454" s="224"/>
      <c r="T454" s="224"/>
      <c r="U454" s="224"/>
      <c r="V454" s="224"/>
      <c r="W454" s="224"/>
      <c r="X454" s="225"/>
      <c r="AT454" s="226" t="s">
        <v>191</v>
      </c>
      <c r="AU454" s="226" t="s">
        <v>150</v>
      </c>
      <c r="AV454" s="14" t="s">
        <v>150</v>
      </c>
      <c r="AW454" s="14" t="s">
        <v>5</v>
      </c>
      <c r="AX454" s="14" t="s">
        <v>76</v>
      </c>
      <c r="AY454" s="226" t="s">
        <v>141</v>
      </c>
    </row>
    <row r="455" spans="1:65" s="13" customFormat="1" ht="11.25">
      <c r="B455" s="206"/>
      <c r="C455" s="207"/>
      <c r="D455" s="204" t="s">
        <v>191</v>
      </c>
      <c r="E455" s="208" t="s">
        <v>22</v>
      </c>
      <c r="F455" s="209" t="s">
        <v>1130</v>
      </c>
      <c r="G455" s="207"/>
      <c r="H455" s="208" t="s">
        <v>22</v>
      </c>
      <c r="I455" s="210"/>
      <c r="J455" s="210"/>
      <c r="K455" s="207"/>
      <c r="L455" s="207"/>
      <c r="M455" s="211"/>
      <c r="N455" s="212"/>
      <c r="O455" s="213"/>
      <c r="P455" s="213"/>
      <c r="Q455" s="213"/>
      <c r="R455" s="213"/>
      <c r="S455" s="213"/>
      <c r="T455" s="213"/>
      <c r="U455" s="213"/>
      <c r="V455" s="213"/>
      <c r="W455" s="213"/>
      <c r="X455" s="214"/>
      <c r="AT455" s="215" t="s">
        <v>191</v>
      </c>
      <c r="AU455" s="215" t="s">
        <v>150</v>
      </c>
      <c r="AV455" s="13" t="s">
        <v>84</v>
      </c>
      <c r="AW455" s="13" t="s">
        <v>5</v>
      </c>
      <c r="AX455" s="13" t="s">
        <v>76</v>
      </c>
      <c r="AY455" s="215" t="s">
        <v>141</v>
      </c>
    </row>
    <row r="456" spans="1:65" s="14" customFormat="1" ht="11.25">
      <c r="B456" s="216"/>
      <c r="C456" s="217"/>
      <c r="D456" s="204" t="s">
        <v>191</v>
      </c>
      <c r="E456" s="218" t="s">
        <v>22</v>
      </c>
      <c r="F456" s="219" t="s">
        <v>1137</v>
      </c>
      <c r="G456" s="217"/>
      <c r="H456" s="220">
        <v>1.7889999999999999</v>
      </c>
      <c r="I456" s="221"/>
      <c r="J456" s="221"/>
      <c r="K456" s="217"/>
      <c r="L456" s="217"/>
      <c r="M456" s="222"/>
      <c r="N456" s="223"/>
      <c r="O456" s="224"/>
      <c r="P456" s="224"/>
      <c r="Q456" s="224"/>
      <c r="R456" s="224"/>
      <c r="S456" s="224"/>
      <c r="T456" s="224"/>
      <c r="U456" s="224"/>
      <c r="V456" s="224"/>
      <c r="W456" s="224"/>
      <c r="X456" s="225"/>
      <c r="AT456" s="226" t="s">
        <v>191</v>
      </c>
      <c r="AU456" s="226" t="s">
        <v>150</v>
      </c>
      <c r="AV456" s="14" t="s">
        <v>150</v>
      </c>
      <c r="AW456" s="14" t="s">
        <v>5</v>
      </c>
      <c r="AX456" s="14" t="s">
        <v>76</v>
      </c>
      <c r="AY456" s="226" t="s">
        <v>141</v>
      </c>
    </row>
    <row r="457" spans="1:65" s="13" customFormat="1" ht="11.25">
      <c r="B457" s="206"/>
      <c r="C457" s="207"/>
      <c r="D457" s="204" t="s">
        <v>191</v>
      </c>
      <c r="E457" s="208" t="s">
        <v>22</v>
      </c>
      <c r="F457" s="209" t="s">
        <v>1128</v>
      </c>
      <c r="G457" s="207"/>
      <c r="H457" s="208" t="s">
        <v>22</v>
      </c>
      <c r="I457" s="210"/>
      <c r="J457" s="210"/>
      <c r="K457" s="207"/>
      <c r="L457" s="207"/>
      <c r="M457" s="211"/>
      <c r="N457" s="212"/>
      <c r="O457" s="213"/>
      <c r="P457" s="213"/>
      <c r="Q457" s="213"/>
      <c r="R457" s="213"/>
      <c r="S457" s="213"/>
      <c r="T457" s="213"/>
      <c r="U457" s="213"/>
      <c r="V457" s="213"/>
      <c r="W457" s="213"/>
      <c r="X457" s="214"/>
      <c r="AT457" s="215" t="s">
        <v>191</v>
      </c>
      <c r="AU457" s="215" t="s">
        <v>150</v>
      </c>
      <c r="AV457" s="13" t="s">
        <v>84</v>
      </c>
      <c r="AW457" s="13" t="s">
        <v>5</v>
      </c>
      <c r="AX457" s="13" t="s">
        <v>76</v>
      </c>
      <c r="AY457" s="215" t="s">
        <v>141</v>
      </c>
    </row>
    <row r="458" spans="1:65" s="14" customFormat="1" ht="11.25">
      <c r="B458" s="216"/>
      <c r="C458" s="217"/>
      <c r="D458" s="204" t="s">
        <v>191</v>
      </c>
      <c r="E458" s="218" t="s">
        <v>22</v>
      </c>
      <c r="F458" s="219" t="s">
        <v>1138</v>
      </c>
      <c r="G458" s="217"/>
      <c r="H458" s="220">
        <v>2.202</v>
      </c>
      <c r="I458" s="221"/>
      <c r="J458" s="221"/>
      <c r="K458" s="217"/>
      <c r="L458" s="217"/>
      <c r="M458" s="222"/>
      <c r="N458" s="223"/>
      <c r="O458" s="224"/>
      <c r="P458" s="224"/>
      <c r="Q458" s="224"/>
      <c r="R458" s="224"/>
      <c r="S458" s="224"/>
      <c r="T458" s="224"/>
      <c r="U458" s="224"/>
      <c r="V458" s="224"/>
      <c r="W458" s="224"/>
      <c r="X458" s="225"/>
      <c r="AT458" s="226" t="s">
        <v>191</v>
      </c>
      <c r="AU458" s="226" t="s">
        <v>150</v>
      </c>
      <c r="AV458" s="14" t="s">
        <v>150</v>
      </c>
      <c r="AW458" s="14" t="s">
        <v>5</v>
      </c>
      <c r="AX458" s="14" t="s">
        <v>76</v>
      </c>
      <c r="AY458" s="226" t="s">
        <v>141</v>
      </c>
    </row>
    <row r="459" spans="1:65" s="15" customFormat="1" ht="11.25">
      <c r="B459" s="227"/>
      <c r="C459" s="228"/>
      <c r="D459" s="204" t="s">
        <v>191</v>
      </c>
      <c r="E459" s="229" t="s">
        <v>22</v>
      </c>
      <c r="F459" s="230" t="s">
        <v>195</v>
      </c>
      <c r="G459" s="228"/>
      <c r="H459" s="231">
        <v>5.5670000000000002</v>
      </c>
      <c r="I459" s="232"/>
      <c r="J459" s="232"/>
      <c r="K459" s="228"/>
      <c r="L459" s="228"/>
      <c r="M459" s="233"/>
      <c r="N459" s="234"/>
      <c r="O459" s="235"/>
      <c r="P459" s="235"/>
      <c r="Q459" s="235"/>
      <c r="R459" s="235"/>
      <c r="S459" s="235"/>
      <c r="T459" s="235"/>
      <c r="U459" s="235"/>
      <c r="V459" s="235"/>
      <c r="W459" s="235"/>
      <c r="X459" s="236"/>
      <c r="AT459" s="237" t="s">
        <v>191</v>
      </c>
      <c r="AU459" s="237" t="s">
        <v>150</v>
      </c>
      <c r="AV459" s="15" t="s">
        <v>185</v>
      </c>
      <c r="AW459" s="15" t="s">
        <v>5</v>
      </c>
      <c r="AX459" s="15" t="s">
        <v>84</v>
      </c>
      <c r="AY459" s="237" t="s">
        <v>141</v>
      </c>
    </row>
    <row r="460" spans="1:65" s="2" customFormat="1" ht="37.9" customHeight="1">
      <c r="A460" s="37"/>
      <c r="B460" s="38"/>
      <c r="C460" s="179" t="s">
        <v>1041</v>
      </c>
      <c r="D460" s="179" t="s">
        <v>144</v>
      </c>
      <c r="E460" s="180" t="s">
        <v>649</v>
      </c>
      <c r="F460" s="181" t="s">
        <v>650</v>
      </c>
      <c r="G460" s="182" t="s">
        <v>199</v>
      </c>
      <c r="H460" s="183">
        <v>11.331</v>
      </c>
      <c r="I460" s="184"/>
      <c r="J460" s="184"/>
      <c r="K460" s="185">
        <f>ROUND(P460*H460,2)</f>
        <v>0</v>
      </c>
      <c r="L460" s="181" t="s">
        <v>184</v>
      </c>
      <c r="M460" s="42"/>
      <c r="N460" s="186" t="s">
        <v>22</v>
      </c>
      <c r="O460" s="187" t="s">
        <v>46</v>
      </c>
      <c r="P460" s="188">
        <f>I460+J460</f>
        <v>0</v>
      </c>
      <c r="Q460" s="188">
        <f>ROUND(I460*H460,2)</f>
        <v>0</v>
      </c>
      <c r="R460" s="188">
        <f>ROUND(J460*H460,2)</f>
        <v>0</v>
      </c>
      <c r="S460" s="67"/>
      <c r="T460" s="189">
        <f>S460*H460</f>
        <v>0</v>
      </c>
      <c r="U460" s="189">
        <v>5.9959999999999996E-3</v>
      </c>
      <c r="V460" s="189">
        <f>U460*H460</f>
        <v>6.7940675999999992E-2</v>
      </c>
      <c r="W460" s="189">
        <v>0</v>
      </c>
      <c r="X460" s="190">
        <f>W460*H460</f>
        <v>0</v>
      </c>
      <c r="Y460" s="37"/>
      <c r="Z460" s="37"/>
      <c r="AA460" s="37"/>
      <c r="AB460" s="37"/>
      <c r="AC460" s="37"/>
      <c r="AD460" s="37"/>
      <c r="AE460" s="37"/>
      <c r="AR460" s="191" t="s">
        <v>371</v>
      </c>
      <c r="AT460" s="191" t="s">
        <v>144</v>
      </c>
      <c r="AU460" s="191" t="s">
        <v>150</v>
      </c>
      <c r="AY460" s="20" t="s">
        <v>141</v>
      </c>
      <c r="BE460" s="192">
        <f>IF(O460="základní",K460,0)</f>
        <v>0</v>
      </c>
      <c r="BF460" s="192">
        <f>IF(O460="snížená",K460,0)</f>
        <v>0</v>
      </c>
      <c r="BG460" s="192">
        <f>IF(O460="zákl. přenesená",K460,0)</f>
        <v>0</v>
      </c>
      <c r="BH460" s="192">
        <f>IF(O460="sníž. přenesená",K460,0)</f>
        <v>0</v>
      </c>
      <c r="BI460" s="192">
        <f>IF(O460="nulová",K460,0)</f>
        <v>0</v>
      </c>
      <c r="BJ460" s="20" t="s">
        <v>150</v>
      </c>
      <c r="BK460" s="192">
        <f>ROUND(P460*H460,2)</f>
        <v>0</v>
      </c>
      <c r="BL460" s="20" t="s">
        <v>371</v>
      </c>
      <c r="BM460" s="191" t="s">
        <v>1364</v>
      </c>
    </row>
    <row r="461" spans="1:65" s="2" customFormat="1" ht="11.25">
      <c r="A461" s="37"/>
      <c r="B461" s="38"/>
      <c r="C461" s="39"/>
      <c r="D461" s="199" t="s">
        <v>187</v>
      </c>
      <c r="E461" s="39"/>
      <c r="F461" s="200" t="s">
        <v>652</v>
      </c>
      <c r="G461" s="39"/>
      <c r="H461" s="39"/>
      <c r="I461" s="201"/>
      <c r="J461" s="201"/>
      <c r="K461" s="39"/>
      <c r="L461" s="39"/>
      <c r="M461" s="42"/>
      <c r="N461" s="202"/>
      <c r="O461" s="203"/>
      <c r="P461" s="67"/>
      <c r="Q461" s="67"/>
      <c r="R461" s="67"/>
      <c r="S461" s="67"/>
      <c r="T461" s="67"/>
      <c r="U461" s="67"/>
      <c r="V461" s="67"/>
      <c r="W461" s="67"/>
      <c r="X461" s="68"/>
      <c r="Y461" s="37"/>
      <c r="Z461" s="37"/>
      <c r="AA461" s="37"/>
      <c r="AB461" s="37"/>
      <c r="AC461" s="37"/>
      <c r="AD461" s="37"/>
      <c r="AE461" s="37"/>
      <c r="AT461" s="20" t="s">
        <v>187</v>
      </c>
      <c r="AU461" s="20" t="s">
        <v>150</v>
      </c>
    </row>
    <row r="462" spans="1:65" s="13" customFormat="1" ht="11.25">
      <c r="B462" s="206"/>
      <c r="C462" s="207"/>
      <c r="D462" s="204" t="s">
        <v>191</v>
      </c>
      <c r="E462" s="208" t="s">
        <v>22</v>
      </c>
      <c r="F462" s="209" t="s">
        <v>1120</v>
      </c>
      <c r="G462" s="207"/>
      <c r="H462" s="208" t="s">
        <v>22</v>
      </c>
      <c r="I462" s="210"/>
      <c r="J462" s="210"/>
      <c r="K462" s="207"/>
      <c r="L462" s="207"/>
      <c r="M462" s="211"/>
      <c r="N462" s="212"/>
      <c r="O462" s="213"/>
      <c r="P462" s="213"/>
      <c r="Q462" s="213"/>
      <c r="R462" s="213"/>
      <c r="S462" s="213"/>
      <c r="T462" s="213"/>
      <c r="U462" s="213"/>
      <c r="V462" s="213"/>
      <c r="W462" s="213"/>
      <c r="X462" s="214"/>
      <c r="AT462" s="215" t="s">
        <v>191</v>
      </c>
      <c r="AU462" s="215" t="s">
        <v>150</v>
      </c>
      <c r="AV462" s="13" t="s">
        <v>84</v>
      </c>
      <c r="AW462" s="13" t="s">
        <v>5</v>
      </c>
      <c r="AX462" s="13" t="s">
        <v>76</v>
      </c>
      <c r="AY462" s="215" t="s">
        <v>141</v>
      </c>
    </row>
    <row r="463" spans="1:65" s="14" customFormat="1" ht="11.25">
      <c r="B463" s="216"/>
      <c r="C463" s="217"/>
      <c r="D463" s="204" t="s">
        <v>191</v>
      </c>
      <c r="E463" s="218" t="s">
        <v>22</v>
      </c>
      <c r="F463" s="219" t="s">
        <v>1365</v>
      </c>
      <c r="G463" s="217"/>
      <c r="H463" s="220">
        <v>3.7850000000000001</v>
      </c>
      <c r="I463" s="221"/>
      <c r="J463" s="221"/>
      <c r="K463" s="217"/>
      <c r="L463" s="217"/>
      <c r="M463" s="222"/>
      <c r="N463" s="223"/>
      <c r="O463" s="224"/>
      <c r="P463" s="224"/>
      <c r="Q463" s="224"/>
      <c r="R463" s="224"/>
      <c r="S463" s="224"/>
      <c r="T463" s="224"/>
      <c r="U463" s="224"/>
      <c r="V463" s="224"/>
      <c r="W463" s="224"/>
      <c r="X463" s="225"/>
      <c r="AT463" s="226" t="s">
        <v>191</v>
      </c>
      <c r="AU463" s="226" t="s">
        <v>150</v>
      </c>
      <c r="AV463" s="14" t="s">
        <v>150</v>
      </c>
      <c r="AW463" s="14" t="s">
        <v>5</v>
      </c>
      <c r="AX463" s="14" t="s">
        <v>76</v>
      </c>
      <c r="AY463" s="226" t="s">
        <v>141</v>
      </c>
    </row>
    <row r="464" spans="1:65" s="13" customFormat="1" ht="11.25">
      <c r="B464" s="206"/>
      <c r="C464" s="207"/>
      <c r="D464" s="204" t="s">
        <v>191</v>
      </c>
      <c r="E464" s="208" t="s">
        <v>22</v>
      </c>
      <c r="F464" s="209" t="s">
        <v>1132</v>
      </c>
      <c r="G464" s="207"/>
      <c r="H464" s="208" t="s">
        <v>22</v>
      </c>
      <c r="I464" s="210"/>
      <c r="J464" s="210"/>
      <c r="K464" s="207"/>
      <c r="L464" s="207"/>
      <c r="M464" s="211"/>
      <c r="N464" s="212"/>
      <c r="O464" s="213"/>
      <c r="P464" s="213"/>
      <c r="Q464" s="213"/>
      <c r="R464" s="213"/>
      <c r="S464" s="213"/>
      <c r="T464" s="213"/>
      <c r="U464" s="213"/>
      <c r="V464" s="213"/>
      <c r="W464" s="213"/>
      <c r="X464" s="214"/>
      <c r="AT464" s="215" t="s">
        <v>191</v>
      </c>
      <c r="AU464" s="215" t="s">
        <v>150</v>
      </c>
      <c r="AV464" s="13" t="s">
        <v>84</v>
      </c>
      <c r="AW464" s="13" t="s">
        <v>5</v>
      </c>
      <c r="AX464" s="13" t="s">
        <v>76</v>
      </c>
      <c r="AY464" s="215" t="s">
        <v>141</v>
      </c>
    </row>
    <row r="465" spans="1:65" s="14" customFormat="1" ht="11.25">
      <c r="B465" s="216"/>
      <c r="C465" s="217"/>
      <c r="D465" s="204" t="s">
        <v>191</v>
      </c>
      <c r="E465" s="218" t="s">
        <v>22</v>
      </c>
      <c r="F465" s="219" t="s">
        <v>1366</v>
      </c>
      <c r="G465" s="217"/>
      <c r="H465" s="220">
        <v>1.59</v>
      </c>
      <c r="I465" s="221"/>
      <c r="J465" s="221"/>
      <c r="K465" s="217"/>
      <c r="L465" s="217"/>
      <c r="M465" s="222"/>
      <c r="N465" s="223"/>
      <c r="O465" s="224"/>
      <c r="P465" s="224"/>
      <c r="Q465" s="224"/>
      <c r="R465" s="224"/>
      <c r="S465" s="224"/>
      <c r="T465" s="224"/>
      <c r="U465" s="224"/>
      <c r="V465" s="224"/>
      <c r="W465" s="224"/>
      <c r="X465" s="225"/>
      <c r="AT465" s="226" t="s">
        <v>191</v>
      </c>
      <c r="AU465" s="226" t="s">
        <v>150</v>
      </c>
      <c r="AV465" s="14" t="s">
        <v>150</v>
      </c>
      <c r="AW465" s="14" t="s">
        <v>5</v>
      </c>
      <c r="AX465" s="14" t="s">
        <v>76</v>
      </c>
      <c r="AY465" s="226" t="s">
        <v>141</v>
      </c>
    </row>
    <row r="466" spans="1:65" s="13" customFormat="1" ht="11.25">
      <c r="B466" s="206"/>
      <c r="C466" s="207"/>
      <c r="D466" s="204" t="s">
        <v>191</v>
      </c>
      <c r="E466" s="208" t="s">
        <v>22</v>
      </c>
      <c r="F466" s="209" t="s">
        <v>1130</v>
      </c>
      <c r="G466" s="207"/>
      <c r="H466" s="208" t="s">
        <v>22</v>
      </c>
      <c r="I466" s="210"/>
      <c r="J466" s="210"/>
      <c r="K466" s="207"/>
      <c r="L466" s="207"/>
      <c r="M466" s="211"/>
      <c r="N466" s="212"/>
      <c r="O466" s="213"/>
      <c r="P466" s="213"/>
      <c r="Q466" s="213"/>
      <c r="R466" s="213"/>
      <c r="S466" s="213"/>
      <c r="T466" s="213"/>
      <c r="U466" s="213"/>
      <c r="V466" s="213"/>
      <c r="W466" s="213"/>
      <c r="X466" s="214"/>
      <c r="AT466" s="215" t="s">
        <v>191</v>
      </c>
      <c r="AU466" s="215" t="s">
        <v>150</v>
      </c>
      <c r="AV466" s="13" t="s">
        <v>84</v>
      </c>
      <c r="AW466" s="13" t="s">
        <v>5</v>
      </c>
      <c r="AX466" s="13" t="s">
        <v>76</v>
      </c>
      <c r="AY466" s="215" t="s">
        <v>141</v>
      </c>
    </row>
    <row r="467" spans="1:65" s="14" customFormat="1" ht="11.25">
      <c r="B467" s="216"/>
      <c r="C467" s="217"/>
      <c r="D467" s="204" t="s">
        <v>191</v>
      </c>
      <c r="E467" s="218" t="s">
        <v>22</v>
      </c>
      <c r="F467" s="219" t="s">
        <v>1367</v>
      </c>
      <c r="G467" s="217"/>
      <c r="H467" s="220">
        <v>2.363</v>
      </c>
      <c r="I467" s="221"/>
      <c r="J467" s="221"/>
      <c r="K467" s="217"/>
      <c r="L467" s="217"/>
      <c r="M467" s="222"/>
      <c r="N467" s="223"/>
      <c r="O467" s="224"/>
      <c r="P467" s="224"/>
      <c r="Q467" s="224"/>
      <c r="R467" s="224"/>
      <c r="S467" s="224"/>
      <c r="T467" s="224"/>
      <c r="U467" s="224"/>
      <c r="V467" s="224"/>
      <c r="W467" s="224"/>
      <c r="X467" s="225"/>
      <c r="AT467" s="226" t="s">
        <v>191</v>
      </c>
      <c r="AU467" s="226" t="s">
        <v>150</v>
      </c>
      <c r="AV467" s="14" t="s">
        <v>150</v>
      </c>
      <c r="AW467" s="14" t="s">
        <v>5</v>
      </c>
      <c r="AX467" s="14" t="s">
        <v>76</v>
      </c>
      <c r="AY467" s="226" t="s">
        <v>141</v>
      </c>
    </row>
    <row r="468" spans="1:65" s="13" customFormat="1" ht="11.25">
      <c r="B468" s="206"/>
      <c r="C468" s="207"/>
      <c r="D468" s="204" t="s">
        <v>191</v>
      </c>
      <c r="E468" s="208" t="s">
        <v>22</v>
      </c>
      <c r="F468" s="209" t="s">
        <v>1128</v>
      </c>
      <c r="G468" s="207"/>
      <c r="H468" s="208" t="s">
        <v>22</v>
      </c>
      <c r="I468" s="210"/>
      <c r="J468" s="210"/>
      <c r="K468" s="207"/>
      <c r="L468" s="207"/>
      <c r="M468" s="211"/>
      <c r="N468" s="212"/>
      <c r="O468" s="213"/>
      <c r="P468" s="213"/>
      <c r="Q468" s="213"/>
      <c r="R468" s="213"/>
      <c r="S468" s="213"/>
      <c r="T468" s="213"/>
      <c r="U468" s="213"/>
      <c r="V468" s="213"/>
      <c r="W468" s="213"/>
      <c r="X468" s="214"/>
      <c r="AT468" s="215" t="s">
        <v>191</v>
      </c>
      <c r="AU468" s="215" t="s">
        <v>150</v>
      </c>
      <c r="AV468" s="13" t="s">
        <v>84</v>
      </c>
      <c r="AW468" s="13" t="s">
        <v>5</v>
      </c>
      <c r="AX468" s="13" t="s">
        <v>76</v>
      </c>
      <c r="AY468" s="215" t="s">
        <v>141</v>
      </c>
    </row>
    <row r="469" spans="1:65" s="14" customFormat="1" ht="11.25">
      <c r="B469" s="216"/>
      <c r="C469" s="217"/>
      <c r="D469" s="204" t="s">
        <v>191</v>
      </c>
      <c r="E469" s="218" t="s">
        <v>22</v>
      </c>
      <c r="F469" s="219" t="s">
        <v>1368</v>
      </c>
      <c r="G469" s="217"/>
      <c r="H469" s="220">
        <v>3.593</v>
      </c>
      <c r="I469" s="221"/>
      <c r="J469" s="221"/>
      <c r="K469" s="217"/>
      <c r="L469" s="217"/>
      <c r="M469" s="222"/>
      <c r="N469" s="223"/>
      <c r="O469" s="224"/>
      <c r="P469" s="224"/>
      <c r="Q469" s="224"/>
      <c r="R469" s="224"/>
      <c r="S469" s="224"/>
      <c r="T469" s="224"/>
      <c r="U469" s="224"/>
      <c r="V469" s="224"/>
      <c r="W469" s="224"/>
      <c r="X469" s="225"/>
      <c r="AT469" s="226" t="s">
        <v>191</v>
      </c>
      <c r="AU469" s="226" t="s">
        <v>150</v>
      </c>
      <c r="AV469" s="14" t="s">
        <v>150</v>
      </c>
      <c r="AW469" s="14" t="s">
        <v>5</v>
      </c>
      <c r="AX469" s="14" t="s">
        <v>76</v>
      </c>
      <c r="AY469" s="226" t="s">
        <v>141</v>
      </c>
    </row>
    <row r="470" spans="1:65" s="15" customFormat="1" ht="11.25">
      <c r="B470" s="227"/>
      <c r="C470" s="228"/>
      <c r="D470" s="204" t="s">
        <v>191</v>
      </c>
      <c r="E470" s="229" t="s">
        <v>22</v>
      </c>
      <c r="F470" s="230" t="s">
        <v>195</v>
      </c>
      <c r="G470" s="228"/>
      <c r="H470" s="231">
        <v>11.331</v>
      </c>
      <c r="I470" s="232"/>
      <c r="J470" s="232"/>
      <c r="K470" s="228"/>
      <c r="L470" s="228"/>
      <c r="M470" s="233"/>
      <c r="N470" s="234"/>
      <c r="O470" s="235"/>
      <c r="P470" s="235"/>
      <c r="Q470" s="235"/>
      <c r="R470" s="235"/>
      <c r="S470" s="235"/>
      <c r="T470" s="235"/>
      <c r="U470" s="235"/>
      <c r="V470" s="235"/>
      <c r="W470" s="235"/>
      <c r="X470" s="236"/>
      <c r="AT470" s="237" t="s">
        <v>191</v>
      </c>
      <c r="AU470" s="237" t="s">
        <v>150</v>
      </c>
      <c r="AV470" s="15" t="s">
        <v>185</v>
      </c>
      <c r="AW470" s="15" t="s">
        <v>5</v>
      </c>
      <c r="AX470" s="15" t="s">
        <v>84</v>
      </c>
      <c r="AY470" s="237" t="s">
        <v>141</v>
      </c>
    </row>
    <row r="471" spans="1:65" s="2" customFormat="1" ht="16.5" customHeight="1">
      <c r="A471" s="37"/>
      <c r="B471" s="38"/>
      <c r="C471" s="249" t="s">
        <v>658</v>
      </c>
      <c r="D471" s="249" t="s">
        <v>305</v>
      </c>
      <c r="E471" s="250" t="s">
        <v>659</v>
      </c>
      <c r="F471" s="251" t="s">
        <v>660</v>
      </c>
      <c r="G471" s="252" t="s">
        <v>199</v>
      </c>
      <c r="H471" s="253">
        <v>11.558</v>
      </c>
      <c r="I471" s="254"/>
      <c r="J471" s="255"/>
      <c r="K471" s="256">
        <f>ROUND(P471*H471,2)</f>
        <v>0</v>
      </c>
      <c r="L471" s="251" t="s">
        <v>148</v>
      </c>
      <c r="M471" s="257"/>
      <c r="N471" s="258" t="s">
        <v>22</v>
      </c>
      <c r="O471" s="187" t="s">
        <v>46</v>
      </c>
      <c r="P471" s="188">
        <f>I471+J471</f>
        <v>0</v>
      </c>
      <c r="Q471" s="188">
        <f>ROUND(I471*H471,2)</f>
        <v>0</v>
      </c>
      <c r="R471" s="188">
        <f>ROUND(J471*H471,2)</f>
        <v>0</v>
      </c>
      <c r="S471" s="67"/>
      <c r="T471" s="189">
        <f>S471*H471</f>
        <v>0</v>
      </c>
      <c r="U471" s="189">
        <v>1.18E-2</v>
      </c>
      <c r="V471" s="189">
        <f>U471*H471</f>
        <v>0.13638439999999999</v>
      </c>
      <c r="W471" s="189">
        <v>0</v>
      </c>
      <c r="X471" s="190">
        <f>W471*H471</f>
        <v>0</v>
      </c>
      <c r="Y471" s="37"/>
      <c r="Z471" s="37"/>
      <c r="AA471" s="37"/>
      <c r="AB471" s="37"/>
      <c r="AC471" s="37"/>
      <c r="AD471" s="37"/>
      <c r="AE471" s="37"/>
      <c r="AR471" s="191" t="s">
        <v>475</v>
      </c>
      <c r="AT471" s="191" t="s">
        <v>305</v>
      </c>
      <c r="AU471" s="191" t="s">
        <v>150</v>
      </c>
      <c r="AY471" s="20" t="s">
        <v>141</v>
      </c>
      <c r="BE471" s="192">
        <f>IF(O471="základní",K471,0)</f>
        <v>0</v>
      </c>
      <c r="BF471" s="192">
        <f>IF(O471="snížená",K471,0)</f>
        <v>0</v>
      </c>
      <c r="BG471" s="192">
        <f>IF(O471="zákl. přenesená",K471,0)</f>
        <v>0</v>
      </c>
      <c r="BH471" s="192">
        <f>IF(O471="sníž. přenesená",K471,0)</f>
        <v>0</v>
      </c>
      <c r="BI471" s="192">
        <f>IF(O471="nulová",K471,0)</f>
        <v>0</v>
      </c>
      <c r="BJ471" s="20" t="s">
        <v>150</v>
      </c>
      <c r="BK471" s="192">
        <f>ROUND(P471*H471,2)</f>
        <v>0</v>
      </c>
      <c r="BL471" s="20" t="s">
        <v>371</v>
      </c>
      <c r="BM471" s="191" t="s">
        <v>1369</v>
      </c>
    </row>
    <row r="472" spans="1:65" s="14" customFormat="1" ht="11.25">
      <c r="B472" s="216"/>
      <c r="C472" s="217"/>
      <c r="D472" s="204" t="s">
        <v>191</v>
      </c>
      <c r="E472" s="218" t="s">
        <v>22</v>
      </c>
      <c r="F472" s="219" t="s">
        <v>1361</v>
      </c>
      <c r="G472" s="217"/>
      <c r="H472" s="220">
        <v>11.331</v>
      </c>
      <c r="I472" s="221"/>
      <c r="J472" s="221"/>
      <c r="K472" s="217"/>
      <c r="L472" s="217"/>
      <c r="M472" s="222"/>
      <c r="N472" s="223"/>
      <c r="O472" s="224"/>
      <c r="P472" s="224"/>
      <c r="Q472" s="224"/>
      <c r="R472" s="224"/>
      <c r="S472" s="224"/>
      <c r="T472" s="224"/>
      <c r="U472" s="224"/>
      <c r="V472" s="224"/>
      <c r="W472" s="224"/>
      <c r="X472" s="225"/>
      <c r="AT472" s="226" t="s">
        <v>191</v>
      </c>
      <c r="AU472" s="226" t="s">
        <v>150</v>
      </c>
      <c r="AV472" s="14" t="s">
        <v>150</v>
      </c>
      <c r="AW472" s="14" t="s">
        <v>5</v>
      </c>
      <c r="AX472" s="14" t="s">
        <v>76</v>
      </c>
      <c r="AY472" s="226" t="s">
        <v>141</v>
      </c>
    </row>
    <row r="473" spans="1:65" s="15" customFormat="1" ht="11.25">
      <c r="B473" s="227"/>
      <c r="C473" s="228"/>
      <c r="D473" s="204" t="s">
        <v>191</v>
      </c>
      <c r="E473" s="229" t="s">
        <v>22</v>
      </c>
      <c r="F473" s="230" t="s">
        <v>195</v>
      </c>
      <c r="G473" s="228"/>
      <c r="H473" s="231">
        <v>11.331</v>
      </c>
      <c r="I473" s="232"/>
      <c r="J473" s="232"/>
      <c r="K473" s="228"/>
      <c r="L473" s="228"/>
      <c r="M473" s="233"/>
      <c r="N473" s="234"/>
      <c r="O473" s="235"/>
      <c r="P473" s="235"/>
      <c r="Q473" s="235"/>
      <c r="R473" s="235"/>
      <c r="S473" s="235"/>
      <c r="T473" s="235"/>
      <c r="U473" s="235"/>
      <c r="V473" s="235"/>
      <c r="W473" s="235"/>
      <c r="X473" s="236"/>
      <c r="AT473" s="237" t="s">
        <v>191</v>
      </c>
      <c r="AU473" s="237" t="s">
        <v>150</v>
      </c>
      <c r="AV473" s="15" t="s">
        <v>185</v>
      </c>
      <c r="AW473" s="15" t="s">
        <v>5</v>
      </c>
      <c r="AX473" s="15" t="s">
        <v>84</v>
      </c>
      <c r="AY473" s="237" t="s">
        <v>141</v>
      </c>
    </row>
    <row r="474" spans="1:65" s="14" customFormat="1" ht="11.25">
      <c r="B474" s="216"/>
      <c r="C474" s="217"/>
      <c r="D474" s="204" t="s">
        <v>191</v>
      </c>
      <c r="E474" s="217"/>
      <c r="F474" s="219" t="s">
        <v>1370</v>
      </c>
      <c r="G474" s="217"/>
      <c r="H474" s="220">
        <v>11.558</v>
      </c>
      <c r="I474" s="221"/>
      <c r="J474" s="221"/>
      <c r="K474" s="217"/>
      <c r="L474" s="217"/>
      <c r="M474" s="222"/>
      <c r="N474" s="223"/>
      <c r="O474" s="224"/>
      <c r="P474" s="224"/>
      <c r="Q474" s="224"/>
      <c r="R474" s="224"/>
      <c r="S474" s="224"/>
      <c r="T474" s="224"/>
      <c r="U474" s="224"/>
      <c r="V474" s="224"/>
      <c r="W474" s="224"/>
      <c r="X474" s="225"/>
      <c r="AT474" s="226" t="s">
        <v>191</v>
      </c>
      <c r="AU474" s="226" t="s">
        <v>150</v>
      </c>
      <c r="AV474" s="14" t="s">
        <v>150</v>
      </c>
      <c r="AW474" s="14" t="s">
        <v>4</v>
      </c>
      <c r="AX474" s="14" t="s">
        <v>84</v>
      </c>
      <c r="AY474" s="226" t="s">
        <v>141</v>
      </c>
    </row>
    <row r="475" spans="1:65" s="2" customFormat="1" ht="33" customHeight="1">
      <c r="A475" s="37"/>
      <c r="B475" s="38"/>
      <c r="C475" s="179" t="s">
        <v>677</v>
      </c>
      <c r="D475" s="179" t="s">
        <v>144</v>
      </c>
      <c r="E475" s="180" t="s">
        <v>678</v>
      </c>
      <c r="F475" s="181" t="s">
        <v>679</v>
      </c>
      <c r="G475" s="182" t="s">
        <v>362</v>
      </c>
      <c r="H475" s="183">
        <v>21.539000000000001</v>
      </c>
      <c r="I475" s="184"/>
      <c r="J475" s="184"/>
      <c r="K475" s="185">
        <f>ROUND(P475*H475,2)</f>
        <v>0</v>
      </c>
      <c r="L475" s="181" t="s">
        <v>184</v>
      </c>
      <c r="M475" s="42"/>
      <c r="N475" s="186" t="s">
        <v>22</v>
      </c>
      <c r="O475" s="187" t="s">
        <v>46</v>
      </c>
      <c r="P475" s="188">
        <f>I475+J475</f>
        <v>0</v>
      </c>
      <c r="Q475" s="188">
        <f>ROUND(I475*H475,2)</f>
        <v>0</v>
      </c>
      <c r="R475" s="188">
        <f>ROUND(J475*H475,2)</f>
        <v>0</v>
      </c>
      <c r="S475" s="67"/>
      <c r="T475" s="189">
        <f>S475*H475</f>
        <v>0</v>
      </c>
      <c r="U475" s="189">
        <v>1.8000000000000001E-4</v>
      </c>
      <c r="V475" s="189">
        <f>U475*H475</f>
        <v>3.8770200000000006E-3</v>
      </c>
      <c r="W475" s="189">
        <v>0</v>
      </c>
      <c r="X475" s="190">
        <f>W475*H475</f>
        <v>0</v>
      </c>
      <c r="Y475" s="37"/>
      <c r="Z475" s="37"/>
      <c r="AA475" s="37"/>
      <c r="AB475" s="37"/>
      <c r="AC475" s="37"/>
      <c r="AD475" s="37"/>
      <c r="AE475" s="37"/>
      <c r="AR475" s="191" t="s">
        <v>371</v>
      </c>
      <c r="AT475" s="191" t="s">
        <v>144</v>
      </c>
      <c r="AU475" s="191" t="s">
        <v>150</v>
      </c>
      <c r="AY475" s="20" t="s">
        <v>141</v>
      </c>
      <c r="BE475" s="192">
        <f>IF(O475="základní",K475,0)</f>
        <v>0</v>
      </c>
      <c r="BF475" s="192">
        <f>IF(O475="snížená",K475,0)</f>
        <v>0</v>
      </c>
      <c r="BG475" s="192">
        <f>IF(O475="zákl. přenesená",K475,0)</f>
        <v>0</v>
      </c>
      <c r="BH475" s="192">
        <f>IF(O475="sníž. přenesená",K475,0)</f>
        <v>0</v>
      </c>
      <c r="BI475" s="192">
        <f>IF(O475="nulová",K475,0)</f>
        <v>0</v>
      </c>
      <c r="BJ475" s="20" t="s">
        <v>150</v>
      </c>
      <c r="BK475" s="192">
        <f>ROUND(P475*H475,2)</f>
        <v>0</v>
      </c>
      <c r="BL475" s="20" t="s">
        <v>371</v>
      </c>
      <c r="BM475" s="191" t="s">
        <v>1371</v>
      </c>
    </row>
    <row r="476" spans="1:65" s="2" customFormat="1" ht="11.25">
      <c r="A476" s="37"/>
      <c r="B476" s="38"/>
      <c r="C476" s="39"/>
      <c r="D476" s="199" t="s">
        <v>187</v>
      </c>
      <c r="E476" s="39"/>
      <c r="F476" s="200" t="s">
        <v>681</v>
      </c>
      <c r="G476" s="39"/>
      <c r="H476" s="39"/>
      <c r="I476" s="201"/>
      <c r="J476" s="201"/>
      <c r="K476" s="39"/>
      <c r="L476" s="39"/>
      <c r="M476" s="42"/>
      <c r="N476" s="202"/>
      <c r="O476" s="203"/>
      <c r="P476" s="67"/>
      <c r="Q476" s="67"/>
      <c r="R476" s="67"/>
      <c r="S476" s="67"/>
      <c r="T476" s="67"/>
      <c r="U476" s="67"/>
      <c r="V476" s="67"/>
      <c r="W476" s="67"/>
      <c r="X476" s="68"/>
      <c r="Y476" s="37"/>
      <c r="Z476" s="37"/>
      <c r="AA476" s="37"/>
      <c r="AB476" s="37"/>
      <c r="AC476" s="37"/>
      <c r="AD476" s="37"/>
      <c r="AE476" s="37"/>
      <c r="AT476" s="20" t="s">
        <v>187</v>
      </c>
      <c r="AU476" s="20" t="s">
        <v>150</v>
      </c>
    </row>
    <row r="477" spans="1:65" s="13" customFormat="1" ht="11.25">
      <c r="B477" s="206"/>
      <c r="C477" s="207"/>
      <c r="D477" s="204" t="s">
        <v>191</v>
      </c>
      <c r="E477" s="208" t="s">
        <v>22</v>
      </c>
      <c r="F477" s="209" t="s">
        <v>1132</v>
      </c>
      <c r="G477" s="207"/>
      <c r="H477" s="208" t="s">
        <v>22</v>
      </c>
      <c r="I477" s="210"/>
      <c r="J477" s="210"/>
      <c r="K477" s="207"/>
      <c r="L477" s="207"/>
      <c r="M477" s="211"/>
      <c r="N477" s="212"/>
      <c r="O477" s="213"/>
      <c r="P477" s="213"/>
      <c r="Q477" s="213"/>
      <c r="R477" s="213"/>
      <c r="S477" s="213"/>
      <c r="T477" s="213"/>
      <c r="U477" s="213"/>
      <c r="V477" s="213"/>
      <c r="W477" s="213"/>
      <c r="X477" s="214"/>
      <c r="AT477" s="215" t="s">
        <v>191</v>
      </c>
      <c r="AU477" s="215" t="s">
        <v>150</v>
      </c>
      <c r="AV477" s="13" t="s">
        <v>84</v>
      </c>
      <c r="AW477" s="13" t="s">
        <v>5</v>
      </c>
      <c r="AX477" s="13" t="s">
        <v>76</v>
      </c>
      <c r="AY477" s="215" t="s">
        <v>141</v>
      </c>
    </row>
    <row r="478" spans="1:65" s="14" customFormat="1" ht="11.25">
      <c r="B478" s="216"/>
      <c r="C478" s="217"/>
      <c r="D478" s="204" t="s">
        <v>191</v>
      </c>
      <c r="E478" s="218" t="s">
        <v>22</v>
      </c>
      <c r="F478" s="219" t="s">
        <v>1372</v>
      </c>
      <c r="G478" s="217"/>
      <c r="H478" s="220">
        <v>4.0599999999999996</v>
      </c>
      <c r="I478" s="221"/>
      <c r="J478" s="221"/>
      <c r="K478" s="217"/>
      <c r="L478" s="217"/>
      <c r="M478" s="222"/>
      <c r="N478" s="223"/>
      <c r="O478" s="224"/>
      <c r="P478" s="224"/>
      <c r="Q478" s="224"/>
      <c r="R478" s="224"/>
      <c r="S478" s="224"/>
      <c r="T478" s="224"/>
      <c r="U478" s="224"/>
      <c r="V478" s="224"/>
      <c r="W478" s="224"/>
      <c r="X478" s="225"/>
      <c r="AT478" s="226" t="s">
        <v>191</v>
      </c>
      <c r="AU478" s="226" t="s">
        <v>150</v>
      </c>
      <c r="AV478" s="14" t="s">
        <v>150</v>
      </c>
      <c r="AW478" s="14" t="s">
        <v>5</v>
      </c>
      <c r="AX478" s="14" t="s">
        <v>76</v>
      </c>
      <c r="AY478" s="226" t="s">
        <v>141</v>
      </c>
    </row>
    <row r="479" spans="1:65" s="13" customFormat="1" ht="11.25">
      <c r="B479" s="206"/>
      <c r="C479" s="207"/>
      <c r="D479" s="204" t="s">
        <v>191</v>
      </c>
      <c r="E479" s="208" t="s">
        <v>22</v>
      </c>
      <c r="F479" s="209" t="s">
        <v>1130</v>
      </c>
      <c r="G479" s="207"/>
      <c r="H479" s="208" t="s">
        <v>22</v>
      </c>
      <c r="I479" s="210"/>
      <c r="J479" s="210"/>
      <c r="K479" s="207"/>
      <c r="L479" s="207"/>
      <c r="M479" s="211"/>
      <c r="N479" s="212"/>
      <c r="O479" s="213"/>
      <c r="P479" s="213"/>
      <c r="Q479" s="213"/>
      <c r="R479" s="213"/>
      <c r="S479" s="213"/>
      <c r="T479" s="213"/>
      <c r="U479" s="213"/>
      <c r="V479" s="213"/>
      <c r="W479" s="213"/>
      <c r="X479" s="214"/>
      <c r="AT479" s="215" t="s">
        <v>191</v>
      </c>
      <c r="AU479" s="215" t="s">
        <v>150</v>
      </c>
      <c r="AV479" s="13" t="s">
        <v>84</v>
      </c>
      <c r="AW479" s="13" t="s">
        <v>5</v>
      </c>
      <c r="AX479" s="13" t="s">
        <v>76</v>
      </c>
      <c r="AY479" s="215" t="s">
        <v>141</v>
      </c>
    </row>
    <row r="480" spans="1:65" s="14" customFormat="1" ht="11.25">
      <c r="B480" s="216"/>
      <c r="C480" s="217"/>
      <c r="D480" s="204" t="s">
        <v>191</v>
      </c>
      <c r="E480" s="218" t="s">
        <v>22</v>
      </c>
      <c r="F480" s="219" t="s">
        <v>1373</v>
      </c>
      <c r="G480" s="217"/>
      <c r="H480" s="220">
        <v>4.5750000000000002</v>
      </c>
      <c r="I480" s="221"/>
      <c r="J480" s="221"/>
      <c r="K480" s="217"/>
      <c r="L480" s="217"/>
      <c r="M480" s="222"/>
      <c r="N480" s="223"/>
      <c r="O480" s="224"/>
      <c r="P480" s="224"/>
      <c r="Q480" s="224"/>
      <c r="R480" s="224"/>
      <c r="S480" s="224"/>
      <c r="T480" s="224"/>
      <c r="U480" s="224"/>
      <c r="V480" s="224"/>
      <c r="W480" s="224"/>
      <c r="X480" s="225"/>
      <c r="AT480" s="226" t="s">
        <v>191</v>
      </c>
      <c r="AU480" s="226" t="s">
        <v>150</v>
      </c>
      <c r="AV480" s="14" t="s">
        <v>150</v>
      </c>
      <c r="AW480" s="14" t="s">
        <v>5</v>
      </c>
      <c r="AX480" s="14" t="s">
        <v>76</v>
      </c>
      <c r="AY480" s="226" t="s">
        <v>141</v>
      </c>
    </row>
    <row r="481" spans="1:65" s="13" customFormat="1" ht="11.25">
      <c r="B481" s="206"/>
      <c r="C481" s="207"/>
      <c r="D481" s="204" t="s">
        <v>191</v>
      </c>
      <c r="E481" s="208" t="s">
        <v>22</v>
      </c>
      <c r="F481" s="209" t="s">
        <v>1128</v>
      </c>
      <c r="G481" s="207"/>
      <c r="H481" s="208" t="s">
        <v>22</v>
      </c>
      <c r="I481" s="210"/>
      <c r="J481" s="210"/>
      <c r="K481" s="207"/>
      <c r="L481" s="207"/>
      <c r="M481" s="211"/>
      <c r="N481" s="212"/>
      <c r="O481" s="213"/>
      <c r="P481" s="213"/>
      <c r="Q481" s="213"/>
      <c r="R481" s="213"/>
      <c r="S481" s="213"/>
      <c r="T481" s="213"/>
      <c r="U481" s="213"/>
      <c r="V481" s="213"/>
      <c r="W481" s="213"/>
      <c r="X481" s="214"/>
      <c r="AT481" s="215" t="s">
        <v>191</v>
      </c>
      <c r="AU481" s="215" t="s">
        <v>150</v>
      </c>
      <c r="AV481" s="13" t="s">
        <v>84</v>
      </c>
      <c r="AW481" s="13" t="s">
        <v>5</v>
      </c>
      <c r="AX481" s="13" t="s">
        <v>76</v>
      </c>
      <c r="AY481" s="215" t="s">
        <v>141</v>
      </c>
    </row>
    <row r="482" spans="1:65" s="14" customFormat="1" ht="11.25">
      <c r="B482" s="216"/>
      <c r="C482" s="217"/>
      <c r="D482" s="204" t="s">
        <v>191</v>
      </c>
      <c r="E482" s="218" t="s">
        <v>22</v>
      </c>
      <c r="F482" s="219" t="s">
        <v>1374</v>
      </c>
      <c r="G482" s="217"/>
      <c r="H482" s="220">
        <v>5.3949999999999996</v>
      </c>
      <c r="I482" s="221"/>
      <c r="J482" s="221"/>
      <c r="K482" s="217"/>
      <c r="L482" s="217"/>
      <c r="M482" s="222"/>
      <c r="N482" s="223"/>
      <c r="O482" s="224"/>
      <c r="P482" s="224"/>
      <c r="Q482" s="224"/>
      <c r="R482" s="224"/>
      <c r="S482" s="224"/>
      <c r="T482" s="224"/>
      <c r="U482" s="224"/>
      <c r="V482" s="224"/>
      <c r="W482" s="224"/>
      <c r="X482" s="225"/>
      <c r="AT482" s="226" t="s">
        <v>191</v>
      </c>
      <c r="AU482" s="226" t="s">
        <v>150</v>
      </c>
      <c r="AV482" s="14" t="s">
        <v>150</v>
      </c>
      <c r="AW482" s="14" t="s">
        <v>5</v>
      </c>
      <c r="AX482" s="14" t="s">
        <v>76</v>
      </c>
      <c r="AY482" s="226" t="s">
        <v>141</v>
      </c>
    </row>
    <row r="483" spans="1:65" s="13" customFormat="1" ht="11.25">
      <c r="B483" s="206"/>
      <c r="C483" s="207"/>
      <c r="D483" s="204" t="s">
        <v>191</v>
      </c>
      <c r="E483" s="208" t="s">
        <v>22</v>
      </c>
      <c r="F483" s="209" t="s">
        <v>1120</v>
      </c>
      <c r="G483" s="207"/>
      <c r="H483" s="208" t="s">
        <v>22</v>
      </c>
      <c r="I483" s="210"/>
      <c r="J483" s="210"/>
      <c r="K483" s="207"/>
      <c r="L483" s="207"/>
      <c r="M483" s="211"/>
      <c r="N483" s="212"/>
      <c r="O483" s="213"/>
      <c r="P483" s="213"/>
      <c r="Q483" s="213"/>
      <c r="R483" s="213"/>
      <c r="S483" s="213"/>
      <c r="T483" s="213"/>
      <c r="U483" s="213"/>
      <c r="V483" s="213"/>
      <c r="W483" s="213"/>
      <c r="X483" s="214"/>
      <c r="AT483" s="215" t="s">
        <v>191</v>
      </c>
      <c r="AU483" s="215" t="s">
        <v>150</v>
      </c>
      <c r="AV483" s="13" t="s">
        <v>84</v>
      </c>
      <c r="AW483" s="13" t="s">
        <v>5</v>
      </c>
      <c r="AX483" s="13" t="s">
        <v>76</v>
      </c>
      <c r="AY483" s="215" t="s">
        <v>141</v>
      </c>
    </row>
    <row r="484" spans="1:65" s="14" customFormat="1" ht="11.25">
      <c r="B484" s="216"/>
      <c r="C484" s="217"/>
      <c r="D484" s="204" t="s">
        <v>191</v>
      </c>
      <c r="E484" s="218" t="s">
        <v>22</v>
      </c>
      <c r="F484" s="219" t="s">
        <v>1375</v>
      </c>
      <c r="G484" s="217"/>
      <c r="H484" s="220">
        <v>7.5090000000000003</v>
      </c>
      <c r="I484" s="221"/>
      <c r="J484" s="221"/>
      <c r="K484" s="217"/>
      <c r="L484" s="217"/>
      <c r="M484" s="222"/>
      <c r="N484" s="223"/>
      <c r="O484" s="224"/>
      <c r="P484" s="224"/>
      <c r="Q484" s="224"/>
      <c r="R484" s="224"/>
      <c r="S484" s="224"/>
      <c r="T484" s="224"/>
      <c r="U484" s="224"/>
      <c r="V484" s="224"/>
      <c r="W484" s="224"/>
      <c r="X484" s="225"/>
      <c r="AT484" s="226" t="s">
        <v>191</v>
      </c>
      <c r="AU484" s="226" t="s">
        <v>150</v>
      </c>
      <c r="AV484" s="14" t="s">
        <v>150</v>
      </c>
      <c r="AW484" s="14" t="s">
        <v>5</v>
      </c>
      <c r="AX484" s="14" t="s">
        <v>76</v>
      </c>
      <c r="AY484" s="226" t="s">
        <v>141</v>
      </c>
    </row>
    <row r="485" spans="1:65" s="15" customFormat="1" ht="11.25">
      <c r="B485" s="227"/>
      <c r="C485" s="228"/>
      <c r="D485" s="204" t="s">
        <v>191</v>
      </c>
      <c r="E485" s="229" t="s">
        <v>22</v>
      </c>
      <c r="F485" s="230" t="s">
        <v>195</v>
      </c>
      <c r="G485" s="228"/>
      <c r="H485" s="231">
        <v>21.539000000000001</v>
      </c>
      <c r="I485" s="232"/>
      <c r="J485" s="232"/>
      <c r="K485" s="228"/>
      <c r="L485" s="228"/>
      <c r="M485" s="233"/>
      <c r="N485" s="234"/>
      <c r="O485" s="235"/>
      <c r="P485" s="235"/>
      <c r="Q485" s="235"/>
      <c r="R485" s="235"/>
      <c r="S485" s="235"/>
      <c r="T485" s="235"/>
      <c r="U485" s="235"/>
      <c r="V485" s="235"/>
      <c r="W485" s="235"/>
      <c r="X485" s="236"/>
      <c r="AT485" s="237" t="s">
        <v>191</v>
      </c>
      <c r="AU485" s="237" t="s">
        <v>150</v>
      </c>
      <c r="AV485" s="15" t="s">
        <v>185</v>
      </c>
      <c r="AW485" s="15" t="s">
        <v>5</v>
      </c>
      <c r="AX485" s="15" t="s">
        <v>84</v>
      </c>
      <c r="AY485" s="237" t="s">
        <v>141</v>
      </c>
    </row>
    <row r="486" spans="1:65" s="2" customFormat="1" ht="24.2" customHeight="1">
      <c r="A486" s="37"/>
      <c r="B486" s="38"/>
      <c r="C486" s="249" t="s">
        <v>684</v>
      </c>
      <c r="D486" s="249" t="s">
        <v>305</v>
      </c>
      <c r="E486" s="250" t="s">
        <v>672</v>
      </c>
      <c r="F486" s="251" t="s">
        <v>673</v>
      </c>
      <c r="G486" s="252" t="s">
        <v>362</v>
      </c>
      <c r="H486" s="253">
        <v>22.616</v>
      </c>
      <c r="I486" s="254"/>
      <c r="J486" s="255"/>
      <c r="K486" s="256">
        <f>ROUND(P486*H486,2)</f>
        <v>0</v>
      </c>
      <c r="L486" s="251" t="s">
        <v>184</v>
      </c>
      <c r="M486" s="257"/>
      <c r="N486" s="258" t="s">
        <v>22</v>
      </c>
      <c r="O486" s="187" t="s">
        <v>46</v>
      </c>
      <c r="P486" s="188">
        <f>I486+J486</f>
        <v>0</v>
      </c>
      <c r="Q486" s="188">
        <f>ROUND(I486*H486,2)</f>
        <v>0</v>
      </c>
      <c r="R486" s="188">
        <f>ROUND(J486*H486,2)</f>
        <v>0</v>
      </c>
      <c r="S486" s="67"/>
      <c r="T486" s="189">
        <f>S486*H486</f>
        <v>0</v>
      </c>
      <c r="U486" s="189">
        <v>2.9999999999999997E-4</v>
      </c>
      <c r="V486" s="189">
        <f>U486*H486</f>
        <v>6.7847999999999997E-3</v>
      </c>
      <c r="W486" s="189">
        <v>0</v>
      </c>
      <c r="X486" s="190">
        <f>W486*H486</f>
        <v>0</v>
      </c>
      <c r="Y486" s="37"/>
      <c r="Z486" s="37"/>
      <c r="AA486" s="37"/>
      <c r="AB486" s="37"/>
      <c r="AC486" s="37"/>
      <c r="AD486" s="37"/>
      <c r="AE486" s="37"/>
      <c r="AR486" s="191" t="s">
        <v>475</v>
      </c>
      <c r="AT486" s="191" t="s">
        <v>305</v>
      </c>
      <c r="AU486" s="191" t="s">
        <v>150</v>
      </c>
      <c r="AY486" s="20" t="s">
        <v>141</v>
      </c>
      <c r="BE486" s="192">
        <f>IF(O486="základní",K486,0)</f>
        <v>0</v>
      </c>
      <c r="BF486" s="192">
        <f>IF(O486="snížená",K486,0)</f>
        <v>0</v>
      </c>
      <c r="BG486" s="192">
        <f>IF(O486="zákl. přenesená",K486,0)</f>
        <v>0</v>
      </c>
      <c r="BH486" s="192">
        <f>IF(O486="sníž. přenesená",K486,0)</f>
        <v>0</v>
      </c>
      <c r="BI486" s="192">
        <f>IF(O486="nulová",K486,0)</f>
        <v>0</v>
      </c>
      <c r="BJ486" s="20" t="s">
        <v>150</v>
      </c>
      <c r="BK486" s="192">
        <f>ROUND(P486*H486,2)</f>
        <v>0</v>
      </c>
      <c r="BL486" s="20" t="s">
        <v>371</v>
      </c>
      <c r="BM486" s="191" t="s">
        <v>1376</v>
      </c>
    </row>
    <row r="487" spans="1:65" s="14" customFormat="1" ht="11.25">
      <c r="B487" s="216"/>
      <c r="C487" s="217"/>
      <c r="D487" s="204" t="s">
        <v>191</v>
      </c>
      <c r="E487" s="218" t="s">
        <v>22</v>
      </c>
      <c r="F487" s="219" t="s">
        <v>1377</v>
      </c>
      <c r="G487" s="217"/>
      <c r="H487" s="220">
        <v>21.539000000000001</v>
      </c>
      <c r="I487" s="221"/>
      <c r="J487" s="221"/>
      <c r="K487" s="217"/>
      <c r="L487" s="217"/>
      <c r="M487" s="222"/>
      <c r="N487" s="223"/>
      <c r="O487" s="224"/>
      <c r="P487" s="224"/>
      <c r="Q487" s="224"/>
      <c r="R487" s="224"/>
      <c r="S487" s="224"/>
      <c r="T487" s="224"/>
      <c r="U487" s="224"/>
      <c r="V487" s="224"/>
      <c r="W487" s="224"/>
      <c r="X487" s="225"/>
      <c r="AT487" s="226" t="s">
        <v>191</v>
      </c>
      <c r="AU487" s="226" t="s">
        <v>150</v>
      </c>
      <c r="AV487" s="14" t="s">
        <v>150</v>
      </c>
      <c r="AW487" s="14" t="s">
        <v>5</v>
      </c>
      <c r="AX487" s="14" t="s">
        <v>76</v>
      </c>
      <c r="AY487" s="226" t="s">
        <v>141</v>
      </c>
    </row>
    <row r="488" spans="1:65" s="15" customFormat="1" ht="11.25">
      <c r="B488" s="227"/>
      <c r="C488" s="228"/>
      <c r="D488" s="204" t="s">
        <v>191</v>
      </c>
      <c r="E488" s="229" t="s">
        <v>22</v>
      </c>
      <c r="F488" s="230" t="s">
        <v>195</v>
      </c>
      <c r="G488" s="228"/>
      <c r="H488" s="231">
        <v>21.539000000000001</v>
      </c>
      <c r="I488" s="232"/>
      <c r="J488" s="232"/>
      <c r="K488" s="228"/>
      <c r="L488" s="228"/>
      <c r="M488" s="233"/>
      <c r="N488" s="234"/>
      <c r="O488" s="235"/>
      <c r="P488" s="235"/>
      <c r="Q488" s="235"/>
      <c r="R488" s="235"/>
      <c r="S488" s="235"/>
      <c r="T488" s="235"/>
      <c r="U488" s="235"/>
      <c r="V488" s="235"/>
      <c r="W488" s="235"/>
      <c r="X488" s="236"/>
      <c r="AT488" s="237" t="s">
        <v>191</v>
      </c>
      <c r="AU488" s="237" t="s">
        <v>150</v>
      </c>
      <c r="AV488" s="15" t="s">
        <v>185</v>
      </c>
      <c r="AW488" s="15" t="s">
        <v>5</v>
      </c>
      <c r="AX488" s="15" t="s">
        <v>84</v>
      </c>
      <c r="AY488" s="237" t="s">
        <v>141</v>
      </c>
    </row>
    <row r="489" spans="1:65" s="14" customFormat="1" ht="11.25">
      <c r="B489" s="216"/>
      <c r="C489" s="217"/>
      <c r="D489" s="204" t="s">
        <v>191</v>
      </c>
      <c r="E489" s="217"/>
      <c r="F489" s="219" t="s">
        <v>1378</v>
      </c>
      <c r="G489" s="217"/>
      <c r="H489" s="220">
        <v>22.616</v>
      </c>
      <c r="I489" s="221"/>
      <c r="J489" s="221"/>
      <c r="K489" s="217"/>
      <c r="L489" s="217"/>
      <c r="M489" s="222"/>
      <c r="N489" s="223"/>
      <c r="O489" s="224"/>
      <c r="P489" s="224"/>
      <c r="Q489" s="224"/>
      <c r="R489" s="224"/>
      <c r="S489" s="224"/>
      <c r="T489" s="224"/>
      <c r="U489" s="224"/>
      <c r="V489" s="224"/>
      <c r="W489" s="224"/>
      <c r="X489" s="225"/>
      <c r="AT489" s="226" t="s">
        <v>191</v>
      </c>
      <c r="AU489" s="226" t="s">
        <v>150</v>
      </c>
      <c r="AV489" s="14" t="s">
        <v>150</v>
      </c>
      <c r="AW489" s="14" t="s">
        <v>4</v>
      </c>
      <c r="AX489" s="14" t="s">
        <v>84</v>
      </c>
      <c r="AY489" s="226" t="s">
        <v>141</v>
      </c>
    </row>
    <row r="490" spans="1:65" s="2" customFormat="1" ht="49.15" customHeight="1">
      <c r="A490" s="37"/>
      <c r="B490" s="38"/>
      <c r="C490" s="179" t="s">
        <v>688</v>
      </c>
      <c r="D490" s="179" t="s">
        <v>144</v>
      </c>
      <c r="E490" s="180" t="s">
        <v>689</v>
      </c>
      <c r="F490" s="181" t="s">
        <v>690</v>
      </c>
      <c r="G490" s="182" t="s">
        <v>183</v>
      </c>
      <c r="H490" s="183">
        <v>0.218</v>
      </c>
      <c r="I490" s="184"/>
      <c r="J490" s="184"/>
      <c r="K490" s="185">
        <f>ROUND(P490*H490,2)</f>
        <v>0</v>
      </c>
      <c r="L490" s="181" t="s">
        <v>184</v>
      </c>
      <c r="M490" s="42"/>
      <c r="N490" s="186" t="s">
        <v>22</v>
      </c>
      <c r="O490" s="187" t="s">
        <v>46</v>
      </c>
      <c r="P490" s="188">
        <f>I490+J490</f>
        <v>0</v>
      </c>
      <c r="Q490" s="188">
        <f>ROUND(I490*H490,2)</f>
        <v>0</v>
      </c>
      <c r="R490" s="188">
        <f>ROUND(J490*H490,2)</f>
        <v>0</v>
      </c>
      <c r="S490" s="67"/>
      <c r="T490" s="189">
        <f>S490*H490</f>
        <v>0</v>
      </c>
      <c r="U490" s="189">
        <v>0</v>
      </c>
      <c r="V490" s="189">
        <f>U490*H490</f>
        <v>0</v>
      </c>
      <c r="W490" s="189">
        <v>0</v>
      </c>
      <c r="X490" s="190">
        <f>W490*H490</f>
        <v>0</v>
      </c>
      <c r="Y490" s="37"/>
      <c r="Z490" s="37"/>
      <c r="AA490" s="37"/>
      <c r="AB490" s="37"/>
      <c r="AC490" s="37"/>
      <c r="AD490" s="37"/>
      <c r="AE490" s="37"/>
      <c r="AR490" s="191" t="s">
        <v>371</v>
      </c>
      <c r="AT490" s="191" t="s">
        <v>144</v>
      </c>
      <c r="AU490" s="191" t="s">
        <v>150</v>
      </c>
      <c r="AY490" s="20" t="s">
        <v>141</v>
      </c>
      <c r="BE490" s="192">
        <f>IF(O490="základní",K490,0)</f>
        <v>0</v>
      </c>
      <c r="BF490" s="192">
        <f>IF(O490="snížená",K490,0)</f>
        <v>0</v>
      </c>
      <c r="BG490" s="192">
        <f>IF(O490="zákl. přenesená",K490,0)</f>
        <v>0</v>
      </c>
      <c r="BH490" s="192">
        <f>IF(O490="sníž. přenesená",K490,0)</f>
        <v>0</v>
      </c>
      <c r="BI490" s="192">
        <f>IF(O490="nulová",K490,0)</f>
        <v>0</v>
      </c>
      <c r="BJ490" s="20" t="s">
        <v>150</v>
      </c>
      <c r="BK490" s="192">
        <f>ROUND(P490*H490,2)</f>
        <v>0</v>
      </c>
      <c r="BL490" s="20" t="s">
        <v>371</v>
      </c>
      <c r="BM490" s="191" t="s">
        <v>1379</v>
      </c>
    </row>
    <row r="491" spans="1:65" s="2" customFormat="1" ht="11.25">
      <c r="A491" s="37"/>
      <c r="B491" s="38"/>
      <c r="C491" s="39"/>
      <c r="D491" s="199" t="s">
        <v>187</v>
      </c>
      <c r="E491" s="39"/>
      <c r="F491" s="200" t="s">
        <v>692</v>
      </c>
      <c r="G491" s="39"/>
      <c r="H491" s="39"/>
      <c r="I491" s="201"/>
      <c r="J491" s="201"/>
      <c r="K491" s="39"/>
      <c r="L491" s="39"/>
      <c r="M491" s="42"/>
      <c r="N491" s="202"/>
      <c r="O491" s="203"/>
      <c r="P491" s="67"/>
      <c r="Q491" s="67"/>
      <c r="R491" s="67"/>
      <c r="S491" s="67"/>
      <c r="T491" s="67"/>
      <c r="U491" s="67"/>
      <c r="V491" s="67"/>
      <c r="W491" s="67"/>
      <c r="X491" s="68"/>
      <c r="Y491" s="37"/>
      <c r="Z491" s="37"/>
      <c r="AA491" s="37"/>
      <c r="AB491" s="37"/>
      <c r="AC491" s="37"/>
      <c r="AD491" s="37"/>
      <c r="AE491" s="37"/>
      <c r="AT491" s="20" t="s">
        <v>187</v>
      </c>
      <c r="AU491" s="20" t="s">
        <v>150</v>
      </c>
    </row>
    <row r="492" spans="1:65" s="12" customFormat="1" ht="22.9" customHeight="1">
      <c r="B492" s="162"/>
      <c r="C492" s="163"/>
      <c r="D492" s="164" t="s">
        <v>75</v>
      </c>
      <c r="E492" s="177" t="s">
        <v>693</v>
      </c>
      <c r="F492" s="177" t="s">
        <v>694</v>
      </c>
      <c r="G492" s="163"/>
      <c r="H492" s="163"/>
      <c r="I492" s="166"/>
      <c r="J492" s="166"/>
      <c r="K492" s="178">
        <f>BK492</f>
        <v>0</v>
      </c>
      <c r="L492" s="163"/>
      <c r="M492" s="168"/>
      <c r="N492" s="169"/>
      <c r="O492" s="170"/>
      <c r="P492" s="170"/>
      <c r="Q492" s="171">
        <f>SUM(Q493:Q515)</f>
        <v>0</v>
      </c>
      <c r="R492" s="171">
        <f>SUM(R493:R515)</f>
        <v>0</v>
      </c>
      <c r="S492" s="170"/>
      <c r="T492" s="172">
        <f>SUM(T493:T515)</f>
        <v>0</v>
      </c>
      <c r="U492" s="170"/>
      <c r="V492" s="172">
        <f>SUM(V493:V515)</f>
        <v>4.3517900340000002E-3</v>
      </c>
      <c r="W492" s="170"/>
      <c r="X492" s="173">
        <f>SUM(X493:X515)</f>
        <v>0</v>
      </c>
      <c r="AR492" s="174" t="s">
        <v>150</v>
      </c>
      <c r="AT492" s="175" t="s">
        <v>75</v>
      </c>
      <c r="AU492" s="175" t="s">
        <v>84</v>
      </c>
      <c r="AY492" s="174" t="s">
        <v>141</v>
      </c>
      <c r="BK492" s="176">
        <f>SUM(BK493:BK515)</f>
        <v>0</v>
      </c>
    </row>
    <row r="493" spans="1:65" s="2" customFormat="1" ht="24.2" customHeight="1">
      <c r="A493" s="37"/>
      <c r="B493" s="38"/>
      <c r="C493" s="179" t="s">
        <v>1091</v>
      </c>
      <c r="D493" s="179" t="s">
        <v>144</v>
      </c>
      <c r="E493" s="180" t="s">
        <v>1380</v>
      </c>
      <c r="F493" s="181" t="s">
        <v>1381</v>
      </c>
      <c r="G493" s="182" t="s">
        <v>199</v>
      </c>
      <c r="H493" s="183">
        <v>7.3869999999999996</v>
      </c>
      <c r="I493" s="184"/>
      <c r="J493" s="184"/>
      <c r="K493" s="185">
        <f>ROUND(P493*H493,2)</f>
        <v>0</v>
      </c>
      <c r="L493" s="181" t="s">
        <v>184</v>
      </c>
      <c r="M493" s="42"/>
      <c r="N493" s="186" t="s">
        <v>22</v>
      </c>
      <c r="O493" s="187" t="s">
        <v>46</v>
      </c>
      <c r="P493" s="188">
        <f>I493+J493</f>
        <v>0</v>
      </c>
      <c r="Q493" s="188">
        <f>ROUND(I493*H493,2)</f>
        <v>0</v>
      </c>
      <c r="R493" s="188">
        <f>ROUND(J493*H493,2)</f>
        <v>0</v>
      </c>
      <c r="S493" s="67"/>
      <c r="T493" s="189">
        <f>S493*H493</f>
        <v>0</v>
      </c>
      <c r="U493" s="189">
        <v>1.09232E-4</v>
      </c>
      <c r="V493" s="189">
        <f>U493*H493</f>
        <v>8.0689678399999999E-4</v>
      </c>
      <c r="W493" s="189">
        <v>0</v>
      </c>
      <c r="X493" s="190">
        <f>W493*H493</f>
        <v>0</v>
      </c>
      <c r="Y493" s="37"/>
      <c r="Z493" s="37"/>
      <c r="AA493" s="37"/>
      <c r="AB493" s="37"/>
      <c r="AC493" s="37"/>
      <c r="AD493" s="37"/>
      <c r="AE493" s="37"/>
      <c r="AR493" s="191" t="s">
        <v>371</v>
      </c>
      <c r="AT493" s="191" t="s">
        <v>144</v>
      </c>
      <c r="AU493" s="191" t="s">
        <v>150</v>
      </c>
      <c r="AY493" s="20" t="s">
        <v>141</v>
      </c>
      <c r="BE493" s="192">
        <f>IF(O493="základní",K493,0)</f>
        <v>0</v>
      </c>
      <c r="BF493" s="192">
        <f>IF(O493="snížená",K493,0)</f>
        <v>0</v>
      </c>
      <c r="BG493" s="192">
        <f>IF(O493="zákl. přenesená",K493,0)</f>
        <v>0</v>
      </c>
      <c r="BH493" s="192">
        <f>IF(O493="sníž. přenesená",K493,0)</f>
        <v>0</v>
      </c>
      <c r="BI493" s="192">
        <f>IF(O493="nulová",K493,0)</f>
        <v>0</v>
      </c>
      <c r="BJ493" s="20" t="s">
        <v>150</v>
      </c>
      <c r="BK493" s="192">
        <f>ROUND(P493*H493,2)</f>
        <v>0</v>
      </c>
      <c r="BL493" s="20" t="s">
        <v>371</v>
      </c>
      <c r="BM493" s="191" t="s">
        <v>1382</v>
      </c>
    </row>
    <row r="494" spans="1:65" s="2" customFormat="1" ht="11.25">
      <c r="A494" s="37"/>
      <c r="B494" s="38"/>
      <c r="C494" s="39"/>
      <c r="D494" s="199" t="s">
        <v>187</v>
      </c>
      <c r="E494" s="39"/>
      <c r="F494" s="200" t="s">
        <v>1383</v>
      </c>
      <c r="G494" s="39"/>
      <c r="H494" s="39"/>
      <c r="I494" s="201"/>
      <c r="J494" s="201"/>
      <c r="K494" s="39"/>
      <c r="L494" s="39"/>
      <c r="M494" s="42"/>
      <c r="N494" s="202"/>
      <c r="O494" s="203"/>
      <c r="P494" s="67"/>
      <c r="Q494" s="67"/>
      <c r="R494" s="67"/>
      <c r="S494" s="67"/>
      <c r="T494" s="67"/>
      <c r="U494" s="67"/>
      <c r="V494" s="67"/>
      <c r="W494" s="67"/>
      <c r="X494" s="68"/>
      <c r="Y494" s="37"/>
      <c r="Z494" s="37"/>
      <c r="AA494" s="37"/>
      <c r="AB494" s="37"/>
      <c r="AC494" s="37"/>
      <c r="AD494" s="37"/>
      <c r="AE494" s="37"/>
      <c r="AT494" s="20" t="s">
        <v>187</v>
      </c>
      <c r="AU494" s="20" t="s">
        <v>150</v>
      </c>
    </row>
    <row r="495" spans="1:65" s="13" customFormat="1" ht="11.25">
      <c r="B495" s="206"/>
      <c r="C495" s="207"/>
      <c r="D495" s="204" t="s">
        <v>191</v>
      </c>
      <c r="E495" s="208" t="s">
        <v>22</v>
      </c>
      <c r="F495" s="209" t="s">
        <v>1384</v>
      </c>
      <c r="G495" s="207"/>
      <c r="H495" s="208" t="s">
        <v>22</v>
      </c>
      <c r="I495" s="210"/>
      <c r="J495" s="210"/>
      <c r="K495" s="207"/>
      <c r="L495" s="207"/>
      <c r="M495" s="211"/>
      <c r="N495" s="212"/>
      <c r="O495" s="213"/>
      <c r="P495" s="213"/>
      <c r="Q495" s="213"/>
      <c r="R495" s="213"/>
      <c r="S495" s="213"/>
      <c r="T495" s="213"/>
      <c r="U495" s="213"/>
      <c r="V495" s="213"/>
      <c r="W495" s="213"/>
      <c r="X495" s="214"/>
      <c r="AT495" s="215" t="s">
        <v>191</v>
      </c>
      <c r="AU495" s="215" t="s">
        <v>150</v>
      </c>
      <c r="AV495" s="13" t="s">
        <v>84</v>
      </c>
      <c r="AW495" s="13" t="s">
        <v>5</v>
      </c>
      <c r="AX495" s="13" t="s">
        <v>76</v>
      </c>
      <c r="AY495" s="215" t="s">
        <v>141</v>
      </c>
    </row>
    <row r="496" spans="1:65" s="14" customFormat="1" ht="11.25">
      <c r="B496" s="216"/>
      <c r="C496" s="217"/>
      <c r="D496" s="204" t="s">
        <v>191</v>
      </c>
      <c r="E496" s="218" t="s">
        <v>22</v>
      </c>
      <c r="F496" s="219" t="s">
        <v>1385</v>
      </c>
      <c r="G496" s="217"/>
      <c r="H496" s="220">
        <v>4.2590000000000003</v>
      </c>
      <c r="I496" s="221"/>
      <c r="J496" s="221"/>
      <c r="K496" s="217"/>
      <c r="L496" s="217"/>
      <c r="M496" s="222"/>
      <c r="N496" s="223"/>
      <c r="O496" s="224"/>
      <c r="P496" s="224"/>
      <c r="Q496" s="224"/>
      <c r="R496" s="224"/>
      <c r="S496" s="224"/>
      <c r="T496" s="224"/>
      <c r="U496" s="224"/>
      <c r="V496" s="224"/>
      <c r="W496" s="224"/>
      <c r="X496" s="225"/>
      <c r="AT496" s="226" t="s">
        <v>191</v>
      </c>
      <c r="AU496" s="226" t="s">
        <v>150</v>
      </c>
      <c r="AV496" s="14" t="s">
        <v>150</v>
      </c>
      <c r="AW496" s="14" t="s">
        <v>5</v>
      </c>
      <c r="AX496" s="14" t="s">
        <v>76</v>
      </c>
      <c r="AY496" s="226" t="s">
        <v>141</v>
      </c>
    </row>
    <row r="497" spans="1:65" s="14" customFormat="1" ht="11.25">
      <c r="B497" s="216"/>
      <c r="C497" s="217"/>
      <c r="D497" s="204" t="s">
        <v>191</v>
      </c>
      <c r="E497" s="218" t="s">
        <v>22</v>
      </c>
      <c r="F497" s="219" t="s">
        <v>1386</v>
      </c>
      <c r="G497" s="217"/>
      <c r="H497" s="220">
        <v>3.1280000000000001</v>
      </c>
      <c r="I497" s="221"/>
      <c r="J497" s="221"/>
      <c r="K497" s="217"/>
      <c r="L497" s="217"/>
      <c r="M497" s="222"/>
      <c r="N497" s="223"/>
      <c r="O497" s="224"/>
      <c r="P497" s="224"/>
      <c r="Q497" s="224"/>
      <c r="R497" s="224"/>
      <c r="S497" s="224"/>
      <c r="T497" s="224"/>
      <c r="U497" s="224"/>
      <c r="V497" s="224"/>
      <c r="W497" s="224"/>
      <c r="X497" s="225"/>
      <c r="AT497" s="226" t="s">
        <v>191</v>
      </c>
      <c r="AU497" s="226" t="s">
        <v>150</v>
      </c>
      <c r="AV497" s="14" t="s">
        <v>150</v>
      </c>
      <c r="AW497" s="14" t="s">
        <v>5</v>
      </c>
      <c r="AX497" s="14" t="s">
        <v>76</v>
      </c>
      <c r="AY497" s="226" t="s">
        <v>141</v>
      </c>
    </row>
    <row r="498" spans="1:65" s="15" customFormat="1" ht="11.25">
      <c r="B498" s="227"/>
      <c r="C498" s="228"/>
      <c r="D498" s="204" t="s">
        <v>191</v>
      </c>
      <c r="E498" s="229" t="s">
        <v>22</v>
      </c>
      <c r="F498" s="230" t="s">
        <v>195</v>
      </c>
      <c r="G498" s="228"/>
      <c r="H498" s="231">
        <v>7.3869999999999996</v>
      </c>
      <c r="I498" s="232"/>
      <c r="J498" s="232"/>
      <c r="K498" s="228"/>
      <c r="L498" s="228"/>
      <c r="M498" s="233"/>
      <c r="N498" s="234"/>
      <c r="O498" s="235"/>
      <c r="P498" s="235"/>
      <c r="Q498" s="235"/>
      <c r="R498" s="235"/>
      <c r="S498" s="235"/>
      <c r="T498" s="235"/>
      <c r="U498" s="235"/>
      <c r="V498" s="235"/>
      <c r="W498" s="235"/>
      <c r="X498" s="236"/>
      <c r="AT498" s="237" t="s">
        <v>191</v>
      </c>
      <c r="AU498" s="237" t="s">
        <v>150</v>
      </c>
      <c r="AV498" s="15" t="s">
        <v>185</v>
      </c>
      <c r="AW498" s="15" t="s">
        <v>5</v>
      </c>
      <c r="AX498" s="15" t="s">
        <v>84</v>
      </c>
      <c r="AY498" s="237" t="s">
        <v>141</v>
      </c>
    </row>
    <row r="499" spans="1:65" s="2" customFormat="1" ht="24.2" customHeight="1">
      <c r="A499" s="37"/>
      <c r="B499" s="38"/>
      <c r="C499" s="179" t="s">
        <v>702</v>
      </c>
      <c r="D499" s="179" t="s">
        <v>144</v>
      </c>
      <c r="E499" s="180" t="s">
        <v>703</v>
      </c>
      <c r="F499" s="181" t="s">
        <v>704</v>
      </c>
      <c r="G499" s="182" t="s">
        <v>199</v>
      </c>
      <c r="H499" s="183">
        <v>8.5449999999999999</v>
      </c>
      <c r="I499" s="184"/>
      <c r="J499" s="184"/>
      <c r="K499" s="185">
        <f>ROUND(P499*H499,2)</f>
        <v>0</v>
      </c>
      <c r="L499" s="181" t="s">
        <v>184</v>
      </c>
      <c r="M499" s="42"/>
      <c r="N499" s="186" t="s">
        <v>22</v>
      </c>
      <c r="O499" s="187" t="s">
        <v>46</v>
      </c>
      <c r="P499" s="188">
        <f>I499+J499</f>
        <v>0</v>
      </c>
      <c r="Q499" s="188">
        <f>ROUND(I499*H499,2)</f>
        <v>0</v>
      </c>
      <c r="R499" s="188">
        <f>ROUND(J499*H499,2)</f>
        <v>0</v>
      </c>
      <c r="S499" s="67"/>
      <c r="T499" s="189">
        <f>S499*H499</f>
        <v>0</v>
      </c>
      <c r="U499" s="189">
        <v>1.6875000000000001E-4</v>
      </c>
      <c r="V499" s="189">
        <f>U499*H499</f>
        <v>1.4419687500000001E-3</v>
      </c>
      <c r="W499" s="189">
        <v>0</v>
      </c>
      <c r="X499" s="190">
        <f>W499*H499</f>
        <v>0</v>
      </c>
      <c r="Y499" s="37"/>
      <c r="Z499" s="37"/>
      <c r="AA499" s="37"/>
      <c r="AB499" s="37"/>
      <c r="AC499" s="37"/>
      <c r="AD499" s="37"/>
      <c r="AE499" s="37"/>
      <c r="AR499" s="191" t="s">
        <v>371</v>
      </c>
      <c r="AT499" s="191" t="s">
        <v>144</v>
      </c>
      <c r="AU499" s="191" t="s">
        <v>150</v>
      </c>
      <c r="AY499" s="20" t="s">
        <v>141</v>
      </c>
      <c r="BE499" s="192">
        <f>IF(O499="základní",K499,0)</f>
        <v>0</v>
      </c>
      <c r="BF499" s="192">
        <f>IF(O499="snížená",K499,0)</f>
        <v>0</v>
      </c>
      <c r="BG499" s="192">
        <f>IF(O499="zákl. přenesená",K499,0)</f>
        <v>0</v>
      </c>
      <c r="BH499" s="192">
        <f>IF(O499="sníž. přenesená",K499,0)</f>
        <v>0</v>
      </c>
      <c r="BI499" s="192">
        <f>IF(O499="nulová",K499,0)</f>
        <v>0</v>
      </c>
      <c r="BJ499" s="20" t="s">
        <v>150</v>
      </c>
      <c r="BK499" s="192">
        <f>ROUND(P499*H499,2)</f>
        <v>0</v>
      </c>
      <c r="BL499" s="20" t="s">
        <v>371</v>
      </c>
      <c r="BM499" s="191" t="s">
        <v>1387</v>
      </c>
    </row>
    <row r="500" spans="1:65" s="2" customFormat="1" ht="11.25">
      <c r="A500" s="37"/>
      <c r="B500" s="38"/>
      <c r="C500" s="39"/>
      <c r="D500" s="199" t="s">
        <v>187</v>
      </c>
      <c r="E500" s="39"/>
      <c r="F500" s="200" t="s">
        <v>706</v>
      </c>
      <c r="G500" s="39"/>
      <c r="H500" s="39"/>
      <c r="I500" s="201"/>
      <c r="J500" s="201"/>
      <c r="K500" s="39"/>
      <c r="L500" s="39"/>
      <c r="M500" s="42"/>
      <c r="N500" s="202"/>
      <c r="O500" s="203"/>
      <c r="P500" s="67"/>
      <c r="Q500" s="67"/>
      <c r="R500" s="67"/>
      <c r="S500" s="67"/>
      <c r="T500" s="67"/>
      <c r="U500" s="67"/>
      <c r="V500" s="67"/>
      <c r="W500" s="67"/>
      <c r="X500" s="68"/>
      <c r="Y500" s="37"/>
      <c r="Z500" s="37"/>
      <c r="AA500" s="37"/>
      <c r="AB500" s="37"/>
      <c r="AC500" s="37"/>
      <c r="AD500" s="37"/>
      <c r="AE500" s="37"/>
      <c r="AT500" s="20" t="s">
        <v>187</v>
      </c>
      <c r="AU500" s="20" t="s">
        <v>150</v>
      </c>
    </row>
    <row r="501" spans="1:65" s="13" customFormat="1" ht="11.25">
      <c r="B501" s="206"/>
      <c r="C501" s="207"/>
      <c r="D501" s="204" t="s">
        <v>191</v>
      </c>
      <c r="E501" s="208" t="s">
        <v>22</v>
      </c>
      <c r="F501" s="209" t="s">
        <v>709</v>
      </c>
      <c r="G501" s="207"/>
      <c r="H501" s="208" t="s">
        <v>22</v>
      </c>
      <c r="I501" s="210"/>
      <c r="J501" s="210"/>
      <c r="K501" s="207"/>
      <c r="L501" s="207"/>
      <c r="M501" s="211"/>
      <c r="N501" s="212"/>
      <c r="O501" s="213"/>
      <c r="P501" s="213"/>
      <c r="Q501" s="213"/>
      <c r="R501" s="213"/>
      <c r="S501" s="213"/>
      <c r="T501" s="213"/>
      <c r="U501" s="213"/>
      <c r="V501" s="213"/>
      <c r="W501" s="213"/>
      <c r="X501" s="214"/>
      <c r="AT501" s="215" t="s">
        <v>191</v>
      </c>
      <c r="AU501" s="215" t="s">
        <v>150</v>
      </c>
      <c r="AV501" s="13" t="s">
        <v>84</v>
      </c>
      <c r="AW501" s="13" t="s">
        <v>5</v>
      </c>
      <c r="AX501" s="13" t="s">
        <v>76</v>
      </c>
      <c r="AY501" s="215" t="s">
        <v>141</v>
      </c>
    </row>
    <row r="502" spans="1:65" s="13" customFormat="1" ht="11.25">
      <c r="B502" s="206"/>
      <c r="C502" s="207"/>
      <c r="D502" s="204" t="s">
        <v>191</v>
      </c>
      <c r="E502" s="208" t="s">
        <v>22</v>
      </c>
      <c r="F502" s="209" t="s">
        <v>710</v>
      </c>
      <c r="G502" s="207"/>
      <c r="H502" s="208" t="s">
        <v>22</v>
      </c>
      <c r="I502" s="210"/>
      <c r="J502" s="210"/>
      <c r="K502" s="207"/>
      <c r="L502" s="207"/>
      <c r="M502" s="211"/>
      <c r="N502" s="212"/>
      <c r="O502" s="213"/>
      <c r="P502" s="213"/>
      <c r="Q502" s="213"/>
      <c r="R502" s="213"/>
      <c r="S502" s="213"/>
      <c r="T502" s="213"/>
      <c r="U502" s="213"/>
      <c r="V502" s="213"/>
      <c r="W502" s="213"/>
      <c r="X502" s="214"/>
      <c r="AT502" s="215" t="s">
        <v>191</v>
      </c>
      <c r="AU502" s="215" t="s">
        <v>150</v>
      </c>
      <c r="AV502" s="13" t="s">
        <v>84</v>
      </c>
      <c r="AW502" s="13" t="s">
        <v>5</v>
      </c>
      <c r="AX502" s="13" t="s">
        <v>76</v>
      </c>
      <c r="AY502" s="215" t="s">
        <v>141</v>
      </c>
    </row>
    <row r="503" spans="1:65" s="14" customFormat="1" ht="11.25">
      <c r="B503" s="216"/>
      <c r="C503" s="217"/>
      <c r="D503" s="204" t="s">
        <v>191</v>
      </c>
      <c r="E503" s="218" t="s">
        <v>22</v>
      </c>
      <c r="F503" s="219" t="s">
        <v>1388</v>
      </c>
      <c r="G503" s="217"/>
      <c r="H503" s="220">
        <v>1.1619999999999999</v>
      </c>
      <c r="I503" s="221"/>
      <c r="J503" s="221"/>
      <c r="K503" s="217"/>
      <c r="L503" s="217"/>
      <c r="M503" s="222"/>
      <c r="N503" s="223"/>
      <c r="O503" s="224"/>
      <c r="P503" s="224"/>
      <c r="Q503" s="224"/>
      <c r="R503" s="224"/>
      <c r="S503" s="224"/>
      <c r="T503" s="224"/>
      <c r="U503" s="224"/>
      <c r="V503" s="224"/>
      <c r="W503" s="224"/>
      <c r="X503" s="225"/>
      <c r="AT503" s="226" t="s">
        <v>191</v>
      </c>
      <c r="AU503" s="226" t="s">
        <v>150</v>
      </c>
      <c r="AV503" s="14" t="s">
        <v>150</v>
      </c>
      <c r="AW503" s="14" t="s">
        <v>5</v>
      </c>
      <c r="AX503" s="14" t="s">
        <v>76</v>
      </c>
      <c r="AY503" s="226" t="s">
        <v>141</v>
      </c>
    </row>
    <row r="504" spans="1:65" s="13" customFormat="1" ht="11.25">
      <c r="B504" s="206"/>
      <c r="C504" s="207"/>
      <c r="D504" s="204" t="s">
        <v>191</v>
      </c>
      <c r="E504" s="208" t="s">
        <v>22</v>
      </c>
      <c r="F504" s="209" t="s">
        <v>1389</v>
      </c>
      <c r="G504" s="207"/>
      <c r="H504" s="208" t="s">
        <v>22</v>
      </c>
      <c r="I504" s="210"/>
      <c r="J504" s="210"/>
      <c r="K504" s="207"/>
      <c r="L504" s="207"/>
      <c r="M504" s="211"/>
      <c r="N504" s="212"/>
      <c r="O504" s="213"/>
      <c r="P504" s="213"/>
      <c r="Q504" s="213"/>
      <c r="R504" s="213"/>
      <c r="S504" s="213"/>
      <c r="T504" s="213"/>
      <c r="U504" s="213"/>
      <c r="V504" s="213"/>
      <c r="W504" s="213"/>
      <c r="X504" s="214"/>
      <c r="AT504" s="215" t="s">
        <v>191</v>
      </c>
      <c r="AU504" s="215" t="s">
        <v>150</v>
      </c>
      <c r="AV504" s="13" t="s">
        <v>84</v>
      </c>
      <c r="AW504" s="13" t="s">
        <v>5</v>
      </c>
      <c r="AX504" s="13" t="s">
        <v>76</v>
      </c>
      <c r="AY504" s="215" t="s">
        <v>141</v>
      </c>
    </row>
    <row r="505" spans="1:65" s="14" customFormat="1" ht="11.25">
      <c r="B505" s="216"/>
      <c r="C505" s="217"/>
      <c r="D505" s="204" t="s">
        <v>191</v>
      </c>
      <c r="E505" s="218" t="s">
        <v>22</v>
      </c>
      <c r="F505" s="219" t="s">
        <v>1390</v>
      </c>
      <c r="G505" s="217"/>
      <c r="H505" s="220">
        <v>7.383</v>
      </c>
      <c r="I505" s="221"/>
      <c r="J505" s="221"/>
      <c r="K505" s="217"/>
      <c r="L505" s="217"/>
      <c r="M505" s="222"/>
      <c r="N505" s="223"/>
      <c r="O505" s="224"/>
      <c r="P505" s="224"/>
      <c r="Q505" s="224"/>
      <c r="R505" s="224"/>
      <c r="S505" s="224"/>
      <c r="T505" s="224"/>
      <c r="U505" s="224"/>
      <c r="V505" s="224"/>
      <c r="W505" s="224"/>
      <c r="X505" s="225"/>
      <c r="AT505" s="226" t="s">
        <v>191</v>
      </c>
      <c r="AU505" s="226" t="s">
        <v>150</v>
      </c>
      <c r="AV505" s="14" t="s">
        <v>150</v>
      </c>
      <c r="AW505" s="14" t="s">
        <v>5</v>
      </c>
      <c r="AX505" s="14" t="s">
        <v>76</v>
      </c>
      <c r="AY505" s="226" t="s">
        <v>141</v>
      </c>
    </row>
    <row r="506" spans="1:65" s="16" customFormat="1" ht="11.25">
      <c r="B506" s="238"/>
      <c r="C506" s="239"/>
      <c r="D506" s="204" t="s">
        <v>191</v>
      </c>
      <c r="E506" s="240" t="s">
        <v>22</v>
      </c>
      <c r="F506" s="241" t="s">
        <v>255</v>
      </c>
      <c r="G506" s="239"/>
      <c r="H506" s="242">
        <v>8.5449999999999999</v>
      </c>
      <c r="I506" s="243"/>
      <c r="J506" s="243"/>
      <c r="K506" s="239"/>
      <c r="L506" s="239"/>
      <c r="M506" s="244"/>
      <c r="N506" s="245"/>
      <c r="O506" s="246"/>
      <c r="P506" s="246"/>
      <c r="Q506" s="246"/>
      <c r="R506" s="246"/>
      <c r="S506" s="246"/>
      <c r="T506" s="246"/>
      <c r="U506" s="246"/>
      <c r="V506" s="246"/>
      <c r="W506" s="246"/>
      <c r="X506" s="247"/>
      <c r="AT506" s="248" t="s">
        <v>191</v>
      </c>
      <c r="AU506" s="248" t="s">
        <v>150</v>
      </c>
      <c r="AV506" s="16" t="s">
        <v>159</v>
      </c>
      <c r="AW506" s="16" t="s">
        <v>5</v>
      </c>
      <c r="AX506" s="16" t="s">
        <v>76</v>
      </c>
      <c r="AY506" s="248" t="s">
        <v>141</v>
      </c>
    </row>
    <row r="507" spans="1:65" s="15" customFormat="1" ht="11.25">
      <c r="B507" s="227"/>
      <c r="C507" s="228"/>
      <c r="D507" s="204" t="s">
        <v>191</v>
      </c>
      <c r="E507" s="229" t="s">
        <v>22</v>
      </c>
      <c r="F507" s="230" t="s">
        <v>195</v>
      </c>
      <c r="G507" s="228"/>
      <c r="H507" s="231">
        <v>8.5449999999999999</v>
      </c>
      <c r="I507" s="232"/>
      <c r="J507" s="232"/>
      <c r="K507" s="228"/>
      <c r="L507" s="228"/>
      <c r="M507" s="233"/>
      <c r="N507" s="234"/>
      <c r="O507" s="235"/>
      <c r="P507" s="235"/>
      <c r="Q507" s="235"/>
      <c r="R507" s="235"/>
      <c r="S507" s="235"/>
      <c r="T507" s="235"/>
      <c r="U507" s="235"/>
      <c r="V507" s="235"/>
      <c r="W507" s="235"/>
      <c r="X507" s="236"/>
      <c r="AT507" s="237" t="s">
        <v>191</v>
      </c>
      <c r="AU507" s="237" t="s">
        <v>150</v>
      </c>
      <c r="AV507" s="15" t="s">
        <v>185</v>
      </c>
      <c r="AW507" s="15" t="s">
        <v>5</v>
      </c>
      <c r="AX507" s="15" t="s">
        <v>84</v>
      </c>
      <c r="AY507" s="237" t="s">
        <v>141</v>
      </c>
    </row>
    <row r="508" spans="1:65" s="2" customFormat="1" ht="24.2" customHeight="1">
      <c r="A508" s="37"/>
      <c r="B508" s="38"/>
      <c r="C508" s="179" t="s">
        <v>712</v>
      </c>
      <c r="D508" s="179" t="s">
        <v>144</v>
      </c>
      <c r="E508" s="180" t="s">
        <v>713</v>
      </c>
      <c r="F508" s="181" t="s">
        <v>714</v>
      </c>
      <c r="G508" s="182" t="s">
        <v>199</v>
      </c>
      <c r="H508" s="183">
        <v>8.5449999999999999</v>
      </c>
      <c r="I508" s="184"/>
      <c r="J508" s="184"/>
      <c r="K508" s="185">
        <f>ROUND(P508*H508,2)</f>
        <v>0</v>
      </c>
      <c r="L508" s="181" t="s">
        <v>184</v>
      </c>
      <c r="M508" s="42"/>
      <c r="N508" s="186" t="s">
        <v>22</v>
      </c>
      <c r="O508" s="187" t="s">
        <v>46</v>
      </c>
      <c r="P508" s="188">
        <f>I508+J508</f>
        <v>0</v>
      </c>
      <c r="Q508" s="188">
        <f>ROUND(I508*H508,2)</f>
        <v>0</v>
      </c>
      <c r="R508" s="188">
        <f>ROUND(J508*H508,2)</f>
        <v>0</v>
      </c>
      <c r="S508" s="67"/>
      <c r="T508" s="189">
        <f>S508*H508</f>
        <v>0</v>
      </c>
      <c r="U508" s="189">
        <v>1.2305000000000001E-4</v>
      </c>
      <c r="V508" s="189">
        <f>U508*H508</f>
        <v>1.0514622500000001E-3</v>
      </c>
      <c r="W508" s="189">
        <v>0</v>
      </c>
      <c r="X508" s="190">
        <f>W508*H508</f>
        <v>0</v>
      </c>
      <c r="Y508" s="37"/>
      <c r="Z508" s="37"/>
      <c r="AA508" s="37"/>
      <c r="AB508" s="37"/>
      <c r="AC508" s="37"/>
      <c r="AD508" s="37"/>
      <c r="AE508" s="37"/>
      <c r="AR508" s="191" t="s">
        <v>371</v>
      </c>
      <c r="AT508" s="191" t="s">
        <v>144</v>
      </c>
      <c r="AU508" s="191" t="s">
        <v>150</v>
      </c>
      <c r="AY508" s="20" t="s">
        <v>141</v>
      </c>
      <c r="BE508" s="192">
        <f>IF(O508="základní",K508,0)</f>
        <v>0</v>
      </c>
      <c r="BF508" s="192">
        <f>IF(O508="snížená",K508,0)</f>
        <v>0</v>
      </c>
      <c r="BG508" s="192">
        <f>IF(O508="zákl. přenesená",K508,0)</f>
        <v>0</v>
      </c>
      <c r="BH508" s="192">
        <f>IF(O508="sníž. přenesená",K508,0)</f>
        <v>0</v>
      </c>
      <c r="BI508" s="192">
        <f>IF(O508="nulová",K508,0)</f>
        <v>0</v>
      </c>
      <c r="BJ508" s="20" t="s">
        <v>150</v>
      </c>
      <c r="BK508" s="192">
        <f>ROUND(P508*H508,2)</f>
        <v>0</v>
      </c>
      <c r="BL508" s="20" t="s">
        <v>371</v>
      </c>
      <c r="BM508" s="191" t="s">
        <v>1391</v>
      </c>
    </row>
    <row r="509" spans="1:65" s="2" customFormat="1" ht="11.25">
      <c r="A509" s="37"/>
      <c r="B509" s="38"/>
      <c r="C509" s="39"/>
      <c r="D509" s="199" t="s">
        <v>187</v>
      </c>
      <c r="E509" s="39"/>
      <c r="F509" s="200" t="s">
        <v>716</v>
      </c>
      <c r="G509" s="39"/>
      <c r="H509" s="39"/>
      <c r="I509" s="201"/>
      <c r="J509" s="201"/>
      <c r="K509" s="39"/>
      <c r="L509" s="39"/>
      <c r="M509" s="42"/>
      <c r="N509" s="202"/>
      <c r="O509" s="203"/>
      <c r="P509" s="67"/>
      <c r="Q509" s="67"/>
      <c r="R509" s="67"/>
      <c r="S509" s="67"/>
      <c r="T509" s="67"/>
      <c r="U509" s="67"/>
      <c r="V509" s="67"/>
      <c r="W509" s="67"/>
      <c r="X509" s="68"/>
      <c r="Y509" s="37"/>
      <c r="Z509" s="37"/>
      <c r="AA509" s="37"/>
      <c r="AB509" s="37"/>
      <c r="AC509" s="37"/>
      <c r="AD509" s="37"/>
      <c r="AE509" s="37"/>
      <c r="AT509" s="20" t="s">
        <v>187</v>
      </c>
      <c r="AU509" s="20" t="s">
        <v>150</v>
      </c>
    </row>
    <row r="510" spans="1:65" s="14" customFormat="1" ht="11.25">
      <c r="B510" s="216"/>
      <c r="C510" s="217"/>
      <c r="D510" s="204" t="s">
        <v>191</v>
      </c>
      <c r="E510" s="218" t="s">
        <v>22</v>
      </c>
      <c r="F510" s="219" t="s">
        <v>1392</v>
      </c>
      <c r="G510" s="217"/>
      <c r="H510" s="220">
        <v>8.5449999999999999</v>
      </c>
      <c r="I510" s="221"/>
      <c r="J510" s="221"/>
      <c r="K510" s="217"/>
      <c r="L510" s="217"/>
      <c r="M510" s="222"/>
      <c r="N510" s="223"/>
      <c r="O510" s="224"/>
      <c r="P510" s="224"/>
      <c r="Q510" s="224"/>
      <c r="R510" s="224"/>
      <c r="S510" s="224"/>
      <c r="T510" s="224"/>
      <c r="U510" s="224"/>
      <c r="V510" s="224"/>
      <c r="W510" s="224"/>
      <c r="X510" s="225"/>
      <c r="AT510" s="226" t="s">
        <v>191</v>
      </c>
      <c r="AU510" s="226" t="s">
        <v>150</v>
      </c>
      <c r="AV510" s="14" t="s">
        <v>150</v>
      </c>
      <c r="AW510" s="14" t="s">
        <v>5</v>
      </c>
      <c r="AX510" s="14" t="s">
        <v>76</v>
      </c>
      <c r="AY510" s="226" t="s">
        <v>141</v>
      </c>
    </row>
    <row r="511" spans="1:65" s="15" customFormat="1" ht="11.25">
      <c r="B511" s="227"/>
      <c r="C511" s="228"/>
      <c r="D511" s="204" t="s">
        <v>191</v>
      </c>
      <c r="E511" s="229" t="s">
        <v>22</v>
      </c>
      <c r="F511" s="230" t="s">
        <v>195</v>
      </c>
      <c r="G511" s="228"/>
      <c r="H511" s="231">
        <v>8.5449999999999999</v>
      </c>
      <c r="I511" s="232"/>
      <c r="J511" s="232"/>
      <c r="K511" s="228"/>
      <c r="L511" s="228"/>
      <c r="M511" s="233"/>
      <c r="N511" s="234"/>
      <c r="O511" s="235"/>
      <c r="P511" s="235"/>
      <c r="Q511" s="235"/>
      <c r="R511" s="235"/>
      <c r="S511" s="235"/>
      <c r="T511" s="235"/>
      <c r="U511" s="235"/>
      <c r="V511" s="235"/>
      <c r="W511" s="235"/>
      <c r="X511" s="236"/>
      <c r="AT511" s="237" t="s">
        <v>191</v>
      </c>
      <c r="AU511" s="237" t="s">
        <v>150</v>
      </c>
      <c r="AV511" s="15" t="s">
        <v>185</v>
      </c>
      <c r="AW511" s="15" t="s">
        <v>5</v>
      </c>
      <c r="AX511" s="15" t="s">
        <v>84</v>
      </c>
      <c r="AY511" s="237" t="s">
        <v>141</v>
      </c>
    </row>
    <row r="512" spans="1:65" s="2" customFormat="1" ht="24.2" customHeight="1">
      <c r="A512" s="37"/>
      <c r="B512" s="38"/>
      <c r="C512" s="179" t="s">
        <v>718</v>
      </c>
      <c r="D512" s="179" t="s">
        <v>144</v>
      </c>
      <c r="E512" s="180" t="s">
        <v>719</v>
      </c>
      <c r="F512" s="181" t="s">
        <v>720</v>
      </c>
      <c r="G512" s="182" t="s">
        <v>199</v>
      </c>
      <c r="H512" s="183">
        <v>8.5449999999999999</v>
      </c>
      <c r="I512" s="184"/>
      <c r="J512" s="184"/>
      <c r="K512" s="185">
        <f>ROUND(P512*H512,2)</f>
        <v>0</v>
      </c>
      <c r="L512" s="181" t="s">
        <v>184</v>
      </c>
      <c r="M512" s="42"/>
      <c r="N512" s="186" t="s">
        <v>22</v>
      </c>
      <c r="O512" s="187" t="s">
        <v>46</v>
      </c>
      <c r="P512" s="188">
        <f>I512+J512</f>
        <v>0</v>
      </c>
      <c r="Q512" s="188">
        <f>ROUND(I512*H512,2)</f>
        <v>0</v>
      </c>
      <c r="R512" s="188">
        <f>ROUND(J512*H512,2)</f>
        <v>0</v>
      </c>
      <c r="S512" s="67"/>
      <c r="T512" s="189">
        <f>S512*H512</f>
        <v>0</v>
      </c>
      <c r="U512" s="189">
        <v>1.2305000000000001E-4</v>
      </c>
      <c r="V512" s="189">
        <f>U512*H512</f>
        <v>1.0514622500000001E-3</v>
      </c>
      <c r="W512" s="189">
        <v>0</v>
      </c>
      <c r="X512" s="190">
        <f>W512*H512</f>
        <v>0</v>
      </c>
      <c r="Y512" s="37"/>
      <c r="Z512" s="37"/>
      <c r="AA512" s="37"/>
      <c r="AB512" s="37"/>
      <c r="AC512" s="37"/>
      <c r="AD512" s="37"/>
      <c r="AE512" s="37"/>
      <c r="AR512" s="191" t="s">
        <v>371</v>
      </c>
      <c r="AT512" s="191" t="s">
        <v>144</v>
      </c>
      <c r="AU512" s="191" t="s">
        <v>150</v>
      </c>
      <c r="AY512" s="20" t="s">
        <v>141</v>
      </c>
      <c r="BE512" s="192">
        <f>IF(O512="základní",K512,0)</f>
        <v>0</v>
      </c>
      <c r="BF512" s="192">
        <f>IF(O512="snížená",K512,0)</f>
        <v>0</v>
      </c>
      <c r="BG512" s="192">
        <f>IF(O512="zákl. přenesená",K512,0)</f>
        <v>0</v>
      </c>
      <c r="BH512" s="192">
        <f>IF(O512="sníž. přenesená",K512,0)</f>
        <v>0</v>
      </c>
      <c r="BI512" s="192">
        <f>IF(O512="nulová",K512,0)</f>
        <v>0</v>
      </c>
      <c r="BJ512" s="20" t="s">
        <v>150</v>
      </c>
      <c r="BK512" s="192">
        <f>ROUND(P512*H512,2)</f>
        <v>0</v>
      </c>
      <c r="BL512" s="20" t="s">
        <v>371</v>
      </c>
      <c r="BM512" s="191" t="s">
        <v>1393</v>
      </c>
    </row>
    <row r="513" spans="1:65" s="2" customFormat="1" ht="11.25">
      <c r="A513" s="37"/>
      <c r="B513" s="38"/>
      <c r="C513" s="39"/>
      <c r="D513" s="199" t="s">
        <v>187</v>
      </c>
      <c r="E513" s="39"/>
      <c r="F513" s="200" t="s">
        <v>722</v>
      </c>
      <c r="G513" s="39"/>
      <c r="H513" s="39"/>
      <c r="I513" s="201"/>
      <c r="J513" s="201"/>
      <c r="K513" s="39"/>
      <c r="L513" s="39"/>
      <c r="M513" s="42"/>
      <c r="N513" s="202"/>
      <c r="O513" s="203"/>
      <c r="P513" s="67"/>
      <c r="Q513" s="67"/>
      <c r="R513" s="67"/>
      <c r="S513" s="67"/>
      <c r="T513" s="67"/>
      <c r="U513" s="67"/>
      <c r="V513" s="67"/>
      <c r="W513" s="67"/>
      <c r="X513" s="68"/>
      <c r="Y513" s="37"/>
      <c r="Z513" s="37"/>
      <c r="AA513" s="37"/>
      <c r="AB513" s="37"/>
      <c r="AC513" s="37"/>
      <c r="AD513" s="37"/>
      <c r="AE513" s="37"/>
      <c r="AT513" s="20" t="s">
        <v>187</v>
      </c>
      <c r="AU513" s="20" t="s">
        <v>150</v>
      </c>
    </row>
    <row r="514" spans="1:65" s="14" customFormat="1" ht="11.25">
      <c r="B514" s="216"/>
      <c r="C514" s="217"/>
      <c r="D514" s="204" t="s">
        <v>191</v>
      </c>
      <c r="E514" s="218" t="s">
        <v>22</v>
      </c>
      <c r="F514" s="219" t="s">
        <v>1392</v>
      </c>
      <c r="G514" s="217"/>
      <c r="H514" s="220">
        <v>8.5449999999999999</v>
      </c>
      <c r="I514" s="221"/>
      <c r="J514" s="221"/>
      <c r="K514" s="217"/>
      <c r="L514" s="217"/>
      <c r="M514" s="222"/>
      <c r="N514" s="223"/>
      <c r="O514" s="224"/>
      <c r="P514" s="224"/>
      <c r="Q514" s="224"/>
      <c r="R514" s="224"/>
      <c r="S514" s="224"/>
      <c r="T514" s="224"/>
      <c r="U514" s="224"/>
      <c r="V514" s="224"/>
      <c r="W514" s="224"/>
      <c r="X514" s="225"/>
      <c r="AT514" s="226" t="s">
        <v>191</v>
      </c>
      <c r="AU514" s="226" t="s">
        <v>150</v>
      </c>
      <c r="AV514" s="14" t="s">
        <v>150</v>
      </c>
      <c r="AW514" s="14" t="s">
        <v>5</v>
      </c>
      <c r="AX514" s="14" t="s">
        <v>76</v>
      </c>
      <c r="AY514" s="226" t="s">
        <v>141</v>
      </c>
    </row>
    <row r="515" spans="1:65" s="15" customFormat="1" ht="11.25">
      <c r="B515" s="227"/>
      <c r="C515" s="228"/>
      <c r="D515" s="204" t="s">
        <v>191</v>
      </c>
      <c r="E515" s="229" t="s">
        <v>22</v>
      </c>
      <c r="F515" s="230" t="s">
        <v>195</v>
      </c>
      <c r="G515" s="228"/>
      <c r="H515" s="231">
        <v>8.5449999999999999</v>
      </c>
      <c r="I515" s="232"/>
      <c r="J515" s="232"/>
      <c r="K515" s="228"/>
      <c r="L515" s="228"/>
      <c r="M515" s="233"/>
      <c r="N515" s="234"/>
      <c r="O515" s="235"/>
      <c r="P515" s="235"/>
      <c r="Q515" s="235"/>
      <c r="R515" s="235"/>
      <c r="S515" s="235"/>
      <c r="T515" s="235"/>
      <c r="U515" s="235"/>
      <c r="V515" s="235"/>
      <c r="W515" s="235"/>
      <c r="X515" s="236"/>
      <c r="AT515" s="237" t="s">
        <v>191</v>
      </c>
      <c r="AU515" s="237" t="s">
        <v>150</v>
      </c>
      <c r="AV515" s="15" t="s">
        <v>185</v>
      </c>
      <c r="AW515" s="15" t="s">
        <v>5</v>
      </c>
      <c r="AX515" s="15" t="s">
        <v>84</v>
      </c>
      <c r="AY515" s="237" t="s">
        <v>141</v>
      </c>
    </row>
    <row r="516" spans="1:65" s="12" customFormat="1" ht="22.9" customHeight="1">
      <c r="B516" s="162"/>
      <c r="C516" s="163"/>
      <c r="D516" s="164" t="s">
        <v>75</v>
      </c>
      <c r="E516" s="177" t="s">
        <v>723</v>
      </c>
      <c r="F516" s="177" t="s">
        <v>724</v>
      </c>
      <c r="G516" s="163"/>
      <c r="H516" s="163"/>
      <c r="I516" s="166"/>
      <c r="J516" s="166"/>
      <c r="K516" s="178">
        <f>BK516</f>
        <v>0</v>
      </c>
      <c r="L516" s="163"/>
      <c r="M516" s="168"/>
      <c r="N516" s="169"/>
      <c r="O516" s="170"/>
      <c r="P516" s="170"/>
      <c r="Q516" s="171">
        <f>SUM(Q517:Q586)</f>
        <v>0</v>
      </c>
      <c r="R516" s="171">
        <f>SUM(R517:R586)</f>
        <v>0</v>
      </c>
      <c r="S516" s="170"/>
      <c r="T516" s="172">
        <f>SUM(T517:T586)</f>
        <v>0</v>
      </c>
      <c r="U516" s="170"/>
      <c r="V516" s="172">
        <f>SUM(V517:V586)</f>
        <v>0.81923671040000012</v>
      </c>
      <c r="W516" s="170"/>
      <c r="X516" s="173">
        <f>SUM(X517:X586)</f>
        <v>0.15403466000000002</v>
      </c>
      <c r="AR516" s="174" t="s">
        <v>150</v>
      </c>
      <c r="AT516" s="175" t="s">
        <v>75</v>
      </c>
      <c r="AU516" s="175" t="s">
        <v>84</v>
      </c>
      <c r="AY516" s="174" t="s">
        <v>141</v>
      </c>
      <c r="BK516" s="176">
        <f>SUM(BK517:BK586)</f>
        <v>0</v>
      </c>
    </row>
    <row r="517" spans="1:65" s="2" customFormat="1" ht="24.2" customHeight="1">
      <c r="A517" s="37"/>
      <c r="B517" s="38"/>
      <c r="C517" s="179" t="s">
        <v>475</v>
      </c>
      <c r="D517" s="179" t="s">
        <v>144</v>
      </c>
      <c r="E517" s="180" t="s">
        <v>727</v>
      </c>
      <c r="F517" s="181" t="s">
        <v>728</v>
      </c>
      <c r="G517" s="182" t="s">
        <v>199</v>
      </c>
      <c r="H517" s="183">
        <v>496.88600000000002</v>
      </c>
      <c r="I517" s="184"/>
      <c r="J517" s="184"/>
      <c r="K517" s="185">
        <f>ROUND(P517*H517,2)</f>
        <v>0</v>
      </c>
      <c r="L517" s="181" t="s">
        <v>184</v>
      </c>
      <c r="M517" s="42"/>
      <c r="N517" s="186" t="s">
        <v>22</v>
      </c>
      <c r="O517" s="187" t="s">
        <v>46</v>
      </c>
      <c r="P517" s="188">
        <f>I517+J517</f>
        <v>0</v>
      </c>
      <c r="Q517" s="188">
        <f>ROUND(I517*H517,2)</f>
        <v>0</v>
      </c>
      <c r="R517" s="188">
        <f>ROUND(J517*H517,2)</f>
        <v>0</v>
      </c>
      <c r="S517" s="67"/>
      <c r="T517" s="189">
        <f>S517*H517</f>
        <v>0</v>
      </c>
      <c r="U517" s="189">
        <v>1E-3</v>
      </c>
      <c r="V517" s="189">
        <f>U517*H517</f>
        <v>0.49688600000000005</v>
      </c>
      <c r="W517" s="189">
        <v>3.1E-4</v>
      </c>
      <c r="X517" s="190">
        <f>W517*H517</f>
        <v>0.15403466000000002</v>
      </c>
      <c r="Y517" s="37"/>
      <c r="Z517" s="37"/>
      <c r="AA517" s="37"/>
      <c r="AB517" s="37"/>
      <c r="AC517" s="37"/>
      <c r="AD517" s="37"/>
      <c r="AE517" s="37"/>
      <c r="AR517" s="191" t="s">
        <v>371</v>
      </c>
      <c r="AT517" s="191" t="s">
        <v>144</v>
      </c>
      <c r="AU517" s="191" t="s">
        <v>150</v>
      </c>
      <c r="AY517" s="20" t="s">
        <v>141</v>
      </c>
      <c r="BE517" s="192">
        <f>IF(O517="základní",K517,0)</f>
        <v>0</v>
      </c>
      <c r="BF517" s="192">
        <f>IF(O517="snížená",K517,0)</f>
        <v>0</v>
      </c>
      <c r="BG517" s="192">
        <f>IF(O517="zákl. přenesená",K517,0)</f>
        <v>0</v>
      </c>
      <c r="BH517" s="192">
        <f>IF(O517="sníž. přenesená",K517,0)</f>
        <v>0</v>
      </c>
      <c r="BI517" s="192">
        <f>IF(O517="nulová",K517,0)</f>
        <v>0</v>
      </c>
      <c r="BJ517" s="20" t="s">
        <v>150</v>
      </c>
      <c r="BK517" s="192">
        <f>ROUND(P517*H517,2)</f>
        <v>0</v>
      </c>
      <c r="BL517" s="20" t="s">
        <v>371</v>
      </c>
      <c r="BM517" s="191" t="s">
        <v>1394</v>
      </c>
    </row>
    <row r="518" spans="1:65" s="2" customFormat="1" ht="11.25">
      <c r="A518" s="37"/>
      <c r="B518" s="38"/>
      <c r="C518" s="39"/>
      <c r="D518" s="199" t="s">
        <v>187</v>
      </c>
      <c r="E518" s="39"/>
      <c r="F518" s="200" t="s">
        <v>730</v>
      </c>
      <c r="G518" s="39"/>
      <c r="H518" s="39"/>
      <c r="I518" s="201"/>
      <c r="J518" s="201"/>
      <c r="K518" s="39"/>
      <c r="L518" s="39"/>
      <c r="M518" s="42"/>
      <c r="N518" s="202"/>
      <c r="O518" s="203"/>
      <c r="P518" s="67"/>
      <c r="Q518" s="67"/>
      <c r="R518" s="67"/>
      <c r="S518" s="67"/>
      <c r="T518" s="67"/>
      <c r="U518" s="67"/>
      <c r="V518" s="67"/>
      <c r="W518" s="67"/>
      <c r="X518" s="68"/>
      <c r="Y518" s="37"/>
      <c r="Z518" s="37"/>
      <c r="AA518" s="37"/>
      <c r="AB518" s="37"/>
      <c r="AC518" s="37"/>
      <c r="AD518" s="37"/>
      <c r="AE518" s="37"/>
      <c r="AT518" s="20" t="s">
        <v>187</v>
      </c>
      <c r="AU518" s="20" t="s">
        <v>150</v>
      </c>
    </row>
    <row r="519" spans="1:65" s="14" customFormat="1" ht="11.25">
      <c r="B519" s="216"/>
      <c r="C519" s="217"/>
      <c r="D519" s="204" t="s">
        <v>191</v>
      </c>
      <c r="E519" s="218" t="s">
        <v>22</v>
      </c>
      <c r="F519" s="219" t="s">
        <v>1395</v>
      </c>
      <c r="G519" s="217"/>
      <c r="H519" s="220">
        <v>496.88600000000002</v>
      </c>
      <c r="I519" s="221"/>
      <c r="J519" s="221"/>
      <c r="K519" s="217"/>
      <c r="L519" s="217"/>
      <c r="M519" s="222"/>
      <c r="N519" s="223"/>
      <c r="O519" s="224"/>
      <c r="P519" s="224"/>
      <c r="Q519" s="224"/>
      <c r="R519" s="224"/>
      <c r="S519" s="224"/>
      <c r="T519" s="224"/>
      <c r="U519" s="224"/>
      <c r="V519" s="224"/>
      <c r="W519" s="224"/>
      <c r="X519" s="225"/>
      <c r="AT519" s="226" t="s">
        <v>191</v>
      </c>
      <c r="AU519" s="226" t="s">
        <v>150</v>
      </c>
      <c r="AV519" s="14" t="s">
        <v>150</v>
      </c>
      <c r="AW519" s="14" t="s">
        <v>5</v>
      </c>
      <c r="AX519" s="14" t="s">
        <v>76</v>
      </c>
      <c r="AY519" s="226" t="s">
        <v>141</v>
      </c>
    </row>
    <row r="520" spans="1:65" s="15" customFormat="1" ht="11.25">
      <c r="B520" s="227"/>
      <c r="C520" s="228"/>
      <c r="D520" s="204" t="s">
        <v>191</v>
      </c>
      <c r="E520" s="229" t="s">
        <v>22</v>
      </c>
      <c r="F520" s="230" t="s">
        <v>195</v>
      </c>
      <c r="G520" s="228"/>
      <c r="H520" s="231">
        <v>496.88600000000002</v>
      </c>
      <c r="I520" s="232"/>
      <c r="J520" s="232"/>
      <c r="K520" s="228"/>
      <c r="L520" s="228"/>
      <c r="M520" s="233"/>
      <c r="N520" s="234"/>
      <c r="O520" s="235"/>
      <c r="P520" s="235"/>
      <c r="Q520" s="235"/>
      <c r="R520" s="235"/>
      <c r="S520" s="235"/>
      <c r="T520" s="235"/>
      <c r="U520" s="235"/>
      <c r="V520" s="235"/>
      <c r="W520" s="235"/>
      <c r="X520" s="236"/>
      <c r="AT520" s="237" t="s">
        <v>191</v>
      </c>
      <c r="AU520" s="237" t="s">
        <v>150</v>
      </c>
      <c r="AV520" s="15" t="s">
        <v>185</v>
      </c>
      <c r="AW520" s="15" t="s">
        <v>5</v>
      </c>
      <c r="AX520" s="15" t="s">
        <v>84</v>
      </c>
      <c r="AY520" s="237" t="s">
        <v>141</v>
      </c>
    </row>
    <row r="521" spans="1:65" s="2" customFormat="1" ht="24.2" customHeight="1">
      <c r="A521" s="37"/>
      <c r="B521" s="38"/>
      <c r="C521" s="179" t="s">
        <v>732</v>
      </c>
      <c r="D521" s="179" t="s">
        <v>144</v>
      </c>
      <c r="E521" s="180" t="s">
        <v>733</v>
      </c>
      <c r="F521" s="181" t="s">
        <v>734</v>
      </c>
      <c r="G521" s="182" t="s">
        <v>199</v>
      </c>
      <c r="H521" s="183">
        <v>496.88600000000002</v>
      </c>
      <c r="I521" s="184"/>
      <c r="J521" s="184"/>
      <c r="K521" s="185">
        <f>ROUND(P521*H521,2)</f>
        <v>0</v>
      </c>
      <c r="L521" s="181" t="s">
        <v>184</v>
      </c>
      <c r="M521" s="42"/>
      <c r="N521" s="186" t="s">
        <v>22</v>
      </c>
      <c r="O521" s="187" t="s">
        <v>46</v>
      </c>
      <c r="P521" s="188">
        <f>I521+J521</f>
        <v>0</v>
      </c>
      <c r="Q521" s="188">
        <f>ROUND(I521*H521,2)</f>
        <v>0</v>
      </c>
      <c r="R521" s="188">
        <f>ROUND(J521*H521,2)</f>
        <v>0</v>
      </c>
      <c r="S521" s="67"/>
      <c r="T521" s="189">
        <f>S521*H521</f>
        <v>0</v>
      </c>
      <c r="U521" s="189">
        <v>0</v>
      </c>
      <c r="V521" s="189">
        <f>U521*H521</f>
        <v>0</v>
      </c>
      <c r="W521" s="189">
        <v>0</v>
      </c>
      <c r="X521" s="190">
        <f>W521*H521</f>
        <v>0</v>
      </c>
      <c r="Y521" s="37"/>
      <c r="Z521" s="37"/>
      <c r="AA521" s="37"/>
      <c r="AB521" s="37"/>
      <c r="AC521" s="37"/>
      <c r="AD521" s="37"/>
      <c r="AE521" s="37"/>
      <c r="AR521" s="191" t="s">
        <v>371</v>
      </c>
      <c r="AT521" s="191" t="s">
        <v>144</v>
      </c>
      <c r="AU521" s="191" t="s">
        <v>150</v>
      </c>
      <c r="AY521" s="20" t="s">
        <v>141</v>
      </c>
      <c r="BE521" s="192">
        <f>IF(O521="základní",K521,0)</f>
        <v>0</v>
      </c>
      <c r="BF521" s="192">
        <f>IF(O521="snížená",K521,0)</f>
        <v>0</v>
      </c>
      <c r="BG521" s="192">
        <f>IF(O521="zákl. přenesená",K521,0)</f>
        <v>0</v>
      </c>
      <c r="BH521" s="192">
        <f>IF(O521="sníž. přenesená",K521,0)</f>
        <v>0</v>
      </c>
      <c r="BI521" s="192">
        <f>IF(O521="nulová",K521,0)</f>
        <v>0</v>
      </c>
      <c r="BJ521" s="20" t="s">
        <v>150</v>
      </c>
      <c r="BK521" s="192">
        <f>ROUND(P521*H521,2)</f>
        <v>0</v>
      </c>
      <c r="BL521" s="20" t="s">
        <v>371</v>
      </c>
      <c r="BM521" s="191" t="s">
        <v>1396</v>
      </c>
    </row>
    <row r="522" spans="1:65" s="2" customFormat="1" ht="11.25">
      <c r="A522" s="37"/>
      <c r="B522" s="38"/>
      <c r="C522" s="39"/>
      <c r="D522" s="199" t="s">
        <v>187</v>
      </c>
      <c r="E522" s="39"/>
      <c r="F522" s="200" t="s">
        <v>736</v>
      </c>
      <c r="G522" s="39"/>
      <c r="H522" s="39"/>
      <c r="I522" s="201"/>
      <c r="J522" s="201"/>
      <c r="K522" s="39"/>
      <c r="L522" s="39"/>
      <c r="M522" s="42"/>
      <c r="N522" s="202"/>
      <c r="O522" s="203"/>
      <c r="P522" s="67"/>
      <c r="Q522" s="67"/>
      <c r="R522" s="67"/>
      <c r="S522" s="67"/>
      <c r="T522" s="67"/>
      <c r="U522" s="67"/>
      <c r="V522" s="67"/>
      <c r="W522" s="67"/>
      <c r="X522" s="68"/>
      <c r="Y522" s="37"/>
      <c r="Z522" s="37"/>
      <c r="AA522" s="37"/>
      <c r="AB522" s="37"/>
      <c r="AC522" s="37"/>
      <c r="AD522" s="37"/>
      <c r="AE522" s="37"/>
      <c r="AT522" s="20" t="s">
        <v>187</v>
      </c>
      <c r="AU522" s="20" t="s">
        <v>150</v>
      </c>
    </row>
    <row r="523" spans="1:65" s="13" customFormat="1" ht="11.25">
      <c r="B523" s="206"/>
      <c r="C523" s="207"/>
      <c r="D523" s="204" t="s">
        <v>191</v>
      </c>
      <c r="E523" s="208" t="s">
        <v>22</v>
      </c>
      <c r="F523" s="209" t="s">
        <v>737</v>
      </c>
      <c r="G523" s="207"/>
      <c r="H523" s="208" t="s">
        <v>22</v>
      </c>
      <c r="I523" s="210"/>
      <c r="J523" s="210"/>
      <c r="K523" s="207"/>
      <c r="L523" s="207"/>
      <c r="M523" s="211"/>
      <c r="N523" s="212"/>
      <c r="O523" s="213"/>
      <c r="P523" s="213"/>
      <c r="Q523" s="213"/>
      <c r="R523" s="213"/>
      <c r="S523" s="213"/>
      <c r="T523" s="213"/>
      <c r="U523" s="213"/>
      <c r="V523" s="213"/>
      <c r="W523" s="213"/>
      <c r="X523" s="214"/>
      <c r="AT523" s="215" t="s">
        <v>191</v>
      </c>
      <c r="AU523" s="215" t="s">
        <v>150</v>
      </c>
      <c r="AV523" s="13" t="s">
        <v>84</v>
      </c>
      <c r="AW523" s="13" t="s">
        <v>5</v>
      </c>
      <c r="AX523" s="13" t="s">
        <v>76</v>
      </c>
      <c r="AY523" s="215" t="s">
        <v>141</v>
      </c>
    </row>
    <row r="524" spans="1:65" s="14" customFormat="1" ht="11.25">
      <c r="B524" s="216"/>
      <c r="C524" s="217"/>
      <c r="D524" s="204" t="s">
        <v>191</v>
      </c>
      <c r="E524" s="218" t="s">
        <v>22</v>
      </c>
      <c r="F524" s="219" t="s">
        <v>1397</v>
      </c>
      <c r="G524" s="217"/>
      <c r="H524" s="220">
        <v>144.86000000000001</v>
      </c>
      <c r="I524" s="221"/>
      <c r="J524" s="221"/>
      <c r="K524" s="217"/>
      <c r="L524" s="217"/>
      <c r="M524" s="222"/>
      <c r="N524" s="223"/>
      <c r="O524" s="224"/>
      <c r="P524" s="224"/>
      <c r="Q524" s="224"/>
      <c r="R524" s="224"/>
      <c r="S524" s="224"/>
      <c r="T524" s="224"/>
      <c r="U524" s="224"/>
      <c r="V524" s="224"/>
      <c r="W524" s="224"/>
      <c r="X524" s="225"/>
      <c r="AT524" s="226" t="s">
        <v>191</v>
      </c>
      <c r="AU524" s="226" t="s">
        <v>150</v>
      </c>
      <c r="AV524" s="14" t="s">
        <v>150</v>
      </c>
      <c r="AW524" s="14" t="s">
        <v>5</v>
      </c>
      <c r="AX524" s="14" t="s">
        <v>76</v>
      </c>
      <c r="AY524" s="226" t="s">
        <v>141</v>
      </c>
    </row>
    <row r="525" spans="1:65" s="13" customFormat="1" ht="11.25">
      <c r="B525" s="206"/>
      <c r="C525" s="207"/>
      <c r="D525" s="204" t="s">
        <v>191</v>
      </c>
      <c r="E525" s="208" t="s">
        <v>22</v>
      </c>
      <c r="F525" s="209" t="s">
        <v>739</v>
      </c>
      <c r="G525" s="207"/>
      <c r="H525" s="208" t="s">
        <v>22</v>
      </c>
      <c r="I525" s="210"/>
      <c r="J525" s="210"/>
      <c r="K525" s="207"/>
      <c r="L525" s="207"/>
      <c r="M525" s="211"/>
      <c r="N525" s="212"/>
      <c r="O525" s="213"/>
      <c r="P525" s="213"/>
      <c r="Q525" s="213"/>
      <c r="R525" s="213"/>
      <c r="S525" s="213"/>
      <c r="T525" s="213"/>
      <c r="U525" s="213"/>
      <c r="V525" s="213"/>
      <c r="W525" s="213"/>
      <c r="X525" s="214"/>
      <c r="AT525" s="215" t="s">
        <v>191</v>
      </c>
      <c r="AU525" s="215" t="s">
        <v>150</v>
      </c>
      <c r="AV525" s="13" t="s">
        <v>84</v>
      </c>
      <c r="AW525" s="13" t="s">
        <v>5</v>
      </c>
      <c r="AX525" s="13" t="s">
        <v>76</v>
      </c>
      <c r="AY525" s="215" t="s">
        <v>141</v>
      </c>
    </row>
    <row r="526" spans="1:65" s="14" customFormat="1" ht="11.25">
      <c r="B526" s="216"/>
      <c r="C526" s="217"/>
      <c r="D526" s="204" t="s">
        <v>191</v>
      </c>
      <c r="E526" s="218" t="s">
        <v>22</v>
      </c>
      <c r="F526" s="219" t="s">
        <v>1145</v>
      </c>
      <c r="G526" s="217"/>
      <c r="H526" s="220">
        <v>352.02600000000001</v>
      </c>
      <c r="I526" s="221"/>
      <c r="J526" s="221"/>
      <c r="K526" s="217"/>
      <c r="L526" s="217"/>
      <c r="M526" s="222"/>
      <c r="N526" s="223"/>
      <c r="O526" s="224"/>
      <c r="P526" s="224"/>
      <c r="Q526" s="224"/>
      <c r="R526" s="224"/>
      <c r="S526" s="224"/>
      <c r="T526" s="224"/>
      <c r="U526" s="224"/>
      <c r="V526" s="224"/>
      <c r="W526" s="224"/>
      <c r="X526" s="225"/>
      <c r="AT526" s="226" t="s">
        <v>191</v>
      </c>
      <c r="AU526" s="226" t="s">
        <v>150</v>
      </c>
      <c r="AV526" s="14" t="s">
        <v>150</v>
      </c>
      <c r="AW526" s="14" t="s">
        <v>5</v>
      </c>
      <c r="AX526" s="14" t="s">
        <v>76</v>
      </c>
      <c r="AY526" s="226" t="s">
        <v>141</v>
      </c>
    </row>
    <row r="527" spans="1:65" s="15" customFormat="1" ht="11.25">
      <c r="B527" s="227"/>
      <c r="C527" s="228"/>
      <c r="D527" s="204" t="s">
        <v>191</v>
      </c>
      <c r="E527" s="229" t="s">
        <v>22</v>
      </c>
      <c r="F527" s="230" t="s">
        <v>195</v>
      </c>
      <c r="G527" s="228"/>
      <c r="H527" s="231">
        <v>496.88600000000002</v>
      </c>
      <c r="I527" s="232"/>
      <c r="J527" s="232"/>
      <c r="K527" s="228"/>
      <c r="L527" s="228"/>
      <c r="M527" s="233"/>
      <c r="N527" s="234"/>
      <c r="O527" s="235"/>
      <c r="P527" s="235"/>
      <c r="Q527" s="235"/>
      <c r="R527" s="235"/>
      <c r="S527" s="235"/>
      <c r="T527" s="235"/>
      <c r="U527" s="235"/>
      <c r="V527" s="235"/>
      <c r="W527" s="235"/>
      <c r="X527" s="236"/>
      <c r="AT527" s="237" t="s">
        <v>191</v>
      </c>
      <c r="AU527" s="237" t="s">
        <v>150</v>
      </c>
      <c r="AV527" s="15" t="s">
        <v>185</v>
      </c>
      <c r="AW527" s="15" t="s">
        <v>5</v>
      </c>
      <c r="AX527" s="15" t="s">
        <v>84</v>
      </c>
      <c r="AY527" s="237" t="s">
        <v>141</v>
      </c>
    </row>
    <row r="528" spans="1:65" s="2" customFormat="1" ht="33" customHeight="1">
      <c r="A528" s="37"/>
      <c r="B528" s="38"/>
      <c r="C528" s="179" t="s">
        <v>740</v>
      </c>
      <c r="D528" s="179" t="s">
        <v>144</v>
      </c>
      <c r="E528" s="180" t="s">
        <v>741</v>
      </c>
      <c r="F528" s="181" t="s">
        <v>742</v>
      </c>
      <c r="G528" s="182" t="s">
        <v>199</v>
      </c>
      <c r="H528" s="183">
        <v>615.40800000000002</v>
      </c>
      <c r="I528" s="184"/>
      <c r="J528" s="184"/>
      <c r="K528" s="185">
        <f>ROUND(P528*H528,2)</f>
        <v>0</v>
      </c>
      <c r="L528" s="181" t="s">
        <v>184</v>
      </c>
      <c r="M528" s="42"/>
      <c r="N528" s="186" t="s">
        <v>22</v>
      </c>
      <c r="O528" s="187" t="s">
        <v>46</v>
      </c>
      <c r="P528" s="188">
        <f>I528+J528</f>
        <v>0</v>
      </c>
      <c r="Q528" s="188">
        <f>ROUND(I528*H528,2)</f>
        <v>0</v>
      </c>
      <c r="R528" s="188">
        <f>ROUND(J528*H528,2)</f>
        <v>0</v>
      </c>
      <c r="S528" s="67"/>
      <c r="T528" s="189">
        <f>S528*H528</f>
        <v>0</v>
      </c>
      <c r="U528" s="189">
        <v>2.0799999999999999E-4</v>
      </c>
      <c r="V528" s="189">
        <f>U528*H528</f>
        <v>0.128004864</v>
      </c>
      <c r="W528" s="189">
        <v>0</v>
      </c>
      <c r="X528" s="190">
        <f>W528*H528</f>
        <v>0</v>
      </c>
      <c r="Y528" s="37"/>
      <c r="Z528" s="37"/>
      <c r="AA528" s="37"/>
      <c r="AB528" s="37"/>
      <c r="AC528" s="37"/>
      <c r="AD528" s="37"/>
      <c r="AE528" s="37"/>
      <c r="AR528" s="191" t="s">
        <v>371</v>
      </c>
      <c r="AT528" s="191" t="s">
        <v>144</v>
      </c>
      <c r="AU528" s="191" t="s">
        <v>150</v>
      </c>
      <c r="AY528" s="20" t="s">
        <v>141</v>
      </c>
      <c r="BE528" s="192">
        <f>IF(O528="základní",K528,0)</f>
        <v>0</v>
      </c>
      <c r="BF528" s="192">
        <f>IF(O528="snížená",K528,0)</f>
        <v>0</v>
      </c>
      <c r="BG528" s="192">
        <f>IF(O528="zákl. přenesená",K528,0)</f>
        <v>0</v>
      </c>
      <c r="BH528" s="192">
        <f>IF(O528="sníž. přenesená",K528,0)</f>
        <v>0</v>
      </c>
      <c r="BI528" s="192">
        <f>IF(O528="nulová",K528,0)</f>
        <v>0</v>
      </c>
      <c r="BJ528" s="20" t="s">
        <v>150</v>
      </c>
      <c r="BK528" s="192">
        <f>ROUND(P528*H528,2)</f>
        <v>0</v>
      </c>
      <c r="BL528" s="20" t="s">
        <v>371</v>
      </c>
      <c r="BM528" s="191" t="s">
        <v>1398</v>
      </c>
    </row>
    <row r="529" spans="1:51" s="2" customFormat="1" ht="11.25">
      <c r="A529" s="37"/>
      <c r="B529" s="38"/>
      <c r="C529" s="39"/>
      <c r="D529" s="199" t="s">
        <v>187</v>
      </c>
      <c r="E529" s="39"/>
      <c r="F529" s="200" t="s">
        <v>744</v>
      </c>
      <c r="G529" s="39"/>
      <c r="H529" s="39"/>
      <c r="I529" s="201"/>
      <c r="J529" s="201"/>
      <c r="K529" s="39"/>
      <c r="L529" s="39"/>
      <c r="M529" s="42"/>
      <c r="N529" s="202"/>
      <c r="O529" s="203"/>
      <c r="P529" s="67"/>
      <c r="Q529" s="67"/>
      <c r="R529" s="67"/>
      <c r="S529" s="67"/>
      <c r="T529" s="67"/>
      <c r="U529" s="67"/>
      <c r="V529" s="67"/>
      <c r="W529" s="67"/>
      <c r="X529" s="68"/>
      <c r="Y529" s="37"/>
      <c r="Z529" s="37"/>
      <c r="AA529" s="37"/>
      <c r="AB529" s="37"/>
      <c r="AC529" s="37"/>
      <c r="AD529" s="37"/>
      <c r="AE529" s="37"/>
      <c r="AT529" s="20" t="s">
        <v>187</v>
      </c>
      <c r="AU529" s="20" t="s">
        <v>150</v>
      </c>
    </row>
    <row r="530" spans="1:51" s="2" customFormat="1" ht="29.25">
      <c r="A530" s="37"/>
      <c r="B530" s="38"/>
      <c r="C530" s="39"/>
      <c r="D530" s="204" t="s">
        <v>189</v>
      </c>
      <c r="E530" s="39"/>
      <c r="F530" s="205" t="s">
        <v>745</v>
      </c>
      <c r="G530" s="39"/>
      <c r="H530" s="39"/>
      <c r="I530" s="201"/>
      <c r="J530" s="201"/>
      <c r="K530" s="39"/>
      <c r="L530" s="39"/>
      <c r="M530" s="42"/>
      <c r="N530" s="202"/>
      <c r="O530" s="203"/>
      <c r="P530" s="67"/>
      <c r="Q530" s="67"/>
      <c r="R530" s="67"/>
      <c r="S530" s="67"/>
      <c r="T530" s="67"/>
      <c r="U530" s="67"/>
      <c r="V530" s="67"/>
      <c r="W530" s="67"/>
      <c r="X530" s="68"/>
      <c r="Y530" s="37"/>
      <c r="Z530" s="37"/>
      <c r="AA530" s="37"/>
      <c r="AB530" s="37"/>
      <c r="AC530" s="37"/>
      <c r="AD530" s="37"/>
      <c r="AE530" s="37"/>
      <c r="AT530" s="20" t="s">
        <v>189</v>
      </c>
      <c r="AU530" s="20" t="s">
        <v>150</v>
      </c>
    </row>
    <row r="531" spans="1:51" s="13" customFormat="1" ht="11.25">
      <c r="B531" s="206"/>
      <c r="C531" s="207"/>
      <c r="D531" s="204" t="s">
        <v>191</v>
      </c>
      <c r="E531" s="208" t="s">
        <v>22</v>
      </c>
      <c r="F531" s="209" t="s">
        <v>537</v>
      </c>
      <c r="G531" s="207"/>
      <c r="H531" s="208" t="s">
        <v>22</v>
      </c>
      <c r="I531" s="210"/>
      <c r="J531" s="210"/>
      <c r="K531" s="207"/>
      <c r="L531" s="207"/>
      <c r="M531" s="211"/>
      <c r="N531" s="212"/>
      <c r="O531" s="213"/>
      <c r="P531" s="213"/>
      <c r="Q531" s="213"/>
      <c r="R531" s="213"/>
      <c r="S531" s="213"/>
      <c r="T531" s="213"/>
      <c r="U531" s="213"/>
      <c r="V531" s="213"/>
      <c r="W531" s="213"/>
      <c r="X531" s="214"/>
      <c r="AT531" s="215" t="s">
        <v>191</v>
      </c>
      <c r="AU531" s="215" t="s">
        <v>150</v>
      </c>
      <c r="AV531" s="13" t="s">
        <v>84</v>
      </c>
      <c r="AW531" s="13" t="s">
        <v>5</v>
      </c>
      <c r="AX531" s="13" t="s">
        <v>76</v>
      </c>
      <c r="AY531" s="215" t="s">
        <v>141</v>
      </c>
    </row>
    <row r="532" spans="1:51" s="14" customFormat="1" ht="22.5">
      <c r="B532" s="216"/>
      <c r="C532" s="217"/>
      <c r="D532" s="204" t="s">
        <v>191</v>
      </c>
      <c r="E532" s="218" t="s">
        <v>22</v>
      </c>
      <c r="F532" s="219" t="s">
        <v>1399</v>
      </c>
      <c r="G532" s="217"/>
      <c r="H532" s="220">
        <v>89.62</v>
      </c>
      <c r="I532" s="221"/>
      <c r="J532" s="221"/>
      <c r="K532" s="217"/>
      <c r="L532" s="217"/>
      <c r="M532" s="222"/>
      <c r="N532" s="223"/>
      <c r="O532" s="224"/>
      <c r="P532" s="224"/>
      <c r="Q532" s="224"/>
      <c r="R532" s="224"/>
      <c r="S532" s="224"/>
      <c r="T532" s="224"/>
      <c r="U532" s="224"/>
      <c r="V532" s="224"/>
      <c r="W532" s="224"/>
      <c r="X532" s="225"/>
      <c r="AT532" s="226" t="s">
        <v>191</v>
      </c>
      <c r="AU532" s="226" t="s">
        <v>150</v>
      </c>
      <c r="AV532" s="14" t="s">
        <v>150</v>
      </c>
      <c r="AW532" s="14" t="s">
        <v>5</v>
      </c>
      <c r="AX532" s="14" t="s">
        <v>76</v>
      </c>
      <c r="AY532" s="226" t="s">
        <v>141</v>
      </c>
    </row>
    <row r="533" spans="1:51" s="14" customFormat="1" ht="11.25">
      <c r="B533" s="216"/>
      <c r="C533" s="217"/>
      <c r="D533" s="204" t="s">
        <v>191</v>
      </c>
      <c r="E533" s="218" t="s">
        <v>22</v>
      </c>
      <c r="F533" s="219" t="s">
        <v>1400</v>
      </c>
      <c r="G533" s="217"/>
      <c r="H533" s="220">
        <v>-4.0129999999999999</v>
      </c>
      <c r="I533" s="221"/>
      <c r="J533" s="221"/>
      <c r="K533" s="217"/>
      <c r="L533" s="217"/>
      <c r="M533" s="222"/>
      <c r="N533" s="223"/>
      <c r="O533" s="224"/>
      <c r="P533" s="224"/>
      <c r="Q533" s="224"/>
      <c r="R533" s="224"/>
      <c r="S533" s="224"/>
      <c r="T533" s="224"/>
      <c r="U533" s="224"/>
      <c r="V533" s="224"/>
      <c r="W533" s="224"/>
      <c r="X533" s="225"/>
      <c r="AT533" s="226" t="s">
        <v>191</v>
      </c>
      <c r="AU533" s="226" t="s">
        <v>150</v>
      </c>
      <c r="AV533" s="14" t="s">
        <v>150</v>
      </c>
      <c r="AW533" s="14" t="s">
        <v>5</v>
      </c>
      <c r="AX533" s="14" t="s">
        <v>76</v>
      </c>
      <c r="AY533" s="226" t="s">
        <v>141</v>
      </c>
    </row>
    <row r="534" spans="1:51" s="13" customFormat="1" ht="11.25">
      <c r="B534" s="206"/>
      <c r="C534" s="207"/>
      <c r="D534" s="204" t="s">
        <v>191</v>
      </c>
      <c r="E534" s="208" t="s">
        <v>22</v>
      </c>
      <c r="F534" s="209" t="s">
        <v>1114</v>
      </c>
      <c r="G534" s="207"/>
      <c r="H534" s="208" t="s">
        <v>22</v>
      </c>
      <c r="I534" s="210"/>
      <c r="J534" s="210"/>
      <c r="K534" s="207"/>
      <c r="L534" s="207"/>
      <c r="M534" s="211"/>
      <c r="N534" s="212"/>
      <c r="O534" s="213"/>
      <c r="P534" s="213"/>
      <c r="Q534" s="213"/>
      <c r="R534" s="213"/>
      <c r="S534" s="213"/>
      <c r="T534" s="213"/>
      <c r="U534" s="213"/>
      <c r="V534" s="213"/>
      <c r="W534" s="213"/>
      <c r="X534" s="214"/>
      <c r="AT534" s="215" t="s">
        <v>191</v>
      </c>
      <c r="AU534" s="215" t="s">
        <v>150</v>
      </c>
      <c r="AV534" s="13" t="s">
        <v>84</v>
      </c>
      <c r="AW534" s="13" t="s">
        <v>5</v>
      </c>
      <c r="AX534" s="13" t="s">
        <v>76</v>
      </c>
      <c r="AY534" s="215" t="s">
        <v>141</v>
      </c>
    </row>
    <row r="535" spans="1:51" s="14" customFormat="1" ht="11.25">
      <c r="B535" s="216"/>
      <c r="C535" s="217"/>
      <c r="D535" s="204" t="s">
        <v>191</v>
      </c>
      <c r="E535" s="218" t="s">
        <v>22</v>
      </c>
      <c r="F535" s="219" t="s">
        <v>1401</v>
      </c>
      <c r="G535" s="217"/>
      <c r="H535" s="220">
        <v>35.491</v>
      </c>
      <c r="I535" s="221"/>
      <c r="J535" s="221"/>
      <c r="K535" s="217"/>
      <c r="L535" s="217"/>
      <c r="M535" s="222"/>
      <c r="N535" s="223"/>
      <c r="O535" s="224"/>
      <c r="P535" s="224"/>
      <c r="Q535" s="224"/>
      <c r="R535" s="224"/>
      <c r="S535" s="224"/>
      <c r="T535" s="224"/>
      <c r="U535" s="224"/>
      <c r="V535" s="224"/>
      <c r="W535" s="224"/>
      <c r="X535" s="225"/>
      <c r="AT535" s="226" t="s">
        <v>191</v>
      </c>
      <c r="AU535" s="226" t="s">
        <v>150</v>
      </c>
      <c r="AV535" s="14" t="s">
        <v>150</v>
      </c>
      <c r="AW535" s="14" t="s">
        <v>5</v>
      </c>
      <c r="AX535" s="14" t="s">
        <v>76</v>
      </c>
      <c r="AY535" s="226" t="s">
        <v>141</v>
      </c>
    </row>
    <row r="536" spans="1:51" s="13" customFormat="1" ht="11.25">
      <c r="B536" s="206"/>
      <c r="C536" s="207"/>
      <c r="D536" s="204" t="s">
        <v>191</v>
      </c>
      <c r="E536" s="208" t="s">
        <v>22</v>
      </c>
      <c r="F536" s="209" t="s">
        <v>1116</v>
      </c>
      <c r="G536" s="207"/>
      <c r="H536" s="208" t="s">
        <v>22</v>
      </c>
      <c r="I536" s="210"/>
      <c r="J536" s="210"/>
      <c r="K536" s="207"/>
      <c r="L536" s="207"/>
      <c r="M536" s="211"/>
      <c r="N536" s="212"/>
      <c r="O536" s="213"/>
      <c r="P536" s="213"/>
      <c r="Q536" s="213"/>
      <c r="R536" s="213"/>
      <c r="S536" s="213"/>
      <c r="T536" s="213"/>
      <c r="U536" s="213"/>
      <c r="V536" s="213"/>
      <c r="W536" s="213"/>
      <c r="X536" s="214"/>
      <c r="AT536" s="215" t="s">
        <v>191</v>
      </c>
      <c r="AU536" s="215" t="s">
        <v>150</v>
      </c>
      <c r="AV536" s="13" t="s">
        <v>84</v>
      </c>
      <c r="AW536" s="13" t="s">
        <v>5</v>
      </c>
      <c r="AX536" s="13" t="s">
        <v>76</v>
      </c>
      <c r="AY536" s="215" t="s">
        <v>141</v>
      </c>
    </row>
    <row r="537" spans="1:51" s="14" customFormat="1" ht="11.25">
      <c r="B537" s="216"/>
      <c r="C537" s="217"/>
      <c r="D537" s="204" t="s">
        <v>191</v>
      </c>
      <c r="E537" s="218" t="s">
        <v>22</v>
      </c>
      <c r="F537" s="219" t="s">
        <v>1117</v>
      </c>
      <c r="G537" s="217"/>
      <c r="H537" s="220">
        <v>-2.157</v>
      </c>
      <c r="I537" s="221"/>
      <c r="J537" s="221"/>
      <c r="K537" s="217"/>
      <c r="L537" s="217"/>
      <c r="M537" s="222"/>
      <c r="N537" s="223"/>
      <c r="O537" s="224"/>
      <c r="P537" s="224"/>
      <c r="Q537" s="224"/>
      <c r="R537" s="224"/>
      <c r="S537" s="224"/>
      <c r="T537" s="224"/>
      <c r="U537" s="224"/>
      <c r="V537" s="224"/>
      <c r="W537" s="224"/>
      <c r="X537" s="225"/>
      <c r="AT537" s="226" t="s">
        <v>191</v>
      </c>
      <c r="AU537" s="226" t="s">
        <v>150</v>
      </c>
      <c r="AV537" s="14" t="s">
        <v>150</v>
      </c>
      <c r="AW537" s="14" t="s">
        <v>5</v>
      </c>
      <c r="AX537" s="14" t="s">
        <v>76</v>
      </c>
      <c r="AY537" s="226" t="s">
        <v>141</v>
      </c>
    </row>
    <row r="538" spans="1:51" s="14" customFormat="1" ht="11.25">
      <c r="B538" s="216"/>
      <c r="C538" s="217"/>
      <c r="D538" s="204" t="s">
        <v>191</v>
      </c>
      <c r="E538" s="218" t="s">
        <v>22</v>
      </c>
      <c r="F538" s="219" t="s">
        <v>1200</v>
      </c>
      <c r="G538" s="217"/>
      <c r="H538" s="220">
        <v>2.2749999999999999</v>
      </c>
      <c r="I538" s="221"/>
      <c r="J538" s="221"/>
      <c r="K538" s="217"/>
      <c r="L538" s="217"/>
      <c r="M538" s="222"/>
      <c r="N538" s="223"/>
      <c r="O538" s="224"/>
      <c r="P538" s="224"/>
      <c r="Q538" s="224"/>
      <c r="R538" s="224"/>
      <c r="S538" s="224"/>
      <c r="T538" s="224"/>
      <c r="U538" s="224"/>
      <c r="V538" s="224"/>
      <c r="W538" s="224"/>
      <c r="X538" s="225"/>
      <c r="AT538" s="226" t="s">
        <v>191</v>
      </c>
      <c r="AU538" s="226" t="s">
        <v>150</v>
      </c>
      <c r="AV538" s="14" t="s">
        <v>150</v>
      </c>
      <c r="AW538" s="14" t="s">
        <v>5</v>
      </c>
      <c r="AX538" s="14" t="s">
        <v>76</v>
      </c>
      <c r="AY538" s="226" t="s">
        <v>141</v>
      </c>
    </row>
    <row r="539" spans="1:51" s="13" customFormat="1" ht="11.25">
      <c r="B539" s="206"/>
      <c r="C539" s="207"/>
      <c r="D539" s="204" t="s">
        <v>191</v>
      </c>
      <c r="E539" s="208" t="s">
        <v>22</v>
      </c>
      <c r="F539" s="209" t="s">
        <v>1118</v>
      </c>
      <c r="G539" s="207"/>
      <c r="H539" s="208" t="s">
        <v>22</v>
      </c>
      <c r="I539" s="210"/>
      <c r="J539" s="210"/>
      <c r="K539" s="207"/>
      <c r="L539" s="207"/>
      <c r="M539" s="211"/>
      <c r="N539" s="212"/>
      <c r="O539" s="213"/>
      <c r="P539" s="213"/>
      <c r="Q539" s="213"/>
      <c r="R539" s="213"/>
      <c r="S539" s="213"/>
      <c r="T539" s="213"/>
      <c r="U539" s="213"/>
      <c r="V539" s="213"/>
      <c r="W539" s="213"/>
      <c r="X539" s="214"/>
      <c r="AT539" s="215" t="s">
        <v>191</v>
      </c>
      <c r="AU539" s="215" t="s">
        <v>150</v>
      </c>
      <c r="AV539" s="13" t="s">
        <v>84</v>
      </c>
      <c r="AW539" s="13" t="s">
        <v>5</v>
      </c>
      <c r="AX539" s="13" t="s">
        <v>76</v>
      </c>
      <c r="AY539" s="215" t="s">
        <v>141</v>
      </c>
    </row>
    <row r="540" spans="1:51" s="14" customFormat="1" ht="22.5">
      <c r="B540" s="216"/>
      <c r="C540" s="217"/>
      <c r="D540" s="204" t="s">
        <v>191</v>
      </c>
      <c r="E540" s="218" t="s">
        <v>22</v>
      </c>
      <c r="F540" s="219" t="s">
        <v>1402</v>
      </c>
      <c r="G540" s="217"/>
      <c r="H540" s="220">
        <v>28.326000000000001</v>
      </c>
      <c r="I540" s="221"/>
      <c r="J540" s="221"/>
      <c r="K540" s="217"/>
      <c r="L540" s="217"/>
      <c r="M540" s="222"/>
      <c r="N540" s="223"/>
      <c r="O540" s="224"/>
      <c r="P540" s="224"/>
      <c r="Q540" s="224"/>
      <c r="R540" s="224"/>
      <c r="S540" s="224"/>
      <c r="T540" s="224"/>
      <c r="U540" s="224"/>
      <c r="V540" s="224"/>
      <c r="W540" s="224"/>
      <c r="X540" s="225"/>
      <c r="AT540" s="226" t="s">
        <v>191</v>
      </c>
      <c r="AU540" s="226" t="s">
        <v>150</v>
      </c>
      <c r="AV540" s="14" t="s">
        <v>150</v>
      </c>
      <c r="AW540" s="14" t="s">
        <v>5</v>
      </c>
      <c r="AX540" s="14" t="s">
        <v>76</v>
      </c>
      <c r="AY540" s="226" t="s">
        <v>141</v>
      </c>
    </row>
    <row r="541" spans="1:51" s="13" customFormat="1" ht="11.25">
      <c r="B541" s="206"/>
      <c r="C541" s="207"/>
      <c r="D541" s="204" t="s">
        <v>191</v>
      </c>
      <c r="E541" s="208" t="s">
        <v>22</v>
      </c>
      <c r="F541" s="209" t="s">
        <v>1120</v>
      </c>
      <c r="G541" s="207"/>
      <c r="H541" s="208" t="s">
        <v>22</v>
      </c>
      <c r="I541" s="210"/>
      <c r="J541" s="210"/>
      <c r="K541" s="207"/>
      <c r="L541" s="207"/>
      <c r="M541" s="211"/>
      <c r="N541" s="212"/>
      <c r="O541" s="213"/>
      <c r="P541" s="213"/>
      <c r="Q541" s="213"/>
      <c r="R541" s="213"/>
      <c r="S541" s="213"/>
      <c r="T541" s="213"/>
      <c r="U541" s="213"/>
      <c r="V541" s="213"/>
      <c r="W541" s="213"/>
      <c r="X541" s="214"/>
      <c r="AT541" s="215" t="s">
        <v>191</v>
      </c>
      <c r="AU541" s="215" t="s">
        <v>150</v>
      </c>
      <c r="AV541" s="13" t="s">
        <v>84</v>
      </c>
      <c r="AW541" s="13" t="s">
        <v>5</v>
      </c>
      <c r="AX541" s="13" t="s">
        <v>76</v>
      </c>
      <c r="AY541" s="215" t="s">
        <v>141</v>
      </c>
    </row>
    <row r="542" spans="1:51" s="14" customFormat="1" ht="11.25">
      <c r="B542" s="216"/>
      <c r="C542" s="217"/>
      <c r="D542" s="204" t="s">
        <v>191</v>
      </c>
      <c r="E542" s="218" t="s">
        <v>22</v>
      </c>
      <c r="F542" s="219" t="s">
        <v>1403</v>
      </c>
      <c r="G542" s="217"/>
      <c r="H542" s="220">
        <v>44.134</v>
      </c>
      <c r="I542" s="221"/>
      <c r="J542" s="221"/>
      <c r="K542" s="217"/>
      <c r="L542" s="217"/>
      <c r="M542" s="222"/>
      <c r="N542" s="223"/>
      <c r="O542" s="224"/>
      <c r="P542" s="224"/>
      <c r="Q542" s="224"/>
      <c r="R542" s="224"/>
      <c r="S542" s="224"/>
      <c r="T542" s="224"/>
      <c r="U542" s="224"/>
      <c r="V542" s="224"/>
      <c r="W542" s="224"/>
      <c r="X542" s="225"/>
      <c r="AT542" s="226" t="s">
        <v>191</v>
      </c>
      <c r="AU542" s="226" t="s">
        <v>150</v>
      </c>
      <c r="AV542" s="14" t="s">
        <v>150</v>
      </c>
      <c r="AW542" s="14" t="s">
        <v>5</v>
      </c>
      <c r="AX542" s="14" t="s">
        <v>76</v>
      </c>
      <c r="AY542" s="226" t="s">
        <v>141</v>
      </c>
    </row>
    <row r="543" spans="1:51" s="14" customFormat="1" ht="11.25">
      <c r="B543" s="216"/>
      <c r="C543" s="217"/>
      <c r="D543" s="204" t="s">
        <v>191</v>
      </c>
      <c r="E543" s="218" t="s">
        <v>22</v>
      </c>
      <c r="F543" s="219" t="s">
        <v>1404</v>
      </c>
      <c r="G543" s="217"/>
      <c r="H543" s="220">
        <v>2.7280000000000002</v>
      </c>
      <c r="I543" s="221"/>
      <c r="J543" s="221"/>
      <c r="K543" s="217"/>
      <c r="L543" s="217"/>
      <c r="M543" s="222"/>
      <c r="N543" s="223"/>
      <c r="O543" s="224"/>
      <c r="P543" s="224"/>
      <c r="Q543" s="224"/>
      <c r="R543" s="224"/>
      <c r="S543" s="224"/>
      <c r="T543" s="224"/>
      <c r="U543" s="224"/>
      <c r="V543" s="224"/>
      <c r="W543" s="224"/>
      <c r="X543" s="225"/>
      <c r="AT543" s="226" t="s">
        <v>191</v>
      </c>
      <c r="AU543" s="226" t="s">
        <v>150</v>
      </c>
      <c r="AV543" s="14" t="s">
        <v>150</v>
      </c>
      <c r="AW543" s="14" t="s">
        <v>5</v>
      </c>
      <c r="AX543" s="14" t="s">
        <v>76</v>
      </c>
      <c r="AY543" s="226" t="s">
        <v>141</v>
      </c>
    </row>
    <row r="544" spans="1:51" s="13" customFormat="1" ht="11.25">
      <c r="B544" s="206"/>
      <c r="C544" s="207"/>
      <c r="D544" s="204" t="s">
        <v>191</v>
      </c>
      <c r="E544" s="208" t="s">
        <v>22</v>
      </c>
      <c r="F544" s="209" t="s">
        <v>1116</v>
      </c>
      <c r="G544" s="207"/>
      <c r="H544" s="208" t="s">
        <v>22</v>
      </c>
      <c r="I544" s="210"/>
      <c r="J544" s="210"/>
      <c r="K544" s="207"/>
      <c r="L544" s="207"/>
      <c r="M544" s="211"/>
      <c r="N544" s="212"/>
      <c r="O544" s="213"/>
      <c r="P544" s="213"/>
      <c r="Q544" s="213"/>
      <c r="R544" s="213"/>
      <c r="S544" s="213"/>
      <c r="T544" s="213"/>
      <c r="U544" s="213"/>
      <c r="V544" s="213"/>
      <c r="W544" s="213"/>
      <c r="X544" s="214"/>
      <c r="AT544" s="215" t="s">
        <v>191</v>
      </c>
      <c r="AU544" s="215" t="s">
        <v>150</v>
      </c>
      <c r="AV544" s="13" t="s">
        <v>84</v>
      </c>
      <c r="AW544" s="13" t="s">
        <v>5</v>
      </c>
      <c r="AX544" s="13" t="s">
        <v>76</v>
      </c>
      <c r="AY544" s="215" t="s">
        <v>141</v>
      </c>
    </row>
    <row r="545" spans="2:51" s="14" customFormat="1" ht="11.25">
      <c r="B545" s="216"/>
      <c r="C545" s="217"/>
      <c r="D545" s="204" t="s">
        <v>191</v>
      </c>
      <c r="E545" s="218" t="s">
        <v>22</v>
      </c>
      <c r="F545" s="219" t="s">
        <v>1405</v>
      </c>
      <c r="G545" s="217"/>
      <c r="H545" s="220">
        <v>-3.7850000000000001</v>
      </c>
      <c r="I545" s="221"/>
      <c r="J545" s="221"/>
      <c r="K545" s="217"/>
      <c r="L545" s="217"/>
      <c r="M545" s="222"/>
      <c r="N545" s="223"/>
      <c r="O545" s="224"/>
      <c r="P545" s="224"/>
      <c r="Q545" s="224"/>
      <c r="R545" s="224"/>
      <c r="S545" s="224"/>
      <c r="T545" s="224"/>
      <c r="U545" s="224"/>
      <c r="V545" s="224"/>
      <c r="W545" s="224"/>
      <c r="X545" s="225"/>
      <c r="AT545" s="226" t="s">
        <v>191</v>
      </c>
      <c r="AU545" s="226" t="s">
        <v>150</v>
      </c>
      <c r="AV545" s="14" t="s">
        <v>150</v>
      </c>
      <c r="AW545" s="14" t="s">
        <v>5</v>
      </c>
      <c r="AX545" s="14" t="s">
        <v>76</v>
      </c>
      <c r="AY545" s="226" t="s">
        <v>141</v>
      </c>
    </row>
    <row r="546" spans="2:51" s="13" customFormat="1" ht="11.25">
      <c r="B546" s="206"/>
      <c r="C546" s="207"/>
      <c r="D546" s="204" t="s">
        <v>191</v>
      </c>
      <c r="E546" s="208" t="s">
        <v>22</v>
      </c>
      <c r="F546" s="209" t="s">
        <v>1122</v>
      </c>
      <c r="G546" s="207"/>
      <c r="H546" s="208" t="s">
        <v>22</v>
      </c>
      <c r="I546" s="210"/>
      <c r="J546" s="210"/>
      <c r="K546" s="207"/>
      <c r="L546" s="207"/>
      <c r="M546" s="211"/>
      <c r="N546" s="212"/>
      <c r="O546" s="213"/>
      <c r="P546" s="213"/>
      <c r="Q546" s="213"/>
      <c r="R546" s="213"/>
      <c r="S546" s="213"/>
      <c r="T546" s="213"/>
      <c r="U546" s="213"/>
      <c r="V546" s="213"/>
      <c r="W546" s="213"/>
      <c r="X546" s="214"/>
      <c r="AT546" s="215" t="s">
        <v>191</v>
      </c>
      <c r="AU546" s="215" t="s">
        <v>150</v>
      </c>
      <c r="AV546" s="13" t="s">
        <v>84</v>
      </c>
      <c r="AW546" s="13" t="s">
        <v>5</v>
      </c>
      <c r="AX546" s="13" t="s">
        <v>76</v>
      </c>
      <c r="AY546" s="215" t="s">
        <v>141</v>
      </c>
    </row>
    <row r="547" spans="2:51" s="14" customFormat="1" ht="22.5">
      <c r="B547" s="216"/>
      <c r="C547" s="217"/>
      <c r="D547" s="204" t="s">
        <v>191</v>
      </c>
      <c r="E547" s="218" t="s">
        <v>22</v>
      </c>
      <c r="F547" s="219" t="s">
        <v>1406</v>
      </c>
      <c r="G547" s="217"/>
      <c r="H547" s="220">
        <v>84.231999999999999</v>
      </c>
      <c r="I547" s="221"/>
      <c r="J547" s="221"/>
      <c r="K547" s="217"/>
      <c r="L547" s="217"/>
      <c r="M547" s="222"/>
      <c r="N547" s="223"/>
      <c r="O547" s="224"/>
      <c r="P547" s="224"/>
      <c r="Q547" s="224"/>
      <c r="R547" s="224"/>
      <c r="S547" s="224"/>
      <c r="T547" s="224"/>
      <c r="U547" s="224"/>
      <c r="V547" s="224"/>
      <c r="W547" s="224"/>
      <c r="X547" s="225"/>
      <c r="AT547" s="226" t="s">
        <v>191</v>
      </c>
      <c r="AU547" s="226" t="s">
        <v>150</v>
      </c>
      <c r="AV547" s="14" t="s">
        <v>150</v>
      </c>
      <c r="AW547" s="14" t="s">
        <v>5</v>
      </c>
      <c r="AX547" s="14" t="s">
        <v>76</v>
      </c>
      <c r="AY547" s="226" t="s">
        <v>141</v>
      </c>
    </row>
    <row r="548" spans="2:51" s="14" customFormat="1" ht="11.25">
      <c r="B548" s="216"/>
      <c r="C548" s="217"/>
      <c r="D548" s="204" t="s">
        <v>191</v>
      </c>
      <c r="E548" s="218" t="s">
        <v>22</v>
      </c>
      <c r="F548" s="219" t="s">
        <v>1407</v>
      </c>
      <c r="G548" s="217"/>
      <c r="H548" s="220">
        <v>3.1480000000000001</v>
      </c>
      <c r="I548" s="221"/>
      <c r="J548" s="221"/>
      <c r="K548" s="217"/>
      <c r="L548" s="217"/>
      <c r="M548" s="222"/>
      <c r="N548" s="223"/>
      <c r="O548" s="224"/>
      <c r="P548" s="224"/>
      <c r="Q548" s="224"/>
      <c r="R548" s="224"/>
      <c r="S548" s="224"/>
      <c r="T548" s="224"/>
      <c r="U548" s="224"/>
      <c r="V548" s="224"/>
      <c r="W548" s="224"/>
      <c r="X548" s="225"/>
      <c r="AT548" s="226" t="s">
        <v>191</v>
      </c>
      <c r="AU548" s="226" t="s">
        <v>150</v>
      </c>
      <c r="AV548" s="14" t="s">
        <v>150</v>
      </c>
      <c r="AW548" s="14" t="s">
        <v>5</v>
      </c>
      <c r="AX548" s="14" t="s">
        <v>76</v>
      </c>
      <c r="AY548" s="226" t="s">
        <v>141</v>
      </c>
    </row>
    <row r="549" spans="2:51" s="14" customFormat="1" ht="11.25">
      <c r="B549" s="216"/>
      <c r="C549" s="217"/>
      <c r="D549" s="204" t="s">
        <v>191</v>
      </c>
      <c r="E549" s="218" t="s">
        <v>22</v>
      </c>
      <c r="F549" s="219" t="s">
        <v>1408</v>
      </c>
      <c r="G549" s="217"/>
      <c r="H549" s="220">
        <v>-0.92200000000000004</v>
      </c>
      <c r="I549" s="221"/>
      <c r="J549" s="221"/>
      <c r="K549" s="217"/>
      <c r="L549" s="217"/>
      <c r="M549" s="222"/>
      <c r="N549" s="223"/>
      <c r="O549" s="224"/>
      <c r="P549" s="224"/>
      <c r="Q549" s="224"/>
      <c r="R549" s="224"/>
      <c r="S549" s="224"/>
      <c r="T549" s="224"/>
      <c r="U549" s="224"/>
      <c r="V549" s="224"/>
      <c r="W549" s="224"/>
      <c r="X549" s="225"/>
      <c r="AT549" s="226" t="s">
        <v>191</v>
      </c>
      <c r="AU549" s="226" t="s">
        <v>150</v>
      </c>
      <c r="AV549" s="14" t="s">
        <v>150</v>
      </c>
      <c r="AW549" s="14" t="s">
        <v>5</v>
      </c>
      <c r="AX549" s="14" t="s">
        <v>76</v>
      </c>
      <c r="AY549" s="226" t="s">
        <v>141</v>
      </c>
    </row>
    <row r="550" spans="2:51" s="13" customFormat="1" ht="11.25">
      <c r="B550" s="206"/>
      <c r="C550" s="207"/>
      <c r="D550" s="204" t="s">
        <v>191</v>
      </c>
      <c r="E550" s="208" t="s">
        <v>22</v>
      </c>
      <c r="F550" s="209" t="s">
        <v>1124</v>
      </c>
      <c r="G550" s="207"/>
      <c r="H550" s="208" t="s">
        <v>22</v>
      </c>
      <c r="I550" s="210"/>
      <c r="J550" s="210"/>
      <c r="K550" s="207"/>
      <c r="L550" s="207"/>
      <c r="M550" s="211"/>
      <c r="N550" s="212"/>
      <c r="O550" s="213"/>
      <c r="P550" s="213"/>
      <c r="Q550" s="213"/>
      <c r="R550" s="213"/>
      <c r="S550" s="213"/>
      <c r="T550" s="213"/>
      <c r="U550" s="213"/>
      <c r="V550" s="213"/>
      <c r="W550" s="213"/>
      <c r="X550" s="214"/>
      <c r="AT550" s="215" t="s">
        <v>191</v>
      </c>
      <c r="AU550" s="215" t="s">
        <v>150</v>
      </c>
      <c r="AV550" s="13" t="s">
        <v>84</v>
      </c>
      <c r="AW550" s="13" t="s">
        <v>5</v>
      </c>
      <c r="AX550" s="13" t="s">
        <v>76</v>
      </c>
      <c r="AY550" s="215" t="s">
        <v>141</v>
      </c>
    </row>
    <row r="551" spans="2:51" s="14" customFormat="1" ht="11.25">
      <c r="B551" s="216"/>
      <c r="C551" s="217"/>
      <c r="D551" s="204" t="s">
        <v>191</v>
      </c>
      <c r="E551" s="218" t="s">
        <v>22</v>
      </c>
      <c r="F551" s="219" t="s">
        <v>1409</v>
      </c>
      <c r="G551" s="217"/>
      <c r="H551" s="220">
        <v>58.628</v>
      </c>
      <c r="I551" s="221"/>
      <c r="J551" s="221"/>
      <c r="K551" s="217"/>
      <c r="L551" s="217"/>
      <c r="M551" s="222"/>
      <c r="N551" s="223"/>
      <c r="O551" s="224"/>
      <c r="P551" s="224"/>
      <c r="Q551" s="224"/>
      <c r="R551" s="224"/>
      <c r="S551" s="224"/>
      <c r="T551" s="224"/>
      <c r="U551" s="224"/>
      <c r="V551" s="224"/>
      <c r="W551" s="224"/>
      <c r="X551" s="225"/>
      <c r="AT551" s="226" t="s">
        <v>191</v>
      </c>
      <c r="AU551" s="226" t="s">
        <v>150</v>
      </c>
      <c r="AV551" s="14" t="s">
        <v>150</v>
      </c>
      <c r="AW551" s="14" t="s">
        <v>5</v>
      </c>
      <c r="AX551" s="14" t="s">
        <v>76</v>
      </c>
      <c r="AY551" s="226" t="s">
        <v>141</v>
      </c>
    </row>
    <row r="552" spans="2:51" s="13" customFormat="1" ht="11.25">
      <c r="B552" s="206"/>
      <c r="C552" s="207"/>
      <c r="D552" s="204" t="s">
        <v>191</v>
      </c>
      <c r="E552" s="208" t="s">
        <v>22</v>
      </c>
      <c r="F552" s="209" t="s">
        <v>1159</v>
      </c>
      <c r="G552" s="207"/>
      <c r="H552" s="208" t="s">
        <v>22</v>
      </c>
      <c r="I552" s="210"/>
      <c r="J552" s="210"/>
      <c r="K552" s="207"/>
      <c r="L552" s="207"/>
      <c r="M552" s="211"/>
      <c r="N552" s="212"/>
      <c r="O552" s="213"/>
      <c r="P552" s="213"/>
      <c r="Q552" s="213"/>
      <c r="R552" s="213"/>
      <c r="S552" s="213"/>
      <c r="T552" s="213"/>
      <c r="U552" s="213"/>
      <c r="V552" s="213"/>
      <c r="W552" s="213"/>
      <c r="X552" s="214"/>
      <c r="AT552" s="215" t="s">
        <v>191</v>
      </c>
      <c r="AU552" s="215" t="s">
        <v>150</v>
      </c>
      <c r="AV552" s="13" t="s">
        <v>84</v>
      </c>
      <c r="AW552" s="13" t="s">
        <v>5</v>
      </c>
      <c r="AX552" s="13" t="s">
        <v>76</v>
      </c>
      <c r="AY552" s="215" t="s">
        <v>141</v>
      </c>
    </row>
    <row r="553" spans="2:51" s="14" customFormat="1" ht="11.25">
      <c r="B553" s="216"/>
      <c r="C553" s="217"/>
      <c r="D553" s="204" t="s">
        <v>191</v>
      </c>
      <c r="E553" s="218" t="s">
        <v>22</v>
      </c>
      <c r="F553" s="219" t="s">
        <v>1410</v>
      </c>
      <c r="G553" s="217"/>
      <c r="H553" s="220">
        <v>-16.666</v>
      </c>
      <c r="I553" s="221"/>
      <c r="J553" s="221"/>
      <c r="K553" s="217"/>
      <c r="L553" s="217"/>
      <c r="M553" s="222"/>
      <c r="N553" s="223"/>
      <c r="O553" s="224"/>
      <c r="P553" s="224"/>
      <c r="Q553" s="224"/>
      <c r="R553" s="224"/>
      <c r="S553" s="224"/>
      <c r="T553" s="224"/>
      <c r="U553" s="224"/>
      <c r="V553" s="224"/>
      <c r="W553" s="224"/>
      <c r="X553" s="225"/>
      <c r="AT553" s="226" t="s">
        <v>191</v>
      </c>
      <c r="AU553" s="226" t="s">
        <v>150</v>
      </c>
      <c r="AV553" s="14" t="s">
        <v>150</v>
      </c>
      <c r="AW553" s="14" t="s">
        <v>5</v>
      </c>
      <c r="AX553" s="14" t="s">
        <v>76</v>
      </c>
      <c r="AY553" s="226" t="s">
        <v>141</v>
      </c>
    </row>
    <row r="554" spans="2:51" s="13" customFormat="1" ht="11.25">
      <c r="B554" s="206"/>
      <c r="C554" s="207"/>
      <c r="D554" s="204" t="s">
        <v>191</v>
      </c>
      <c r="E554" s="208" t="s">
        <v>22</v>
      </c>
      <c r="F554" s="209" t="s">
        <v>1411</v>
      </c>
      <c r="G554" s="207"/>
      <c r="H554" s="208" t="s">
        <v>22</v>
      </c>
      <c r="I554" s="210"/>
      <c r="J554" s="210"/>
      <c r="K554" s="207"/>
      <c r="L554" s="207"/>
      <c r="M554" s="211"/>
      <c r="N554" s="212"/>
      <c r="O554" s="213"/>
      <c r="P554" s="213"/>
      <c r="Q554" s="213"/>
      <c r="R554" s="213"/>
      <c r="S554" s="213"/>
      <c r="T554" s="213"/>
      <c r="U554" s="213"/>
      <c r="V554" s="213"/>
      <c r="W554" s="213"/>
      <c r="X554" s="214"/>
      <c r="AT554" s="215" t="s">
        <v>191</v>
      </c>
      <c r="AU554" s="215" t="s">
        <v>150</v>
      </c>
      <c r="AV554" s="13" t="s">
        <v>84</v>
      </c>
      <c r="AW554" s="13" t="s">
        <v>5</v>
      </c>
      <c r="AX554" s="13" t="s">
        <v>76</v>
      </c>
      <c r="AY554" s="215" t="s">
        <v>141</v>
      </c>
    </row>
    <row r="555" spans="2:51" s="14" customFormat="1" ht="11.25">
      <c r="B555" s="216"/>
      <c r="C555" s="217"/>
      <c r="D555" s="204" t="s">
        <v>191</v>
      </c>
      <c r="E555" s="218" t="s">
        <v>22</v>
      </c>
      <c r="F555" s="219" t="s">
        <v>1412</v>
      </c>
      <c r="G555" s="217"/>
      <c r="H555" s="220">
        <v>-0.57599999999999996</v>
      </c>
      <c r="I555" s="221"/>
      <c r="J555" s="221"/>
      <c r="K555" s="217"/>
      <c r="L555" s="217"/>
      <c r="M555" s="222"/>
      <c r="N555" s="223"/>
      <c r="O555" s="224"/>
      <c r="P555" s="224"/>
      <c r="Q555" s="224"/>
      <c r="R555" s="224"/>
      <c r="S555" s="224"/>
      <c r="T555" s="224"/>
      <c r="U555" s="224"/>
      <c r="V555" s="224"/>
      <c r="W555" s="224"/>
      <c r="X555" s="225"/>
      <c r="AT555" s="226" t="s">
        <v>191</v>
      </c>
      <c r="AU555" s="226" t="s">
        <v>150</v>
      </c>
      <c r="AV555" s="14" t="s">
        <v>150</v>
      </c>
      <c r="AW555" s="14" t="s">
        <v>5</v>
      </c>
      <c r="AX555" s="14" t="s">
        <v>76</v>
      </c>
      <c r="AY555" s="226" t="s">
        <v>141</v>
      </c>
    </row>
    <row r="556" spans="2:51" s="13" customFormat="1" ht="11.25">
      <c r="B556" s="206"/>
      <c r="C556" s="207"/>
      <c r="D556" s="204" t="s">
        <v>191</v>
      </c>
      <c r="E556" s="208" t="s">
        <v>22</v>
      </c>
      <c r="F556" s="209" t="s">
        <v>1128</v>
      </c>
      <c r="G556" s="207"/>
      <c r="H556" s="208" t="s">
        <v>22</v>
      </c>
      <c r="I556" s="210"/>
      <c r="J556" s="210"/>
      <c r="K556" s="207"/>
      <c r="L556" s="207"/>
      <c r="M556" s="211"/>
      <c r="N556" s="212"/>
      <c r="O556" s="213"/>
      <c r="P556" s="213"/>
      <c r="Q556" s="213"/>
      <c r="R556" s="213"/>
      <c r="S556" s="213"/>
      <c r="T556" s="213"/>
      <c r="U556" s="213"/>
      <c r="V556" s="213"/>
      <c r="W556" s="213"/>
      <c r="X556" s="214"/>
      <c r="AT556" s="215" t="s">
        <v>191</v>
      </c>
      <c r="AU556" s="215" t="s">
        <v>150</v>
      </c>
      <c r="AV556" s="13" t="s">
        <v>84</v>
      </c>
      <c r="AW556" s="13" t="s">
        <v>5</v>
      </c>
      <c r="AX556" s="13" t="s">
        <v>76</v>
      </c>
      <c r="AY556" s="215" t="s">
        <v>141</v>
      </c>
    </row>
    <row r="557" spans="2:51" s="14" customFormat="1" ht="11.25">
      <c r="B557" s="216"/>
      <c r="C557" s="217"/>
      <c r="D557" s="204" t="s">
        <v>191</v>
      </c>
      <c r="E557" s="218" t="s">
        <v>22</v>
      </c>
      <c r="F557" s="219" t="s">
        <v>1413</v>
      </c>
      <c r="G557" s="217"/>
      <c r="H557" s="220">
        <v>52.938000000000002</v>
      </c>
      <c r="I557" s="221"/>
      <c r="J557" s="221"/>
      <c r="K557" s="217"/>
      <c r="L557" s="217"/>
      <c r="M557" s="222"/>
      <c r="N557" s="223"/>
      <c r="O557" s="224"/>
      <c r="P557" s="224"/>
      <c r="Q557" s="224"/>
      <c r="R557" s="224"/>
      <c r="S557" s="224"/>
      <c r="T557" s="224"/>
      <c r="U557" s="224"/>
      <c r="V557" s="224"/>
      <c r="W557" s="224"/>
      <c r="X557" s="225"/>
      <c r="AT557" s="226" t="s">
        <v>191</v>
      </c>
      <c r="AU557" s="226" t="s">
        <v>150</v>
      </c>
      <c r="AV557" s="14" t="s">
        <v>150</v>
      </c>
      <c r="AW557" s="14" t="s">
        <v>5</v>
      </c>
      <c r="AX557" s="14" t="s">
        <v>76</v>
      </c>
      <c r="AY557" s="226" t="s">
        <v>141</v>
      </c>
    </row>
    <row r="558" spans="2:51" s="13" customFormat="1" ht="11.25">
      <c r="B558" s="206"/>
      <c r="C558" s="207"/>
      <c r="D558" s="204" t="s">
        <v>191</v>
      </c>
      <c r="E558" s="208" t="s">
        <v>22</v>
      </c>
      <c r="F558" s="209" t="s">
        <v>1116</v>
      </c>
      <c r="G558" s="207"/>
      <c r="H558" s="208" t="s">
        <v>22</v>
      </c>
      <c r="I558" s="210"/>
      <c r="J558" s="210"/>
      <c r="K558" s="207"/>
      <c r="L558" s="207"/>
      <c r="M558" s="211"/>
      <c r="N558" s="212"/>
      <c r="O558" s="213"/>
      <c r="P558" s="213"/>
      <c r="Q558" s="213"/>
      <c r="R558" s="213"/>
      <c r="S558" s="213"/>
      <c r="T558" s="213"/>
      <c r="U558" s="213"/>
      <c r="V558" s="213"/>
      <c r="W558" s="213"/>
      <c r="X558" s="214"/>
      <c r="AT558" s="215" t="s">
        <v>191</v>
      </c>
      <c r="AU558" s="215" t="s">
        <v>150</v>
      </c>
      <c r="AV558" s="13" t="s">
        <v>84</v>
      </c>
      <c r="AW558" s="13" t="s">
        <v>5</v>
      </c>
      <c r="AX558" s="13" t="s">
        <v>76</v>
      </c>
      <c r="AY558" s="215" t="s">
        <v>141</v>
      </c>
    </row>
    <row r="559" spans="2:51" s="14" customFormat="1" ht="11.25">
      <c r="B559" s="216"/>
      <c r="C559" s="217"/>
      <c r="D559" s="204" t="s">
        <v>191</v>
      </c>
      <c r="E559" s="218" t="s">
        <v>22</v>
      </c>
      <c r="F559" s="219" t="s">
        <v>1414</v>
      </c>
      <c r="G559" s="217"/>
      <c r="H559" s="220">
        <v>-3.593</v>
      </c>
      <c r="I559" s="221"/>
      <c r="J559" s="221"/>
      <c r="K559" s="217"/>
      <c r="L559" s="217"/>
      <c r="M559" s="222"/>
      <c r="N559" s="223"/>
      <c r="O559" s="224"/>
      <c r="P559" s="224"/>
      <c r="Q559" s="224"/>
      <c r="R559" s="224"/>
      <c r="S559" s="224"/>
      <c r="T559" s="224"/>
      <c r="U559" s="224"/>
      <c r="V559" s="224"/>
      <c r="W559" s="224"/>
      <c r="X559" s="225"/>
      <c r="AT559" s="226" t="s">
        <v>191</v>
      </c>
      <c r="AU559" s="226" t="s">
        <v>150</v>
      </c>
      <c r="AV559" s="14" t="s">
        <v>150</v>
      </c>
      <c r="AW559" s="14" t="s">
        <v>5</v>
      </c>
      <c r="AX559" s="14" t="s">
        <v>76</v>
      </c>
      <c r="AY559" s="226" t="s">
        <v>141</v>
      </c>
    </row>
    <row r="560" spans="2:51" s="13" customFormat="1" ht="11.25">
      <c r="B560" s="206"/>
      <c r="C560" s="207"/>
      <c r="D560" s="204" t="s">
        <v>191</v>
      </c>
      <c r="E560" s="208" t="s">
        <v>22</v>
      </c>
      <c r="F560" s="209" t="s">
        <v>1411</v>
      </c>
      <c r="G560" s="207"/>
      <c r="H560" s="208" t="s">
        <v>22</v>
      </c>
      <c r="I560" s="210"/>
      <c r="J560" s="210"/>
      <c r="K560" s="207"/>
      <c r="L560" s="207"/>
      <c r="M560" s="211"/>
      <c r="N560" s="212"/>
      <c r="O560" s="213"/>
      <c r="P560" s="213"/>
      <c r="Q560" s="213"/>
      <c r="R560" s="213"/>
      <c r="S560" s="213"/>
      <c r="T560" s="213"/>
      <c r="U560" s="213"/>
      <c r="V560" s="213"/>
      <c r="W560" s="213"/>
      <c r="X560" s="214"/>
      <c r="AT560" s="215" t="s">
        <v>191</v>
      </c>
      <c r="AU560" s="215" t="s">
        <v>150</v>
      </c>
      <c r="AV560" s="13" t="s">
        <v>84</v>
      </c>
      <c r="AW560" s="13" t="s">
        <v>5</v>
      </c>
      <c r="AX560" s="13" t="s">
        <v>76</v>
      </c>
      <c r="AY560" s="215" t="s">
        <v>141</v>
      </c>
    </row>
    <row r="561" spans="2:51" s="14" customFormat="1" ht="11.25">
      <c r="B561" s="216"/>
      <c r="C561" s="217"/>
      <c r="D561" s="204" t="s">
        <v>191</v>
      </c>
      <c r="E561" s="218" t="s">
        <v>22</v>
      </c>
      <c r="F561" s="219" t="s">
        <v>1415</v>
      </c>
      <c r="G561" s="217"/>
      <c r="H561" s="220">
        <v>-9.9000000000000005E-2</v>
      </c>
      <c r="I561" s="221"/>
      <c r="J561" s="221"/>
      <c r="K561" s="217"/>
      <c r="L561" s="217"/>
      <c r="M561" s="222"/>
      <c r="N561" s="223"/>
      <c r="O561" s="224"/>
      <c r="P561" s="224"/>
      <c r="Q561" s="224"/>
      <c r="R561" s="224"/>
      <c r="S561" s="224"/>
      <c r="T561" s="224"/>
      <c r="U561" s="224"/>
      <c r="V561" s="224"/>
      <c r="W561" s="224"/>
      <c r="X561" s="225"/>
      <c r="AT561" s="226" t="s">
        <v>191</v>
      </c>
      <c r="AU561" s="226" t="s">
        <v>150</v>
      </c>
      <c r="AV561" s="14" t="s">
        <v>150</v>
      </c>
      <c r="AW561" s="14" t="s">
        <v>5</v>
      </c>
      <c r="AX561" s="14" t="s">
        <v>76</v>
      </c>
      <c r="AY561" s="226" t="s">
        <v>141</v>
      </c>
    </row>
    <row r="562" spans="2:51" s="13" customFormat="1" ht="11.25">
      <c r="B562" s="206"/>
      <c r="C562" s="207"/>
      <c r="D562" s="204" t="s">
        <v>191</v>
      </c>
      <c r="E562" s="208" t="s">
        <v>22</v>
      </c>
      <c r="F562" s="209" t="s">
        <v>1130</v>
      </c>
      <c r="G562" s="207"/>
      <c r="H562" s="208" t="s">
        <v>22</v>
      </c>
      <c r="I562" s="210"/>
      <c r="J562" s="210"/>
      <c r="K562" s="207"/>
      <c r="L562" s="207"/>
      <c r="M562" s="211"/>
      <c r="N562" s="212"/>
      <c r="O562" s="213"/>
      <c r="P562" s="213"/>
      <c r="Q562" s="213"/>
      <c r="R562" s="213"/>
      <c r="S562" s="213"/>
      <c r="T562" s="213"/>
      <c r="U562" s="213"/>
      <c r="V562" s="213"/>
      <c r="W562" s="213"/>
      <c r="X562" s="214"/>
      <c r="AT562" s="215" t="s">
        <v>191</v>
      </c>
      <c r="AU562" s="215" t="s">
        <v>150</v>
      </c>
      <c r="AV562" s="13" t="s">
        <v>84</v>
      </c>
      <c r="AW562" s="13" t="s">
        <v>5</v>
      </c>
      <c r="AX562" s="13" t="s">
        <v>76</v>
      </c>
      <c r="AY562" s="215" t="s">
        <v>141</v>
      </c>
    </row>
    <row r="563" spans="2:51" s="14" customFormat="1" ht="11.25">
      <c r="B563" s="216"/>
      <c r="C563" s="217"/>
      <c r="D563" s="204" t="s">
        <v>191</v>
      </c>
      <c r="E563" s="218" t="s">
        <v>22</v>
      </c>
      <c r="F563" s="219" t="s">
        <v>1416</v>
      </c>
      <c r="G563" s="217"/>
      <c r="H563" s="220">
        <v>50.26</v>
      </c>
      <c r="I563" s="221"/>
      <c r="J563" s="221"/>
      <c r="K563" s="217"/>
      <c r="L563" s="217"/>
      <c r="M563" s="222"/>
      <c r="N563" s="223"/>
      <c r="O563" s="224"/>
      <c r="P563" s="224"/>
      <c r="Q563" s="224"/>
      <c r="R563" s="224"/>
      <c r="S563" s="224"/>
      <c r="T563" s="224"/>
      <c r="U563" s="224"/>
      <c r="V563" s="224"/>
      <c r="W563" s="224"/>
      <c r="X563" s="225"/>
      <c r="AT563" s="226" t="s">
        <v>191</v>
      </c>
      <c r="AU563" s="226" t="s">
        <v>150</v>
      </c>
      <c r="AV563" s="14" t="s">
        <v>150</v>
      </c>
      <c r="AW563" s="14" t="s">
        <v>5</v>
      </c>
      <c r="AX563" s="14" t="s">
        <v>76</v>
      </c>
      <c r="AY563" s="226" t="s">
        <v>141</v>
      </c>
    </row>
    <row r="564" spans="2:51" s="13" customFormat="1" ht="11.25">
      <c r="B564" s="206"/>
      <c r="C564" s="207"/>
      <c r="D564" s="204" t="s">
        <v>191</v>
      </c>
      <c r="E564" s="208" t="s">
        <v>22</v>
      </c>
      <c r="F564" s="209" t="s">
        <v>1116</v>
      </c>
      <c r="G564" s="207"/>
      <c r="H564" s="208" t="s">
        <v>22</v>
      </c>
      <c r="I564" s="210"/>
      <c r="J564" s="210"/>
      <c r="K564" s="207"/>
      <c r="L564" s="207"/>
      <c r="M564" s="211"/>
      <c r="N564" s="212"/>
      <c r="O564" s="213"/>
      <c r="P564" s="213"/>
      <c r="Q564" s="213"/>
      <c r="R564" s="213"/>
      <c r="S564" s="213"/>
      <c r="T564" s="213"/>
      <c r="U564" s="213"/>
      <c r="V564" s="213"/>
      <c r="W564" s="213"/>
      <c r="X564" s="214"/>
      <c r="AT564" s="215" t="s">
        <v>191</v>
      </c>
      <c r="AU564" s="215" t="s">
        <v>150</v>
      </c>
      <c r="AV564" s="13" t="s">
        <v>84</v>
      </c>
      <c r="AW564" s="13" t="s">
        <v>5</v>
      </c>
      <c r="AX564" s="13" t="s">
        <v>76</v>
      </c>
      <c r="AY564" s="215" t="s">
        <v>141</v>
      </c>
    </row>
    <row r="565" spans="2:51" s="14" customFormat="1" ht="11.25">
      <c r="B565" s="216"/>
      <c r="C565" s="217"/>
      <c r="D565" s="204" t="s">
        <v>191</v>
      </c>
      <c r="E565" s="218" t="s">
        <v>22</v>
      </c>
      <c r="F565" s="219" t="s">
        <v>1141</v>
      </c>
      <c r="G565" s="217"/>
      <c r="H565" s="220">
        <v>-2.363</v>
      </c>
      <c r="I565" s="221"/>
      <c r="J565" s="221"/>
      <c r="K565" s="217"/>
      <c r="L565" s="217"/>
      <c r="M565" s="222"/>
      <c r="N565" s="223"/>
      <c r="O565" s="224"/>
      <c r="P565" s="224"/>
      <c r="Q565" s="224"/>
      <c r="R565" s="224"/>
      <c r="S565" s="224"/>
      <c r="T565" s="224"/>
      <c r="U565" s="224"/>
      <c r="V565" s="224"/>
      <c r="W565" s="224"/>
      <c r="X565" s="225"/>
      <c r="AT565" s="226" t="s">
        <v>191</v>
      </c>
      <c r="AU565" s="226" t="s">
        <v>150</v>
      </c>
      <c r="AV565" s="14" t="s">
        <v>150</v>
      </c>
      <c r="AW565" s="14" t="s">
        <v>5</v>
      </c>
      <c r="AX565" s="14" t="s">
        <v>76</v>
      </c>
      <c r="AY565" s="226" t="s">
        <v>141</v>
      </c>
    </row>
    <row r="566" spans="2:51" s="13" customFormat="1" ht="11.25">
      <c r="B566" s="206"/>
      <c r="C566" s="207"/>
      <c r="D566" s="204" t="s">
        <v>191</v>
      </c>
      <c r="E566" s="208" t="s">
        <v>22</v>
      </c>
      <c r="F566" s="209" t="s">
        <v>1411</v>
      </c>
      <c r="G566" s="207"/>
      <c r="H566" s="208" t="s">
        <v>22</v>
      </c>
      <c r="I566" s="210"/>
      <c r="J566" s="210"/>
      <c r="K566" s="207"/>
      <c r="L566" s="207"/>
      <c r="M566" s="211"/>
      <c r="N566" s="212"/>
      <c r="O566" s="213"/>
      <c r="P566" s="213"/>
      <c r="Q566" s="213"/>
      <c r="R566" s="213"/>
      <c r="S566" s="213"/>
      <c r="T566" s="213"/>
      <c r="U566" s="213"/>
      <c r="V566" s="213"/>
      <c r="W566" s="213"/>
      <c r="X566" s="214"/>
      <c r="AT566" s="215" t="s">
        <v>191</v>
      </c>
      <c r="AU566" s="215" t="s">
        <v>150</v>
      </c>
      <c r="AV566" s="13" t="s">
        <v>84</v>
      </c>
      <c r="AW566" s="13" t="s">
        <v>5</v>
      </c>
      <c r="AX566" s="13" t="s">
        <v>76</v>
      </c>
      <c r="AY566" s="215" t="s">
        <v>141</v>
      </c>
    </row>
    <row r="567" spans="2:51" s="14" customFormat="1" ht="11.25">
      <c r="B567" s="216"/>
      <c r="C567" s="217"/>
      <c r="D567" s="204" t="s">
        <v>191</v>
      </c>
      <c r="E567" s="218" t="s">
        <v>22</v>
      </c>
      <c r="F567" s="219" t="s">
        <v>1417</v>
      </c>
      <c r="G567" s="217"/>
      <c r="H567" s="220">
        <v>-6.6000000000000003E-2</v>
      </c>
      <c r="I567" s="221"/>
      <c r="J567" s="221"/>
      <c r="K567" s="217"/>
      <c r="L567" s="217"/>
      <c r="M567" s="222"/>
      <c r="N567" s="223"/>
      <c r="O567" s="224"/>
      <c r="P567" s="224"/>
      <c r="Q567" s="224"/>
      <c r="R567" s="224"/>
      <c r="S567" s="224"/>
      <c r="T567" s="224"/>
      <c r="U567" s="224"/>
      <c r="V567" s="224"/>
      <c r="W567" s="224"/>
      <c r="X567" s="225"/>
      <c r="AT567" s="226" t="s">
        <v>191</v>
      </c>
      <c r="AU567" s="226" t="s">
        <v>150</v>
      </c>
      <c r="AV567" s="14" t="s">
        <v>150</v>
      </c>
      <c r="AW567" s="14" t="s">
        <v>5</v>
      </c>
      <c r="AX567" s="14" t="s">
        <v>76</v>
      </c>
      <c r="AY567" s="226" t="s">
        <v>141</v>
      </c>
    </row>
    <row r="568" spans="2:51" s="13" customFormat="1" ht="11.25">
      <c r="B568" s="206"/>
      <c r="C568" s="207"/>
      <c r="D568" s="204" t="s">
        <v>191</v>
      </c>
      <c r="E568" s="208" t="s">
        <v>22</v>
      </c>
      <c r="F568" s="209" t="s">
        <v>1132</v>
      </c>
      <c r="G568" s="207"/>
      <c r="H568" s="208" t="s">
        <v>22</v>
      </c>
      <c r="I568" s="210"/>
      <c r="J568" s="210"/>
      <c r="K568" s="207"/>
      <c r="L568" s="207"/>
      <c r="M568" s="211"/>
      <c r="N568" s="212"/>
      <c r="O568" s="213"/>
      <c r="P568" s="213"/>
      <c r="Q568" s="213"/>
      <c r="R568" s="213"/>
      <c r="S568" s="213"/>
      <c r="T568" s="213"/>
      <c r="U568" s="213"/>
      <c r="V568" s="213"/>
      <c r="W568" s="213"/>
      <c r="X568" s="214"/>
      <c r="AT568" s="215" t="s">
        <v>191</v>
      </c>
      <c r="AU568" s="215" t="s">
        <v>150</v>
      </c>
      <c r="AV568" s="13" t="s">
        <v>84</v>
      </c>
      <c r="AW568" s="13" t="s">
        <v>5</v>
      </c>
      <c r="AX568" s="13" t="s">
        <v>76</v>
      </c>
      <c r="AY568" s="215" t="s">
        <v>141</v>
      </c>
    </row>
    <row r="569" spans="2:51" s="14" customFormat="1" ht="11.25">
      <c r="B569" s="216"/>
      <c r="C569" s="217"/>
      <c r="D569" s="204" t="s">
        <v>191</v>
      </c>
      <c r="E569" s="218" t="s">
        <v>22</v>
      </c>
      <c r="F569" s="219" t="s">
        <v>1418</v>
      </c>
      <c r="G569" s="217"/>
      <c r="H569" s="220">
        <v>54.673999999999999</v>
      </c>
      <c r="I569" s="221"/>
      <c r="J569" s="221"/>
      <c r="K569" s="217"/>
      <c r="L569" s="217"/>
      <c r="M569" s="222"/>
      <c r="N569" s="223"/>
      <c r="O569" s="224"/>
      <c r="P569" s="224"/>
      <c r="Q569" s="224"/>
      <c r="R569" s="224"/>
      <c r="S569" s="224"/>
      <c r="T569" s="224"/>
      <c r="U569" s="224"/>
      <c r="V569" s="224"/>
      <c r="W569" s="224"/>
      <c r="X569" s="225"/>
      <c r="AT569" s="226" t="s">
        <v>191</v>
      </c>
      <c r="AU569" s="226" t="s">
        <v>150</v>
      </c>
      <c r="AV569" s="14" t="s">
        <v>150</v>
      </c>
      <c r="AW569" s="14" t="s">
        <v>5</v>
      </c>
      <c r="AX569" s="14" t="s">
        <v>76</v>
      </c>
      <c r="AY569" s="226" t="s">
        <v>141</v>
      </c>
    </row>
    <row r="570" spans="2:51" s="13" customFormat="1" ht="11.25">
      <c r="B570" s="206"/>
      <c r="C570" s="207"/>
      <c r="D570" s="204" t="s">
        <v>191</v>
      </c>
      <c r="E570" s="208" t="s">
        <v>22</v>
      </c>
      <c r="F570" s="209" t="s">
        <v>1116</v>
      </c>
      <c r="G570" s="207"/>
      <c r="H570" s="208" t="s">
        <v>22</v>
      </c>
      <c r="I570" s="210"/>
      <c r="J570" s="210"/>
      <c r="K570" s="207"/>
      <c r="L570" s="207"/>
      <c r="M570" s="211"/>
      <c r="N570" s="212"/>
      <c r="O570" s="213"/>
      <c r="P570" s="213"/>
      <c r="Q570" s="213"/>
      <c r="R570" s="213"/>
      <c r="S570" s="213"/>
      <c r="T570" s="213"/>
      <c r="U570" s="213"/>
      <c r="V570" s="213"/>
      <c r="W570" s="213"/>
      <c r="X570" s="214"/>
      <c r="AT570" s="215" t="s">
        <v>191</v>
      </c>
      <c r="AU570" s="215" t="s">
        <v>150</v>
      </c>
      <c r="AV570" s="13" t="s">
        <v>84</v>
      </c>
      <c r="AW570" s="13" t="s">
        <v>5</v>
      </c>
      <c r="AX570" s="13" t="s">
        <v>76</v>
      </c>
      <c r="AY570" s="215" t="s">
        <v>141</v>
      </c>
    </row>
    <row r="571" spans="2:51" s="14" customFormat="1" ht="11.25">
      <c r="B571" s="216"/>
      <c r="C571" s="217"/>
      <c r="D571" s="204" t="s">
        <v>191</v>
      </c>
      <c r="E571" s="218" t="s">
        <v>22</v>
      </c>
      <c r="F571" s="219" t="s">
        <v>1419</v>
      </c>
      <c r="G571" s="217"/>
      <c r="H571" s="220">
        <v>-1.59</v>
      </c>
      <c r="I571" s="221"/>
      <c r="J571" s="221"/>
      <c r="K571" s="217"/>
      <c r="L571" s="217"/>
      <c r="M571" s="222"/>
      <c r="N571" s="223"/>
      <c r="O571" s="224"/>
      <c r="P571" s="224"/>
      <c r="Q571" s="224"/>
      <c r="R571" s="224"/>
      <c r="S571" s="224"/>
      <c r="T571" s="224"/>
      <c r="U571" s="224"/>
      <c r="V571" s="224"/>
      <c r="W571" s="224"/>
      <c r="X571" s="225"/>
      <c r="AT571" s="226" t="s">
        <v>191</v>
      </c>
      <c r="AU571" s="226" t="s">
        <v>150</v>
      </c>
      <c r="AV571" s="14" t="s">
        <v>150</v>
      </c>
      <c r="AW571" s="14" t="s">
        <v>5</v>
      </c>
      <c r="AX571" s="14" t="s">
        <v>76</v>
      </c>
      <c r="AY571" s="226" t="s">
        <v>141</v>
      </c>
    </row>
    <row r="572" spans="2:51" s="13" customFormat="1" ht="11.25">
      <c r="B572" s="206"/>
      <c r="C572" s="207"/>
      <c r="D572" s="204" t="s">
        <v>191</v>
      </c>
      <c r="E572" s="208" t="s">
        <v>22</v>
      </c>
      <c r="F572" s="209" t="s">
        <v>1411</v>
      </c>
      <c r="G572" s="207"/>
      <c r="H572" s="208" t="s">
        <v>22</v>
      </c>
      <c r="I572" s="210"/>
      <c r="J572" s="210"/>
      <c r="K572" s="207"/>
      <c r="L572" s="207"/>
      <c r="M572" s="211"/>
      <c r="N572" s="212"/>
      <c r="O572" s="213"/>
      <c r="P572" s="213"/>
      <c r="Q572" s="213"/>
      <c r="R572" s="213"/>
      <c r="S572" s="213"/>
      <c r="T572" s="213"/>
      <c r="U572" s="213"/>
      <c r="V572" s="213"/>
      <c r="W572" s="213"/>
      <c r="X572" s="214"/>
      <c r="AT572" s="215" t="s">
        <v>191</v>
      </c>
      <c r="AU572" s="215" t="s">
        <v>150</v>
      </c>
      <c r="AV572" s="13" t="s">
        <v>84</v>
      </c>
      <c r="AW572" s="13" t="s">
        <v>5</v>
      </c>
      <c r="AX572" s="13" t="s">
        <v>76</v>
      </c>
      <c r="AY572" s="215" t="s">
        <v>141</v>
      </c>
    </row>
    <row r="573" spans="2:51" s="14" customFormat="1" ht="11.25">
      <c r="B573" s="216"/>
      <c r="C573" s="217"/>
      <c r="D573" s="204" t="s">
        <v>191</v>
      </c>
      <c r="E573" s="218" t="s">
        <v>22</v>
      </c>
      <c r="F573" s="219" t="s">
        <v>1420</v>
      </c>
      <c r="G573" s="217"/>
      <c r="H573" s="220">
        <v>-7.5999999999999998E-2</v>
      </c>
      <c r="I573" s="221"/>
      <c r="J573" s="221"/>
      <c r="K573" s="217"/>
      <c r="L573" s="217"/>
      <c r="M573" s="222"/>
      <c r="N573" s="223"/>
      <c r="O573" s="224"/>
      <c r="P573" s="224"/>
      <c r="Q573" s="224"/>
      <c r="R573" s="224"/>
      <c r="S573" s="224"/>
      <c r="T573" s="224"/>
      <c r="U573" s="224"/>
      <c r="V573" s="224"/>
      <c r="W573" s="224"/>
      <c r="X573" s="225"/>
      <c r="AT573" s="226" t="s">
        <v>191</v>
      </c>
      <c r="AU573" s="226" t="s">
        <v>150</v>
      </c>
      <c r="AV573" s="14" t="s">
        <v>150</v>
      </c>
      <c r="AW573" s="14" t="s">
        <v>5</v>
      </c>
      <c r="AX573" s="14" t="s">
        <v>76</v>
      </c>
      <c r="AY573" s="226" t="s">
        <v>141</v>
      </c>
    </row>
    <row r="574" spans="2:51" s="13" customFormat="1" ht="11.25">
      <c r="B574" s="206"/>
      <c r="C574" s="207"/>
      <c r="D574" s="204" t="s">
        <v>191</v>
      </c>
      <c r="E574" s="208" t="s">
        <v>22</v>
      </c>
      <c r="F574" s="209" t="s">
        <v>737</v>
      </c>
      <c r="G574" s="207"/>
      <c r="H574" s="208" t="s">
        <v>22</v>
      </c>
      <c r="I574" s="210"/>
      <c r="J574" s="210"/>
      <c r="K574" s="207"/>
      <c r="L574" s="207"/>
      <c r="M574" s="211"/>
      <c r="N574" s="212"/>
      <c r="O574" s="213"/>
      <c r="P574" s="213"/>
      <c r="Q574" s="213"/>
      <c r="R574" s="213"/>
      <c r="S574" s="213"/>
      <c r="T574" s="213"/>
      <c r="U574" s="213"/>
      <c r="V574" s="213"/>
      <c r="W574" s="213"/>
      <c r="X574" s="214"/>
      <c r="AT574" s="215" t="s">
        <v>191</v>
      </c>
      <c r="AU574" s="215" t="s">
        <v>150</v>
      </c>
      <c r="AV574" s="13" t="s">
        <v>84</v>
      </c>
      <c r="AW574" s="13" t="s">
        <v>5</v>
      </c>
      <c r="AX574" s="13" t="s">
        <v>76</v>
      </c>
      <c r="AY574" s="215" t="s">
        <v>141</v>
      </c>
    </row>
    <row r="575" spans="2:51" s="14" customFormat="1" ht="11.25">
      <c r="B575" s="216"/>
      <c r="C575" s="217"/>
      <c r="D575" s="204" t="s">
        <v>191</v>
      </c>
      <c r="E575" s="218" t="s">
        <v>22</v>
      </c>
      <c r="F575" s="219" t="s">
        <v>1397</v>
      </c>
      <c r="G575" s="217"/>
      <c r="H575" s="220">
        <v>144.86000000000001</v>
      </c>
      <c r="I575" s="221"/>
      <c r="J575" s="221"/>
      <c r="K575" s="217"/>
      <c r="L575" s="217"/>
      <c r="M575" s="222"/>
      <c r="N575" s="223"/>
      <c r="O575" s="224"/>
      <c r="P575" s="224"/>
      <c r="Q575" s="224"/>
      <c r="R575" s="224"/>
      <c r="S575" s="224"/>
      <c r="T575" s="224"/>
      <c r="U575" s="224"/>
      <c r="V575" s="224"/>
      <c r="W575" s="224"/>
      <c r="X575" s="225"/>
      <c r="AT575" s="226" t="s">
        <v>191</v>
      </c>
      <c r="AU575" s="226" t="s">
        <v>150</v>
      </c>
      <c r="AV575" s="14" t="s">
        <v>150</v>
      </c>
      <c r="AW575" s="14" t="s">
        <v>5</v>
      </c>
      <c r="AX575" s="14" t="s">
        <v>76</v>
      </c>
      <c r="AY575" s="226" t="s">
        <v>141</v>
      </c>
    </row>
    <row r="576" spans="2:51" s="15" customFormat="1" ht="11.25">
      <c r="B576" s="227"/>
      <c r="C576" s="228"/>
      <c r="D576" s="204" t="s">
        <v>191</v>
      </c>
      <c r="E576" s="229" t="s">
        <v>22</v>
      </c>
      <c r="F576" s="230" t="s">
        <v>195</v>
      </c>
      <c r="G576" s="228"/>
      <c r="H576" s="231">
        <v>615.40800000000002</v>
      </c>
      <c r="I576" s="232"/>
      <c r="J576" s="232"/>
      <c r="K576" s="228"/>
      <c r="L576" s="228"/>
      <c r="M576" s="233"/>
      <c r="N576" s="234"/>
      <c r="O576" s="235"/>
      <c r="P576" s="235"/>
      <c r="Q576" s="235"/>
      <c r="R576" s="235"/>
      <c r="S576" s="235"/>
      <c r="T576" s="235"/>
      <c r="U576" s="235"/>
      <c r="V576" s="235"/>
      <c r="W576" s="235"/>
      <c r="X576" s="236"/>
      <c r="AT576" s="237" t="s">
        <v>191</v>
      </c>
      <c r="AU576" s="237" t="s">
        <v>150</v>
      </c>
      <c r="AV576" s="15" t="s">
        <v>185</v>
      </c>
      <c r="AW576" s="15" t="s">
        <v>5</v>
      </c>
      <c r="AX576" s="15" t="s">
        <v>84</v>
      </c>
      <c r="AY576" s="237" t="s">
        <v>141</v>
      </c>
    </row>
    <row r="577" spans="1:65" s="2" customFormat="1" ht="37.9" customHeight="1">
      <c r="A577" s="37"/>
      <c r="B577" s="38"/>
      <c r="C577" s="179" t="s">
        <v>757</v>
      </c>
      <c r="D577" s="179" t="s">
        <v>144</v>
      </c>
      <c r="E577" s="180" t="s">
        <v>758</v>
      </c>
      <c r="F577" s="181" t="s">
        <v>759</v>
      </c>
      <c r="G577" s="182" t="s">
        <v>199</v>
      </c>
      <c r="H577" s="183">
        <v>615.40800000000002</v>
      </c>
      <c r="I577" s="184"/>
      <c r="J577" s="184"/>
      <c r="K577" s="185">
        <f>ROUND(P577*H577,2)</f>
        <v>0</v>
      </c>
      <c r="L577" s="181" t="s">
        <v>184</v>
      </c>
      <c r="M577" s="42"/>
      <c r="N577" s="186" t="s">
        <v>22</v>
      </c>
      <c r="O577" s="187" t="s">
        <v>46</v>
      </c>
      <c r="P577" s="188">
        <f>I577+J577</f>
        <v>0</v>
      </c>
      <c r="Q577" s="188">
        <f>ROUND(I577*H577,2)</f>
        <v>0</v>
      </c>
      <c r="R577" s="188">
        <f>ROUND(J577*H577,2)</f>
        <v>0</v>
      </c>
      <c r="S577" s="67"/>
      <c r="T577" s="189">
        <f>S577*H577</f>
        <v>0</v>
      </c>
      <c r="U577" s="189">
        <v>2.8499999999999999E-4</v>
      </c>
      <c r="V577" s="189">
        <f>U577*H577</f>
        <v>0.17539128000000001</v>
      </c>
      <c r="W577" s="189">
        <v>0</v>
      </c>
      <c r="X577" s="190">
        <f>W577*H577</f>
        <v>0</v>
      </c>
      <c r="Y577" s="37"/>
      <c r="Z577" s="37"/>
      <c r="AA577" s="37"/>
      <c r="AB577" s="37"/>
      <c r="AC577" s="37"/>
      <c r="AD577" s="37"/>
      <c r="AE577" s="37"/>
      <c r="AR577" s="191" t="s">
        <v>371</v>
      </c>
      <c r="AT577" s="191" t="s">
        <v>144</v>
      </c>
      <c r="AU577" s="191" t="s">
        <v>150</v>
      </c>
      <c r="AY577" s="20" t="s">
        <v>141</v>
      </c>
      <c r="BE577" s="192">
        <f>IF(O577="základní",K577,0)</f>
        <v>0</v>
      </c>
      <c r="BF577" s="192">
        <f>IF(O577="snížená",K577,0)</f>
        <v>0</v>
      </c>
      <c r="BG577" s="192">
        <f>IF(O577="zákl. přenesená",K577,0)</f>
        <v>0</v>
      </c>
      <c r="BH577" s="192">
        <f>IF(O577="sníž. přenesená",K577,0)</f>
        <v>0</v>
      </c>
      <c r="BI577" s="192">
        <f>IF(O577="nulová",K577,0)</f>
        <v>0</v>
      </c>
      <c r="BJ577" s="20" t="s">
        <v>150</v>
      </c>
      <c r="BK577" s="192">
        <f>ROUND(P577*H577,2)</f>
        <v>0</v>
      </c>
      <c r="BL577" s="20" t="s">
        <v>371</v>
      </c>
      <c r="BM577" s="191" t="s">
        <v>1421</v>
      </c>
    </row>
    <row r="578" spans="1:65" s="2" customFormat="1" ht="11.25">
      <c r="A578" s="37"/>
      <c r="B578" s="38"/>
      <c r="C578" s="39"/>
      <c r="D578" s="199" t="s">
        <v>187</v>
      </c>
      <c r="E578" s="39"/>
      <c r="F578" s="200" t="s">
        <v>761</v>
      </c>
      <c r="G578" s="39"/>
      <c r="H578" s="39"/>
      <c r="I578" s="201"/>
      <c r="J578" s="201"/>
      <c r="K578" s="39"/>
      <c r="L578" s="39"/>
      <c r="M578" s="42"/>
      <c r="N578" s="202"/>
      <c r="O578" s="203"/>
      <c r="P578" s="67"/>
      <c r="Q578" s="67"/>
      <c r="R578" s="67"/>
      <c r="S578" s="67"/>
      <c r="T578" s="67"/>
      <c r="U578" s="67"/>
      <c r="V578" s="67"/>
      <c r="W578" s="67"/>
      <c r="X578" s="68"/>
      <c r="Y578" s="37"/>
      <c r="Z578" s="37"/>
      <c r="AA578" s="37"/>
      <c r="AB578" s="37"/>
      <c r="AC578" s="37"/>
      <c r="AD578" s="37"/>
      <c r="AE578" s="37"/>
      <c r="AT578" s="20" t="s">
        <v>187</v>
      </c>
      <c r="AU578" s="20" t="s">
        <v>150</v>
      </c>
    </row>
    <row r="579" spans="1:65" s="2" customFormat="1" ht="29.25">
      <c r="A579" s="37"/>
      <c r="B579" s="38"/>
      <c r="C579" s="39"/>
      <c r="D579" s="204" t="s">
        <v>189</v>
      </c>
      <c r="E579" s="39"/>
      <c r="F579" s="205" t="s">
        <v>745</v>
      </c>
      <c r="G579" s="39"/>
      <c r="H579" s="39"/>
      <c r="I579" s="201"/>
      <c r="J579" s="201"/>
      <c r="K579" s="39"/>
      <c r="L579" s="39"/>
      <c r="M579" s="42"/>
      <c r="N579" s="202"/>
      <c r="O579" s="203"/>
      <c r="P579" s="67"/>
      <c r="Q579" s="67"/>
      <c r="R579" s="67"/>
      <c r="S579" s="67"/>
      <c r="T579" s="67"/>
      <c r="U579" s="67"/>
      <c r="V579" s="67"/>
      <c r="W579" s="67"/>
      <c r="X579" s="68"/>
      <c r="Y579" s="37"/>
      <c r="Z579" s="37"/>
      <c r="AA579" s="37"/>
      <c r="AB579" s="37"/>
      <c r="AC579" s="37"/>
      <c r="AD579" s="37"/>
      <c r="AE579" s="37"/>
      <c r="AT579" s="20" t="s">
        <v>189</v>
      </c>
      <c r="AU579" s="20" t="s">
        <v>150</v>
      </c>
    </row>
    <row r="580" spans="1:65" s="14" customFormat="1" ht="11.25">
      <c r="B580" s="216"/>
      <c r="C580" s="217"/>
      <c r="D580" s="204" t="s">
        <v>191</v>
      </c>
      <c r="E580" s="218" t="s">
        <v>22</v>
      </c>
      <c r="F580" s="219" t="s">
        <v>1422</v>
      </c>
      <c r="G580" s="217"/>
      <c r="H580" s="220">
        <v>615.40800000000002</v>
      </c>
      <c r="I580" s="221"/>
      <c r="J580" s="221"/>
      <c r="K580" s="217"/>
      <c r="L580" s="217"/>
      <c r="M580" s="222"/>
      <c r="N580" s="223"/>
      <c r="O580" s="224"/>
      <c r="P580" s="224"/>
      <c r="Q580" s="224"/>
      <c r="R580" s="224"/>
      <c r="S580" s="224"/>
      <c r="T580" s="224"/>
      <c r="U580" s="224"/>
      <c r="V580" s="224"/>
      <c r="W580" s="224"/>
      <c r="X580" s="225"/>
      <c r="AT580" s="226" t="s">
        <v>191</v>
      </c>
      <c r="AU580" s="226" t="s">
        <v>150</v>
      </c>
      <c r="AV580" s="14" t="s">
        <v>150</v>
      </c>
      <c r="AW580" s="14" t="s">
        <v>5</v>
      </c>
      <c r="AX580" s="14" t="s">
        <v>76</v>
      </c>
      <c r="AY580" s="226" t="s">
        <v>141</v>
      </c>
    </row>
    <row r="581" spans="1:65" s="15" customFormat="1" ht="11.25">
      <c r="B581" s="227"/>
      <c r="C581" s="228"/>
      <c r="D581" s="204" t="s">
        <v>191</v>
      </c>
      <c r="E581" s="229" t="s">
        <v>22</v>
      </c>
      <c r="F581" s="230" t="s">
        <v>195</v>
      </c>
      <c r="G581" s="228"/>
      <c r="H581" s="231">
        <v>615.40800000000002</v>
      </c>
      <c r="I581" s="232"/>
      <c r="J581" s="232"/>
      <c r="K581" s="228"/>
      <c r="L581" s="228"/>
      <c r="M581" s="233"/>
      <c r="N581" s="234"/>
      <c r="O581" s="235"/>
      <c r="P581" s="235"/>
      <c r="Q581" s="235"/>
      <c r="R581" s="235"/>
      <c r="S581" s="235"/>
      <c r="T581" s="235"/>
      <c r="U581" s="235"/>
      <c r="V581" s="235"/>
      <c r="W581" s="235"/>
      <c r="X581" s="236"/>
      <c r="AT581" s="237" t="s">
        <v>191</v>
      </c>
      <c r="AU581" s="237" t="s">
        <v>150</v>
      </c>
      <c r="AV581" s="15" t="s">
        <v>185</v>
      </c>
      <c r="AW581" s="15" t="s">
        <v>5</v>
      </c>
      <c r="AX581" s="15" t="s">
        <v>84</v>
      </c>
      <c r="AY581" s="237" t="s">
        <v>141</v>
      </c>
    </row>
    <row r="582" spans="1:65" s="2" customFormat="1" ht="44.25" customHeight="1">
      <c r="A582" s="37"/>
      <c r="B582" s="38"/>
      <c r="C582" s="179" t="s">
        <v>763</v>
      </c>
      <c r="D582" s="179" t="s">
        <v>144</v>
      </c>
      <c r="E582" s="180" t="s">
        <v>764</v>
      </c>
      <c r="F582" s="181" t="s">
        <v>765</v>
      </c>
      <c r="G582" s="182" t="s">
        <v>199</v>
      </c>
      <c r="H582" s="183">
        <v>615.40800000000002</v>
      </c>
      <c r="I582" s="184"/>
      <c r="J582" s="184"/>
      <c r="K582" s="185">
        <f>ROUND(P582*H582,2)</f>
        <v>0</v>
      </c>
      <c r="L582" s="181" t="s">
        <v>184</v>
      </c>
      <c r="M582" s="42"/>
      <c r="N582" s="186" t="s">
        <v>22</v>
      </c>
      <c r="O582" s="187" t="s">
        <v>46</v>
      </c>
      <c r="P582" s="188">
        <f>I582+J582</f>
        <v>0</v>
      </c>
      <c r="Q582" s="188">
        <f>ROUND(I582*H582,2)</f>
        <v>0</v>
      </c>
      <c r="R582" s="188">
        <f>ROUND(J582*H582,2)</f>
        <v>0</v>
      </c>
      <c r="S582" s="67"/>
      <c r="T582" s="189">
        <f>S582*H582</f>
        <v>0</v>
      </c>
      <c r="U582" s="189">
        <v>3.0800000000000003E-5</v>
      </c>
      <c r="V582" s="189">
        <f>U582*H582</f>
        <v>1.8954566400000001E-2</v>
      </c>
      <c r="W582" s="189">
        <v>0</v>
      </c>
      <c r="X582" s="190">
        <f>W582*H582</f>
        <v>0</v>
      </c>
      <c r="Y582" s="37"/>
      <c r="Z582" s="37"/>
      <c r="AA582" s="37"/>
      <c r="AB582" s="37"/>
      <c r="AC582" s="37"/>
      <c r="AD582" s="37"/>
      <c r="AE582" s="37"/>
      <c r="AR582" s="191" t="s">
        <v>371</v>
      </c>
      <c r="AT582" s="191" t="s">
        <v>144</v>
      </c>
      <c r="AU582" s="191" t="s">
        <v>150</v>
      </c>
      <c r="AY582" s="20" t="s">
        <v>141</v>
      </c>
      <c r="BE582" s="192">
        <f>IF(O582="základní",K582,0)</f>
        <v>0</v>
      </c>
      <c r="BF582" s="192">
        <f>IF(O582="snížená",K582,0)</f>
        <v>0</v>
      </c>
      <c r="BG582" s="192">
        <f>IF(O582="zákl. přenesená",K582,0)</f>
        <v>0</v>
      </c>
      <c r="BH582" s="192">
        <f>IF(O582="sníž. přenesená",K582,0)</f>
        <v>0</v>
      </c>
      <c r="BI582" s="192">
        <f>IF(O582="nulová",K582,0)</f>
        <v>0</v>
      </c>
      <c r="BJ582" s="20" t="s">
        <v>150</v>
      </c>
      <c r="BK582" s="192">
        <f>ROUND(P582*H582,2)</f>
        <v>0</v>
      </c>
      <c r="BL582" s="20" t="s">
        <v>371</v>
      </c>
      <c r="BM582" s="191" t="s">
        <v>1423</v>
      </c>
    </row>
    <row r="583" spans="1:65" s="2" customFormat="1" ht="11.25">
      <c r="A583" s="37"/>
      <c r="B583" s="38"/>
      <c r="C583" s="39"/>
      <c r="D583" s="199" t="s">
        <v>187</v>
      </c>
      <c r="E583" s="39"/>
      <c r="F583" s="200" t="s">
        <v>767</v>
      </c>
      <c r="G583" s="39"/>
      <c r="H583" s="39"/>
      <c r="I583" s="201"/>
      <c r="J583" s="201"/>
      <c r="K583" s="39"/>
      <c r="L583" s="39"/>
      <c r="M583" s="42"/>
      <c r="N583" s="202"/>
      <c r="O583" s="203"/>
      <c r="P583" s="67"/>
      <c r="Q583" s="67"/>
      <c r="R583" s="67"/>
      <c r="S583" s="67"/>
      <c r="T583" s="67"/>
      <c r="U583" s="67"/>
      <c r="V583" s="67"/>
      <c r="W583" s="67"/>
      <c r="X583" s="68"/>
      <c r="Y583" s="37"/>
      <c r="Z583" s="37"/>
      <c r="AA583" s="37"/>
      <c r="AB583" s="37"/>
      <c r="AC583" s="37"/>
      <c r="AD583" s="37"/>
      <c r="AE583" s="37"/>
      <c r="AT583" s="20" t="s">
        <v>187</v>
      </c>
      <c r="AU583" s="20" t="s">
        <v>150</v>
      </c>
    </row>
    <row r="584" spans="1:65" s="2" customFormat="1" ht="29.25">
      <c r="A584" s="37"/>
      <c r="B584" s="38"/>
      <c r="C584" s="39"/>
      <c r="D584" s="204" t="s">
        <v>189</v>
      </c>
      <c r="E584" s="39"/>
      <c r="F584" s="205" t="s">
        <v>745</v>
      </c>
      <c r="G584" s="39"/>
      <c r="H584" s="39"/>
      <c r="I584" s="201"/>
      <c r="J584" s="201"/>
      <c r="K584" s="39"/>
      <c r="L584" s="39"/>
      <c r="M584" s="42"/>
      <c r="N584" s="202"/>
      <c r="O584" s="203"/>
      <c r="P584" s="67"/>
      <c r="Q584" s="67"/>
      <c r="R584" s="67"/>
      <c r="S584" s="67"/>
      <c r="T584" s="67"/>
      <c r="U584" s="67"/>
      <c r="V584" s="67"/>
      <c r="W584" s="67"/>
      <c r="X584" s="68"/>
      <c r="Y584" s="37"/>
      <c r="Z584" s="37"/>
      <c r="AA584" s="37"/>
      <c r="AB584" s="37"/>
      <c r="AC584" s="37"/>
      <c r="AD584" s="37"/>
      <c r="AE584" s="37"/>
      <c r="AT584" s="20" t="s">
        <v>189</v>
      </c>
      <c r="AU584" s="20" t="s">
        <v>150</v>
      </c>
    </row>
    <row r="585" spans="1:65" s="14" customFormat="1" ht="11.25">
      <c r="B585" s="216"/>
      <c r="C585" s="217"/>
      <c r="D585" s="204" t="s">
        <v>191</v>
      </c>
      <c r="E585" s="218" t="s">
        <v>22</v>
      </c>
      <c r="F585" s="219" t="s">
        <v>1422</v>
      </c>
      <c r="G585" s="217"/>
      <c r="H585" s="220">
        <v>615.40800000000002</v>
      </c>
      <c r="I585" s="221"/>
      <c r="J585" s="221"/>
      <c r="K585" s="217"/>
      <c r="L585" s="217"/>
      <c r="M585" s="222"/>
      <c r="N585" s="223"/>
      <c r="O585" s="224"/>
      <c r="P585" s="224"/>
      <c r="Q585" s="224"/>
      <c r="R585" s="224"/>
      <c r="S585" s="224"/>
      <c r="T585" s="224"/>
      <c r="U585" s="224"/>
      <c r="V585" s="224"/>
      <c r="W585" s="224"/>
      <c r="X585" s="225"/>
      <c r="AT585" s="226" t="s">
        <v>191</v>
      </c>
      <c r="AU585" s="226" t="s">
        <v>150</v>
      </c>
      <c r="AV585" s="14" t="s">
        <v>150</v>
      </c>
      <c r="AW585" s="14" t="s">
        <v>5</v>
      </c>
      <c r="AX585" s="14" t="s">
        <v>76</v>
      </c>
      <c r="AY585" s="226" t="s">
        <v>141</v>
      </c>
    </row>
    <row r="586" spans="1:65" s="15" customFormat="1" ht="11.25">
      <c r="B586" s="227"/>
      <c r="C586" s="228"/>
      <c r="D586" s="204" t="s">
        <v>191</v>
      </c>
      <c r="E586" s="229" t="s">
        <v>22</v>
      </c>
      <c r="F586" s="230" t="s">
        <v>195</v>
      </c>
      <c r="G586" s="228"/>
      <c r="H586" s="231">
        <v>615.40800000000002</v>
      </c>
      <c r="I586" s="232"/>
      <c r="J586" s="232"/>
      <c r="K586" s="228"/>
      <c r="L586" s="228"/>
      <c r="M586" s="233"/>
      <c r="N586" s="260"/>
      <c r="O586" s="261"/>
      <c r="P586" s="261"/>
      <c r="Q586" s="261"/>
      <c r="R586" s="261"/>
      <c r="S586" s="261"/>
      <c r="T586" s="261"/>
      <c r="U586" s="261"/>
      <c r="V586" s="261"/>
      <c r="W586" s="261"/>
      <c r="X586" s="262"/>
      <c r="AT586" s="237" t="s">
        <v>191</v>
      </c>
      <c r="AU586" s="237" t="s">
        <v>150</v>
      </c>
      <c r="AV586" s="15" t="s">
        <v>185</v>
      </c>
      <c r="AW586" s="15" t="s">
        <v>5</v>
      </c>
      <c r="AX586" s="15" t="s">
        <v>84</v>
      </c>
      <c r="AY586" s="237" t="s">
        <v>141</v>
      </c>
    </row>
    <row r="587" spans="1:65" s="2" customFormat="1" ht="6.95" customHeight="1">
      <c r="A587" s="37"/>
      <c r="B587" s="50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42"/>
      <c r="N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</row>
  </sheetData>
  <sheetProtection algorithmName="SHA-512" hashValue="DfbumWyqVZfOBzOpHB68MgrPf1e1qPOb+XXRpy4rgQ5j6wGpzN13n+Y4Tw5eQWBJc9z80a0bLC+OA92+ZDPPng==" saltValue="sh2OdrheixTJLhdIkFXo6JRiBGb5z90DZZgW9SbyEzfJ4Z+IOxwvxzV6inx6fBWr8E05X4hdzPMobIdVDYpFww==" spinCount="100000" sheet="1" objects="1" scenarios="1" formatColumns="0" formatRows="0" autoFilter="0"/>
  <autoFilter ref="C92:L586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7" r:id="rId1"/>
    <hyperlink ref="F101" r:id="rId2"/>
    <hyperlink ref="F128" r:id="rId3"/>
    <hyperlink ref="F140" r:id="rId4"/>
    <hyperlink ref="F154" r:id="rId5"/>
    <hyperlink ref="F159" r:id="rId6"/>
    <hyperlink ref="F187" r:id="rId7"/>
    <hyperlink ref="F196" r:id="rId8"/>
    <hyperlink ref="F201" r:id="rId9"/>
    <hyperlink ref="F261" r:id="rId10"/>
    <hyperlink ref="F263" r:id="rId11"/>
    <hyperlink ref="F265" r:id="rId12"/>
    <hyperlink ref="F269" r:id="rId13"/>
    <hyperlink ref="F273" r:id="rId14"/>
    <hyperlink ref="F277" r:id="rId15"/>
    <hyperlink ref="F282" r:id="rId16"/>
    <hyperlink ref="F286" r:id="rId17"/>
    <hyperlink ref="F291" r:id="rId18"/>
    <hyperlink ref="F296" r:id="rId19"/>
    <hyperlink ref="F301" r:id="rId20"/>
    <hyperlink ref="F306" r:id="rId21"/>
    <hyperlink ref="F311" r:id="rId22"/>
    <hyperlink ref="F324" r:id="rId23"/>
    <hyperlink ref="F327" r:id="rId24"/>
    <hyperlink ref="F333" r:id="rId25"/>
    <hyperlink ref="F344" r:id="rId26"/>
    <hyperlink ref="F352" r:id="rId27"/>
    <hyperlink ref="F355" r:id="rId28"/>
    <hyperlink ref="F360" r:id="rId29"/>
    <hyperlink ref="F364" r:id="rId30"/>
    <hyperlink ref="F375" r:id="rId31"/>
    <hyperlink ref="F382" r:id="rId32"/>
    <hyperlink ref="F406" r:id="rId33"/>
    <hyperlink ref="F431" r:id="rId34"/>
    <hyperlink ref="F440" r:id="rId35"/>
    <hyperlink ref="F445" r:id="rId36"/>
    <hyperlink ref="F448" r:id="rId37"/>
    <hyperlink ref="F452" r:id="rId38"/>
    <hyperlink ref="F461" r:id="rId39"/>
    <hyperlink ref="F476" r:id="rId40"/>
    <hyperlink ref="F491" r:id="rId41"/>
    <hyperlink ref="F494" r:id="rId42"/>
    <hyperlink ref="F500" r:id="rId43"/>
    <hyperlink ref="F509" r:id="rId44"/>
    <hyperlink ref="F513" r:id="rId45"/>
    <hyperlink ref="F518" r:id="rId46"/>
    <hyperlink ref="F522" r:id="rId47"/>
    <hyperlink ref="F529" r:id="rId48"/>
    <hyperlink ref="F578" r:id="rId49"/>
    <hyperlink ref="F583" r:id="rId5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100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45" customHeight="1">
      <c r="A9" s="37"/>
      <c r="B9" s="42"/>
      <c r="C9" s="37"/>
      <c r="D9" s="37"/>
      <c r="E9" s="395" t="s">
        <v>1424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769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770</v>
      </c>
      <c r="F24" s="37"/>
      <c r="G24" s="37"/>
      <c r="H24" s="37"/>
      <c r="I24" s="109" t="s">
        <v>30</v>
      </c>
      <c r="J24" s="111" t="s">
        <v>22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ROUND(K86,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ROUND((SUM(BE86:BE245)),  2)</f>
        <v>0</v>
      </c>
      <c r="G35" s="37"/>
      <c r="H35" s="37"/>
      <c r="I35" s="122">
        <v>0.21</v>
      </c>
      <c r="J35" s="37"/>
      <c r="K35" s="117">
        <f>ROUND(((SUM(BE86:BE245))*I35),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ROUND((SUM(BF86:BF245)),  2)</f>
        <v>0</v>
      </c>
      <c r="G36" s="37"/>
      <c r="H36" s="37"/>
      <c r="I36" s="122">
        <v>0.12</v>
      </c>
      <c r="J36" s="37"/>
      <c r="K36" s="117">
        <f>ROUND(((SUM(BF86:BF245))*I36),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ROUND((SUM(BG86:BG245)),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ROUND((SUM(BH86:BH245)),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ROUND((SUM(BI86:BI245)),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45" customHeight="1">
      <c r="A52" s="37"/>
      <c r="B52" s="38"/>
      <c r="C52" s="39"/>
      <c r="D52" s="39"/>
      <c r="E52" s="353" t="str">
        <f>E9</f>
        <v>2025-2-9 - STAVEBNÍ OBJEKT SO.03 - ELEKTROTECHNIKA - POKOJE A SPOLEČ.PROSTOR ODLEHČOVACÍ SLUŽBA 1.PATRO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Petr Odnoha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Q86</f>
        <v>0</v>
      </c>
      <c r="J61" s="80">
        <f t="shared" si="0"/>
        <v>0</v>
      </c>
      <c r="K61" s="80">
        <f>K86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170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K87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771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K88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1425</v>
      </c>
      <c r="E64" s="147"/>
      <c r="F64" s="147"/>
      <c r="G64" s="147"/>
      <c r="H64" s="147"/>
      <c r="I64" s="148">
        <f>Q205</f>
        <v>0</v>
      </c>
      <c r="J64" s="148">
        <f>R205</f>
        <v>0</v>
      </c>
      <c r="K64" s="148">
        <f>K205</f>
        <v>0</v>
      </c>
      <c r="L64" s="145"/>
      <c r="M64" s="149"/>
    </row>
    <row r="65" spans="1:31" s="9" customFormat="1" ht="24.95" customHeight="1">
      <c r="B65" s="138"/>
      <c r="C65" s="139"/>
      <c r="D65" s="140" t="s">
        <v>773</v>
      </c>
      <c r="E65" s="141"/>
      <c r="F65" s="141"/>
      <c r="G65" s="141"/>
      <c r="H65" s="141"/>
      <c r="I65" s="142">
        <f>Q238</f>
        <v>0</v>
      </c>
      <c r="J65" s="142">
        <f>R238</f>
        <v>0</v>
      </c>
      <c r="K65" s="142">
        <f>K238</f>
        <v>0</v>
      </c>
      <c r="L65" s="139"/>
      <c r="M65" s="143"/>
    </row>
    <row r="66" spans="1:31" s="10" customFormat="1" ht="19.899999999999999" customHeight="1">
      <c r="B66" s="144"/>
      <c r="C66" s="145"/>
      <c r="D66" s="146" t="s">
        <v>774</v>
      </c>
      <c r="E66" s="147"/>
      <c r="F66" s="147"/>
      <c r="G66" s="147"/>
      <c r="H66" s="147"/>
      <c r="I66" s="148">
        <f>Q239</f>
        <v>0</v>
      </c>
      <c r="J66" s="148">
        <f>R239</f>
        <v>0</v>
      </c>
      <c r="K66" s="148">
        <f>K239</f>
        <v>0</v>
      </c>
      <c r="L66" s="145"/>
      <c r="M66" s="149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1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121</v>
      </c>
      <c r="D73" s="39"/>
      <c r="E73" s="39"/>
      <c r="F73" s="39"/>
      <c r="G73" s="39"/>
      <c r="H73" s="39"/>
      <c r="I73" s="39"/>
      <c r="J73" s="39"/>
      <c r="K73" s="39"/>
      <c r="L73" s="39"/>
      <c r="M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17</v>
      </c>
      <c r="D75" s="39"/>
      <c r="E75" s="39"/>
      <c r="F75" s="39"/>
      <c r="G75" s="39"/>
      <c r="H75" s="39"/>
      <c r="I75" s="39"/>
      <c r="J75" s="39"/>
      <c r="K75" s="39"/>
      <c r="L75" s="39"/>
      <c r="M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6.25" customHeight="1">
      <c r="A76" s="37"/>
      <c r="B76" s="38"/>
      <c r="C76" s="39"/>
      <c r="D76" s="39"/>
      <c r="E76" s="400" t="str">
        <f>E7</f>
        <v>STAVEBNÍ ÚPRAVY OBJEKT HAVLÍČKOVA 447/13 MLADÁ BOLESLAV</v>
      </c>
      <c r="F76" s="401"/>
      <c r="G76" s="401"/>
      <c r="H76" s="401"/>
      <c r="I76" s="39"/>
      <c r="J76" s="39"/>
      <c r="K76" s="39"/>
      <c r="L76" s="39"/>
      <c r="M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105</v>
      </c>
      <c r="D77" s="39"/>
      <c r="E77" s="39"/>
      <c r="F77" s="39"/>
      <c r="G77" s="39"/>
      <c r="H77" s="39"/>
      <c r="I77" s="39"/>
      <c r="J77" s="39"/>
      <c r="K77" s="39"/>
      <c r="L77" s="39"/>
      <c r="M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45" customHeight="1">
      <c r="A78" s="37"/>
      <c r="B78" s="38"/>
      <c r="C78" s="39"/>
      <c r="D78" s="39"/>
      <c r="E78" s="353" t="str">
        <f>E9</f>
        <v>2025-2-9 - STAVEBNÍ OBJEKT SO.03 - ELEKTROTECHNIKA - POKOJE A SPOLEČ.PROSTOR ODLEHČOVACÍ SLUŽBA 1.PATRO</v>
      </c>
      <c r="F78" s="402"/>
      <c r="G78" s="402"/>
      <c r="H78" s="402"/>
      <c r="I78" s="39"/>
      <c r="J78" s="39"/>
      <c r="K78" s="39"/>
      <c r="L78" s="39"/>
      <c r="M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23</v>
      </c>
      <c r="D80" s="39"/>
      <c r="E80" s="39"/>
      <c r="F80" s="30" t="str">
        <f>F12</f>
        <v>Mladá Boleslav</v>
      </c>
      <c r="G80" s="39"/>
      <c r="H80" s="39"/>
      <c r="I80" s="32" t="s">
        <v>25</v>
      </c>
      <c r="J80" s="62" t="str">
        <f>IF(J12="","",J12)</f>
        <v>30. 1. 2025</v>
      </c>
      <c r="K80" s="39"/>
      <c r="L80" s="39"/>
      <c r="M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27</v>
      </c>
      <c r="D82" s="39"/>
      <c r="E82" s="39"/>
      <c r="F82" s="30" t="str">
        <f>E15</f>
        <v>CENTRUM 83, poskytovatel sociálních služeb</v>
      </c>
      <c r="G82" s="39"/>
      <c r="H82" s="39"/>
      <c r="I82" s="32" t="s">
        <v>33</v>
      </c>
      <c r="J82" s="35" t="str">
        <f>E21</f>
        <v xml:space="preserve"> </v>
      </c>
      <c r="K82" s="39"/>
      <c r="L82" s="39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31</v>
      </c>
      <c r="D83" s="39"/>
      <c r="E83" s="39"/>
      <c r="F83" s="30" t="str">
        <f>IF(E18="","",E18)</f>
        <v>Vyplň údaj</v>
      </c>
      <c r="G83" s="39"/>
      <c r="H83" s="39"/>
      <c r="I83" s="32" t="s">
        <v>34</v>
      </c>
      <c r="J83" s="35" t="str">
        <f>E24</f>
        <v>Petr Odnoha</v>
      </c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0"/>
      <c r="B85" s="151"/>
      <c r="C85" s="152" t="s">
        <v>122</v>
      </c>
      <c r="D85" s="153" t="s">
        <v>59</v>
      </c>
      <c r="E85" s="153" t="s">
        <v>55</v>
      </c>
      <c r="F85" s="153" t="s">
        <v>56</v>
      </c>
      <c r="G85" s="153" t="s">
        <v>123</v>
      </c>
      <c r="H85" s="153" t="s">
        <v>124</v>
      </c>
      <c r="I85" s="153" t="s">
        <v>125</v>
      </c>
      <c r="J85" s="153" t="s">
        <v>126</v>
      </c>
      <c r="K85" s="153" t="s">
        <v>115</v>
      </c>
      <c r="L85" s="154" t="s">
        <v>127</v>
      </c>
      <c r="M85" s="155"/>
      <c r="N85" s="71" t="s">
        <v>22</v>
      </c>
      <c r="O85" s="72" t="s">
        <v>44</v>
      </c>
      <c r="P85" s="72" t="s">
        <v>128</v>
      </c>
      <c r="Q85" s="72" t="s">
        <v>129</v>
      </c>
      <c r="R85" s="72" t="s">
        <v>130</v>
      </c>
      <c r="S85" s="72" t="s">
        <v>131</v>
      </c>
      <c r="T85" s="72" t="s">
        <v>132</v>
      </c>
      <c r="U85" s="72" t="s">
        <v>133</v>
      </c>
      <c r="V85" s="72" t="s">
        <v>134</v>
      </c>
      <c r="W85" s="72" t="s">
        <v>135</v>
      </c>
      <c r="X85" s="73" t="s">
        <v>136</v>
      </c>
      <c r="Y85" s="150"/>
      <c r="Z85" s="150"/>
      <c r="AA85" s="150"/>
      <c r="AB85" s="150"/>
      <c r="AC85" s="150"/>
      <c r="AD85" s="150"/>
      <c r="AE85" s="150"/>
    </row>
    <row r="86" spans="1:65" s="2" customFormat="1" ht="22.9" customHeight="1">
      <c r="A86" s="37"/>
      <c r="B86" s="38"/>
      <c r="C86" s="78" t="s">
        <v>137</v>
      </c>
      <c r="D86" s="39"/>
      <c r="E86" s="39"/>
      <c r="F86" s="39"/>
      <c r="G86" s="39"/>
      <c r="H86" s="39"/>
      <c r="I86" s="39"/>
      <c r="J86" s="39"/>
      <c r="K86" s="156">
        <f>BK86</f>
        <v>0</v>
      </c>
      <c r="L86" s="39"/>
      <c r="M86" s="42"/>
      <c r="N86" s="74"/>
      <c r="O86" s="157"/>
      <c r="P86" s="75"/>
      <c r="Q86" s="158">
        <f>Q87+Q238</f>
        <v>0</v>
      </c>
      <c r="R86" s="158">
        <f>R87+R238</f>
        <v>0</v>
      </c>
      <c r="S86" s="75"/>
      <c r="T86" s="159">
        <f>T87+T238</f>
        <v>0</v>
      </c>
      <c r="U86" s="75"/>
      <c r="V86" s="159">
        <f>V87+V238</f>
        <v>0.26284404</v>
      </c>
      <c r="W86" s="75"/>
      <c r="X86" s="160">
        <f>X87+X238</f>
        <v>0.39783999999999997</v>
      </c>
      <c r="Y86" s="37"/>
      <c r="Z86" s="37"/>
      <c r="AA86" s="37"/>
      <c r="AB86" s="37"/>
      <c r="AC86" s="37"/>
      <c r="AD86" s="37"/>
      <c r="AE86" s="37"/>
      <c r="AT86" s="20" t="s">
        <v>75</v>
      </c>
      <c r="AU86" s="20" t="s">
        <v>116</v>
      </c>
      <c r="BK86" s="161">
        <f>BK87+BK238</f>
        <v>0</v>
      </c>
    </row>
    <row r="87" spans="1:65" s="12" customFormat="1" ht="25.9" customHeight="1">
      <c r="B87" s="162"/>
      <c r="C87" s="163"/>
      <c r="D87" s="164" t="s">
        <v>75</v>
      </c>
      <c r="E87" s="165" t="s">
        <v>425</v>
      </c>
      <c r="F87" s="165" t="s">
        <v>426</v>
      </c>
      <c r="G87" s="163"/>
      <c r="H87" s="163"/>
      <c r="I87" s="166"/>
      <c r="J87" s="166"/>
      <c r="K87" s="167">
        <f>BK87</f>
        <v>0</v>
      </c>
      <c r="L87" s="163"/>
      <c r="M87" s="168"/>
      <c r="N87" s="169"/>
      <c r="O87" s="170"/>
      <c r="P87" s="170"/>
      <c r="Q87" s="171">
        <f>Q88+Q205</f>
        <v>0</v>
      </c>
      <c r="R87" s="171">
        <f>R88+R205</f>
        <v>0</v>
      </c>
      <c r="S87" s="170"/>
      <c r="T87" s="172">
        <f>T88+T205</f>
        <v>0</v>
      </c>
      <c r="U87" s="170"/>
      <c r="V87" s="172">
        <f>V88+V205</f>
        <v>0.26070404000000003</v>
      </c>
      <c r="W87" s="170"/>
      <c r="X87" s="173">
        <f>X88+X205</f>
        <v>1.0440000000000001E-2</v>
      </c>
      <c r="AR87" s="174" t="s">
        <v>150</v>
      </c>
      <c r="AT87" s="175" t="s">
        <v>75</v>
      </c>
      <c r="AU87" s="175" t="s">
        <v>76</v>
      </c>
      <c r="AY87" s="174" t="s">
        <v>141</v>
      </c>
      <c r="BK87" s="176">
        <f>BK88+BK205</f>
        <v>0</v>
      </c>
    </row>
    <row r="88" spans="1:65" s="12" customFormat="1" ht="22.9" customHeight="1">
      <c r="B88" s="162"/>
      <c r="C88" s="163"/>
      <c r="D88" s="164" t="s">
        <v>75</v>
      </c>
      <c r="E88" s="177" t="s">
        <v>775</v>
      </c>
      <c r="F88" s="177" t="s">
        <v>776</v>
      </c>
      <c r="G88" s="163"/>
      <c r="H88" s="163"/>
      <c r="I88" s="166"/>
      <c r="J88" s="166"/>
      <c r="K88" s="178">
        <f>BK88</f>
        <v>0</v>
      </c>
      <c r="L88" s="163"/>
      <c r="M88" s="168"/>
      <c r="N88" s="169"/>
      <c r="O88" s="170"/>
      <c r="P88" s="170"/>
      <c r="Q88" s="171">
        <f>SUM(Q89:Q204)</f>
        <v>0</v>
      </c>
      <c r="R88" s="171">
        <f>SUM(R89:R204)</f>
        <v>0</v>
      </c>
      <c r="S88" s="170"/>
      <c r="T88" s="172">
        <f>SUM(T89:T204)</f>
        <v>0</v>
      </c>
      <c r="U88" s="170"/>
      <c r="V88" s="172">
        <f>SUM(V89:V204)</f>
        <v>0.21043403999999999</v>
      </c>
      <c r="W88" s="170"/>
      <c r="X88" s="173">
        <f>SUM(X89:X204)</f>
        <v>1.0440000000000001E-2</v>
      </c>
      <c r="AR88" s="174" t="s">
        <v>150</v>
      </c>
      <c r="AT88" s="175" t="s">
        <v>75</v>
      </c>
      <c r="AU88" s="175" t="s">
        <v>84</v>
      </c>
      <c r="AY88" s="174" t="s">
        <v>141</v>
      </c>
      <c r="BK88" s="176">
        <f>SUM(BK89:BK204)</f>
        <v>0</v>
      </c>
    </row>
    <row r="89" spans="1:65" s="2" customFormat="1" ht="44.25" customHeight="1">
      <c r="A89" s="37"/>
      <c r="B89" s="38"/>
      <c r="C89" s="179" t="s">
        <v>84</v>
      </c>
      <c r="D89" s="179" t="s">
        <v>144</v>
      </c>
      <c r="E89" s="180" t="s">
        <v>1426</v>
      </c>
      <c r="F89" s="181" t="s">
        <v>1427</v>
      </c>
      <c r="G89" s="182" t="s">
        <v>362</v>
      </c>
      <c r="H89" s="183">
        <v>50</v>
      </c>
      <c r="I89" s="184"/>
      <c r="J89" s="184"/>
      <c r="K89" s="185">
        <f>ROUND(P89*H89,2)</f>
        <v>0</v>
      </c>
      <c r="L89" s="181" t="s">
        <v>184</v>
      </c>
      <c r="M89" s="42"/>
      <c r="N89" s="186" t="s">
        <v>22</v>
      </c>
      <c r="O89" s="187" t="s">
        <v>46</v>
      </c>
      <c r="P89" s="188">
        <f>I89+J89</f>
        <v>0</v>
      </c>
      <c r="Q89" s="188">
        <f>ROUND(I89*H89,2)</f>
        <v>0</v>
      </c>
      <c r="R89" s="188">
        <f>ROUND(J89*H89,2)</f>
        <v>0</v>
      </c>
      <c r="S89" s="67"/>
      <c r="T89" s="189">
        <f>S89*H89</f>
        <v>0</v>
      </c>
      <c r="U89" s="189">
        <v>0</v>
      </c>
      <c r="V89" s="189">
        <f>U89*H89</f>
        <v>0</v>
      </c>
      <c r="W89" s="189">
        <v>0</v>
      </c>
      <c r="X89" s="190">
        <f>W89*H89</f>
        <v>0</v>
      </c>
      <c r="Y89" s="37"/>
      <c r="Z89" s="37"/>
      <c r="AA89" s="37"/>
      <c r="AB89" s="37"/>
      <c r="AC89" s="37"/>
      <c r="AD89" s="37"/>
      <c r="AE89" s="37"/>
      <c r="AR89" s="191" t="s">
        <v>371</v>
      </c>
      <c r="AT89" s="191" t="s">
        <v>144</v>
      </c>
      <c r="AU89" s="191" t="s">
        <v>150</v>
      </c>
      <c r="AY89" s="20" t="s">
        <v>141</v>
      </c>
      <c r="BE89" s="192">
        <f>IF(O89="základní",K89,0)</f>
        <v>0</v>
      </c>
      <c r="BF89" s="192">
        <f>IF(O89="snížená",K89,0)</f>
        <v>0</v>
      </c>
      <c r="BG89" s="192">
        <f>IF(O89="zákl. přenesená",K89,0)</f>
        <v>0</v>
      </c>
      <c r="BH89" s="192">
        <f>IF(O89="sníž. přenesená",K89,0)</f>
        <v>0</v>
      </c>
      <c r="BI89" s="192">
        <f>IF(O89="nulová",K89,0)</f>
        <v>0</v>
      </c>
      <c r="BJ89" s="20" t="s">
        <v>150</v>
      </c>
      <c r="BK89" s="192">
        <f>ROUND(P89*H89,2)</f>
        <v>0</v>
      </c>
      <c r="BL89" s="20" t="s">
        <v>371</v>
      </c>
      <c r="BM89" s="191" t="s">
        <v>1428</v>
      </c>
    </row>
    <row r="90" spans="1:65" s="2" customFormat="1" ht="11.25">
      <c r="A90" s="37"/>
      <c r="B90" s="38"/>
      <c r="C90" s="39"/>
      <c r="D90" s="199" t="s">
        <v>187</v>
      </c>
      <c r="E90" s="39"/>
      <c r="F90" s="200" t="s">
        <v>1429</v>
      </c>
      <c r="G90" s="39"/>
      <c r="H90" s="39"/>
      <c r="I90" s="201"/>
      <c r="J90" s="201"/>
      <c r="K90" s="39"/>
      <c r="L90" s="39"/>
      <c r="M90" s="42"/>
      <c r="N90" s="202"/>
      <c r="O90" s="203"/>
      <c r="P90" s="67"/>
      <c r="Q90" s="67"/>
      <c r="R90" s="67"/>
      <c r="S90" s="67"/>
      <c r="T90" s="67"/>
      <c r="U90" s="67"/>
      <c r="V90" s="67"/>
      <c r="W90" s="67"/>
      <c r="X90" s="68"/>
      <c r="Y90" s="37"/>
      <c r="Z90" s="37"/>
      <c r="AA90" s="37"/>
      <c r="AB90" s="37"/>
      <c r="AC90" s="37"/>
      <c r="AD90" s="37"/>
      <c r="AE90" s="37"/>
      <c r="AT90" s="20" t="s">
        <v>187</v>
      </c>
      <c r="AU90" s="20" t="s">
        <v>150</v>
      </c>
    </row>
    <row r="91" spans="1:65" s="2" customFormat="1" ht="24">
      <c r="A91" s="37"/>
      <c r="B91" s="38"/>
      <c r="C91" s="249" t="s">
        <v>150</v>
      </c>
      <c r="D91" s="249" t="s">
        <v>305</v>
      </c>
      <c r="E91" s="250" t="s">
        <v>1430</v>
      </c>
      <c r="F91" s="251" t="s">
        <v>1431</v>
      </c>
      <c r="G91" s="252" t="s">
        <v>362</v>
      </c>
      <c r="H91" s="253">
        <v>52.5</v>
      </c>
      <c r="I91" s="254"/>
      <c r="J91" s="255"/>
      <c r="K91" s="256">
        <f>ROUND(P91*H91,2)</f>
        <v>0</v>
      </c>
      <c r="L91" s="251" t="s">
        <v>184</v>
      </c>
      <c r="M91" s="257"/>
      <c r="N91" s="258" t="s">
        <v>22</v>
      </c>
      <c r="O91" s="187" t="s">
        <v>46</v>
      </c>
      <c r="P91" s="188">
        <f>I91+J91</f>
        <v>0</v>
      </c>
      <c r="Q91" s="188">
        <f>ROUND(I91*H91,2)</f>
        <v>0</v>
      </c>
      <c r="R91" s="188">
        <f>ROUND(J91*H91,2)</f>
        <v>0</v>
      </c>
      <c r="S91" s="67"/>
      <c r="T91" s="189">
        <f>S91*H91</f>
        <v>0</v>
      </c>
      <c r="U91" s="189">
        <v>4.0000000000000003E-5</v>
      </c>
      <c r="V91" s="189">
        <f>U91*H91</f>
        <v>2.1000000000000003E-3</v>
      </c>
      <c r="W91" s="189">
        <v>0</v>
      </c>
      <c r="X91" s="190">
        <f>W91*H91</f>
        <v>0</v>
      </c>
      <c r="Y91" s="37"/>
      <c r="Z91" s="37"/>
      <c r="AA91" s="37"/>
      <c r="AB91" s="37"/>
      <c r="AC91" s="37"/>
      <c r="AD91" s="37"/>
      <c r="AE91" s="37"/>
      <c r="AR91" s="191" t="s">
        <v>475</v>
      </c>
      <c r="AT91" s="191" t="s">
        <v>305</v>
      </c>
      <c r="AU91" s="191" t="s">
        <v>150</v>
      </c>
      <c r="AY91" s="20" t="s">
        <v>141</v>
      </c>
      <c r="BE91" s="192">
        <f>IF(O91="základní",K91,0)</f>
        <v>0</v>
      </c>
      <c r="BF91" s="192">
        <f>IF(O91="snížená",K91,0)</f>
        <v>0</v>
      </c>
      <c r="BG91" s="192">
        <f>IF(O91="zákl. přenesená",K91,0)</f>
        <v>0</v>
      </c>
      <c r="BH91" s="192">
        <f>IF(O91="sníž. přenesená",K91,0)</f>
        <v>0</v>
      </c>
      <c r="BI91" s="192">
        <f>IF(O91="nulová",K91,0)</f>
        <v>0</v>
      </c>
      <c r="BJ91" s="20" t="s">
        <v>150</v>
      </c>
      <c r="BK91" s="192">
        <f>ROUND(P91*H91,2)</f>
        <v>0</v>
      </c>
      <c r="BL91" s="20" t="s">
        <v>371</v>
      </c>
      <c r="BM91" s="191" t="s">
        <v>1432</v>
      </c>
    </row>
    <row r="92" spans="1:65" s="14" customFormat="1" ht="11.25">
      <c r="B92" s="216"/>
      <c r="C92" s="217"/>
      <c r="D92" s="204" t="s">
        <v>191</v>
      </c>
      <c r="E92" s="217"/>
      <c r="F92" s="219" t="s">
        <v>1433</v>
      </c>
      <c r="G92" s="217"/>
      <c r="H92" s="220">
        <v>52.5</v>
      </c>
      <c r="I92" s="221"/>
      <c r="J92" s="221"/>
      <c r="K92" s="217"/>
      <c r="L92" s="217"/>
      <c r="M92" s="222"/>
      <c r="N92" s="223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AT92" s="226" t="s">
        <v>191</v>
      </c>
      <c r="AU92" s="226" t="s">
        <v>150</v>
      </c>
      <c r="AV92" s="14" t="s">
        <v>150</v>
      </c>
      <c r="AW92" s="14" t="s">
        <v>4</v>
      </c>
      <c r="AX92" s="14" t="s">
        <v>84</v>
      </c>
      <c r="AY92" s="226" t="s">
        <v>141</v>
      </c>
    </row>
    <row r="93" spans="1:65" s="2" customFormat="1" ht="44.25" customHeight="1">
      <c r="A93" s="37"/>
      <c r="B93" s="38"/>
      <c r="C93" s="179" t="s">
        <v>159</v>
      </c>
      <c r="D93" s="179" t="s">
        <v>144</v>
      </c>
      <c r="E93" s="180" t="s">
        <v>1434</v>
      </c>
      <c r="F93" s="181" t="s">
        <v>1435</v>
      </c>
      <c r="G93" s="182" t="s">
        <v>362</v>
      </c>
      <c r="H93" s="183">
        <v>80</v>
      </c>
      <c r="I93" s="184"/>
      <c r="J93" s="184"/>
      <c r="K93" s="185">
        <f>ROUND(P93*H93,2)</f>
        <v>0</v>
      </c>
      <c r="L93" s="181" t="s">
        <v>184</v>
      </c>
      <c r="M93" s="42"/>
      <c r="N93" s="186" t="s">
        <v>22</v>
      </c>
      <c r="O93" s="187" t="s">
        <v>46</v>
      </c>
      <c r="P93" s="188">
        <f>I93+J93</f>
        <v>0</v>
      </c>
      <c r="Q93" s="188">
        <f>ROUND(I93*H93,2)</f>
        <v>0</v>
      </c>
      <c r="R93" s="188">
        <f>ROUND(J93*H93,2)</f>
        <v>0</v>
      </c>
      <c r="S93" s="67"/>
      <c r="T93" s="189">
        <f>S93*H93</f>
        <v>0</v>
      </c>
      <c r="U93" s="189">
        <v>0</v>
      </c>
      <c r="V93" s="189">
        <f>U93*H93</f>
        <v>0</v>
      </c>
      <c r="W93" s="189">
        <v>0</v>
      </c>
      <c r="X93" s="190">
        <f>W93*H93</f>
        <v>0</v>
      </c>
      <c r="Y93" s="37"/>
      <c r="Z93" s="37"/>
      <c r="AA93" s="37"/>
      <c r="AB93" s="37"/>
      <c r="AC93" s="37"/>
      <c r="AD93" s="37"/>
      <c r="AE93" s="37"/>
      <c r="AR93" s="191" t="s">
        <v>371</v>
      </c>
      <c r="AT93" s="191" t="s">
        <v>144</v>
      </c>
      <c r="AU93" s="191" t="s">
        <v>150</v>
      </c>
      <c r="AY93" s="20" t="s">
        <v>141</v>
      </c>
      <c r="BE93" s="192">
        <f>IF(O93="základní",K93,0)</f>
        <v>0</v>
      </c>
      <c r="BF93" s="192">
        <f>IF(O93="snížená",K93,0)</f>
        <v>0</v>
      </c>
      <c r="BG93" s="192">
        <f>IF(O93="zákl. přenesená",K93,0)</f>
        <v>0</v>
      </c>
      <c r="BH93" s="192">
        <f>IF(O93="sníž. přenesená",K93,0)</f>
        <v>0</v>
      </c>
      <c r="BI93" s="192">
        <f>IF(O93="nulová",K93,0)</f>
        <v>0</v>
      </c>
      <c r="BJ93" s="20" t="s">
        <v>150</v>
      </c>
      <c r="BK93" s="192">
        <f>ROUND(P93*H93,2)</f>
        <v>0</v>
      </c>
      <c r="BL93" s="20" t="s">
        <v>371</v>
      </c>
      <c r="BM93" s="191" t="s">
        <v>1436</v>
      </c>
    </row>
    <row r="94" spans="1:65" s="2" customFormat="1" ht="11.25">
      <c r="A94" s="37"/>
      <c r="B94" s="38"/>
      <c r="C94" s="39"/>
      <c r="D94" s="199" t="s">
        <v>187</v>
      </c>
      <c r="E94" s="39"/>
      <c r="F94" s="200" t="s">
        <v>1437</v>
      </c>
      <c r="G94" s="39"/>
      <c r="H94" s="39"/>
      <c r="I94" s="201"/>
      <c r="J94" s="201"/>
      <c r="K94" s="39"/>
      <c r="L94" s="39"/>
      <c r="M94" s="42"/>
      <c r="N94" s="202"/>
      <c r="O94" s="203"/>
      <c r="P94" s="67"/>
      <c r="Q94" s="67"/>
      <c r="R94" s="67"/>
      <c r="S94" s="67"/>
      <c r="T94" s="67"/>
      <c r="U94" s="67"/>
      <c r="V94" s="67"/>
      <c r="W94" s="67"/>
      <c r="X94" s="68"/>
      <c r="Y94" s="37"/>
      <c r="Z94" s="37"/>
      <c r="AA94" s="37"/>
      <c r="AB94" s="37"/>
      <c r="AC94" s="37"/>
      <c r="AD94" s="37"/>
      <c r="AE94" s="37"/>
      <c r="AT94" s="20" t="s">
        <v>187</v>
      </c>
      <c r="AU94" s="20" t="s">
        <v>150</v>
      </c>
    </row>
    <row r="95" spans="1:65" s="2" customFormat="1" ht="24">
      <c r="A95" s="37"/>
      <c r="B95" s="38"/>
      <c r="C95" s="249" t="s">
        <v>185</v>
      </c>
      <c r="D95" s="249" t="s">
        <v>305</v>
      </c>
      <c r="E95" s="250" t="s">
        <v>1438</v>
      </c>
      <c r="F95" s="251" t="s">
        <v>1439</v>
      </c>
      <c r="G95" s="252" t="s">
        <v>362</v>
      </c>
      <c r="H95" s="253">
        <v>84</v>
      </c>
      <c r="I95" s="254"/>
      <c r="J95" s="255"/>
      <c r="K95" s="256">
        <f>ROUND(P95*H95,2)</f>
        <v>0</v>
      </c>
      <c r="L95" s="251" t="s">
        <v>184</v>
      </c>
      <c r="M95" s="257"/>
      <c r="N95" s="258" t="s">
        <v>22</v>
      </c>
      <c r="O95" s="187" t="s">
        <v>46</v>
      </c>
      <c r="P95" s="188">
        <f>I95+J95</f>
        <v>0</v>
      </c>
      <c r="Q95" s="188">
        <f>ROUND(I95*H95,2)</f>
        <v>0</v>
      </c>
      <c r="R95" s="188">
        <f>ROUND(J95*H95,2)</f>
        <v>0</v>
      </c>
      <c r="S95" s="67"/>
      <c r="T95" s="189">
        <f>S95*H95</f>
        <v>0</v>
      </c>
      <c r="U95" s="189">
        <v>1.6000000000000001E-4</v>
      </c>
      <c r="V95" s="189">
        <f>U95*H95</f>
        <v>1.3440000000000001E-2</v>
      </c>
      <c r="W95" s="189">
        <v>0</v>
      </c>
      <c r="X95" s="190">
        <f>W95*H95</f>
        <v>0</v>
      </c>
      <c r="Y95" s="37"/>
      <c r="Z95" s="37"/>
      <c r="AA95" s="37"/>
      <c r="AB95" s="37"/>
      <c r="AC95" s="37"/>
      <c r="AD95" s="37"/>
      <c r="AE95" s="37"/>
      <c r="AR95" s="191" t="s">
        <v>475</v>
      </c>
      <c r="AT95" s="191" t="s">
        <v>305</v>
      </c>
      <c r="AU95" s="191" t="s">
        <v>150</v>
      </c>
      <c r="AY95" s="20" t="s">
        <v>141</v>
      </c>
      <c r="BE95" s="192">
        <f>IF(O95="základní",K95,0)</f>
        <v>0</v>
      </c>
      <c r="BF95" s="192">
        <f>IF(O95="snížená",K95,0)</f>
        <v>0</v>
      </c>
      <c r="BG95" s="192">
        <f>IF(O95="zákl. přenesená",K95,0)</f>
        <v>0</v>
      </c>
      <c r="BH95" s="192">
        <f>IF(O95="sníž. přenesená",K95,0)</f>
        <v>0</v>
      </c>
      <c r="BI95" s="192">
        <f>IF(O95="nulová",K95,0)</f>
        <v>0</v>
      </c>
      <c r="BJ95" s="20" t="s">
        <v>150</v>
      </c>
      <c r="BK95" s="192">
        <f>ROUND(P95*H95,2)</f>
        <v>0</v>
      </c>
      <c r="BL95" s="20" t="s">
        <v>371</v>
      </c>
      <c r="BM95" s="191" t="s">
        <v>1440</v>
      </c>
    </row>
    <row r="96" spans="1:65" s="14" customFormat="1" ht="11.25">
      <c r="B96" s="216"/>
      <c r="C96" s="217"/>
      <c r="D96" s="204" t="s">
        <v>191</v>
      </c>
      <c r="E96" s="217"/>
      <c r="F96" s="219" t="s">
        <v>1441</v>
      </c>
      <c r="G96" s="217"/>
      <c r="H96" s="220">
        <v>84</v>
      </c>
      <c r="I96" s="221"/>
      <c r="J96" s="221"/>
      <c r="K96" s="217"/>
      <c r="L96" s="217"/>
      <c r="M96" s="222"/>
      <c r="N96" s="223"/>
      <c r="O96" s="224"/>
      <c r="P96" s="224"/>
      <c r="Q96" s="224"/>
      <c r="R96" s="224"/>
      <c r="S96" s="224"/>
      <c r="T96" s="224"/>
      <c r="U96" s="224"/>
      <c r="V96" s="224"/>
      <c r="W96" s="224"/>
      <c r="X96" s="225"/>
      <c r="AT96" s="226" t="s">
        <v>191</v>
      </c>
      <c r="AU96" s="226" t="s">
        <v>150</v>
      </c>
      <c r="AV96" s="14" t="s">
        <v>150</v>
      </c>
      <c r="AW96" s="14" t="s">
        <v>4</v>
      </c>
      <c r="AX96" s="14" t="s">
        <v>84</v>
      </c>
      <c r="AY96" s="226" t="s">
        <v>141</v>
      </c>
    </row>
    <row r="97" spans="1:65" s="2" customFormat="1" ht="49.15" customHeight="1">
      <c r="A97" s="37"/>
      <c r="B97" s="38"/>
      <c r="C97" s="179" t="s">
        <v>140</v>
      </c>
      <c r="D97" s="179" t="s">
        <v>144</v>
      </c>
      <c r="E97" s="180" t="s">
        <v>1442</v>
      </c>
      <c r="F97" s="181" t="s">
        <v>1443</v>
      </c>
      <c r="G97" s="182" t="s">
        <v>155</v>
      </c>
      <c r="H97" s="183">
        <v>15</v>
      </c>
      <c r="I97" s="184"/>
      <c r="J97" s="184"/>
      <c r="K97" s="185">
        <f>ROUND(P97*H97,2)</f>
        <v>0</v>
      </c>
      <c r="L97" s="181" t="s">
        <v>184</v>
      </c>
      <c r="M97" s="42"/>
      <c r="N97" s="186" t="s">
        <v>22</v>
      </c>
      <c r="O97" s="187" t="s">
        <v>46</v>
      </c>
      <c r="P97" s="188">
        <f>I97+J97</f>
        <v>0</v>
      </c>
      <c r="Q97" s="188">
        <f>ROUND(I97*H97,2)</f>
        <v>0</v>
      </c>
      <c r="R97" s="188">
        <f>ROUND(J97*H97,2)</f>
        <v>0</v>
      </c>
      <c r="S97" s="67"/>
      <c r="T97" s="189">
        <f>S97*H97</f>
        <v>0</v>
      </c>
      <c r="U97" s="189">
        <v>0</v>
      </c>
      <c r="V97" s="189">
        <f>U97*H97</f>
        <v>0</v>
      </c>
      <c r="W97" s="189">
        <v>0</v>
      </c>
      <c r="X97" s="190">
        <f>W97*H97</f>
        <v>0</v>
      </c>
      <c r="Y97" s="37"/>
      <c r="Z97" s="37"/>
      <c r="AA97" s="37"/>
      <c r="AB97" s="37"/>
      <c r="AC97" s="37"/>
      <c r="AD97" s="37"/>
      <c r="AE97" s="37"/>
      <c r="AR97" s="191" t="s">
        <v>371</v>
      </c>
      <c r="AT97" s="191" t="s">
        <v>144</v>
      </c>
      <c r="AU97" s="191" t="s">
        <v>150</v>
      </c>
      <c r="AY97" s="20" t="s">
        <v>141</v>
      </c>
      <c r="BE97" s="192">
        <f>IF(O97="základní",K97,0)</f>
        <v>0</v>
      </c>
      <c r="BF97" s="192">
        <f>IF(O97="snížená",K97,0)</f>
        <v>0</v>
      </c>
      <c r="BG97" s="192">
        <f>IF(O97="zákl. přenesená",K97,0)</f>
        <v>0</v>
      </c>
      <c r="BH97" s="192">
        <f>IF(O97="sníž. přenesená",K97,0)</f>
        <v>0</v>
      </c>
      <c r="BI97" s="192">
        <f>IF(O97="nulová",K97,0)</f>
        <v>0</v>
      </c>
      <c r="BJ97" s="20" t="s">
        <v>150</v>
      </c>
      <c r="BK97" s="192">
        <f>ROUND(P97*H97,2)</f>
        <v>0</v>
      </c>
      <c r="BL97" s="20" t="s">
        <v>371</v>
      </c>
      <c r="BM97" s="191" t="s">
        <v>1444</v>
      </c>
    </row>
    <row r="98" spans="1:65" s="2" customFormat="1" ht="11.25">
      <c r="A98" s="37"/>
      <c r="B98" s="38"/>
      <c r="C98" s="39"/>
      <c r="D98" s="199" t="s">
        <v>187</v>
      </c>
      <c r="E98" s="39"/>
      <c r="F98" s="200" t="s">
        <v>1445</v>
      </c>
      <c r="G98" s="39"/>
      <c r="H98" s="39"/>
      <c r="I98" s="201"/>
      <c r="J98" s="201"/>
      <c r="K98" s="39"/>
      <c r="L98" s="39"/>
      <c r="M98" s="42"/>
      <c r="N98" s="202"/>
      <c r="O98" s="203"/>
      <c r="P98" s="67"/>
      <c r="Q98" s="67"/>
      <c r="R98" s="67"/>
      <c r="S98" s="67"/>
      <c r="T98" s="67"/>
      <c r="U98" s="67"/>
      <c r="V98" s="67"/>
      <c r="W98" s="67"/>
      <c r="X98" s="68"/>
      <c r="Y98" s="37"/>
      <c r="Z98" s="37"/>
      <c r="AA98" s="37"/>
      <c r="AB98" s="37"/>
      <c r="AC98" s="37"/>
      <c r="AD98" s="37"/>
      <c r="AE98" s="37"/>
      <c r="AT98" s="20" t="s">
        <v>187</v>
      </c>
      <c r="AU98" s="20" t="s">
        <v>150</v>
      </c>
    </row>
    <row r="99" spans="1:65" s="2" customFormat="1" ht="24.2" customHeight="1">
      <c r="A99" s="37"/>
      <c r="B99" s="38"/>
      <c r="C99" s="249" t="s">
        <v>211</v>
      </c>
      <c r="D99" s="249" t="s">
        <v>305</v>
      </c>
      <c r="E99" s="250" t="s">
        <v>1446</v>
      </c>
      <c r="F99" s="251" t="s">
        <v>1447</v>
      </c>
      <c r="G99" s="252" t="s">
        <v>155</v>
      </c>
      <c r="H99" s="253">
        <v>15</v>
      </c>
      <c r="I99" s="254"/>
      <c r="J99" s="255"/>
      <c r="K99" s="256">
        <f>ROUND(P99*H99,2)</f>
        <v>0</v>
      </c>
      <c r="L99" s="251" t="s">
        <v>184</v>
      </c>
      <c r="M99" s="257"/>
      <c r="N99" s="258" t="s">
        <v>22</v>
      </c>
      <c r="O99" s="187" t="s">
        <v>46</v>
      </c>
      <c r="P99" s="188">
        <f>I99+J99</f>
        <v>0</v>
      </c>
      <c r="Q99" s="188">
        <f>ROUND(I99*H99,2)</f>
        <v>0</v>
      </c>
      <c r="R99" s="188">
        <f>ROUND(J99*H99,2)</f>
        <v>0</v>
      </c>
      <c r="S99" s="67"/>
      <c r="T99" s="189">
        <f>S99*H99</f>
        <v>0</v>
      </c>
      <c r="U99" s="189">
        <v>4.0000000000000003E-5</v>
      </c>
      <c r="V99" s="189">
        <f>U99*H99</f>
        <v>6.0000000000000006E-4</v>
      </c>
      <c r="W99" s="189">
        <v>0</v>
      </c>
      <c r="X99" s="190">
        <f>W99*H99</f>
        <v>0</v>
      </c>
      <c r="Y99" s="37"/>
      <c r="Z99" s="37"/>
      <c r="AA99" s="37"/>
      <c r="AB99" s="37"/>
      <c r="AC99" s="37"/>
      <c r="AD99" s="37"/>
      <c r="AE99" s="37"/>
      <c r="AR99" s="191" t="s">
        <v>475</v>
      </c>
      <c r="AT99" s="191" t="s">
        <v>305</v>
      </c>
      <c r="AU99" s="191" t="s">
        <v>150</v>
      </c>
      <c r="AY99" s="20" t="s">
        <v>141</v>
      </c>
      <c r="BE99" s="192">
        <f>IF(O99="základní",K99,0)</f>
        <v>0</v>
      </c>
      <c r="BF99" s="192">
        <f>IF(O99="snížená",K99,0)</f>
        <v>0</v>
      </c>
      <c r="BG99" s="192">
        <f>IF(O99="zákl. přenesená",K99,0)</f>
        <v>0</v>
      </c>
      <c r="BH99" s="192">
        <f>IF(O99="sníž. přenesená",K99,0)</f>
        <v>0</v>
      </c>
      <c r="BI99" s="192">
        <f>IF(O99="nulová",K99,0)</f>
        <v>0</v>
      </c>
      <c r="BJ99" s="20" t="s">
        <v>150</v>
      </c>
      <c r="BK99" s="192">
        <f>ROUND(P99*H99,2)</f>
        <v>0</v>
      </c>
      <c r="BL99" s="20" t="s">
        <v>371</v>
      </c>
      <c r="BM99" s="191" t="s">
        <v>1448</v>
      </c>
    </row>
    <row r="100" spans="1:65" s="2" customFormat="1" ht="49.15" customHeight="1">
      <c r="A100" s="37"/>
      <c r="B100" s="38"/>
      <c r="C100" s="179" t="s">
        <v>314</v>
      </c>
      <c r="D100" s="179" t="s">
        <v>144</v>
      </c>
      <c r="E100" s="180" t="s">
        <v>777</v>
      </c>
      <c r="F100" s="181" t="s">
        <v>778</v>
      </c>
      <c r="G100" s="182" t="s">
        <v>155</v>
      </c>
      <c r="H100" s="183">
        <v>75</v>
      </c>
      <c r="I100" s="184"/>
      <c r="J100" s="184"/>
      <c r="K100" s="185">
        <f>ROUND(P100*H100,2)</f>
        <v>0</v>
      </c>
      <c r="L100" s="181" t="s">
        <v>184</v>
      </c>
      <c r="M100" s="42"/>
      <c r="N100" s="186" t="s">
        <v>22</v>
      </c>
      <c r="O100" s="187" t="s">
        <v>46</v>
      </c>
      <c r="P100" s="188">
        <f>I100+J100</f>
        <v>0</v>
      </c>
      <c r="Q100" s="188">
        <f>ROUND(I100*H100,2)</f>
        <v>0</v>
      </c>
      <c r="R100" s="188">
        <f>ROUND(J100*H100,2)</f>
        <v>0</v>
      </c>
      <c r="S100" s="67"/>
      <c r="T100" s="189">
        <f>S100*H100</f>
        <v>0</v>
      </c>
      <c r="U100" s="189">
        <v>0</v>
      </c>
      <c r="V100" s="189">
        <f>U100*H100</f>
        <v>0</v>
      </c>
      <c r="W100" s="189">
        <v>0</v>
      </c>
      <c r="X100" s="190">
        <f>W100*H100</f>
        <v>0</v>
      </c>
      <c r="Y100" s="37"/>
      <c r="Z100" s="37"/>
      <c r="AA100" s="37"/>
      <c r="AB100" s="37"/>
      <c r="AC100" s="37"/>
      <c r="AD100" s="37"/>
      <c r="AE100" s="37"/>
      <c r="AR100" s="191" t="s">
        <v>371</v>
      </c>
      <c r="AT100" s="191" t="s">
        <v>144</v>
      </c>
      <c r="AU100" s="191" t="s">
        <v>150</v>
      </c>
      <c r="AY100" s="20" t="s">
        <v>141</v>
      </c>
      <c r="BE100" s="192">
        <f>IF(O100="základní",K100,0)</f>
        <v>0</v>
      </c>
      <c r="BF100" s="192">
        <f>IF(O100="snížená",K100,0)</f>
        <v>0</v>
      </c>
      <c r="BG100" s="192">
        <f>IF(O100="zákl. přenesená",K100,0)</f>
        <v>0</v>
      </c>
      <c r="BH100" s="192">
        <f>IF(O100="sníž. přenesená",K100,0)</f>
        <v>0</v>
      </c>
      <c r="BI100" s="192">
        <f>IF(O100="nulová",K100,0)</f>
        <v>0</v>
      </c>
      <c r="BJ100" s="20" t="s">
        <v>150</v>
      </c>
      <c r="BK100" s="192">
        <f>ROUND(P100*H100,2)</f>
        <v>0</v>
      </c>
      <c r="BL100" s="20" t="s">
        <v>371</v>
      </c>
      <c r="BM100" s="191" t="s">
        <v>1449</v>
      </c>
    </row>
    <row r="101" spans="1:65" s="2" customFormat="1" ht="11.25">
      <c r="A101" s="37"/>
      <c r="B101" s="38"/>
      <c r="C101" s="39"/>
      <c r="D101" s="199" t="s">
        <v>187</v>
      </c>
      <c r="E101" s="39"/>
      <c r="F101" s="200" t="s">
        <v>780</v>
      </c>
      <c r="G101" s="39"/>
      <c r="H101" s="39"/>
      <c r="I101" s="201"/>
      <c r="J101" s="201"/>
      <c r="K101" s="39"/>
      <c r="L101" s="39"/>
      <c r="M101" s="42"/>
      <c r="N101" s="202"/>
      <c r="O101" s="203"/>
      <c r="P101" s="67"/>
      <c r="Q101" s="67"/>
      <c r="R101" s="67"/>
      <c r="S101" s="67"/>
      <c r="T101" s="67"/>
      <c r="U101" s="67"/>
      <c r="V101" s="67"/>
      <c r="W101" s="67"/>
      <c r="X101" s="68"/>
      <c r="Y101" s="37"/>
      <c r="Z101" s="37"/>
      <c r="AA101" s="37"/>
      <c r="AB101" s="37"/>
      <c r="AC101" s="37"/>
      <c r="AD101" s="37"/>
      <c r="AE101" s="37"/>
      <c r="AT101" s="20" t="s">
        <v>187</v>
      </c>
      <c r="AU101" s="20" t="s">
        <v>150</v>
      </c>
    </row>
    <row r="102" spans="1:65" s="2" customFormat="1" ht="24.2" customHeight="1">
      <c r="A102" s="37"/>
      <c r="B102" s="38"/>
      <c r="C102" s="249" t="s">
        <v>396</v>
      </c>
      <c r="D102" s="249" t="s">
        <v>305</v>
      </c>
      <c r="E102" s="250" t="s">
        <v>781</v>
      </c>
      <c r="F102" s="251" t="s">
        <v>782</v>
      </c>
      <c r="G102" s="252" t="s">
        <v>155</v>
      </c>
      <c r="H102" s="253">
        <v>75</v>
      </c>
      <c r="I102" s="254"/>
      <c r="J102" s="255"/>
      <c r="K102" s="256">
        <f>ROUND(P102*H102,2)</f>
        <v>0</v>
      </c>
      <c r="L102" s="251" t="s">
        <v>184</v>
      </c>
      <c r="M102" s="257"/>
      <c r="N102" s="258" t="s">
        <v>22</v>
      </c>
      <c r="O102" s="187" t="s">
        <v>46</v>
      </c>
      <c r="P102" s="188">
        <f>I102+J102</f>
        <v>0</v>
      </c>
      <c r="Q102" s="188">
        <f>ROUND(I102*H102,2)</f>
        <v>0</v>
      </c>
      <c r="R102" s="188">
        <f>ROUND(J102*H102,2)</f>
        <v>0</v>
      </c>
      <c r="S102" s="67"/>
      <c r="T102" s="189">
        <f>S102*H102</f>
        <v>0</v>
      </c>
      <c r="U102" s="189">
        <v>5.0000000000000002E-5</v>
      </c>
      <c r="V102" s="189">
        <f>U102*H102</f>
        <v>3.7500000000000003E-3</v>
      </c>
      <c r="W102" s="189">
        <v>0</v>
      </c>
      <c r="X102" s="190">
        <f>W102*H102</f>
        <v>0</v>
      </c>
      <c r="Y102" s="37"/>
      <c r="Z102" s="37"/>
      <c r="AA102" s="37"/>
      <c r="AB102" s="37"/>
      <c r="AC102" s="37"/>
      <c r="AD102" s="37"/>
      <c r="AE102" s="37"/>
      <c r="AR102" s="191" t="s">
        <v>475</v>
      </c>
      <c r="AT102" s="191" t="s">
        <v>305</v>
      </c>
      <c r="AU102" s="191" t="s">
        <v>150</v>
      </c>
      <c r="AY102" s="20" t="s">
        <v>141</v>
      </c>
      <c r="BE102" s="192">
        <f>IF(O102="základní",K102,0)</f>
        <v>0</v>
      </c>
      <c r="BF102" s="192">
        <f>IF(O102="snížená",K102,0)</f>
        <v>0</v>
      </c>
      <c r="BG102" s="192">
        <f>IF(O102="zákl. přenesená",K102,0)</f>
        <v>0</v>
      </c>
      <c r="BH102" s="192">
        <f>IF(O102="sníž. přenesená",K102,0)</f>
        <v>0</v>
      </c>
      <c r="BI102" s="192">
        <f>IF(O102="nulová",K102,0)</f>
        <v>0</v>
      </c>
      <c r="BJ102" s="20" t="s">
        <v>150</v>
      </c>
      <c r="BK102" s="192">
        <f>ROUND(P102*H102,2)</f>
        <v>0</v>
      </c>
      <c r="BL102" s="20" t="s">
        <v>371</v>
      </c>
      <c r="BM102" s="191" t="s">
        <v>1450</v>
      </c>
    </row>
    <row r="103" spans="1:65" s="2" customFormat="1" ht="44.25" customHeight="1">
      <c r="A103" s="37"/>
      <c r="B103" s="38"/>
      <c r="C103" s="179" t="s">
        <v>401</v>
      </c>
      <c r="D103" s="179" t="s">
        <v>144</v>
      </c>
      <c r="E103" s="180" t="s">
        <v>784</v>
      </c>
      <c r="F103" s="181" t="s">
        <v>785</v>
      </c>
      <c r="G103" s="182" t="s">
        <v>362</v>
      </c>
      <c r="H103" s="183">
        <v>65</v>
      </c>
      <c r="I103" s="184"/>
      <c r="J103" s="184"/>
      <c r="K103" s="185">
        <f>ROUND(P103*H103,2)</f>
        <v>0</v>
      </c>
      <c r="L103" s="181" t="s">
        <v>184</v>
      </c>
      <c r="M103" s="42"/>
      <c r="N103" s="186" t="s">
        <v>22</v>
      </c>
      <c r="O103" s="187" t="s">
        <v>46</v>
      </c>
      <c r="P103" s="188">
        <f>I103+J103</f>
        <v>0</v>
      </c>
      <c r="Q103" s="188">
        <f>ROUND(I103*H103,2)</f>
        <v>0</v>
      </c>
      <c r="R103" s="188">
        <f>ROUND(J103*H103,2)</f>
        <v>0</v>
      </c>
      <c r="S103" s="67"/>
      <c r="T103" s="189">
        <f>S103*H103</f>
        <v>0</v>
      </c>
      <c r="U103" s="189">
        <v>0</v>
      </c>
      <c r="V103" s="189">
        <f>U103*H103</f>
        <v>0</v>
      </c>
      <c r="W103" s="189">
        <v>0</v>
      </c>
      <c r="X103" s="190">
        <f>W103*H103</f>
        <v>0</v>
      </c>
      <c r="Y103" s="37"/>
      <c r="Z103" s="37"/>
      <c r="AA103" s="37"/>
      <c r="AB103" s="37"/>
      <c r="AC103" s="37"/>
      <c r="AD103" s="37"/>
      <c r="AE103" s="37"/>
      <c r="AR103" s="191" t="s">
        <v>371</v>
      </c>
      <c r="AT103" s="191" t="s">
        <v>144</v>
      </c>
      <c r="AU103" s="191" t="s">
        <v>150</v>
      </c>
      <c r="AY103" s="20" t="s">
        <v>141</v>
      </c>
      <c r="BE103" s="192">
        <f>IF(O103="základní",K103,0)</f>
        <v>0</v>
      </c>
      <c r="BF103" s="192">
        <f>IF(O103="snížená",K103,0)</f>
        <v>0</v>
      </c>
      <c r="BG103" s="192">
        <f>IF(O103="zákl. přenesená",K103,0)</f>
        <v>0</v>
      </c>
      <c r="BH103" s="192">
        <f>IF(O103="sníž. přenesená",K103,0)</f>
        <v>0</v>
      </c>
      <c r="BI103" s="192">
        <f>IF(O103="nulová",K103,0)</f>
        <v>0</v>
      </c>
      <c r="BJ103" s="20" t="s">
        <v>150</v>
      </c>
      <c r="BK103" s="192">
        <f>ROUND(P103*H103,2)</f>
        <v>0</v>
      </c>
      <c r="BL103" s="20" t="s">
        <v>371</v>
      </c>
      <c r="BM103" s="191" t="s">
        <v>1451</v>
      </c>
    </row>
    <row r="104" spans="1:65" s="2" customFormat="1" ht="11.25">
      <c r="A104" s="37"/>
      <c r="B104" s="38"/>
      <c r="C104" s="39"/>
      <c r="D104" s="199" t="s">
        <v>187</v>
      </c>
      <c r="E104" s="39"/>
      <c r="F104" s="200" t="s">
        <v>787</v>
      </c>
      <c r="G104" s="39"/>
      <c r="H104" s="39"/>
      <c r="I104" s="201"/>
      <c r="J104" s="201"/>
      <c r="K104" s="39"/>
      <c r="L104" s="39"/>
      <c r="M104" s="42"/>
      <c r="N104" s="202"/>
      <c r="O104" s="203"/>
      <c r="P104" s="67"/>
      <c r="Q104" s="67"/>
      <c r="R104" s="67"/>
      <c r="S104" s="67"/>
      <c r="T104" s="67"/>
      <c r="U104" s="67"/>
      <c r="V104" s="67"/>
      <c r="W104" s="67"/>
      <c r="X104" s="68"/>
      <c r="Y104" s="37"/>
      <c r="Z104" s="37"/>
      <c r="AA104" s="37"/>
      <c r="AB104" s="37"/>
      <c r="AC104" s="37"/>
      <c r="AD104" s="37"/>
      <c r="AE104" s="37"/>
      <c r="AT104" s="20" t="s">
        <v>187</v>
      </c>
      <c r="AU104" s="20" t="s">
        <v>150</v>
      </c>
    </row>
    <row r="105" spans="1:65" s="2" customFormat="1" ht="24.2" customHeight="1">
      <c r="A105" s="37"/>
      <c r="B105" s="38"/>
      <c r="C105" s="249" t="s">
        <v>9</v>
      </c>
      <c r="D105" s="249" t="s">
        <v>305</v>
      </c>
      <c r="E105" s="250" t="s">
        <v>788</v>
      </c>
      <c r="F105" s="251" t="s">
        <v>789</v>
      </c>
      <c r="G105" s="252" t="s">
        <v>362</v>
      </c>
      <c r="H105" s="253">
        <v>74.75</v>
      </c>
      <c r="I105" s="254"/>
      <c r="J105" s="255"/>
      <c r="K105" s="256">
        <f>ROUND(P105*H105,2)</f>
        <v>0</v>
      </c>
      <c r="L105" s="251" t="s">
        <v>184</v>
      </c>
      <c r="M105" s="257"/>
      <c r="N105" s="258" t="s">
        <v>22</v>
      </c>
      <c r="O105" s="187" t="s">
        <v>46</v>
      </c>
      <c r="P105" s="188">
        <f>I105+J105</f>
        <v>0</v>
      </c>
      <c r="Q105" s="188">
        <f>ROUND(I105*H105,2)</f>
        <v>0</v>
      </c>
      <c r="R105" s="188">
        <f>ROUND(J105*H105,2)</f>
        <v>0</v>
      </c>
      <c r="S105" s="67"/>
      <c r="T105" s="189">
        <f>S105*H105</f>
        <v>0</v>
      </c>
      <c r="U105" s="189">
        <v>5.0000000000000002E-5</v>
      </c>
      <c r="V105" s="189">
        <f>U105*H105</f>
        <v>3.7375000000000004E-3</v>
      </c>
      <c r="W105" s="189">
        <v>0</v>
      </c>
      <c r="X105" s="190">
        <f>W105*H105</f>
        <v>0</v>
      </c>
      <c r="Y105" s="37"/>
      <c r="Z105" s="37"/>
      <c r="AA105" s="37"/>
      <c r="AB105" s="37"/>
      <c r="AC105" s="37"/>
      <c r="AD105" s="37"/>
      <c r="AE105" s="37"/>
      <c r="AR105" s="191" t="s">
        <v>475</v>
      </c>
      <c r="AT105" s="191" t="s">
        <v>305</v>
      </c>
      <c r="AU105" s="191" t="s">
        <v>150</v>
      </c>
      <c r="AY105" s="20" t="s">
        <v>141</v>
      </c>
      <c r="BE105" s="192">
        <f>IF(O105="základní",K105,0)</f>
        <v>0</v>
      </c>
      <c r="BF105" s="192">
        <f>IF(O105="snížená",K105,0)</f>
        <v>0</v>
      </c>
      <c r="BG105" s="192">
        <f>IF(O105="zákl. přenesená",K105,0)</f>
        <v>0</v>
      </c>
      <c r="BH105" s="192">
        <f>IF(O105="sníž. přenesená",K105,0)</f>
        <v>0</v>
      </c>
      <c r="BI105" s="192">
        <f>IF(O105="nulová",K105,0)</f>
        <v>0</v>
      </c>
      <c r="BJ105" s="20" t="s">
        <v>150</v>
      </c>
      <c r="BK105" s="192">
        <f>ROUND(P105*H105,2)</f>
        <v>0</v>
      </c>
      <c r="BL105" s="20" t="s">
        <v>371</v>
      </c>
      <c r="BM105" s="191" t="s">
        <v>1452</v>
      </c>
    </row>
    <row r="106" spans="1:65" s="14" customFormat="1" ht="11.25">
      <c r="B106" s="216"/>
      <c r="C106" s="217"/>
      <c r="D106" s="204" t="s">
        <v>191</v>
      </c>
      <c r="E106" s="217"/>
      <c r="F106" s="219" t="s">
        <v>1453</v>
      </c>
      <c r="G106" s="217"/>
      <c r="H106" s="220">
        <v>74.75</v>
      </c>
      <c r="I106" s="221"/>
      <c r="J106" s="221"/>
      <c r="K106" s="217"/>
      <c r="L106" s="217"/>
      <c r="M106" s="222"/>
      <c r="N106" s="223"/>
      <c r="O106" s="224"/>
      <c r="P106" s="224"/>
      <c r="Q106" s="224"/>
      <c r="R106" s="224"/>
      <c r="S106" s="224"/>
      <c r="T106" s="224"/>
      <c r="U106" s="224"/>
      <c r="V106" s="224"/>
      <c r="W106" s="224"/>
      <c r="X106" s="225"/>
      <c r="AT106" s="226" t="s">
        <v>191</v>
      </c>
      <c r="AU106" s="226" t="s">
        <v>150</v>
      </c>
      <c r="AV106" s="14" t="s">
        <v>150</v>
      </c>
      <c r="AW106" s="14" t="s">
        <v>4</v>
      </c>
      <c r="AX106" s="14" t="s">
        <v>84</v>
      </c>
      <c r="AY106" s="226" t="s">
        <v>141</v>
      </c>
    </row>
    <row r="107" spans="1:65" s="2" customFormat="1" ht="44.25" customHeight="1">
      <c r="A107" s="37"/>
      <c r="B107" s="38"/>
      <c r="C107" s="179" t="s">
        <v>412</v>
      </c>
      <c r="D107" s="179" t="s">
        <v>144</v>
      </c>
      <c r="E107" s="180" t="s">
        <v>1454</v>
      </c>
      <c r="F107" s="181" t="s">
        <v>1455</v>
      </c>
      <c r="G107" s="182" t="s">
        <v>362</v>
      </c>
      <c r="H107" s="183">
        <v>15</v>
      </c>
      <c r="I107" s="184"/>
      <c r="J107" s="184"/>
      <c r="K107" s="185">
        <f>ROUND(P107*H107,2)</f>
        <v>0</v>
      </c>
      <c r="L107" s="181" t="s">
        <v>184</v>
      </c>
      <c r="M107" s="42"/>
      <c r="N107" s="186" t="s">
        <v>22</v>
      </c>
      <c r="O107" s="187" t="s">
        <v>46</v>
      </c>
      <c r="P107" s="188">
        <f>I107+J107</f>
        <v>0</v>
      </c>
      <c r="Q107" s="188">
        <f>ROUND(I107*H107,2)</f>
        <v>0</v>
      </c>
      <c r="R107" s="188">
        <f>ROUND(J107*H107,2)</f>
        <v>0</v>
      </c>
      <c r="S107" s="67"/>
      <c r="T107" s="189">
        <f>S107*H107</f>
        <v>0</v>
      </c>
      <c r="U107" s="189">
        <v>0</v>
      </c>
      <c r="V107" s="189">
        <f>U107*H107</f>
        <v>0</v>
      </c>
      <c r="W107" s="189">
        <v>0</v>
      </c>
      <c r="X107" s="190">
        <f>W107*H107</f>
        <v>0</v>
      </c>
      <c r="Y107" s="37"/>
      <c r="Z107" s="37"/>
      <c r="AA107" s="37"/>
      <c r="AB107" s="37"/>
      <c r="AC107" s="37"/>
      <c r="AD107" s="37"/>
      <c r="AE107" s="37"/>
      <c r="AR107" s="191" t="s">
        <v>371</v>
      </c>
      <c r="AT107" s="191" t="s">
        <v>144</v>
      </c>
      <c r="AU107" s="191" t="s">
        <v>150</v>
      </c>
      <c r="AY107" s="20" t="s">
        <v>141</v>
      </c>
      <c r="BE107" s="192">
        <f>IF(O107="základní",K107,0)</f>
        <v>0</v>
      </c>
      <c r="BF107" s="192">
        <f>IF(O107="snížená",K107,0)</f>
        <v>0</v>
      </c>
      <c r="BG107" s="192">
        <f>IF(O107="zákl. přenesená",K107,0)</f>
        <v>0</v>
      </c>
      <c r="BH107" s="192">
        <f>IF(O107="sníž. přenesená",K107,0)</f>
        <v>0</v>
      </c>
      <c r="BI107" s="192">
        <f>IF(O107="nulová",K107,0)</f>
        <v>0</v>
      </c>
      <c r="BJ107" s="20" t="s">
        <v>150</v>
      </c>
      <c r="BK107" s="192">
        <f>ROUND(P107*H107,2)</f>
        <v>0</v>
      </c>
      <c r="BL107" s="20" t="s">
        <v>371</v>
      </c>
      <c r="BM107" s="191" t="s">
        <v>1456</v>
      </c>
    </row>
    <row r="108" spans="1:65" s="2" customFormat="1" ht="11.25">
      <c r="A108" s="37"/>
      <c r="B108" s="38"/>
      <c r="C108" s="39"/>
      <c r="D108" s="199" t="s">
        <v>187</v>
      </c>
      <c r="E108" s="39"/>
      <c r="F108" s="200" t="s">
        <v>1457</v>
      </c>
      <c r="G108" s="39"/>
      <c r="H108" s="39"/>
      <c r="I108" s="201"/>
      <c r="J108" s="201"/>
      <c r="K108" s="39"/>
      <c r="L108" s="39"/>
      <c r="M108" s="42"/>
      <c r="N108" s="202"/>
      <c r="O108" s="203"/>
      <c r="P108" s="67"/>
      <c r="Q108" s="67"/>
      <c r="R108" s="67"/>
      <c r="S108" s="67"/>
      <c r="T108" s="67"/>
      <c r="U108" s="67"/>
      <c r="V108" s="67"/>
      <c r="W108" s="67"/>
      <c r="X108" s="68"/>
      <c r="Y108" s="37"/>
      <c r="Z108" s="37"/>
      <c r="AA108" s="37"/>
      <c r="AB108" s="37"/>
      <c r="AC108" s="37"/>
      <c r="AD108" s="37"/>
      <c r="AE108" s="37"/>
      <c r="AT108" s="20" t="s">
        <v>187</v>
      </c>
      <c r="AU108" s="20" t="s">
        <v>150</v>
      </c>
    </row>
    <row r="109" spans="1:65" s="2" customFormat="1" ht="24.2" customHeight="1">
      <c r="A109" s="37"/>
      <c r="B109" s="38"/>
      <c r="C109" s="249" t="s">
        <v>835</v>
      </c>
      <c r="D109" s="249" t="s">
        <v>305</v>
      </c>
      <c r="E109" s="250" t="s">
        <v>1458</v>
      </c>
      <c r="F109" s="251" t="s">
        <v>1459</v>
      </c>
      <c r="G109" s="252" t="s">
        <v>362</v>
      </c>
      <c r="H109" s="253">
        <v>17.143000000000001</v>
      </c>
      <c r="I109" s="254"/>
      <c r="J109" s="255"/>
      <c r="K109" s="256">
        <f>ROUND(P109*H109,2)</f>
        <v>0</v>
      </c>
      <c r="L109" s="251" t="s">
        <v>184</v>
      </c>
      <c r="M109" s="257"/>
      <c r="N109" s="258" t="s">
        <v>22</v>
      </c>
      <c r="O109" s="187" t="s">
        <v>46</v>
      </c>
      <c r="P109" s="188">
        <f>I109+J109</f>
        <v>0</v>
      </c>
      <c r="Q109" s="188">
        <f>ROUND(I109*H109,2)</f>
        <v>0</v>
      </c>
      <c r="R109" s="188">
        <f>ROUND(J109*H109,2)</f>
        <v>0</v>
      </c>
      <c r="S109" s="67"/>
      <c r="T109" s="189">
        <f>S109*H109</f>
        <v>0</v>
      </c>
      <c r="U109" s="189">
        <v>1.7000000000000001E-4</v>
      </c>
      <c r="V109" s="189">
        <f>U109*H109</f>
        <v>2.9143100000000003E-3</v>
      </c>
      <c r="W109" s="189">
        <v>0</v>
      </c>
      <c r="X109" s="190">
        <f>W109*H109</f>
        <v>0</v>
      </c>
      <c r="Y109" s="37"/>
      <c r="Z109" s="37"/>
      <c r="AA109" s="37"/>
      <c r="AB109" s="37"/>
      <c r="AC109" s="37"/>
      <c r="AD109" s="37"/>
      <c r="AE109" s="37"/>
      <c r="AR109" s="191" t="s">
        <v>475</v>
      </c>
      <c r="AT109" s="191" t="s">
        <v>305</v>
      </c>
      <c r="AU109" s="191" t="s">
        <v>150</v>
      </c>
      <c r="AY109" s="20" t="s">
        <v>141</v>
      </c>
      <c r="BE109" s="192">
        <f>IF(O109="základní",K109,0)</f>
        <v>0</v>
      </c>
      <c r="BF109" s="192">
        <f>IF(O109="snížená",K109,0)</f>
        <v>0</v>
      </c>
      <c r="BG109" s="192">
        <f>IF(O109="zákl. přenesená",K109,0)</f>
        <v>0</v>
      </c>
      <c r="BH109" s="192">
        <f>IF(O109="sníž. přenesená",K109,0)</f>
        <v>0</v>
      </c>
      <c r="BI109" s="192">
        <f>IF(O109="nulová",K109,0)</f>
        <v>0</v>
      </c>
      <c r="BJ109" s="20" t="s">
        <v>150</v>
      </c>
      <c r="BK109" s="192">
        <f>ROUND(P109*H109,2)</f>
        <v>0</v>
      </c>
      <c r="BL109" s="20" t="s">
        <v>371</v>
      </c>
      <c r="BM109" s="191" t="s">
        <v>1460</v>
      </c>
    </row>
    <row r="110" spans="1:65" s="2" customFormat="1" ht="37.9" customHeight="1">
      <c r="A110" s="37"/>
      <c r="B110" s="38"/>
      <c r="C110" s="179" t="s">
        <v>420</v>
      </c>
      <c r="D110" s="179" t="s">
        <v>144</v>
      </c>
      <c r="E110" s="180" t="s">
        <v>1461</v>
      </c>
      <c r="F110" s="181" t="s">
        <v>1462</v>
      </c>
      <c r="G110" s="182" t="s">
        <v>362</v>
      </c>
      <c r="H110" s="183">
        <v>20</v>
      </c>
      <c r="I110" s="184"/>
      <c r="J110" s="184"/>
      <c r="K110" s="185">
        <f>ROUND(P110*H110,2)</f>
        <v>0</v>
      </c>
      <c r="L110" s="181" t="s">
        <v>184</v>
      </c>
      <c r="M110" s="42"/>
      <c r="N110" s="186" t="s">
        <v>22</v>
      </c>
      <c r="O110" s="187" t="s">
        <v>46</v>
      </c>
      <c r="P110" s="188">
        <f>I110+J110</f>
        <v>0</v>
      </c>
      <c r="Q110" s="188">
        <f>ROUND(I110*H110,2)</f>
        <v>0</v>
      </c>
      <c r="R110" s="188">
        <f>ROUND(J110*H110,2)</f>
        <v>0</v>
      </c>
      <c r="S110" s="67"/>
      <c r="T110" s="189">
        <f>S110*H110</f>
        <v>0</v>
      </c>
      <c r="U110" s="189">
        <v>0</v>
      </c>
      <c r="V110" s="189">
        <f>U110*H110</f>
        <v>0</v>
      </c>
      <c r="W110" s="189">
        <v>0</v>
      </c>
      <c r="X110" s="190">
        <f>W110*H110</f>
        <v>0</v>
      </c>
      <c r="Y110" s="37"/>
      <c r="Z110" s="37"/>
      <c r="AA110" s="37"/>
      <c r="AB110" s="37"/>
      <c r="AC110" s="37"/>
      <c r="AD110" s="37"/>
      <c r="AE110" s="37"/>
      <c r="AR110" s="191" t="s">
        <v>371</v>
      </c>
      <c r="AT110" s="191" t="s">
        <v>144</v>
      </c>
      <c r="AU110" s="191" t="s">
        <v>150</v>
      </c>
      <c r="AY110" s="20" t="s">
        <v>141</v>
      </c>
      <c r="BE110" s="192">
        <f>IF(O110="základní",K110,0)</f>
        <v>0</v>
      </c>
      <c r="BF110" s="192">
        <f>IF(O110="snížená",K110,0)</f>
        <v>0</v>
      </c>
      <c r="BG110" s="192">
        <f>IF(O110="zákl. přenesená",K110,0)</f>
        <v>0</v>
      </c>
      <c r="BH110" s="192">
        <f>IF(O110="sníž. přenesená",K110,0)</f>
        <v>0</v>
      </c>
      <c r="BI110" s="192">
        <f>IF(O110="nulová",K110,0)</f>
        <v>0</v>
      </c>
      <c r="BJ110" s="20" t="s">
        <v>150</v>
      </c>
      <c r="BK110" s="192">
        <f>ROUND(P110*H110,2)</f>
        <v>0</v>
      </c>
      <c r="BL110" s="20" t="s">
        <v>371</v>
      </c>
      <c r="BM110" s="191" t="s">
        <v>1463</v>
      </c>
    </row>
    <row r="111" spans="1:65" s="2" customFormat="1" ht="11.25">
      <c r="A111" s="37"/>
      <c r="B111" s="38"/>
      <c r="C111" s="39"/>
      <c r="D111" s="199" t="s">
        <v>187</v>
      </c>
      <c r="E111" s="39"/>
      <c r="F111" s="200" t="s">
        <v>1464</v>
      </c>
      <c r="G111" s="39"/>
      <c r="H111" s="39"/>
      <c r="I111" s="201"/>
      <c r="J111" s="201"/>
      <c r="K111" s="39"/>
      <c r="L111" s="39"/>
      <c r="M111" s="42"/>
      <c r="N111" s="202"/>
      <c r="O111" s="203"/>
      <c r="P111" s="67"/>
      <c r="Q111" s="67"/>
      <c r="R111" s="67"/>
      <c r="S111" s="67"/>
      <c r="T111" s="67"/>
      <c r="U111" s="67"/>
      <c r="V111" s="67"/>
      <c r="W111" s="67"/>
      <c r="X111" s="68"/>
      <c r="Y111" s="37"/>
      <c r="Z111" s="37"/>
      <c r="AA111" s="37"/>
      <c r="AB111" s="37"/>
      <c r="AC111" s="37"/>
      <c r="AD111" s="37"/>
      <c r="AE111" s="37"/>
      <c r="AT111" s="20" t="s">
        <v>187</v>
      </c>
      <c r="AU111" s="20" t="s">
        <v>150</v>
      </c>
    </row>
    <row r="112" spans="1:65" s="2" customFormat="1" ht="33" customHeight="1">
      <c r="A112" s="37"/>
      <c r="B112" s="38"/>
      <c r="C112" s="249" t="s">
        <v>371</v>
      </c>
      <c r="D112" s="249" t="s">
        <v>305</v>
      </c>
      <c r="E112" s="250" t="s">
        <v>1465</v>
      </c>
      <c r="F112" s="251" t="s">
        <v>1466</v>
      </c>
      <c r="G112" s="252" t="s">
        <v>362</v>
      </c>
      <c r="H112" s="253">
        <v>11.5</v>
      </c>
      <c r="I112" s="254"/>
      <c r="J112" s="255"/>
      <c r="K112" s="256">
        <f>ROUND(P112*H112,2)</f>
        <v>0</v>
      </c>
      <c r="L112" s="251" t="s">
        <v>184</v>
      </c>
      <c r="M112" s="257"/>
      <c r="N112" s="258" t="s">
        <v>22</v>
      </c>
      <c r="O112" s="187" t="s">
        <v>46</v>
      </c>
      <c r="P112" s="188">
        <f>I112+J112</f>
        <v>0</v>
      </c>
      <c r="Q112" s="188">
        <f>ROUND(I112*H112,2)</f>
        <v>0</v>
      </c>
      <c r="R112" s="188">
        <f>ROUND(J112*H112,2)</f>
        <v>0</v>
      </c>
      <c r="S112" s="67"/>
      <c r="T112" s="189">
        <f>S112*H112</f>
        <v>0</v>
      </c>
      <c r="U112" s="189">
        <v>1.3999999999999999E-4</v>
      </c>
      <c r="V112" s="189">
        <f>U112*H112</f>
        <v>1.6099999999999999E-3</v>
      </c>
      <c r="W112" s="189">
        <v>0</v>
      </c>
      <c r="X112" s="190">
        <f>W112*H112</f>
        <v>0</v>
      </c>
      <c r="Y112" s="37"/>
      <c r="Z112" s="37"/>
      <c r="AA112" s="37"/>
      <c r="AB112" s="37"/>
      <c r="AC112" s="37"/>
      <c r="AD112" s="37"/>
      <c r="AE112" s="37"/>
      <c r="AR112" s="191" t="s">
        <v>475</v>
      </c>
      <c r="AT112" s="191" t="s">
        <v>305</v>
      </c>
      <c r="AU112" s="191" t="s">
        <v>150</v>
      </c>
      <c r="AY112" s="20" t="s">
        <v>141</v>
      </c>
      <c r="BE112" s="192">
        <f>IF(O112="základní",K112,0)</f>
        <v>0</v>
      </c>
      <c r="BF112" s="192">
        <f>IF(O112="snížená",K112,0)</f>
        <v>0</v>
      </c>
      <c r="BG112" s="192">
        <f>IF(O112="zákl. přenesená",K112,0)</f>
        <v>0</v>
      </c>
      <c r="BH112" s="192">
        <f>IF(O112="sníž. přenesená",K112,0)</f>
        <v>0</v>
      </c>
      <c r="BI112" s="192">
        <f>IF(O112="nulová",K112,0)</f>
        <v>0</v>
      </c>
      <c r="BJ112" s="20" t="s">
        <v>150</v>
      </c>
      <c r="BK112" s="192">
        <f>ROUND(P112*H112,2)</f>
        <v>0</v>
      </c>
      <c r="BL112" s="20" t="s">
        <v>371</v>
      </c>
      <c r="BM112" s="191" t="s">
        <v>1467</v>
      </c>
    </row>
    <row r="113" spans="1:65" s="14" customFormat="1" ht="11.25">
      <c r="B113" s="216"/>
      <c r="C113" s="217"/>
      <c r="D113" s="204" t="s">
        <v>191</v>
      </c>
      <c r="E113" s="217"/>
      <c r="F113" s="219" t="s">
        <v>1468</v>
      </c>
      <c r="G113" s="217"/>
      <c r="H113" s="220">
        <v>11.5</v>
      </c>
      <c r="I113" s="221"/>
      <c r="J113" s="221"/>
      <c r="K113" s="217"/>
      <c r="L113" s="217"/>
      <c r="M113" s="222"/>
      <c r="N113" s="223"/>
      <c r="O113" s="224"/>
      <c r="P113" s="224"/>
      <c r="Q113" s="224"/>
      <c r="R113" s="224"/>
      <c r="S113" s="224"/>
      <c r="T113" s="224"/>
      <c r="U113" s="224"/>
      <c r="V113" s="224"/>
      <c r="W113" s="224"/>
      <c r="X113" s="225"/>
      <c r="AT113" s="226" t="s">
        <v>191</v>
      </c>
      <c r="AU113" s="226" t="s">
        <v>150</v>
      </c>
      <c r="AV113" s="14" t="s">
        <v>150</v>
      </c>
      <c r="AW113" s="14" t="s">
        <v>4</v>
      </c>
      <c r="AX113" s="14" t="s">
        <v>84</v>
      </c>
      <c r="AY113" s="226" t="s">
        <v>141</v>
      </c>
    </row>
    <row r="114" spans="1:65" s="2" customFormat="1" ht="33" customHeight="1">
      <c r="A114" s="37"/>
      <c r="B114" s="38"/>
      <c r="C114" s="249" t="s">
        <v>847</v>
      </c>
      <c r="D114" s="249" t="s">
        <v>305</v>
      </c>
      <c r="E114" s="250" t="s">
        <v>1469</v>
      </c>
      <c r="F114" s="251" t="s">
        <v>1470</v>
      </c>
      <c r="G114" s="252" t="s">
        <v>362</v>
      </c>
      <c r="H114" s="253">
        <v>11.5</v>
      </c>
      <c r="I114" s="254"/>
      <c r="J114" s="255"/>
      <c r="K114" s="256">
        <f>ROUND(P114*H114,2)</f>
        <v>0</v>
      </c>
      <c r="L114" s="251" t="s">
        <v>184</v>
      </c>
      <c r="M114" s="257"/>
      <c r="N114" s="258" t="s">
        <v>22</v>
      </c>
      <c r="O114" s="187" t="s">
        <v>46</v>
      </c>
      <c r="P114" s="188">
        <f>I114+J114</f>
        <v>0</v>
      </c>
      <c r="Q114" s="188">
        <f>ROUND(I114*H114,2)</f>
        <v>0</v>
      </c>
      <c r="R114" s="188">
        <f>ROUND(J114*H114,2)</f>
        <v>0</v>
      </c>
      <c r="S114" s="67"/>
      <c r="T114" s="189">
        <f>S114*H114</f>
        <v>0</v>
      </c>
      <c r="U114" s="189">
        <v>2.2000000000000001E-4</v>
      </c>
      <c r="V114" s="189">
        <f>U114*H114</f>
        <v>2.5300000000000001E-3</v>
      </c>
      <c r="W114" s="189">
        <v>0</v>
      </c>
      <c r="X114" s="190">
        <f>W114*H114</f>
        <v>0</v>
      </c>
      <c r="Y114" s="37"/>
      <c r="Z114" s="37"/>
      <c r="AA114" s="37"/>
      <c r="AB114" s="37"/>
      <c r="AC114" s="37"/>
      <c r="AD114" s="37"/>
      <c r="AE114" s="37"/>
      <c r="AR114" s="191" t="s">
        <v>475</v>
      </c>
      <c r="AT114" s="191" t="s">
        <v>305</v>
      </c>
      <c r="AU114" s="191" t="s">
        <v>150</v>
      </c>
      <c r="AY114" s="20" t="s">
        <v>141</v>
      </c>
      <c r="BE114" s="192">
        <f>IF(O114="základní",K114,0)</f>
        <v>0</v>
      </c>
      <c r="BF114" s="192">
        <f>IF(O114="snížená",K114,0)</f>
        <v>0</v>
      </c>
      <c r="BG114" s="192">
        <f>IF(O114="zákl. přenesená",K114,0)</f>
        <v>0</v>
      </c>
      <c r="BH114" s="192">
        <f>IF(O114="sníž. přenesená",K114,0)</f>
        <v>0</v>
      </c>
      <c r="BI114" s="192">
        <f>IF(O114="nulová",K114,0)</f>
        <v>0</v>
      </c>
      <c r="BJ114" s="20" t="s">
        <v>150</v>
      </c>
      <c r="BK114" s="192">
        <f>ROUND(P114*H114,2)</f>
        <v>0</v>
      </c>
      <c r="BL114" s="20" t="s">
        <v>371</v>
      </c>
      <c r="BM114" s="191" t="s">
        <v>1471</v>
      </c>
    </row>
    <row r="115" spans="1:65" s="14" customFormat="1" ht="11.25">
      <c r="B115" s="216"/>
      <c r="C115" s="217"/>
      <c r="D115" s="204" t="s">
        <v>191</v>
      </c>
      <c r="E115" s="217"/>
      <c r="F115" s="219" t="s">
        <v>1468</v>
      </c>
      <c r="G115" s="217"/>
      <c r="H115" s="220">
        <v>11.5</v>
      </c>
      <c r="I115" s="221"/>
      <c r="J115" s="221"/>
      <c r="K115" s="217"/>
      <c r="L115" s="217"/>
      <c r="M115" s="222"/>
      <c r="N115" s="223"/>
      <c r="O115" s="224"/>
      <c r="P115" s="224"/>
      <c r="Q115" s="224"/>
      <c r="R115" s="224"/>
      <c r="S115" s="224"/>
      <c r="T115" s="224"/>
      <c r="U115" s="224"/>
      <c r="V115" s="224"/>
      <c r="W115" s="224"/>
      <c r="X115" s="225"/>
      <c r="AT115" s="226" t="s">
        <v>191</v>
      </c>
      <c r="AU115" s="226" t="s">
        <v>150</v>
      </c>
      <c r="AV115" s="14" t="s">
        <v>150</v>
      </c>
      <c r="AW115" s="14" t="s">
        <v>4</v>
      </c>
      <c r="AX115" s="14" t="s">
        <v>84</v>
      </c>
      <c r="AY115" s="226" t="s">
        <v>141</v>
      </c>
    </row>
    <row r="116" spans="1:65" s="2" customFormat="1" ht="37.9" customHeight="1">
      <c r="A116" s="37"/>
      <c r="B116" s="38"/>
      <c r="C116" s="179" t="s">
        <v>851</v>
      </c>
      <c r="D116" s="179" t="s">
        <v>144</v>
      </c>
      <c r="E116" s="180" t="s">
        <v>1472</v>
      </c>
      <c r="F116" s="181" t="s">
        <v>1473</v>
      </c>
      <c r="G116" s="182" t="s">
        <v>362</v>
      </c>
      <c r="H116" s="183">
        <v>100</v>
      </c>
      <c r="I116" s="184"/>
      <c r="J116" s="184"/>
      <c r="K116" s="185">
        <f>ROUND(P116*H116,2)</f>
        <v>0</v>
      </c>
      <c r="L116" s="181" t="s">
        <v>184</v>
      </c>
      <c r="M116" s="42"/>
      <c r="N116" s="186" t="s">
        <v>22</v>
      </c>
      <c r="O116" s="187" t="s">
        <v>46</v>
      </c>
      <c r="P116" s="188">
        <f>I116+J116</f>
        <v>0</v>
      </c>
      <c r="Q116" s="188">
        <f>ROUND(I116*H116,2)</f>
        <v>0</v>
      </c>
      <c r="R116" s="188">
        <f>ROUND(J116*H116,2)</f>
        <v>0</v>
      </c>
      <c r="S116" s="67"/>
      <c r="T116" s="189">
        <f>S116*H116</f>
        <v>0</v>
      </c>
      <c r="U116" s="189">
        <v>0</v>
      </c>
      <c r="V116" s="189">
        <f>U116*H116</f>
        <v>0</v>
      </c>
      <c r="W116" s="189">
        <v>0</v>
      </c>
      <c r="X116" s="190">
        <f>W116*H116</f>
        <v>0</v>
      </c>
      <c r="Y116" s="37"/>
      <c r="Z116" s="37"/>
      <c r="AA116" s="37"/>
      <c r="AB116" s="37"/>
      <c r="AC116" s="37"/>
      <c r="AD116" s="37"/>
      <c r="AE116" s="37"/>
      <c r="AR116" s="191" t="s">
        <v>371</v>
      </c>
      <c r="AT116" s="191" t="s">
        <v>144</v>
      </c>
      <c r="AU116" s="191" t="s">
        <v>150</v>
      </c>
      <c r="AY116" s="20" t="s">
        <v>141</v>
      </c>
      <c r="BE116" s="192">
        <f>IF(O116="základní",K116,0)</f>
        <v>0</v>
      </c>
      <c r="BF116" s="192">
        <f>IF(O116="snížená",K116,0)</f>
        <v>0</v>
      </c>
      <c r="BG116" s="192">
        <f>IF(O116="zákl. přenesená",K116,0)</f>
        <v>0</v>
      </c>
      <c r="BH116" s="192">
        <f>IF(O116="sníž. přenesená",K116,0)</f>
        <v>0</v>
      </c>
      <c r="BI116" s="192">
        <f>IF(O116="nulová",K116,0)</f>
        <v>0</v>
      </c>
      <c r="BJ116" s="20" t="s">
        <v>150</v>
      </c>
      <c r="BK116" s="192">
        <f>ROUND(P116*H116,2)</f>
        <v>0</v>
      </c>
      <c r="BL116" s="20" t="s">
        <v>371</v>
      </c>
      <c r="BM116" s="191" t="s">
        <v>1474</v>
      </c>
    </row>
    <row r="117" spans="1:65" s="2" customFormat="1" ht="11.25">
      <c r="A117" s="37"/>
      <c r="B117" s="38"/>
      <c r="C117" s="39"/>
      <c r="D117" s="199" t="s">
        <v>187</v>
      </c>
      <c r="E117" s="39"/>
      <c r="F117" s="200" t="s">
        <v>1475</v>
      </c>
      <c r="G117" s="39"/>
      <c r="H117" s="39"/>
      <c r="I117" s="201"/>
      <c r="J117" s="201"/>
      <c r="K117" s="39"/>
      <c r="L117" s="39"/>
      <c r="M117" s="42"/>
      <c r="N117" s="202"/>
      <c r="O117" s="203"/>
      <c r="P117" s="67"/>
      <c r="Q117" s="67"/>
      <c r="R117" s="67"/>
      <c r="S117" s="67"/>
      <c r="T117" s="67"/>
      <c r="U117" s="67"/>
      <c r="V117" s="67"/>
      <c r="W117" s="67"/>
      <c r="X117" s="68"/>
      <c r="Y117" s="37"/>
      <c r="Z117" s="37"/>
      <c r="AA117" s="37"/>
      <c r="AB117" s="37"/>
      <c r="AC117" s="37"/>
      <c r="AD117" s="37"/>
      <c r="AE117" s="37"/>
      <c r="AT117" s="20" t="s">
        <v>187</v>
      </c>
      <c r="AU117" s="20" t="s">
        <v>150</v>
      </c>
    </row>
    <row r="118" spans="1:65" s="2" customFormat="1" ht="24.2" customHeight="1">
      <c r="A118" s="37"/>
      <c r="B118" s="38"/>
      <c r="C118" s="249" t="s">
        <v>821</v>
      </c>
      <c r="D118" s="249" t="s">
        <v>305</v>
      </c>
      <c r="E118" s="250" t="s">
        <v>1476</v>
      </c>
      <c r="F118" s="251" t="s">
        <v>1477</v>
      </c>
      <c r="G118" s="252" t="s">
        <v>362</v>
      </c>
      <c r="H118" s="253">
        <v>115</v>
      </c>
      <c r="I118" s="254"/>
      <c r="J118" s="255"/>
      <c r="K118" s="256">
        <f>ROUND(P118*H118,2)</f>
        <v>0</v>
      </c>
      <c r="L118" s="251" t="s">
        <v>184</v>
      </c>
      <c r="M118" s="257"/>
      <c r="N118" s="258" t="s">
        <v>22</v>
      </c>
      <c r="O118" s="187" t="s">
        <v>46</v>
      </c>
      <c r="P118" s="188">
        <f>I118+J118</f>
        <v>0</v>
      </c>
      <c r="Q118" s="188">
        <f>ROUND(I118*H118,2)</f>
        <v>0</v>
      </c>
      <c r="R118" s="188">
        <f>ROUND(J118*H118,2)</f>
        <v>0</v>
      </c>
      <c r="S118" s="67"/>
      <c r="T118" s="189">
        <f>S118*H118</f>
        <v>0</v>
      </c>
      <c r="U118" s="189">
        <v>1E-4</v>
      </c>
      <c r="V118" s="189">
        <f>U118*H118</f>
        <v>1.15E-2</v>
      </c>
      <c r="W118" s="189">
        <v>0</v>
      </c>
      <c r="X118" s="190">
        <f>W118*H118</f>
        <v>0</v>
      </c>
      <c r="Y118" s="37"/>
      <c r="Z118" s="37"/>
      <c r="AA118" s="37"/>
      <c r="AB118" s="37"/>
      <c r="AC118" s="37"/>
      <c r="AD118" s="37"/>
      <c r="AE118" s="37"/>
      <c r="AR118" s="191" t="s">
        <v>475</v>
      </c>
      <c r="AT118" s="191" t="s">
        <v>305</v>
      </c>
      <c r="AU118" s="191" t="s">
        <v>150</v>
      </c>
      <c r="AY118" s="20" t="s">
        <v>141</v>
      </c>
      <c r="BE118" s="192">
        <f>IF(O118="základní",K118,0)</f>
        <v>0</v>
      </c>
      <c r="BF118" s="192">
        <f>IF(O118="snížená",K118,0)</f>
        <v>0</v>
      </c>
      <c r="BG118" s="192">
        <f>IF(O118="zákl. přenesená",K118,0)</f>
        <v>0</v>
      </c>
      <c r="BH118" s="192">
        <f>IF(O118="sníž. přenesená",K118,0)</f>
        <v>0</v>
      </c>
      <c r="BI118" s="192">
        <f>IF(O118="nulová",K118,0)</f>
        <v>0</v>
      </c>
      <c r="BJ118" s="20" t="s">
        <v>150</v>
      </c>
      <c r="BK118" s="192">
        <f>ROUND(P118*H118,2)</f>
        <v>0</v>
      </c>
      <c r="BL118" s="20" t="s">
        <v>371</v>
      </c>
      <c r="BM118" s="191" t="s">
        <v>1478</v>
      </c>
    </row>
    <row r="119" spans="1:65" s="14" customFormat="1" ht="11.25">
      <c r="B119" s="216"/>
      <c r="C119" s="217"/>
      <c r="D119" s="204" t="s">
        <v>191</v>
      </c>
      <c r="E119" s="217"/>
      <c r="F119" s="219" t="s">
        <v>1479</v>
      </c>
      <c r="G119" s="217"/>
      <c r="H119" s="220">
        <v>115</v>
      </c>
      <c r="I119" s="221"/>
      <c r="J119" s="221"/>
      <c r="K119" s="217"/>
      <c r="L119" s="217"/>
      <c r="M119" s="222"/>
      <c r="N119" s="223"/>
      <c r="O119" s="224"/>
      <c r="P119" s="224"/>
      <c r="Q119" s="224"/>
      <c r="R119" s="224"/>
      <c r="S119" s="224"/>
      <c r="T119" s="224"/>
      <c r="U119" s="224"/>
      <c r="V119" s="224"/>
      <c r="W119" s="224"/>
      <c r="X119" s="225"/>
      <c r="AT119" s="226" t="s">
        <v>191</v>
      </c>
      <c r="AU119" s="226" t="s">
        <v>150</v>
      </c>
      <c r="AV119" s="14" t="s">
        <v>150</v>
      </c>
      <c r="AW119" s="14" t="s">
        <v>4</v>
      </c>
      <c r="AX119" s="14" t="s">
        <v>84</v>
      </c>
      <c r="AY119" s="226" t="s">
        <v>141</v>
      </c>
    </row>
    <row r="120" spans="1:65" s="2" customFormat="1" ht="37.9" customHeight="1">
      <c r="A120" s="37"/>
      <c r="B120" s="38"/>
      <c r="C120" s="179" t="s">
        <v>826</v>
      </c>
      <c r="D120" s="179" t="s">
        <v>144</v>
      </c>
      <c r="E120" s="180" t="s">
        <v>792</v>
      </c>
      <c r="F120" s="181" t="s">
        <v>793</v>
      </c>
      <c r="G120" s="182" t="s">
        <v>362</v>
      </c>
      <c r="H120" s="183">
        <v>250</v>
      </c>
      <c r="I120" s="184"/>
      <c r="J120" s="184"/>
      <c r="K120" s="185">
        <f>ROUND(P120*H120,2)</f>
        <v>0</v>
      </c>
      <c r="L120" s="181" t="s">
        <v>184</v>
      </c>
      <c r="M120" s="42"/>
      <c r="N120" s="186" t="s">
        <v>22</v>
      </c>
      <c r="O120" s="187" t="s">
        <v>46</v>
      </c>
      <c r="P120" s="188">
        <f>I120+J120</f>
        <v>0</v>
      </c>
      <c r="Q120" s="188">
        <f>ROUND(I120*H120,2)</f>
        <v>0</v>
      </c>
      <c r="R120" s="188">
        <f>ROUND(J120*H120,2)</f>
        <v>0</v>
      </c>
      <c r="S120" s="67"/>
      <c r="T120" s="189">
        <f>S120*H120</f>
        <v>0</v>
      </c>
      <c r="U120" s="189">
        <v>0</v>
      </c>
      <c r="V120" s="189">
        <f>U120*H120</f>
        <v>0</v>
      </c>
      <c r="W120" s="189">
        <v>0</v>
      </c>
      <c r="X120" s="190">
        <f>W120*H120</f>
        <v>0</v>
      </c>
      <c r="Y120" s="37"/>
      <c r="Z120" s="37"/>
      <c r="AA120" s="37"/>
      <c r="AB120" s="37"/>
      <c r="AC120" s="37"/>
      <c r="AD120" s="37"/>
      <c r="AE120" s="37"/>
      <c r="AR120" s="191" t="s">
        <v>371</v>
      </c>
      <c r="AT120" s="191" t="s">
        <v>144</v>
      </c>
      <c r="AU120" s="191" t="s">
        <v>150</v>
      </c>
      <c r="AY120" s="20" t="s">
        <v>141</v>
      </c>
      <c r="BE120" s="192">
        <f>IF(O120="základní",K120,0)</f>
        <v>0</v>
      </c>
      <c r="BF120" s="192">
        <f>IF(O120="snížená",K120,0)</f>
        <v>0</v>
      </c>
      <c r="BG120" s="192">
        <f>IF(O120="zákl. přenesená",K120,0)</f>
        <v>0</v>
      </c>
      <c r="BH120" s="192">
        <f>IF(O120="sníž. přenesená",K120,0)</f>
        <v>0</v>
      </c>
      <c r="BI120" s="192">
        <f>IF(O120="nulová",K120,0)</f>
        <v>0</v>
      </c>
      <c r="BJ120" s="20" t="s">
        <v>150</v>
      </c>
      <c r="BK120" s="192">
        <f>ROUND(P120*H120,2)</f>
        <v>0</v>
      </c>
      <c r="BL120" s="20" t="s">
        <v>371</v>
      </c>
      <c r="BM120" s="191" t="s">
        <v>1480</v>
      </c>
    </row>
    <row r="121" spans="1:65" s="2" customFormat="1" ht="11.25">
      <c r="A121" s="37"/>
      <c r="B121" s="38"/>
      <c r="C121" s="39"/>
      <c r="D121" s="199" t="s">
        <v>187</v>
      </c>
      <c r="E121" s="39"/>
      <c r="F121" s="200" t="s">
        <v>795</v>
      </c>
      <c r="G121" s="39"/>
      <c r="H121" s="39"/>
      <c r="I121" s="201"/>
      <c r="J121" s="201"/>
      <c r="K121" s="39"/>
      <c r="L121" s="39"/>
      <c r="M121" s="42"/>
      <c r="N121" s="202"/>
      <c r="O121" s="203"/>
      <c r="P121" s="67"/>
      <c r="Q121" s="67"/>
      <c r="R121" s="67"/>
      <c r="S121" s="67"/>
      <c r="T121" s="67"/>
      <c r="U121" s="67"/>
      <c r="V121" s="67"/>
      <c r="W121" s="67"/>
      <c r="X121" s="68"/>
      <c r="Y121" s="37"/>
      <c r="Z121" s="37"/>
      <c r="AA121" s="37"/>
      <c r="AB121" s="37"/>
      <c r="AC121" s="37"/>
      <c r="AD121" s="37"/>
      <c r="AE121" s="37"/>
      <c r="AT121" s="20" t="s">
        <v>187</v>
      </c>
      <c r="AU121" s="20" t="s">
        <v>150</v>
      </c>
    </row>
    <row r="122" spans="1:65" s="2" customFormat="1" ht="24.2" customHeight="1">
      <c r="A122" s="37"/>
      <c r="B122" s="38"/>
      <c r="C122" s="249" t="s">
        <v>8</v>
      </c>
      <c r="D122" s="249" t="s">
        <v>305</v>
      </c>
      <c r="E122" s="250" t="s">
        <v>796</v>
      </c>
      <c r="F122" s="251" t="s">
        <v>797</v>
      </c>
      <c r="G122" s="252" t="s">
        <v>362</v>
      </c>
      <c r="H122" s="253">
        <v>287.5</v>
      </c>
      <c r="I122" s="254"/>
      <c r="J122" s="255"/>
      <c r="K122" s="256">
        <f>ROUND(P122*H122,2)</f>
        <v>0</v>
      </c>
      <c r="L122" s="251" t="s">
        <v>184</v>
      </c>
      <c r="M122" s="257"/>
      <c r="N122" s="258" t="s">
        <v>22</v>
      </c>
      <c r="O122" s="187" t="s">
        <v>46</v>
      </c>
      <c r="P122" s="188">
        <f>I122+J122</f>
        <v>0</v>
      </c>
      <c r="Q122" s="188">
        <f>ROUND(I122*H122,2)</f>
        <v>0</v>
      </c>
      <c r="R122" s="188">
        <f>ROUND(J122*H122,2)</f>
        <v>0</v>
      </c>
      <c r="S122" s="67"/>
      <c r="T122" s="189">
        <f>S122*H122</f>
        <v>0</v>
      </c>
      <c r="U122" s="189">
        <v>1.2E-4</v>
      </c>
      <c r="V122" s="189">
        <f>U122*H122</f>
        <v>3.4500000000000003E-2</v>
      </c>
      <c r="W122" s="189">
        <v>0</v>
      </c>
      <c r="X122" s="190">
        <f>W122*H122</f>
        <v>0</v>
      </c>
      <c r="Y122" s="37"/>
      <c r="Z122" s="37"/>
      <c r="AA122" s="37"/>
      <c r="AB122" s="37"/>
      <c r="AC122" s="37"/>
      <c r="AD122" s="37"/>
      <c r="AE122" s="37"/>
      <c r="AR122" s="191" t="s">
        <v>475</v>
      </c>
      <c r="AT122" s="191" t="s">
        <v>305</v>
      </c>
      <c r="AU122" s="191" t="s">
        <v>150</v>
      </c>
      <c r="AY122" s="20" t="s">
        <v>141</v>
      </c>
      <c r="BE122" s="192">
        <f>IF(O122="základní",K122,0)</f>
        <v>0</v>
      </c>
      <c r="BF122" s="192">
        <f>IF(O122="snížená",K122,0)</f>
        <v>0</v>
      </c>
      <c r="BG122" s="192">
        <f>IF(O122="zákl. přenesená",K122,0)</f>
        <v>0</v>
      </c>
      <c r="BH122" s="192">
        <f>IF(O122="sníž. přenesená",K122,0)</f>
        <v>0</v>
      </c>
      <c r="BI122" s="192">
        <f>IF(O122="nulová",K122,0)</f>
        <v>0</v>
      </c>
      <c r="BJ122" s="20" t="s">
        <v>150</v>
      </c>
      <c r="BK122" s="192">
        <f>ROUND(P122*H122,2)</f>
        <v>0</v>
      </c>
      <c r="BL122" s="20" t="s">
        <v>371</v>
      </c>
      <c r="BM122" s="191" t="s">
        <v>1481</v>
      </c>
    </row>
    <row r="123" spans="1:65" s="14" customFormat="1" ht="11.25">
      <c r="B123" s="216"/>
      <c r="C123" s="217"/>
      <c r="D123" s="204" t="s">
        <v>191</v>
      </c>
      <c r="E123" s="217"/>
      <c r="F123" s="219" t="s">
        <v>1482</v>
      </c>
      <c r="G123" s="217"/>
      <c r="H123" s="220">
        <v>287.5</v>
      </c>
      <c r="I123" s="221"/>
      <c r="J123" s="221"/>
      <c r="K123" s="217"/>
      <c r="L123" s="217"/>
      <c r="M123" s="222"/>
      <c r="N123" s="223"/>
      <c r="O123" s="224"/>
      <c r="P123" s="224"/>
      <c r="Q123" s="224"/>
      <c r="R123" s="224"/>
      <c r="S123" s="224"/>
      <c r="T123" s="224"/>
      <c r="U123" s="224"/>
      <c r="V123" s="224"/>
      <c r="W123" s="224"/>
      <c r="X123" s="225"/>
      <c r="AT123" s="226" t="s">
        <v>191</v>
      </c>
      <c r="AU123" s="226" t="s">
        <v>150</v>
      </c>
      <c r="AV123" s="14" t="s">
        <v>150</v>
      </c>
      <c r="AW123" s="14" t="s">
        <v>4</v>
      </c>
      <c r="AX123" s="14" t="s">
        <v>84</v>
      </c>
      <c r="AY123" s="226" t="s">
        <v>141</v>
      </c>
    </row>
    <row r="124" spans="1:65" s="2" customFormat="1" ht="37.9" customHeight="1">
      <c r="A124" s="37"/>
      <c r="B124" s="38"/>
      <c r="C124" s="179" t="s">
        <v>460</v>
      </c>
      <c r="D124" s="179" t="s">
        <v>144</v>
      </c>
      <c r="E124" s="180" t="s">
        <v>1483</v>
      </c>
      <c r="F124" s="181" t="s">
        <v>1484</v>
      </c>
      <c r="G124" s="182" t="s">
        <v>362</v>
      </c>
      <c r="H124" s="183">
        <v>400</v>
      </c>
      <c r="I124" s="184"/>
      <c r="J124" s="184"/>
      <c r="K124" s="185">
        <f>ROUND(P124*H124,2)</f>
        <v>0</v>
      </c>
      <c r="L124" s="181" t="s">
        <v>184</v>
      </c>
      <c r="M124" s="42"/>
      <c r="N124" s="186" t="s">
        <v>22</v>
      </c>
      <c r="O124" s="187" t="s">
        <v>46</v>
      </c>
      <c r="P124" s="188">
        <f>I124+J124</f>
        <v>0</v>
      </c>
      <c r="Q124" s="188">
        <f>ROUND(I124*H124,2)</f>
        <v>0</v>
      </c>
      <c r="R124" s="188">
        <f>ROUND(J124*H124,2)</f>
        <v>0</v>
      </c>
      <c r="S124" s="67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Y124" s="37"/>
      <c r="Z124" s="37"/>
      <c r="AA124" s="37"/>
      <c r="AB124" s="37"/>
      <c r="AC124" s="37"/>
      <c r="AD124" s="37"/>
      <c r="AE124" s="37"/>
      <c r="AR124" s="191" t="s">
        <v>371</v>
      </c>
      <c r="AT124" s="191" t="s">
        <v>144</v>
      </c>
      <c r="AU124" s="191" t="s">
        <v>150</v>
      </c>
      <c r="AY124" s="20" t="s">
        <v>141</v>
      </c>
      <c r="BE124" s="192">
        <f>IF(O124="základní",K124,0)</f>
        <v>0</v>
      </c>
      <c r="BF124" s="192">
        <f>IF(O124="snížená",K124,0)</f>
        <v>0</v>
      </c>
      <c r="BG124" s="192">
        <f>IF(O124="zákl. přenesená",K124,0)</f>
        <v>0</v>
      </c>
      <c r="BH124" s="192">
        <f>IF(O124="sníž. přenesená",K124,0)</f>
        <v>0</v>
      </c>
      <c r="BI124" s="192">
        <f>IF(O124="nulová",K124,0)</f>
        <v>0</v>
      </c>
      <c r="BJ124" s="20" t="s">
        <v>150</v>
      </c>
      <c r="BK124" s="192">
        <f>ROUND(P124*H124,2)</f>
        <v>0</v>
      </c>
      <c r="BL124" s="20" t="s">
        <v>371</v>
      </c>
      <c r="BM124" s="191" t="s">
        <v>1485</v>
      </c>
    </row>
    <row r="125" spans="1:65" s="2" customFormat="1" ht="11.25">
      <c r="A125" s="37"/>
      <c r="B125" s="38"/>
      <c r="C125" s="39"/>
      <c r="D125" s="199" t="s">
        <v>187</v>
      </c>
      <c r="E125" s="39"/>
      <c r="F125" s="200" t="s">
        <v>1486</v>
      </c>
      <c r="G125" s="39"/>
      <c r="H125" s="39"/>
      <c r="I125" s="201"/>
      <c r="J125" s="201"/>
      <c r="K125" s="39"/>
      <c r="L125" s="39"/>
      <c r="M125" s="42"/>
      <c r="N125" s="202"/>
      <c r="O125" s="203"/>
      <c r="P125" s="67"/>
      <c r="Q125" s="67"/>
      <c r="R125" s="67"/>
      <c r="S125" s="67"/>
      <c r="T125" s="67"/>
      <c r="U125" s="67"/>
      <c r="V125" s="67"/>
      <c r="W125" s="67"/>
      <c r="X125" s="68"/>
      <c r="Y125" s="37"/>
      <c r="Z125" s="37"/>
      <c r="AA125" s="37"/>
      <c r="AB125" s="37"/>
      <c r="AC125" s="37"/>
      <c r="AD125" s="37"/>
      <c r="AE125" s="37"/>
      <c r="AT125" s="20" t="s">
        <v>187</v>
      </c>
      <c r="AU125" s="20" t="s">
        <v>150</v>
      </c>
    </row>
    <row r="126" spans="1:65" s="2" customFormat="1" ht="24.2" customHeight="1">
      <c r="A126" s="37"/>
      <c r="B126" s="38"/>
      <c r="C126" s="249" t="s">
        <v>868</v>
      </c>
      <c r="D126" s="249" t="s">
        <v>305</v>
      </c>
      <c r="E126" s="250" t="s">
        <v>1487</v>
      </c>
      <c r="F126" s="251" t="s">
        <v>1488</v>
      </c>
      <c r="G126" s="252" t="s">
        <v>362</v>
      </c>
      <c r="H126" s="253">
        <v>460</v>
      </c>
      <c r="I126" s="254"/>
      <c r="J126" s="255"/>
      <c r="K126" s="256">
        <f>ROUND(P126*H126,2)</f>
        <v>0</v>
      </c>
      <c r="L126" s="251" t="s">
        <v>184</v>
      </c>
      <c r="M126" s="257"/>
      <c r="N126" s="258" t="s">
        <v>22</v>
      </c>
      <c r="O126" s="187" t="s">
        <v>46</v>
      </c>
      <c r="P126" s="188">
        <f>I126+J126</f>
        <v>0</v>
      </c>
      <c r="Q126" s="188">
        <f>ROUND(I126*H126,2)</f>
        <v>0</v>
      </c>
      <c r="R126" s="188">
        <f>ROUND(J126*H126,2)</f>
        <v>0</v>
      </c>
      <c r="S126" s="67"/>
      <c r="T126" s="189">
        <f>S126*H126</f>
        <v>0</v>
      </c>
      <c r="U126" s="189">
        <v>1.7000000000000001E-4</v>
      </c>
      <c r="V126" s="189">
        <f>U126*H126</f>
        <v>7.8200000000000006E-2</v>
      </c>
      <c r="W126" s="189">
        <v>0</v>
      </c>
      <c r="X126" s="190">
        <f>W126*H126</f>
        <v>0</v>
      </c>
      <c r="Y126" s="37"/>
      <c r="Z126" s="37"/>
      <c r="AA126" s="37"/>
      <c r="AB126" s="37"/>
      <c r="AC126" s="37"/>
      <c r="AD126" s="37"/>
      <c r="AE126" s="37"/>
      <c r="AR126" s="191" t="s">
        <v>475</v>
      </c>
      <c r="AT126" s="191" t="s">
        <v>305</v>
      </c>
      <c r="AU126" s="191" t="s">
        <v>150</v>
      </c>
      <c r="AY126" s="20" t="s">
        <v>141</v>
      </c>
      <c r="BE126" s="192">
        <f>IF(O126="základní",K126,0)</f>
        <v>0</v>
      </c>
      <c r="BF126" s="192">
        <f>IF(O126="snížená",K126,0)</f>
        <v>0</v>
      </c>
      <c r="BG126" s="192">
        <f>IF(O126="zákl. přenesená",K126,0)</f>
        <v>0</v>
      </c>
      <c r="BH126" s="192">
        <f>IF(O126="sníž. přenesená",K126,0)</f>
        <v>0</v>
      </c>
      <c r="BI126" s="192">
        <f>IF(O126="nulová",K126,0)</f>
        <v>0</v>
      </c>
      <c r="BJ126" s="20" t="s">
        <v>150</v>
      </c>
      <c r="BK126" s="192">
        <f>ROUND(P126*H126,2)</f>
        <v>0</v>
      </c>
      <c r="BL126" s="20" t="s">
        <v>371</v>
      </c>
      <c r="BM126" s="191" t="s">
        <v>1489</v>
      </c>
    </row>
    <row r="127" spans="1:65" s="14" customFormat="1" ht="11.25">
      <c r="B127" s="216"/>
      <c r="C127" s="217"/>
      <c r="D127" s="204" t="s">
        <v>191</v>
      </c>
      <c r="E127" s="217"/>
      <c r="F127" s="219" t="s">
        <v>1490</v>
      </c>
      <c r="G127" s="217"/>
      <c r="H127" s="220">
        <v>460</v>
      </c>
      <c r="I127" s="221"/>
      <c r="J127" s="221"/>
      <c r="K127" s="217"/>
      <c r="L127" s="217"/>
      <c r="M127" s="222"/>
      <c r="N127" s="223"/>
      <c r="O127" s="224"/>
      <c r="P127" s="224"/>
      <c r="Q127" s="224"/>
      <c r="R127" s="224"/>
      <c r="S127" s="224"/>
      <c r="T127" s="224"/>
      <c r="U127" s="224"/>
      <c r="V127" s="224"/>
      <c r="W127" s="224"/>
      <c r="X127" s="225"/>
      <c r="AT127" s="226" t="s">
        <v>191</v>
      </c>
      <c r="AU127" s="226" t="s">
        <v>150</v>
      </c>
      <c r="AV127" s="14" t="s">
        <v>150</v>
      </c>
      <c r="AW127" s="14" t="s">
        <v>4</v>
      </c>
      <c r="AX127" s="14" t="s">
        <v>84</v>
      </c>
      <c r="AY127" s="226" t="s">
        <v>141</v>
      </c>
    </row>
    <row r="128" spans="1:65" s="2" customFormat="1" ht="37.9" customHeight="1">
      <c r="A128" s="37"/>
      <c r="B128" s="38"/>
      <c r="C128" s="179" t="s">
        <v>538</v>
      </c>
      <c r="D128" s="179" t="s">
        <v>144</v>
      </c>
      <c r="E128" s="180" t="s">
        <v>1491</v>
      </c>
      <c r="F128" s="181" t="s">
        <v>1492</v>
      </c>
      <c r="G128" s="182" t="s">
        <v>362</v>
      </c>
      <c r="H128" s="183">
        <v>15</v>
      </c>
      <c r="I128" s="184"/>
      <c r="J128" s="184"/>
      <c r="K128" s="185">
        <f>ROUND(P128*H128,2)</f>
        <v>0</v>
      </c>
      <c r="L128" s="181" t="s">
        <v>184</v>
      </c>
      <c r="M128" s="42"/>
      <c r="N128" s="186" t="s">
        <v>22</v>
      </c>
      <c r="O128" s="187" t="s">
        <v>46</v>
      </c>
      <c r="P128" s="188">
        <f>I128+J128</f>
        <v>0</v>
      </c>
      <c r="Q128" s="188">
        <f>ROUND(I128*H128,2)</f>
        <v>0</v>
      </c>
      <c r="R128" s="188">
        <f>ROUND(J128*H128,2)</f>
        <v>0</v>
      </c>
      <c r="S128" s="67"/>
      <c r="T128" s="189">
        <f>S128*H128</f>
        <v>0</v>
      </c>
      <c r="U128" s="189">
        <v>0</v>
      </c>
      <c r="V128" s="189">
        <f>U128*H128</f>
        <v>0</v>
      </c>
      <c r="W128" s="189">
        <v>0</v>
      </c>
      <c r="X128" s="190">
        <f>W128*H128</f>
        <v>0</v>
      </c>
      <c r="Y128" s="37"/>
      <c r="Z128" s="37"/>
      <c r="AA128" s="37"/>
      <c r="AB128" s="37"/>
      <c r="AC128" s="37"/>
      <c r="AD128" s="37"/>
      <c r="AE128" s="37"/>
      <c r="AR128" s="191" t="s">
        <v>371</v>
      </c>
      <c r="AT128" s="191" t="s">
        <v>144</v>
      </c>
      <c r="AU128" s="191" t="s">
        <v>150</v>
      </c>
      <c r="AY128" s="20" t="s">
        <v>141</v>
      </c>
      <c r="BE128" s="192">
        <f>IF(O128="základní",K128,0)</f>
        <v>0</v>
      </c>
      <c r="BF128" s="192">
        <f>IF(O128="snížená",K128,0)</f>
        <v>0</v>
      </c>
      <c r="BG128" s="192">
        <f>IF(O128="zákl. přenesená",K128,0)</f>
        <v>0</v>
      </c>
      <c r="BH128" s="192">
        <f>IF(O128="sníž. přenesená",K128,0)</f>
        <v>0</v>
      </c>
      <c r="BI128" s="192">
        <f>IF(O128="nulová",K128,0)</f>
        <v>0</v>
      </c>
      <c r="BJ128" s="20" t="s">
        <v>150</v>
      </c>
      <c r="BK128" s="192">
        <f>ROUND(P128*H128,2)</f>
        <v>0</v>
      </c>
      <c r="BL128" s="20" t="s">
        <v>371</v>
      </c>
      <c r="BM128" s="191" t="s">
        <v>1493</v>
      </c>
    </row>
    <row r="129" spans="1:65" s="2" customFormat="1" ht="11.25">
      <c r="A129" s="37"/>
      <c r="B129" s="38"/>
      <c r="C129" s="39"/>
      <c r="D129" s="199" t="s">
        <v>187</v>
      </c>
      <c r="E129" s="39"/>
      <c r="F129" s="200" t="s">
        <v>1494</v>
      </c>
      <c r="G129" s="39"/>
      <c r="H129" s="39"/>
      <c r="I129" s="201"/>
      <c r="J129" s="201"/>
      <c r="K129" s="39"/>
      <c r="L129" s="39"/>
      <c r="M129" s="42"/>
      <c r="N129" s="202"/>
      <c r="O129" s="203"/>
      <c r="P129" s="67"/>
      <c r="Q129" s="67"/>
      <c r="R129" s="67"/>
      <c r="S129" s="67"/>
      <c r="T129" s="67"/>
      <c r="U129" s="67"/>
      <c r="V129" s="67"/>
      <c r="W129" s="67"/>
      <c r="X129" s="68"/>
      <c r="Y129" s="37"/>
      <c r="Z129" s="37"/>
      <c r="AA129" s="37"/>
      <c r="AB129" s="37"/>
      <c r="AC129" s="37"/>
      <c r="AD129" s="37"/>
      <c r="AE129" s="37"/>
      <c r="AT129" s="20" t="s">
        <v>187</v>
      </c>
      <c r="AU129" s="20" t="s">
        <v>150</v>
      </c>
    </row>
    <row r="130" spans="1:65" s="2" customFormat="1" ht="24.2" customHeight="1">
      <c r="A130" s="37"/>
      <c r="B130" s="38"/>
      <c r="C130" s="249" t="s">
        <v>556</v>
      </c>
      <c r="D130" s="249" t="s">
        <v>305</v>
      </c>
      <c r="E130" s="250" t="s">
        <v>1495</v>
      </c>
      <c r="F130" s="251" t="s">
        <v>1496</v>
      </c>
      <c r="G130" s="252" t="s">
        <v>362</v>
      </c>
      <c r="H130" s="253">
        <v>17.25</v>
      </c>
      <c r="I130" s="254"/>
      <c r="J130" s="255"/>
      <c r="K130" s="256">
        <f>ROUND(P130*H130,2)</f>
        <v>0</v>
      </c>
      <c r="L130" s="251" t="s">
        <v>184</v>
      </c>
      <c r="M130" s="257"/>
      <c r="N130" s="258" t="s">
        <v>22</v>
      </c>
      <c r="O130" s="187" t="s">
        <v>46</v>
      </c>
      <c r="P130" s="188">
        <f>I130+J130</f>
        <v>0</v>
      </c>
      <c r="Q130" s="188">
        <f>ROUND(I130*H130,2)</f>
        <v>0</v>
      </c>
      <c r="R130" s="188">
        <f>ROUND(J130*H130,2)</f>
        <v>0</v>
      </c>
      <c r="S130" s="67"/>
      <c r="T130" s="189">
        <f>S130*H130</f>
        <v>0</v>
      </c>
      <c r="U130" s="189">
        <v>6.4000000000000005E-4</v>
      </c>
      <c r="V130" s="189">
        <f>U130*H130</f>
        <v>1.1040000000000001E-2</v>
      </c>
      <c r="W130" s="189">
        <v>0</v>
      </c>
      <c r="X130" s="190">
        <f>W130*H130</f>
        <v>0</v>
      </c>
      <c r="Y130" s="37"/>
      <c r="Z130" s="37"/>
      <c r="AA130" s="37"/>
      <c r="AB130" s="37"/>
      <c r="AC130" s="37"/>
      <c r="AD130" s="37"/>
      <c r="AE130" s="37"/>
      <c r="AR130" s="191" t="s">
        <v>475</v>
      </c>
      <c r="AT130" s="191" t="s">
        <v>305</v>
      </c>
      <c r="AU130" s="191" t="s">
        <v>150</v>
      </c>
      <c r="AY130" s="20" t="s">
        <v>141</v>
      </c>
      <c r="BE130" s="192">
        <f>IF(O130="základní",K130,0)</f>
        <v>0</v>
      </c>
      <c r="BF130" s="192">
        <f>IF(O130="snížená",K130,0)</f>
        <v>0</v>
      </c>
      <c r="BG130" s="192">
        <f>IF(O130="zákl. přenesená",K130,0)</f>
        <v>0</v>
      </c>
      <c r="BH130" s="192">
        <f>IF(O130="sníž. přenesená",K130,0)</f>
        <v>0</v>
      </c>
      <c r="BI130" s="192">
        <f>IF(O130="nulová",K130,0)</f>
        <v>0</v>
      </c>
      <c r="BJ130" s="20" t="s">
        <v>150</v>
      </c>
      <c r="BK130" s="192">
        <f>ROUND(P130*H130,2)</f>
        <v>0</v>
      </c>
      <c r="BL130" s="20" t="s">
        <v>371</v>
      </c>
      <c r="BM130" s="191" t="s">
        <v>1497</v>
      </c>
    </row>
    <row r="131" spans="1:65" s="14" customFormat="1" ht="11.25">
      <c r="B131" s="216"/>
      <c r="C131" s="217"/>
      <c r="D131" s="204" t="s">
        <v>191</v>
      </c>
      <c r="E131" s="217"/>
      <c r="F131" s="219" t="s">
        <v>1498</v>
      </c>
      <c r="G131" s="217"/>
      <c r="H131" s="220">
        <v>17.25</v>
      </c>
      <c r="I131" s="221"/>
      <c r="J131" s="221"/>
      <c r="K131" s="217"/>
      <c r="L131" s="217"/>
      <c r="M131" s="222"/>
      <c r="N131" s="223"/>
      <c r="O131" s="224"/>
      <c r="P131" s="224"/>
      <c r="Q131" s="224"/>
      <c r="R131" s="224"/>
      <c r="S131" s="224"/>
      <c r="T131" s="224"/>
      <c r="U131" s="224"/>
      <c r="V131" s="224"/>
      <c r="W131" s="224"/>
      <c r="X131" s="225"/>
      <c r="AT131" s="226" t="s">
        <v>191</v>
      </c>
      <c r="AU131" s="226" t="s">
        <v>150</v>
      </c>
      <c r="AV131" s="14" t="s">
        <v>150</v>
      </c>
      <c r="AW131" s="14" t="s">
        <v>4</v>
      </c>
      <c r="AX131" s="14" t="s">
        <v>84</v>
      </c>
      <c r="AY131" s="226" t="s">
        <v>141</v>
      </c>
    </row>
    <row r="132" spans="1:65" s="2" customFormat="1" ht="37.9" customHeight="1">
      <c r="A132" s="37"/>
      <c r="B132" s="38"/>
      <c r="C132" s="179" t="s">
        <v>563</v>
      </c>
      <c r="D132" s="179" t="s">
        <v>144</v>
      </c>
      <c r="E132" s="180" t="s">
        <v>1499</v>
      </c>
      <c r="F132" s="181" t="s">
        <v>1500</v>
      </c>
      <c r="G132" s="182" t="s">
        <v>362</v>
      </c>
      <c r="H132" s="183">
        <v>60</v>
      </c>
      <c r="I132" s="184"/>
      <c r="J132" s="184"/>
      <c r="K132" s="185">
        <f>ROUND(P132*H132,2)</f>
        <v>0</v>
      </c>
      <c r="L132" s="181" t="s">
        <v>184</v>
      </c>
      <c r="M132" s="42"/>
      <c r="N132" s="186" t="s">
        <v>22</v>
      </c>
      <c r="O132" s="187" t="s">
        <v>46</v>
      </c>
      <c r="P132" s="188">
        <f>I132+J132</f>
        <v>0</v>
      </c>
      <c r="Q132" s="188">
        <f>ROUND(I132*H132,2)</f>
        <v>0</v>
      </c>
      <c r="R132" s="188">
        <f>ROUND(J132*H132,2)</f>
        <v>0</v>
      </c>
      <c r="S132" s="67"/>
      <c r="T132" s="189">
        <f>S132*H132</f>
        <v>0</v>
      </c>
      <c r="U132" s="189">
        <v>0</v>
      </c>
      <c r="V132" s="189">
        <f>U132*H132</f>
        <v>0</v>
      </c>
      <c r="W132" s="189">
        <v>0</v>
      </c>
      <c r="X132" s="190">
        <f>W132*H132</f>
        <v>0</v>
      </c>
      <c r="Y132" s="37"/>
      <c r="Z132" s="37"/>
      <c r="AA132" s="37"/>
      <c r="AB132" s="37"/>
      <c r="AC132" s="37"/>
      <c r="AD132" s="37"/>
      <c r="AE132" s="37"/>
      <c r="AR132" s="191" t="s">
        <v>371</v>
      </c>
      <c r="AT132" s="191" t="s">
        <v>144</v>
      </c>
      <c r="AU132" s="191" t="s">
        <v>150</v>
      </c>
      <c r="AY132" s="20" t="s">
        <v>141</v>
      </c>
      <c r="BE132" s="192">
        <f>IF(O132="základní",K132,0)</f>
        <v>0</v>
      </c>
      <c r="BF132" s="192">
        <f>IF(O132="snížená",K132,0)</f>
        <v>0</v>
      </c>
      <c r="BG132" s="192">
        <f>IF(O132="zákl. přenesená",K132,0)</f>
        <v>0</v>
      </c>
      <c r="BH132" s="192">
        <f>IF(O132="sníž. přenesená",K132,0)</f>
        <v>0</v>
      </c>
      <c r="BI132" s="192">
        <f>IF(O132="nulová",K132,0)</f>
        <v>0</v>
      </c>
      <c r="BJ132" s="20" t="s">
        <v>150</v>
      </c>
      <c r="BK132" s="192">
        <f>ROUND(P132*H132,2)</f>
        <v>0</v>
      </c>
      <c r="BL132" s="20" t="s">
        <v>371</v>
      </c>
      <c r="BM132" s="191" t="s">
        <v>1501</v>
      </c>
    </row>
    <row r="133" spans="1:65" s="2" customFormat="1" ht="11.25">
      <c r="A133" s="37"/>
      <c r="B133" s="38"/>
      <c r="C133" s="39"/>
      <c r="D133" s="199" t="s">
        <v>187</v>
      </c>
      <c r="E133" s="39"/>
      <c r="F133" s="200" t="s">
        <v>1502</v>
      </c>
      <c r="G133" s="39"/>
      <c r="H133" s="39"/>
      <c r="I133" s="201"/>
      <c r="J133" s="201"/>
      <c r="K133" s="39"/>
      <c r="L133" s="39"/>
      <c r="M133" s="42"/>
      <c r="N133" s="202"/>
      <c r="O133" s="203"/>
      <c r="P133" s="67"/>
      <c r="Q133" s="67"/>
      <c r="R133" s="67"/>
      <c r="S133" s="67"/>
      <c r="T133" s="67"/>
      <c r="U133" s="67"/>
      <c r="V133" s="67"/>
      <c r="W133" s="67"/>
      <c r="X133" s="68"/>
      <c r="Y133" s="37"/>
      <c r="Z133" s="37"/>
      <c r="AA133" s="37"/>
      <c r="AB133" s="37"/>
      <c r="AC133" s="37"/>
      <c r="AD133" s="37"/>
      <c r="AE133" s="37"/>
      <c r="AT133" s="20" t="s">
        <v>187</v>
      </c>
      <c r="AU133" s="20" t="s">
        <v>150</v>
      </c>
    </row>
    <row r="134" spans="1:65" s="2" customFormat="1" ht="24.2" customHeight="1">
      <c r="A134" s="37"/>
      <c r="B134" s="38"/>
      <c r="C134" s="249" t="s">
        <v>1074</v>
      </c>
      <c r="D134" s="249" t="s">
        <v>305</v>
      </c>
      <c r="E134" s="250" t="s">
        <v>1503</v>
      </c>
      <c r="F134" s="251" t="s">
        <v>1504</v>
      </c>
      <c r="G134" s="252" t="s">
        <v>362</v>
      </c>
      <c r="H134" s="253">
        <v>47.353000000000002</v>
      </c>
      <c r="I134" s="254"/>
      <c r="J134" s="255"/>
      <c r="K134" s="256">
        <f>ROUND(P134*H134,2)</f>
        <v>0</v>
      </c>
      <c r="L134" s="251" t="s">
        <v>184</v>
      </c>
      <c r="M134" s="257"/>
      <c r="N134" s="258" t="s">
        <v>22</v>
      </c>
      <c r="O134" s="187" t="s">
        <v>46</v>
      </c>
      <c r="P134" s="188">
        <f>I134+J134</f>
        <v>0</v>
      </c>
      <c r="Q134" s="188">
        <f>ROUND(I134*H134,2)</f>
        <v>0</v>
      </c>
      <c r="R134" s="188">
        <f>ROUND(J134*H134,2)</f>
        <v>0</v>
      </c>
      <c r="S134" s="67"/>
      <c r="T134" s="189">
        <f>S134*H134</f>
        <v>0</v>
      </c>
      <c r="U134" s="189">
        <v>1.6000000000000001E-4</v>
      </c>
      <c r="V134" s="189">
        <f>U134*H134</f>
        <v>7.5764800000000009E-3</v>
      </c>
      <c r="W134" s="189">
        <v>0</v>
      </c>
      <c r="X134" s="190">
        <f>W134*H134</f>
        <v>0</v>
      </c>
      <c r="Y134" s="37"/>
      <c r="Z134" s="37"/>
      <c r="AA134" s="37"/>
      <c r="AB134" s="37"/>
      <c r="AC134" s="37"/>
      <c r="AD134" s="37"/>
      <c r="AE134" s="37"/>
      <c r="AR134" s="191" t="s">
        <v>475</v>
      </c>
      <c r="AT134" s="191" t="s">
        <v>305</v>
      </c>
      <c r="AU134" s="191" t="s">
        <v>150</v>
      </c>
      <c r="AY134" s="20" t="s">
        <v>141</v>
      </c>
      <c r="BE134" s="192">
        <f>IF(O134="základní",K134,0)</f>
        <v>0</v>
      </c>
      <c r="BF134" s="192">
        <f>IF(O134="snížená",K134,0)</f>
        <v>0</v>
      </c>
      <c r="BG134" s="192">
        <f>IF(O134="zákl. přenesená",K134,0)</f>
        <v>0</v>
      </c>
      <c r="BH134" s="192">
        <f>IF(O134="sníž. přenesená",K134,0)</f>
        <v>0</v>
      </c>
      <c r="BI134" s="192">
        <f>IF(O134="nulová",K134,0)</f>
        <v>0</v>
      </c>
      <c r="BJ134" s="20" t="s">
        <v>150</v>
      </c>
      <c r="BK134" s="192">
        <f>ROUND(P134*H134,2)</f>
        <v>0</v>
      </c>
      <c r="BL134" s="20" t="s">
        <v>371</v>
      </c>
      <c r="BM134" s="191" t="s">
        <v>1505</v>
      </c>
    </row>
    <row r="135" spans="1:65" s="14" customFormat="1" ht="11.25">
      <c r="B135" s="216"/>
      <c r="C135" s="217"/>
      <c r="D135" s="204" t="s">
        <v>191</v>
      </c>
      <c r="E135" s="217"/>
      <c r="F135" s="219" t="s">
        <v>1506</v>
      </c>
      <c r="G135" s="217"/>
      <c r="H135" s="220">
        <v>47.353000000000002</v>
      </c>
      <c r="I135" s="221"/>
      <c r="J135" s="221"/>
      <c r="K135" s="217"/>
      <c r="L135" s="217"/>
      <c r="M135" s="222"/>
      <c r="N135" s="223"/>
      <c r="O135" s="224"/>
      <c r="P135" s="224"/>
      <c r="Q135" s="224"/>
      <c r="R135" s="224"/>
      <c r="S135" s="224"/>
      <c r="T135" s="224"/>
      <c r="U135" s="224"/>
      <c r="V135" s="224"/>
      <c r="W135" s="224"/>
      <c r="X135" s="225"/>
      <c r="AT135" s="226" t="s">
        <v>191</v>
      </c>
      <c r="AU135" s="226" t="s">
        <v>150</v>
      </c>
      <c r="AV135" s="14" t="s">
        <v>150</v>
      </c>
      <c r="AW135" s="14" t="s">
        <v>4</v>
      </c>
      <c r="AX135" s="14" t="s">
        <v>84</v>
      </c>
      <c r="AY135" s="226" t="s">
        <v>141</v>
      </c>
    </row>
    <row r="136" spans="1:65" s="2" customFormat="1" ht="24.2" customHeight="1">
      <c r="A136" s="37"/>
      <c r="B136" s="38"/>
      <c r="C136" s="249" t="s">
        <v>933</v>
      </c>
      <c r="D136" s="249" t="s">
        <v>305</v>
      </c>
      <c r="E136" s="250" t="s">
        <v>1507</v>
      </c>
      <c r="F136" s="251" t="s">
        <v>1508</v>
      </c>
      <c r="G136" s="252" t="s">
        <v>362</v>
      </c>
      <c r="H136" s="253">
        <v>21.646999999999998</v>
      </c>
      <c r="I136" s="254"/>
      <c r="J136" s="255"/>
      <c r="K136" s="256">
        <f>ROUND(P136*H136,2)</f>
        <v>0</v>
      </c>
      <c r="L136" s="251" t="s">
        <v>184</v>
      </c>
      <c r="M136" s="257"/>
      <c r="N136" s="258" t="s">
        <v>22</v>
      </c>
      <c r="O136" s="187" t="s">
        <v>46</v>
      </c>
      <c r="P136" s="188">
        <f>I136+J136</f>
        <v>0</v>
      </c>
      <c r="Q136" s="188">
        <f>ROUND(I136*H136,2)</f>
        <v>0</v>
      </c>
      <c r="R136" s="188">
        <f>ROUND(J136*H136,2)</f>
        <v>0</v>
      </c>
      <c r="S136" s="67"/>
      <c r="T136" s="189">
        <f>S136*H136</f>
        <v>0</v>
      </c>
      <c r="U136" s="189">
        <v>2.5000000000000001E-4</v>
      </c>
      <c r="V136" s="189">
        <f>U136*H136</f>
        <v>5.4117499999999999E-3</v>
      </c>
      <c r="W136" s="189">
        <v>0</v>
      </c>
      <c r="X136" s="190">
        <f>W136*H136</f>
        <v>0</v>
      </c>
      <c r="Y136" s="37"/>
      <c r="Z136" s="37"/>
      <c r="AA136" s="37"/>
      <c r="AB136" s="37"/>
      <c r="AC136" s="37"/>
      <c r="AD136" s="37"/>
      <c r="AE136" s="37"/>
      <c r="AR136" s="191" t="s">
        <v>475</v>
      </c>
      <c r="AT136" s="191" t="s">
        <v>305</v>
      </c>
      <c r="AU136" s="191" t="s">
        <v>150</v>
      </c>
      <c r="AY136" s="20" t="s">
        <v>141</v>
      </c>
      <c r="BE136" s="192">
        <f>IF(O136="základní",K136,0)</f>
        <v>0</v>
      </c>
      <c r="BF136" s="192">
        <f>IF(O136="snížená",K136,0)</f>
        <v>0</v>
      </c>
      <c r="BG136" s="192">
        <f>IF(O136="zákl. přenesená",K136,0)</f>
        <v>0</v>
      </c>
      <c r="BH136" s="192">
        <f>IF(O136="sníž. přenesená",K136,0)</f>
        <v>0</v>
      </c>
      <c r="BI136" s="192">
        <f>IF(O136="nulová",K136,0)</f>
        <v>0</v>
      </c>
      <c r="BJ136" s="20" t="s">
        <v>150</v>
      </c>
      <c r="BK136" s="192">
        <f>ROUND(P136*H136,2)</f>
        <v>0</v>
      </c>
      <c r="BL136" s="20" t="s">
        <v>371</v>
      </c>
      <c r="BM136" s="191" t="s">
        <v>1509</v>
      </c>
    </row>
    <row r="137" spans="1:65" s="14" customFormat="1" ht="11.25">
      <c r="B137" s="216"/>
      <c r="C137" s="217"/>
      <c r="D137" s="204" t="s">
        <v>191</v>
      </c>
      <c r="E137" s="217"/>
      <c r="F137" s="219" t="s">
        <v>1510</v>
      </c>
      <c r="G137" s="217"/>
      <c r="H137" s="220">
        <v>21.646999999999998</v>
      </c>
      <c r="I137" s="221"/>
      <c r="J137" s="221"/>
      <c r="K137" s="217"/>
      <c r="L137" s="217"/>
      <c r="M137" s="222"/>
      <c r="N137" s="223"/>
      <c r="O137" s="224"/>
      <c r="P137" s="224"/>
      <c r="Q137" s="224"/>
      <c r="R137" s="224"/>
      <c r="S137" s="224"/>
      <c r="T137" s="224"/>
      <c r="U137" s="224"/>
      <c r="V137" s="224"/>
      <c r="W137" s="224"/>
      <c r="X137" s="225"/>
      <c r="AT137" s="226" t="s">
        <v>191</v>
      </c>
      <c r="AU137" s="226" t="s">
        <v>150</v>
      </c>
      <c r="AV137" s="14" t="s">
        <v>150</v>
      </c>
      <c r="AW137" s="14" t="s">
        <v>4</v>
      </c>
      <c r="AX137" s="14" t="s">
        <v>84</v>
      </c>
      <c r="AY137" s="226" t="s">
        <v>141</v>
      </c>
    </row>
    <row r="138" spans="1:65" s="2" customFormat="1" ht="44.25" customHeight="1">
      <c r="A138" s="37"/>
      <c r="B138" s="38"/>
      <c r="C138" s="179" t="s">
        <v>1082</v>
      </c>
      <c r="D138" s="179" t="s">
        <v>144</v>
      </c>
      <c r="E138" s="180" t="s">
        <v>1511</v>
      </c>
      <c r="F138" s="181" t="s">
        <v>1512</v>
      </c>
      <c r="G138" s="182" t="s">
        <v>362</v>
      </c>
      <c r="H138" s="183">
        <v>30</v>
      </c>
      <c r="I138" s="184"/>
      <c r="J138" s="184"/>
      <c r="K138" s="185">
        <f>ROUND(P138*H138,2)</f>
        <v>0</v>
      </c>
      <c r="L138" s="181" t="s">
        <v>184</v>
      </c>
      <c r="M138" s="42"/>
      <c r="N138" s="186" t="s">
        <v>22</v>
      </c>
      <c r="O138" s="187" t="s">
        <v>46</v>
      </c>
      <c r="P138" s="188">
        <f>I138+J138</f>
        <v>0</v>
      </c>
      <c r="Q138" s="188">
        <f>ROUND(I138*H138,2)</f>
        <v>0</v>
      </c>
      <c r="R138" s="188">
        <f>ROUND(J138*H138,2)</f>
        <v>0</v>
      </c>
      <c r="S138" s="67"/>
      <c r="T138" s="189">
        <f>S138*H138</f>
        <v>0</v>
      </c>
      <c r="U138" s="189">
        <v>0</v>
      </c>
      <c r="V138" s="189">
        <f>U138*H138</f>
        <v>0</v>
      </c>
      <c r="W138" s="189">
        <v>0</v>
      </c>
      <c r="X138" s="190">
        <f>W138*H138</f>
        <v>0</v>
      </c>
      <c r="Y138" s="37"/>
      <c r="Z138" s="37"/>
      <c r="AA138" s="37"/>
      <c r="AB138" s="37"/>
      <c r="AC138" s="37"/>
      <c r="AD138" s="37"/>
      <c r="AE138" s="37"/>
      <c r="AR138" s="191" t="s">
        <v>371</v>
      </c>
      <c r="AT138" s="191" t="s">
        <v>144</v>
      </c>
      <c r="AU138" s="191" t="s">
        <v>150</v>
      </c>
      <c r="AY138" s="20" t="s">
        <v>141</v>
      </c>
      <c r="BE138" s="192">
        <f>IF(O138="základní",K138,0)</f>
        <v>0</v>
      </c>
      <c r="BF138" s="192">
        <f>IF(O138="snížená",K138,0)</f>
        <v>0</v>
      </c>
      <c r="BG138" s="192">
        <f>IF(O138="zákl. přenesená",K138,0)</f>
        <v>0</v>
      </c>
      <c r="BH138" s="192">
        <f>IF(O138="sníž. přenesená",K138,0)</f>
        <v>0</v>
      </c>
      <c r="BI138" s="192">
        <f>IF(O138="nulová",K138,0)</f>
        <v>0</v>
      </c>
      <c r="BJ138" s="20" t="s">
        <v>150</v>
      </c>
      <c r="BK138" s="192">
        <f>ROUND(P138*H138,2)</f>
        <v>0</v>
      </c>
      <c r="BL138" s="20" t="s">
        <v>371</v>
      </c>
      <c r="BM138" s="191" t="s">
        <v>1513</v>
      </c>
    </row>
    <row r="139" spans="1:65" s="2" customFormat="1" ht="11.25">
      <c r="A139" s="37"/>
      <c r="B139" s="38"/>
      <c r="C139" s="39"/>
      <c r="D139" s="199" t="s">
        <v>187</v>
      </c>
      <c r="E139" s="39"/>
      <c r="F139" s="200" t="s">
        <v>1514</v>
      </c>
      <c r="G139" s="39"/>
      <c r="H139" s="39"/>
      <c r="I139" s="201"/>
      <c r="J139" s="201"/>
      <c r="K139" s="39"/>
      <c r="L139" s="39"/>
      <c r="M139" s="42"/>
      <c r="N139" s="202"/>
      <c r="O139" s="203"/>
      <c r="P139" s="67"/>
      <c r="Q139" s="67"/>
      <c r="R139" s="67"/>
      <c r="S139" s="67"/>
      <c r="T139" s="67"/>
      <c r="U139" s="67"/>
      <c r="V139" s="67"/>
      <c r="W139" s="67"/>
      <c r="X139" s="68"/>
      <c r="Y139" s="37"/>
      <c r="Z139" s="37"/>
      <c r="AA139" s="37"/>
      <c r="AB139" s="37"/>
      <c r="AC139" s="37"/>
      <c r="AD139" s="37"/>
      <c r="AE139" s="37"/>
      <c r="AT139" s="20" t="s">
        <v>187</v>
      </c>
      <c r="AU139" s="20" t="s">
        <v>150</v>
      </c>
    </row>
    <row r="140" spans="1:65" s="2" customFormat="1" ht="37.9" customHeight="1">
      <c r="A140" s="37"/>
      <c r="B140" s="38"/>
      <c r="C140" s="249" t="s">
        <v>638</v>
      </c>
      <c r="D140" s="249" t="s">
        <v>305</v>
      </c>
      <c r="E140" s="250" t="s">
        <v>1515</v>
      </c>
      <c r="F140" s="251" t="s">
        <v>1516</v>
      </c>
      <c r="G140" s="252" t="s">
        <v>362</v>
      </c>
      <c r="H140" s="253">
        <v>34.5</v>
      </c>
      <c r="I140" s="254"/>
      <c r="J140" s="255"/>
      <c r="K140" s="256">
        <f>ROUND(P140*H140,2)</f>
        <v>0</v>
      </c>
      <c r="L140" s="251" t="s">
        <v>184</v>
      </c>
      <c r="M140" s="257"/>
      <c r="N140" s="258" t="s">
        <v>22</v>
      </c>
      <c r="O140" s="187" t="s">
        <v>46</v>
      </c>
      <c r="P140" s="188">
        <f>I140+J140</f>
        <v>0</v>
      </c>
      <c r="Q140" s="188">
        <f>ROUND(I140*H140,2)</f>
        <v>0</v>
      </c>
      <c r="R140" s="188">
        <f>ROUND(J140*H140,2)</f>
        <v>0</v>
      </c>
      <c r="S140" s="67"/>
      <c r="T140" s="189">
        <f>S140*H140</f>
        <v>0</v>
      </c>
      <c r="U140" s="189">
        <v>1.2E-4</v>
      </c>
      <c r="V140" s="189">
        <f>U140*H140</f>
        <v>4.1400000000000005E-3</v>
      </c>
      <c r="W140" s="189">
        <v>0</v>
      </c>
      <c r="X140" s="190">
        <f>W140*H140</f>
        <v>0</v>
      </c>
      <c r="Y140" s="37"/>
      <c r="Z140" s="37"/>
      <c r="AA140" s="37"/>
      <c r="AB140" s="37"/>
      <c r="AC140" s="37"/>
      <c r="AD140" s="37"/>
      <c r="AE140" s="37"/>
      <c r="AR140" s="191" t="s">
        <v>475</v>
      </c>
      <c r="AT140" s="191" t="s">
        <v>305</v>
      </c>
      <c r="AU140" s="191" t="s">
        <v>150</v>
      </c>
      <c r="AY140" s="20" t="s">
        <v>141</v>
      </c>
      <c r="BE140" s="192">
        <f>IF(O140="základní",K140,0)</f>
        <v>0</v>
      </c>
      <c r="BF140" s="192">
        <f>IF(O140="snížená",K140,0)</f>
        <v>0</v>
      </c>
      <c r="BG140" s="192">
        <f>IF(O140="zákl. přenesená",K140,0)</f>
        <v>0</v>
      </c>
      <c r="BH140" s="192">
        <f>IF(O140="sníž. přenesená",K140,0)</f>
        <v>0</v>
      </c>
      <c r="BI140" s="192">
        <f>IF(O140="nulová",K140,0)</f>
        <v>0</v>
      </c>
      <c r="BJ140" s="20" t="s">
        <v>150</v>
      </c>
      <c r="BK140" s="192">
        <f>ROUND(P140*H140,2)</f>
        <v>0</v>
      </c>
      <c r="BL140" s="20" t="s">
        <v>371</v>
      </c>
      <c r="BM140" s="191" t="s">
        <v>1517</v>
      </c>
    </row>
    <row r="141" spans="1:65" s="14" customFormat="1" ht="11.25">
      <c r="B141" s="216"/>
      <c r="C141" s="217"/>
      <c r="D141" s="204" t="s">
        <v>191</v>
      </c>
      <c r="E141" s="217"/>
      <c r="F141" s="219" t="s">
        <v>1518</v>
      </c>
      <c r="G141" s="217"/>
      <c r="H141" s="220">
        <v>34.5</v>
      </c>
      <c r="I141" s="221"/>
      <c r="J141" s="221"/>
      <c r="K141" s="217"/>
      <c r="L141" s="217"/>
      <c r="M141" s="222"/>
      <c r="N141" s="223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AT141" s="226" t="s">
        <v>191</v>
      </c>
      <c r="AU141" s="226" t="s">
        <v>150</v>
      </c>
      <c r="AV141" s="14" t="s">
        <v>150</v>
      </c>
      <c r="AW141" s="14" t="s">
        <v>4</v>
      </c>
      <c r="AX141" s="14" t="s">
        <v>84</v>
      </c>
      <c r="AY141" s="226" t="s">
        <v>141</v>
      </c>
    </row>
    <row r="142" spans="1:65" s="2" customFormat="1" ht="33" customHeight="1">
      <c r="A142" s="37"/>
      <c r="B142" s="38"/>
      <c r="C142" s="179" t="s">
        <v>1091</v>
      </c>
      <c r="D142" s="179" t="s">
        <v>144</v>
      </c>
      <c r="E142" s="180" t="s">
        <v>800</v>
      </c>
      <c r="F142" s="181" t="s">
        <v>801</v>
      </c>
      <c r="G142" s="182" t="s">
        <v>155</v>
      </c>
      <c r="H142" s="183">
        <v>160</v>
      </c>
      <c r="I142" s="184"/>
      <c r="J142" s="184"/>
      <c r="K142" s="185">
        <f>ROUND(P142*H142,2)</f>
        <v>0</v>
      </c>
      <c r="L142" s="181" t="s">
        <v>184</v>
      </c>
      <c r="M142" s="42"/>
      <c r="N142" s="186" t="s">
        <v>22</v>
      </c>
      <c r="O142" s="187" t="s">
        <v>46</v>
      </c>
      <c r="P142" s="188">
        <f>I142+J142</f>
        <v>0</v>
      </c>
      <c r="Q142" s="188">
        <f>ROUND(I142*H142,2)</f>
        <v>0</v>
      </c>
      <c r="R142" s="188">
        <f>ROUND(J142*H142,2)</f>
        <v>0</v>
      </c>
      <c r="S142" s="67"/>
      <c r="T142" s="189">
        <f>S142*H142</f>
        <v>0</v>
      </c>
      <c r="U142" s="189">
        <v>0</v>
      </c>
      <c r="V142" s="189">
        <f>U142*H142</f>
        <v>0</v>
      </c>
      <c r="W142" s="189">
        <v>0</v>
      </c>
      <c r="X142" s="190">
        <f>W142*H142</f>
        <v>0</v>
      </c>
      <c r="Y142" s="37"/>
      <c r="Z142" s="37"/>
      <c r="AA142" s="37"/>
      <c r="AB142" s="37"/>
      <c r="AC142" s="37"/>
      <c r="AD142" s="37"/>
      <c r="AE142" s="37"/>
      <c r="AR142" s="191" t="s">
        <v>371</v>
      </c>
      <c r="AT142" s="191" t="s">
        <v>144</v>
      </c>
      <c r="AU142" s="191" t="s">
        <v>150</v>
      </c>
      <c r="AY142" s="20" t="s">
        <v>141</v>
      </c>
      <c r="BE142" s="192">
        <f>IF(O142="základní",K142,0)</f>
        <v>0</v>
      </c>
      <c r="BF142" s="192">
        <f>IF(O142="snížená",K142,0)</f>
        <v>0</v>
      </c>
      <c r="BG142" s="192">
        <f>IF(O142="zákl. přenesená",K142,0)</f>
        <v>0</v>
      </c>
      <c r="BH142" s="192">
        <f>IF(O142="sníž. přenesená",K142,0)</f>
        <v>0</v>
      </c>
      <c r="BI142" s="192">
        <f>IF(O142="nulová",K142,0)</f>
        <v>0</v>
      </c>
      <c r="BJ142" s="20" t="s">
        <v>150</v>
      </c>
      <c r="BK142" s="192">
        <f>ROUND(P142*H142,2)</f>
        <v>0</v>
      </c>
      <c r="BL142" s="20" t="s">
        <v>371</v>
      </c>
      <c r="BM142" s="191" t="s">
        <v>1519</v>
      </c>
    </row>
    <row r="143" spans="1:65" s="2" customFormat="1" ht="11.25">
      <c r="A143" s="37"/>
      <c r="B143" s="38"/>
      <c r="C143" s="39"/>
      <c r="D143" s="199" t="s">
        <v>187</v>
      </c>
      <c r="E143" s="39"/>
      <c r="F143" s="200" t="s">
        <v>803</v>
      </c>
      <c r="G143" s="39"/>
      <c r="H143" s="39"/>
      <c r="I143" s="201"/>
      <c r="J143" s="201"/>
      <c r="K143" s="39"/>
      <c r="L143" s="39"/>
      <c r="M143" s="42"/>
      <c r="N143" s="202"/>
      <c r="O143" s="203"/>
      <c r="P143" s="67"/>
      <c r="Q143" s="67"/>
      <c r="R143" s="67"/>
      <c r="S143" s="67"/>
      <c r="T143" s="67"/>
      <c r="U143" s="67"/>
      <c r="V143" s="67"/>
      <c r="W143" s="67"/>
      <c r="X143" s="68"/>
      <c r="Y143" s="37"/>
      <c r="Z143" s="37"/>
      <c r="AA143" s="37"/>
      <c r="AB143" s="37"/>
      <c r="AC143" s="37"/>
      <c r="AD143" s="37"/>
      <c r="AE143" s="37"/>
      <c r="AT143" s="20" t="s">
        <v>187</v>
      </c>
      <c r="AU143" s="20" t="s">
        <v>150</v>
      </c>
    </row>
    <row r="144" spans="1:65" s="2" customFormat="1" ht="33" customHeight="1">
      <c r="A144" s="37"/>
      <c r="B144" s="38"/>
      <c r="C144" s="179" t="s">
        <v>475</v>
      </c>
      <c r="D144" s="179" t="s">
        <v>144</v>
      </c>
      <c r="E144" s="180" t="s">
        <v>1520</v>
      </c>
      <c r="F144" s="181" t="s">
        <v>1521</v>
      </c>
      <c r="G144" s="182" t="s">
        <v>155</v>
      </c>
      <c r="H144" s="183">
        <v>5</v>
      </c>
      <c r="I144" s="184"/>
      <c r="J144" s="184"/>
      <c r="K144" s="185">
        <f>ROUND(P144*H144,2)</f>
        <v>0</v>
      </c>
      <c r="L144" s="181" t="s">
        <v>184</v>
      </c>
      <c r="M144" s="42"/>
      <c r="N144" s="186" t="s">
        <v>22</v>
      </c>
      <c r="O144" s="187" t="s">
        <v>46</v>
      </c>
      <c r="P144" s="188">
        <f>I144+J144</f>
        <v>0</v>
      </c>
      <c r="Q144" s="188">
        <f>ROUND(I144*H144,2)</f>
        <v>0</v>
      </c>
      <c r="R144" s="188">
        <f>ROUND(J144*H144,2)</f>
        <v>0</v>
      </c>
      <c r="S144" s="67"/>
      <c r="T144" s="189">
        <f>S144*H144</f>
        <v>0</v>
      </c>
      <c r="U144" s="189">
        <v>0</v>
      </c>
      <c r="V144" s="189">
        <f>U144*H144</f>
        <v>0</v>
      </c>
      <c r="W144" s="189">
        <v>0</v>
      </c>
      <c r="X144" s="190">
        <f>W144*H144</f>
        <v>0</v>
      </c>
      <c r="Y144" s="37"/>
      <c r="Z144" s="37"/>
      <c r="AA144" s="37"/>
      <c r="AB144" s="37"/>
      <c r="AC144" s="37"/>
      <c r="AD144" s="37"/>
      <c r="AE144" s="37"/>
      <c r="AR144" s="191" t="s">
        <v>371</v>
      </c>
      <c r="AT144" s="191" t="s">
        <v>144</v>
      </c>
      <c r="AU144" s="191" t="s">
        <v>150</v>
      </c>
      <c r="AY144" s="20" t="s">
        <v>141</v>
      </c>
      <c r="BE144" s="192">
        <f>IF(O144="základní",K144,0)</f>
        <v>0</v>
      </c>
      <c r="BF144" s="192">
        <f>IF(O144="snížená",K144,0)</f>
        <v>0</v>
      </c>
      <c r="BG144" s="192">
        <f>IF(O144="zákl. přenesená",K144,0)</f>
        <v>0</v>
      </c>
      <c r="BH144" s="192">
        <f>IF(O144="sníž. přenesená",K144,0)</f>
        <v>0</v>
      </c>
      <c r="BI144" s="192">
        <f>IF(O144="nulová",K144,0)</f>
        <v>0</v>
      </c>
      <c r="BJ144" s="20" t="s">
        <v>150</v>
      </c>
      <c r="BK144" s="192">
        <f>ROUND(P144*H144,2)</f>
        <v>0</v>
      </c>
      <c r="BL144" s="20" t="s">
        <v>371</v>
      </c>
      <c r="BM144" s="191" t="s">
        <v>1522</v>
      </c>
    </row>
    <row r="145" spans="1:65" s="2" customFormat="1" ht="11.25">
      <c r="A145" s="37"/>
      <c r="B145" s="38"/>
      <c r="C145" s="39"/>
      <c r="D145" s="199" t="s">
        <v>187</v>
      </c>
      <c r="E145" s="39"/>
      <c r="F145" s="200" t="s">
        <v>1523</v>
      </c>
      <c r="G145" s="39"/>
      <c r="H145" s="39"/>
      <c r="I145" s="201"/>
      <c r="J145" s="201"/>
      <c r="K145" s="39"/>
      <c r="L145" s="39"/>
      <c r="M145" s="42"/>
      <c r="N145" s="202"/>
      <c r="O145" s="203"/>
      <c r="P145" s="67"/>
      <c r="Q145" s="67"/>
      <c r="R145" s="67"/>
      <c r="S145" s="67"/>
      <c r="T145" s="67"/>
      <c r="U145" s="67"/>
      <c r="V145" s="67"/>
      <c r="W145" s="67"/>
      <c r="X145" s="68"/>
      <c r="Y145" s="37"/>
      <c r="Z145" s="37"/>
      <c r="AA145" s="37"/>
      <c r="AB145" s="37"/>
      <c r="AC145" s="37"/>
      <c r="AD145" s="37"/>
      <c r="AE145" s="37"/>
      <c r="AT145" s="20" t="s">
        <v>187</v>
      </c>
      <c r="AU145" s="20" t="s">
        <v>150</v>
      </c>
    </row>
    <row r="146" spans="1:65" s="2" customFormat="1" ht="33" customHeight="1">
      <c r="A146" s="37"/>
      <c r="B146" s="38"/>
      <c r="C146" s="179" t="s">
        <v>732</v>
      </c>
      <c r="D146" s="179" t="s">
        <v>144</v>
      </c>
      <c r="E146" s="180" t="s">
        <v>1524</v>
      </c>
      <c r="F146" s="181" t="s">
        <v>1525</v>
      </c>
      <c r="G146" s="182" t="s">
        <v>155</v>
      </c>
      <c r="H146" s="183">
        <v>5</v>
      </c>
      <c r="I146" s="184"/>
      <c r="J146" s="184"/>
      <c r="K146" s="185">
        <f>ROUND(P146*H146,2)</f>
        <v>0</v>
      </c>
      <c r="L146" s="181" t="s">
        <v>184</v>
      </c>
      <c r="M146" s="42"/>
      <c r="N146" s="186" t="s">
        <v>22</v>
      </c>
      <c r="O146" s="187" t="s">
        <v>46</v>
      </c>
      <c r="P146" s="188">
        <f>I146+J146</f>
        <v>0</v>
      </c>
      <c r="Q146" s="188">
        <f>ROUND(I146*H146,2)</f>
        <v>0</v>
      </c>
      <c r="R146" s="188">
        <f>ROUND(J146*H146,2)</f>
        <v>0</v>
      </c>
      <c r="S146" s="67"/>
      <c r="T146" s="189">
        <f>S146*H146</f>
        <v>0</v>
      </c>
      <c r="U146" s="189">
        <v>0</v>
      </c>
      <c r="V146" s="189">
        <f>U146*H146</f>
        <v>0</v>
      </c>
      <c r="W146" s="189">
        <v>0</v>
      </c>
      <c r="X146" s="190">
        <f>W146*H146</f>
        <v>0</v>
      </c>
      <c r="Y146" s="37"/>
      <c r="Z146" s="37"/>
      <c r="AA146" s="37"/>
      <c r="AB146" s="37"/>
      <c r="AC146" s="37"/>
      <c r="AD146" s="37"/>
      <c r="AE146" s="37"/>
      <c r="AR146" s="191" t="s">
        <v>371</v>
      </c>
      <c r="AT146" s="191" t="s">
        <v>144</v>
      </c>
      <c r="AU146" s="191" t="s">
        <v>150</v>
      </c>
      <c r="AY146" s="20" t="s">
        <v>141</v>
      </c>
      <c r="BE146" s="192">
        <f>IF(O146="základní",K146,0)</f>
        <v>0</v>
      </c>
      <c r="BF146" s="192">
        <f>IF(O146="snížená",K146,0)</f>
        <v>0</v>
      </c>
      <c r="BG146" s="192">
        <f>IF(O146="zákl. přenesená",K146,0)</f>
        <v>0</v>
      </c>
      <c r="BH146" s="192">
        <f>IF(O146="sníž. přenesená",K146,0)</f>
        <v>0</v>
      </c>
      <c r="BI146" s="192">
        <f>IF(O146="nulová",K146,0)</f>
        <v>0</v>
      </c>
      <c r="BJ146" s="20" t="s">
        <v>150</v>
      </c>
      <c r="BK146" s="192">
        <f>ROUND(P146*H146,2)</f>
        <v>0</v>
      </c>
      <c r="BL146" s="20" t="s">
        <v>371</v>
      </c>
      <c r="BM146" s="191" t="s">
        <v>1526</v>
      </c>
    </row>
    <row r="147" spans="1:65" s="2" customFormat="1" ht="11.25">
      <c r="A147" s="37"/>
      <c r="B147" s="38"/>
      <c r="C147" s="39"/>
      <c r="D147" s="199" t="s">
        <v>187</v>
      </c>
      <c r="E147" s="39"/>
      <c r="F147" s="200" t="s">
        <v>1527</v>
      </c>
      <c r="G147" s="39"/>
      <c r="H147" s="39"/>
      <c r="I147" s="201"/>
      <c r="J147" s="201"/>
      <c r="K147" s="39"/>
      <c r="L147" s="39"/>
      <c r="M147" s="42"/>
      <c r="N147" s="202"/>
      <c r="O147" s="203"/>
      <c r="P147" s="67"/>
      <c r="Q147" s="67"/>
      <c r="R147" s="67"/>
      <c r="S147" s="67"/>
      <c r="T147" s="67"/>
      <c r="U147" s="67"/>
      <c r="V147" s="67"/>
      <c r="W147" s="67"/>
      <c r="X147" s="68"/>
      <c r="Y147" s="37"/>
      <c r="Z147" s="37"/>
      <c r="AA147" s="37"/>
      <c r="AB147" s="37"/>
      <c r="AC147" s="37"/>
      <c r="AD147" s="37"/>
      <c r="AE147" s="37"/>
      <c r="AT147" s="20" t="s">
        <v>187</v>
      </c>
      <c r="AU147" s="20" t="s">
        <v>150</v>
      </c>
    </row>
    <row r="148" spans="1:65" s="2" customFormat="1" ht="37.9" customHeight="1">
      <c r="A148" s="37"/>
      <c r="B148" s="38"/>
      <c r="C148" s="179" t="s">
        <v>180</v>
      </c>
      <c r="D148" s="179" t="s">
        <v>144</v>
      </c>
      <c r="E148" s="180" t="s">
        <v>1528</v>
      </c>
      <c r="F148" s="181" t="s">
        <v>1529</v>
      </c>
      <c r="G148" s="182" t="s">
        <v>155</v>
      </c>
      <c r="H148" s="183">
        <v>160</v>
      </c>
      <c r="I148" s="184"/>
      <c r="J148" s="184"/>
      <c r="K148" s="185">
        <f>ROUND(P148*H148,2)</f>
        <v>0</v>
      </c>
      <c r="L148" s="181" t="s">
        <v>184</v>
      </c>
      <c r="M148" s="42"/>
      <c r="N148" s="186" t="s">
        <v>22</v>
      </c>
      <c r="O148" s="187" t="s">
        <v>46</v>
      </c>
      <c r="P148" s="188">
        <f>I148+J148</f>
        <v>0</v>
      </c>
      <c r="Q148" s="188">
        <f>ROUND(I148*H148,2)</f>
        <v>0</v>
      </c>
      <c r="R148" s="188">
        <f>ROUND(J148*H148,2)</f>
        <v>0</v>
      </c>
      <c r="S148" s="67"/>
      <c r="T148" s="189">
        <f>S148*H148</f>
        <v>0</v>
      </c>
      <c r="U148" s="189">
        <v>0</v>
      </c>
      <c r="V148" s="189">
        <f>U148*H148</f>
        <v>0</v>
      </c>
      <c r="W148" s="189">
        <v>0</v>
      </c>
      <c r="X148" s="190">
        <f>W148*H148</f>
        <v>0</v>
      </c>
      <c r="Y148" s="37"/>
      <c r="Z148" s="37"/>
      <c r="AA148" s="37"/>
      <c r="AB148" s="37"/>
      <c r="AC148" s="37"/>
      <c r="AD148" s="37"/>
      <c r="AE148" s="37"/>
      <c r="AR148" s="191" t="s">
        <v>371</v>
      </c>
      <c r="AT148" s="191" t="s">
        <v>144</v>
      </c>
      <c r="AU148" s="191" t="s">
        <v>150</v>
      </c>
      <c r="AY148" s="20" t="s">
        <v>141</v>
      </c>
      <c r="BE148" s="192">
        <f>IF(O148="základní",K148,0)</f>
        <v>0</v>
      </c>
      <c r="BF148" s="192">
        <f>IF(O148="snížená",K148,0)</f>
        <v>0</v>
      </c>
      <c r="BG148" s="192">
        <f>IF(O148="zákl. přenesená",K148,0)</f>
        <v>0</v>
      </c>
      <c r="BH148" s="192">
        <f>IF(O148="sníž. přenesená",K148,0)</f>
        <v>0</v>
      </c>
      <c r="BI148" s="192">
        <f>IF(O148="nulová",K148,0)</f>
        <v>0</v>
      </c>
      <c r="BJ148" s="20" t="s">
        <v>150</v>
      </c>
      <c r="BK148" s="192">
        <f>ROUND(P148*H148,2)</f>
        <v>0</v>
      </c>
      <c r="BL148" s="20" t="s">
        <v>371</v>
      </c>
      <c r="BM148" s="191" t="s">
        <v>1530</v>
      </c>
    </row>
    <row r="149" spans="1:65" s="2" customFormat="1" ht="11.25">
      <c r="A149" s="37"/>
      <c r="B149" s="38"/>
      <c r="C149" s="39"/>
      <c r="D149" s="199" t="s">
        <v>187</v>
      </c>
      <c r="E149" s="39"/>
      <c r="F149" s="200" t="s">
        <v>1531</v>
      </c>
      <c r="G149" s="39"/>
      <c r="H149" s="39"/>
      <c r="I149" s="201"/>
      <c r="J149" s="201"/>
      <c r="K149" s="39"/>
      <c r="L149" s="39"/>
      <c r="M149" s="42"/>
      <c r="N149" s="202"/>
      <c r="O149" s="203"/>
      <c r="P149" s="67"/>
      <c r="Q149" s="67"/>
      <c r="R149" s="67"/>
      <c r="S149" s="67"/>
      <c r="T149" s="67"/>
      <c r="U149" s="67"/>
      <c r="V149" s="67"/>
      <c r="W149" s="67"/>
      <c r="X149" s="68"/>
      <c r="Y149" s="37"/>
      <c r="Z149" s="37"/>
      <c r="AA149" s="37"/>
      <c r="AB149" s="37"/>
      <c r="AC149" s="37"/>
      <c r="AD149" s="37"/>
      <c r="AE149" s="37"/>
      <c r="AT149" s="20" t="s">
        <v>187</v>
      </c>
      <c r="AU149" s="20" t="s">
        <v>150</v>
      </c>
    </row>
    <row r="150" spans="1:65" s="2" customFormat="1" ht="37.9" customHeight="1">
      <c r="A150" s="37"/>
      <c r="B150" s="38"/>
      <c r="C150" s="179" t="s">
        <v>196</v>
      </c>
      <c r="D150" s="179" t="s">
        <v>144</v>
      </c>
      <c r="E150" s="180" t="s">
        <v>1532</v>
      </c>
      <c r="F150" s="181" t="s">
        <v>1533</v>
      </c>
      <c r="G150" s="182" t="s">
        <v>155</v>
      </c>
      <c r="H150" s="183">
        <v>5</v>
      </c>
      <c r="I150" s="184"/>
      <c r="J150" s="184"/>
      <c r="K150" s="185">
        <f>ROUND(P150*H150,2)</f>
        <v>0</v>
      </c>
      <c r="L150" s="181" t="s">
        <v>184</v>
      </c>
      <c r="M150" s="42"/>
      <c r="N150" s="186" t="s">
        <v>22</v>
      </c>
      <c r="O150" s="187" t="s">
        <v>46</v>
      </c>
      <c r="P150" s="188">
        <f>I150+J150</f>
        <v>0</v>
      </c>
      <c r="Q150" s="188">
        <f>ROUND(I150*H150,2)</f>
        <v>0</v>
      </c>
      <c r="R150" s="188">
        <f>ROUND(J150*H150,2)</f>
        <v>0</v>
      </c>
      <c r="S150" s="67"/>
      <c r="T150" s="189">
        <f>S150*H150</f>
        <v>0</v>
      </c>
      <c r="U150" s="189">
        <v>0</v>
      </c>
      <c r="V150" s="189">
        <f>U150*H150</f>
        <v>0</v>
      </c>
      <c r="W150" s="189">
        <v>0</v>
      </c>
      <c r="X150" s="190">
        <f>W150*H150</f>
        <v>0</v>
      </c>
      <c r="Y150" s="37"/>
      <c r="Z150" s="37"/>
      <c r="AA150" s="37"/>
      <c r="AB150" s="37"/>
      <c r="AC150" s="37"/>
      <c r="AD150" s="37"/>
      <c r="AE150" s="37"/>
      <c r="AR150" s="191" t="s">
        <v>371</v>
      </c>
      <c r="AT150" s="191" t="s">
        <v>144</v>
      </c>
      <c r="AU150" s="191" t="s">
        <v>150</v>
      </c>
      <c r="AY150" s="20" t="s">
        <v>141</v>
      </c>
      <c r="BE150" s="192">
        <f>IF(O150="základní",K150,0)</f>
        <v>0</v>
      </c>
      <c r="BF150" s="192">
        <f>IF(O150="snížená",K150,0)</f>
        <v>0</v>
      </c>
      <c r="BG150" s="192">
        <f>IF(O150="zákl. přenesená",K150,0)</f>
        <v>0</v>
      </c>
      <c r="BH150" s="192">
        <f>IF(O150="sníž. přenesená",K150,0)</f>
        <v>0</v>
      </c>
      <c r="BI150" s="192">
        <f>IF(O150="nulová",K150,0)</f>
        <v>0</v>
      </c>
      <c r="BJ150" s="20" t="s">
        <v>150</v>
      </c>
      <c r="BK150" s="192">
        <f>ROUND(P150*H150,2)</f>
        <v>0</v>
      </c>
      <c r="BL150" s="20" t="s">
        <v>371</v>
      </c>
      <c r="BM150" s="191" t="s">
        <v>1534</v>
      </c>
    </row>
    <row r="151" spans="1:65" s="2" customFormat="1" ht="11.25">
      <c r="A151" s="37"/>
      <c r="B151" s="38"/>
      <c r="C151" s="39"/>
      <c r="D151" s="199" t="s">
        <v>187</v>
      </c>
      <c r="E151" s="39"/>
      <c r="F151" s="200" t="s">
        <v>1535</v>
      </c>
      <c r="G151" s="39"/>
      <c r="H151" s="39"/>
      <c r="I151" s="201"/>
      <c r="J151" s="201"/>
      <c r="K151" s="39"/>
      <c r="L151" s="39"/>
      <c r="M151" s="42"/>
      <c r="N151" s="202"/>
      <c r="O151" s="203"/>
      <c r="P151" s="67"/>
      <c r="Q151" s="67"/>
      <c r="R151" s="67"/>
      <c r="S151" s="67"/>
      <c r="T151" s="67"/>
      <c r="U151" s="67"/>
      <c r="V151" s="67"/>
      <c r="W151" s="67"/>
      <c r="X151" s="68"/>
      <c r="Y151" s="37"/>
      <c r="Z151" s="37"/>
      <c r="AA151" s="37"/>
      <c r="AB151" s="37"/>
      <c r="AC151" s="37"/>
      <c r="AD151" s="37"/>
      <c r="AE151" s="37"/>
      <c r="AT151" s="20" t="s">
        <v>187</v>
      </c>
      <c r="AU151" s="20" t="s">
        <v>150</v>
      </c>
    </row>
    <row r="152" spans="1:65" s="2" customFormat="1" ht="37.9" customHeight="1">
      <c r="A152" s="37"/>
      <c r="B152" s="38"/>
      <c r="C152" s="179" t="s">
        <v>204</v>
      </c>
      <c r="D152" s="179" t="s">
        <v>144</v>
      </c>
      <c r="E152" s="180" t="s">
        <v>1536</v>
      </c>
      <c r="F152" s="181" t="s">
        <v>1537</v>
      </c>
      <c r="G152" s="182" t="s">
        <v>155</v>
      </c>
      <c r="H152" s="183">
        <v>5</v>
      </c>
      <c r="I152" s="184"/>
      <c r="J152" s="184"/>
      <c r="K152" s="185">
        <f>ROUND(P152*H152,2)</f>
        <v>0</v>
      </c>
      <c r="L152" s="181" t="s">
        <v>184</v>
      </c>
      <c r="M152" s="42"/>
      <c r="N152" s="186" t="s">
        <v>22</v>
      </c>
      <c r="O152" s="187" t="s">
        <v>46</v>
      </c>
      <c r="P152" s="188">
        <f>I152+J152</f>
        <v>0</v>
      </c>
      <c r="Q152" s="188">
        <f>ROUND(I152*H152,2)</f>
        <v>0</v>
      </c>
      <c r="R152" s="188">
        <f>ROUND(J152*H152,2)</f>
        <v>0</v>
      </c>
      <c r="S152" s="67"/>
      <c r="T152" s="189">
        <f>S152*H152</f>
        <v>0</v>
      </c>
      <c r="U152" s="189">
        <v>0</v>
      </c>
      <c r="V152" s="189">
        <f>U152*H152</f>
        <v>0</v>
      </c>
      <c r="W152" s="189">
        <v>0</v>
      </c>
      <c r="X152" s="190">
        <f>W152*H152</f>
        <v>0</v>
      </c>
      <c r="Y152" s="37"/>
      <c r="Z152" s="37"/>
      <c r="AA152" s="37"/>
      <c r="AB152" s="37"/>
      <c r="AC152" s="37"/>
      <c r="AD152" s="37"/>
      <c r="AE152" s="37"/>
      <c r="AR152" s="191" t="s">
        <v>371</v>
      </c>
      <c r="AT152" s="191" t="s">
        <v>144</v>
      </c>
      <c r="AU152" s="191" t="s">
        <v>150</v>
      </c>
      <c r="AY152" s="20" t="s">
        <v>141</v>
      </c>
      <c r="BE152" s="192">
        <f>IF(O152="základní",K152,0)</f>
        <v>0</v>
      </c>
      <c r="BF152" s="192">
        <f>IF(O152="snížená",K152,0)</f>
        <v>0</v>
      </c>
      <c r="BG152" s="192">
        <f>IF(O152="zákl. přenesená",K152,0)</f>
        <v>0</v>
      </c>
      <c r="BH152" s="192">
        <f>IF(O152="sníž. přenesená",K152,0)</f>
        <v>0</v>
      </c>
      <c r="BI152" s="192">
        <f>IF(O152="nulová",K152,0)</f>
        <v>0</v>
      </c>
      <c r="BJ152" s="20" t="s">
        <v>150</v>
      </c>
      <c r="BK152" s="192">
        <f>ROUND(P152*H152,2)</f>
        <v>0</v>
      </c>
      <c r="BL152" s="20" t="s">
        <v>371</v>
      </c>
      <c r="BM152" s="191" t="s">
        <v>1538</v>
      </c>
    </row>
    <row r="153" spans="1:65" s="2" customFormat="1" ht="11.25">
      <c r="A153" s="37"/>
      <c r="B153" s="38"/>
      <c r="C153" s="39"/>
      <c r="D153" s="199" t="s">
        <v>187</v>
      </c>
      <c r="E153" s="39"/>
      <c r="F153" s="200" t="s">
        <v>1539</v>
      </c>
      <c r="G153" s="39"/>
      <c r="H153" s="39"/>
      <c r="I153" s="201"/>
      <c r="J153" s="201"/>
      <c r="K153" s="39"/>
      <c r="L153" s="39"/>
      <c r="M153" s="42"/>
      <c r="N153" s="202"/>
      <c r="O153" s="203"/>
      <c r="P153" s="67"/>
      <c r="Q153" s="67"/>
      <c r="R153" s="67"/>
      <c r="S153" s="67"/>
      <c r="T153" s="67"/>
      <c r="U153" s="67"/>
      <c r="V153" s="67"/>
      <c r="W153" s="67"/>
      <c r="X153" s="68"/>
      <c r="Y153" s="37"/>
      <c r="Z153" s="37"/>
      <c r="AA153" s="37"/>
      <c r="AB153" s="37"/>
      <c r="AC153" s="37"/>
      <c r="AD153" s="37"/>
      <c r="AE153" s="37"/>
      <c r="AT153" s="20" t="s">
        <v>187</v>
      </c>
      <c r="AU153" s="20" t="s">
        <v>150</v>
      </c>
    </row>
    <row r="154" spans="1:65" s="2" customFormat="1" ht="33" customHeight="1">
      <c r="A154" s="37"/>
      <c r="B154" s="38"/>
      <c r="C154" s="179" t="s">
        <v>213</v>
      </c>
      <c r="D154" s="179" t="s">
        <v>144</v>
      </c>
      <c r="E154" s="180" t="s">
        <v>1540</v>
      </c>
      <c r="F154" s="181" t="s">
        <v>1541</v>
      </c>
      <c r="G154" s="182" t="s">
        <v>155</v>
      </c>
      <c r="H154" s="183">
        <v>1</v>
      </c>
      <c r="I154" s="184"/>
      <c r="J154" s="184"/>
      <c r="K154" s="185">
        <f>ROUND(P154*H154,2)</f>
        <v>0</v>
      </c>
      <c r="L154" s="181" t="s">
        <v>184</v>
      </c>
      <c r="M154" s="42"/>
      <c r="N154" s="186" t="s">
        <v>22</v>
      </c>
      <c r="O154" s="187" t="s">
        <v>46</v>
      </c>
      <c r="P154" s="188">
        <f>I154+J154</f>
        <v>0</v>
      </c>
      <c r="Q154" s="188">
        <f>ROUND(I154*H154,2)</f>
        <v>0</v>
      </c>
      <c r="R154" s="188">
        <f>ROUND(J154*H154,2)</f>
        <v>0</v>
      </c>
      <c r="S154" s="67"/>
      <c r="T154" s="189">
        <f>S154*H154</f>
        <v>0</v>
      </c>
      <c r="U154" s="189">
        <v>0</v>
      </c>
      <c r="V154" s="189">
        <f>U154*H154</f>
        <v>0</v>
      </c>
      <c r="W154" s="189">
        <v>0</v>
      </c>
      <c r="X154" s="190">
        <f>W154*H154</f>
        <v>0</v>
      </c>
      <c r="Y154" s="37"/>
      <c r="Z154" s="37"/>
      <c r="AA154" s="37"/>
      <c r="AB154" s="37"/>
      <c r="AC154" s="37"/>
      <c r="AD154" s="37"/>
      <c r="AE154" s="37"/>
      <c r="AR154" s="191" t="s">
        <v>371</v>
      </c>
      <c r="AT154" s="191" t="s">
        <v>144</v>
      </c>
      <c r="AU154" s="191" t="s">
        <v>150</v>
      </c>
      <c r="AY154" s="20" t="s">
        <v>141</v>
      </c>
      <c r="BE154" s="192">
        <f>IF(O154="základní",K154,0)</f>
        <v>0</v>
      </c>
      <c r="BF154" s="192">
        <f>IF(O154="snížená",K154,0)</f>
        <v>0</v>
      </c>
      <c r="BG154" s="192">
        <f>IF(O154="zákl. přenesená",K154,0)</f>
        <v>0</v>
      </c>
      <c r="BH154" s="192">
        <f>IF(O154="sníž. přenesená",K154,0)</f>
        <v>0</v>
      </c>
      <c r="BI154" s="192">
        <f>IF(O154="nulová",K154,0)</f>
        <v>0</v>
      </c>
      <c r="BJ154" s="20" t="s">
        <v>150</v>
      </c>
      <c r="BK154" s="192">
        <f>ROUND(P154*H154,2)</f>
        <v>0</v>
      </c>
      <c r="BL154" s="20" t="s">
        <v>371</v>
      </c>
      <c r="BM154" s="191" t="s">
        <v>1542</v>
      </c>
    </row>
    <row r="155" spans="1:65" s="2" customFormat="1" ht="11.25">
      <c r="A155" s="37"/>
      <c r="B155" s="38"/>
      <c r="C155" s="39"/>
      <c r="D155" s="199" t="s">
        <v>187</v>
      </c>
      <c r="E155" s="39"/>
      <c r="F155" s="200" t="s">
        <v>1543</v>
      </c>
      <c r="G155" s="39"/>
      <c r="H155" s="39"/>
      <c r="I155" s="201"/>
      <c r="J155" s="201"/>
      <c r="K155" s="39"/>
      <c r="L155" s="39"/>
      <c r="M155" s="42"/>
      <c r="N155" s="202"/>
      <c r="O155" s="203"/>
      <c r="P155" s="67"/>
      <c r="Q155" s="67"/>
      <c r="R155" s="67"/>
      <c r="S155" s="67"/>
      <c r="T155" s="67"/>
      <c r="U155" s="67"/>
      <c r="V155" s="67"/>
      <c r="W155" s="67"/>
      <c r="X155" s="68"/>
      <c r="Y155" s="37"/>
      <c r="Z155" s="37"/>
      <c r="AA155" s="37"/>
      <c r="AB155" s="37"/>
      <c r="AC155" s="37"/>
      <c r="AD155" s="37"/>
      <c r="AE155" s="37"/>
      <c r="AT155" s="20" t="s">
        <v>187</v>
      </c>
      <c r="AU155" s="20" t="s">
        <v>150</v>
      </c>
    </row>
    <row r="156" spans="1:65" s="2" customFormat="1" ht="44.25" customHeight="1">
      <c r="A156" s="37"/>
      <c r="B156" s="38"/>
      <c r="C156" s="249" t="s">
        <v>239</v>
      </c>
      <c r="D156" s="249" t="s">
        <v>305</v>
      </c>
      <c r="E156" s="250" t="s">
        <v>1544</v>
      </c>
      <c r="F156" s="251" t="s">
        <v>1545</v>
      </c>
      <c r="G156" s="252" t="s">
        <v>155</v>
      </c>
      <c r="H156" s="253">
        <v>1</v>
      </c>
      <c r="I156" s="254"/>
      <c r="J156" s="255"/>
      <c r="K156" s="256">
        <f>ROUND(P156*H156,2)</f>
        <v>0</v>
      </c>
      <c r="L156" s="251" t="s">
        <v>829</v>
      </c>
      <c r="M156" s="257"/>
      <c r="N156" s="258" t="s">
        <v>22</v>
      </c>
      <c r="O156" s="187" t="s">
        <v>46</v>
      </c>
      <c r="P156" s="188">
        <f>I156+J156</f>
        <v>0</v>
      </c>
      <c r="Q156" s="188">
        <f>ROUND(I156*H156,2)</f>
        <v>0</v>
      </c>
      <c r="R156" s="188">
        <f>ROUND(J156*H156,2)</f>
        <v>0</v>
      </c>
      <c r="S156" s="67"/>
      <c r="T156" s="189">
        <f>S156*H156</f>
        <v>0</v>
      </c>
      <c r="U156" s="189">
        <v>5.8700000000000002E-3</v>
      </c>
      <c r="V156" s="189">
        <f>U156*H156</f>
        <v>5.8700000000000002E-3</v>
      </c>
      <c r="W156" s="189">
        <v>0</v>
      </c>
      <c r="X156" s="190">
        <f>W156*H156</f>
        <v>0</v>
      </c>
      <c r="Y156" s="37"/>
      <c r="Z156" s="37"/>
      <c r="AA156" s="37"/>
      <c r="AB156" s="37"/>
      <c r="AC156" s="37"/>
      <c r="AD156" s="37"/>
      <c r="AE156" s="37"/>
      <c r="AR156" s="191" t="s">
        <v>475</v>
      </c>
      <c r="AT156" s="191" t="s">
        <v>305</v>
      </c>
      <c r="AU156" s="191" t="s">
        <v>150</v>
      </c>
      <c r="AY156" s="20" t="s">
        <v>141</v>
      </c>
      <c r="BE156" s="192">
        <f>IF(O156="základní",K156,0)</f>
        <v>0</v>
      </c>
      <c r="BF156" s="192">
        <f>IF(O156="snížená",K156,0)</f>
        <v>0</v>
      </c>
      <c r="BG156" s="192">
        <f>IF(O156="zákl. přenesená",K156,0)</f>
        <v>0</v>
      </c>
      <c r="BH156" s="192">
        <f>IF(O156="sníž. přenesená",K156,0)</f>
        <v>0</v>
      </c>
      <c r="BI156" s="192">
        <f>IF(O156="nulová",K156,0)</f>
        <v>0</v>
      </c>
      <c r="BJ156" s="20" t="s">
        <v>150</v>
      </c>
      <c r="BK156" s="192">
        <f>ROUND(P156*H156,2)</f>
        <v>0</v>
      </c>
      <c r="BL156" s="20" t="s">
        <v>371</v>
      </c>
      <c r="BM156" s="191" t="s">
        <v>1546</v>
      </c>
    </row>
    <row r="157" spans="1:65" s="2" customFormat="1" ht="49.15" customHeight="1">
      <c r="A157" s="37"/>
      <c r="B157" s="38"/>
      <c r="C157" s="179" t="s">
        <v>291</v>
      </c>
      <c r="D157" s="179" t="s">
        <v>144</v>
      </c>
      <c r="E157" s="180" t="s">
        <v>804</v>
      </c>
      <c r="F157" s="181" t="s">
        <v>805</v>
      </c>
      <c r="G157" s="182" t="s">
        <v>155</v>
      </c>
      <c r="H157" s="183">
        <v>8</v>
      </c>
      <c r="I157" s="184"/>
      <c r="J157" s="184"/>
      <c r="K157" s="185">
        <f>ROUND(P157*H157,2)</f>
        <v>0</v>
      </c>
      <c r="L157" s="181" t="s">
        <v>184</v>
      </c>
      <c r="M157" s="42"/>
      <c r="N157" s="186" t="s">
        <v>22</v>
      </c>
      <c r="O157" s="187" t="s">
        <v>46</v>
      </c>
      <c r="P157" s="188">
        <f>I157+J157</f>
        <v>0</v>
      </c>
      <c r="Q157" s="188">
        <f>ROUND(I157*H157,2)</f>
        <v>0</v>
      </c>
      <c r="R157" s="188">
        <f>ROUND(J157*H157,2)</f>
        <v>0</v>
      </c>
      <c r="S157" s="67"/>
      <c r="T157" s="189">
        <f>S157*H157</f>
        <v>0</v>
      </c>
      <c r="U157" s="189">
        <v>0</v>
      </c>
      <c r="V157" s="189">
        <f>U157*H157</f>
        <v>0</v>
      </c>
      <c r="W157" s="189">
        <v>0</v>
      </c>
      <c r="X157" s="190">
        <f>W157*H157</f>
        <v>0</v>
      </c>
      <c r="Y157" s="37"/>
      <c r="Z157" s="37"/>
      <c r="AA157" s="37"/>
      <c r="AB157" s="37"/>
      <c r="AC157" s="37"/>
      <c r="AD157" s="37"/>
      <c r="AE157" s="37"/>
      <c r="AR157" s="191" t="s">
        <v>371</v>
      </c>
      <c r="AT157" s="191" t="s">
        <v>144</v>
      </c>
      <c r="AU157" s="191" t="s">
        <v>150</v>
      </c>
      <c r="AY157" s="20" t="s">
        <v>141</v>
      </c>
      <c r="BE157" s="192">
        <f>IF(O157="základní",K157,0)</f>
        <v>0</v>
      </c>
      <c r="BF157" s="192">
        <f>IF(O157="snížená",K157,0)</f>
        <v>0</v>
      </c>
      <c r="BG157" s="192">
        <f>IF(O157="zákl. přenesená",K157,0)</f>
        <v>0</v>
      </c>
      <c r="BH157" s="192">
        <f>IF(O157="sníž. přenesená",K157,0)</f>
        <v>0</v>
      </c>
      <c r="BI157" s="192">
        <f>IF(O157="nulová",K157,0)</f>
        <v>0</v>
      </c>
      <c r="BJ157" s="20" t="s">
        <v>150</v>
      </c>
      <c r="BK157" s="192">
        <f>ROUND(P157*H157,2)</f>
        <v>0</v>
      </c>
      <c r="BL157" s="20" t="s">
        <v>371</v>
      </c>
      <c r="BM157" s="191" t="s">
        <v>1547</v>
      </c>
    </row>
    <row r="158" spans="1:65" s="2" customFormat="1" ht="11.25">
      <c r="A158" s="37"/>
      <c r="B158" s="38"/>
      <c r="C158" s="39"/>
      <c r="D158" s="199" t="s">
        <v>187</v>
      </c>
      <c r="E158" s="39"/>
      <c r="F158" s="200" t="s">
        <v>807</v>
      </c>
      <c r="G158" s="39"/>
      <c r="H158" s="39"/>
      <c r="I158" s="201"/>
      <c r="J158" s="201"/>
      <c r="K158" s="39"/>
      <c r="L158" s="39"/>
      <c r="M158" s="42"/>
      <c r="N158" s="202"/>
      <c r="O158" s="203"/>
      <c r="P158" s="67"/>
      <c r="Q158" s="67"/>
      <c r="R158" s="67"/>
      <c r="S158" s="67"/>
      <c r="T158" s="67"/>
      <c r="U158" s="67"/>
      <c r="V158" s="67"/>
      <c r="W158" s="67"/>
      <c r="X158" s="68"/>
      <c r="Y158" s="37"/>
      <c r="Z158" s="37"/>
      <c r="AA158" s="37"/>
      <c r="AB158" s="37"/>
      <c r="AC158" s="37"/>
      <c r="AD158" s="37"/>
      <c r="AE158" s="37"/>
      <c r="AT158" s="20" t="s">
        <v>187</v>
      </c>
      <c r="AU158" s="20" t="s">
        <v>150</v>
      </c>
    </row>
    <row r="159" spans="1:65" s="2" customFormat="1" ht="24.2" customHeight="1">
      <c r="A159" s="37"/>
      <c r="B159" s="38"/>
      <c r="C159" s="249" t="s">
        <v>299</v>
      </c>
      <c r="D159" s="249" t="s">
        <v>305</v>
      </c>
      <c r="E159" s="250" t="s">
        <v>808</v>
      </c>
      <c r="F159" s="251" t="s">
        <v>809</v>
      </c>
      <c r="G159" s="252" t="s">
        <v>155</v>
      </c>
      <c r="H159" s="253">
        <v>8</v>
      </c>
      <c r="I159" s="254"/>
      <c r="J159" s="255"/>
      <c r="K159" s="256">
        <f>ROUND(P159*H159,2)</f>
        <v>0</v>
      </c>
      <c r="L159" s="251" t="s">
        <v>184</v>
      </c>
      <c r="M159" s="257"/>
      <c r="N159" s="258" t="s">
        <v>22</v>
      </c>
      <c r="O159" s="187" t="s">
        <v>46</v>
      </c>
      <c r="P159" s="188">
        <f>I159+J159</f>
        <v>0</v>
      </c>
      <c r="Q159" s="188">
        <f>ROUND(I159*H159,2)</f>
        <v>0</v>
      </c>
      <c r="R159" s="188">
        <f>ROUND(J159*H159,2)</f>
        <v>0</v>
      </c>
      <c r="S159" s="67"/>
      <c r="T159" s="189">
        <f>S159*H159</f>
        <v>0</v>
      </c>
      <c r="U159" s="189">
        <v>4.0000000000000003E-5</v>
      </c>
      <c r="V159" s="189">
        <f>U159*H159</f>
        <v>3.2000000000000003E-4</v>
      </c>
      <c r="W159" s="189">
        <v>0</v>
      </c>
      <c r="X159" s="190">
        <f>W159*H159</f>
        <v>0</v>
      </c>
      <c r="Y159" s="37"/>
      <c r="Z159" s="37"/>
      <c r="AA159" s="37"/>
      <c r="AB159" s="37"/>
      <c r="AC159" s="37"/>
      <c r="AD159" s="37"/>
      <c r="AE159" s="37"/>
      <c r="AR159" s="191" t="s">
        <v>475</v>
      </c>
      <c r="AT159" s="191" t="s">
        <v>305</v>
      </c>
      <c r="AU159" s="191" t="s">
        <v>150</v>
      </c>
      <c r="AY159" s="20" t="s">
        <v>141</v>
      </c>
      <c r="BE159" s="192">
        <f>IF(O159="základní",K159,0)</f>
        <v>0</v>
      </c>
      <c r="BF159" s="192">
        <f>IF(O159="snížená",K159,0)</f>
        <v>0</v>
      </c>
      <c r="BG159" s="192">
        <f>IF(O159="zákl. přenesená",K159,0)</f>
        <v>0</v>
      </c>
      <c r="BH159" s="192">
        <f>IF(O159="sníž. přenesená",K159,0)</f>
        <v>0</v>
      </c>
      <c r="BI159" s="192">
        <f>IF(O159="nulová",K159,0)</f>
        <v>0</v>
      </c>
      <c r="BJ159" s="20" t="s">
        <v>150</v>
      </c>
      <c r="BK159" s="192">
        <f>ROUND(P159*H159,2)</f>
        <v>0</v>
      </c>
      <c r="BL159" s="20" t="s">
        <v>371</v>
      </c>
      <c r="BM159" s="191" t="s">
        <v>1548</v>
      </c>
    </row>
    <row r="160" spans="1:65" s="2" customFormat="1" ht="49.15" customHeight="1">
      <c r="A160" s="37"/>
      <c r="B160" s="38"/>
      <c r="C160" s="179" t="s">
        <v>316</v>
      </c>
      <c r="D160" s="179" t="s">
        <v>144</v>
      </c>
      <c r="E160" s="180" t="s">
        <v>1549</v>
      </c>
      <c r="F160" s="181" t="s">
        <v>1550</v>
      </c>
      <c r="G160" s="182" t="s">
        <v>155</v>
      </c>
      <c r="H160" s="183">
        <v>8</v>
      </c>
      <c r="I160" s="184"/>
      <c r="J160" s="184"/>
      <c r="K160" s="185">
        <f>ROUND(P160*H160,2)</f>
        <v>0</v>
      </c>
      <c r="L160" s="181" t="s">
        <v>184</v>
      </c>
      <c r="M160" s="42"/>
      <c r="N160" s="186" t="s">
        <v>22</v>
      </c>
      <c r="O160" s="187" t="s">
        <v>46</v>
      </c>
      <c r="P160" s="188">
        <f>I160+J160</f>
        <v>0</v>
      </c>
      <c r="Q160" s="188">
        <f>ROUND(I160*H160,2)</f>
        <v>0</v>
      </c>
      <c r="R160" s="188">
        <f>ROUND(J160*H160,2)</f>
        <v>0</v>
      </c>
      <c r="S160" s="67"/>
      <c r="T160" s="189">
        <f>S160*H160</f>
        <v>0</v>
      </c>
      <c r="U160" s="189">
        <v>0</v>
      </c>
      <c r="V160" s="189">
        <f>U160*H160</f>
        <v>0</v>
      </c>
      <c r="W160" s="189">
        <v>0</v>
      </c>
      <c r="X160" s="190">
        <f>W160*H160</f>
        <v>0</v>
      </c>
      <c r="Y160" s="37"/>
      <c r="Z160" s="37"/>
      <c r="AA160" s="37"/>
      <c r="AB160" s="37"/>
      <c r="AC160" s="37"/>
      <c r="AD160" s="37"/>
      <c r="AE160" s="37"/>
      <c r="AR160" s="191" t="s">
        <v>371</v>
      </c>
      <c r="AT160" s="191" t="s">
        <v>144</v>
      </c>
      <c r="AU160" s="191" t="s">
        <v>150</v>
      </c>
      <c r="AY160" s="20" t="s">
        <v>141</v>
      </c>
      <c r="BE160" s="192">
        <f>IF(O160="základní",K160,0)</f>
        <v>0</v>
      </c>
      <c r="BF160" s="192">
        <f>IF(O160="snížená",K160,0)</f>
        <v>0</v>
      </c>
      <c r="BG160" s="192">
        <f>IF(O160="zákl. přenesená",K160,0)</f>
        <v>0</v>
      </c>
      <c r="BH160" s="192">
        <f>IF(O160="sníž. přenesená",K160,0)</f>
        <v>0</v>
      </c>
      <c r="BI160" s="192">
        <f>IF(O160="nulová",K160,0)</f>
        <v>0</v>
      </c>
      <c r="BJ160" s="20" t="s">
        <v>150</v>
      </c>
      <c r="BK160" s="192">
        <f>ROUND(P160*H160,2)</f>
        <v>0</v>
      </c>
      <c r="BL160" s="20" t="s">
        <v>371</v>
      </c>
      <c r="BM160" s="191" t="s">
        <v>1551</v>
      </c>
    </row>
    <row r="161" spans="1:65" s="2" customFormat="1" ht="11.25">
      <c r="A161" s="37"/>
      <c r="B161" s="38"/>
      <c r="C161" s="39"/>
      <c r="D161" s="199" t="s">
        <v>187</v>
      </c>
      <c r="E161" s="39"/>
      <c r="F161" s="200" t="s">
        <v>1552</v>
      </c>
      <c r="G161" s="39"/>
      <c r="H161" s="39"/>
      <c r="I161" s="201"/>
      <c r="J161" s="201"/>
      <c r="K161" s="39"/>
      <c r="L161" s="39"/>
      <c r="M161" s="42"/>
      <c r="N161" s="202"/>
      <c r="O161" s="203"/>
      <c r="P161" s="67"/>
      <c r="Q161" s="67"/>
      <c r="R161" s="67"/>
      <c r="S161" s="67"/>
      <c r="T161" s="67"/>
      <c r="U161" s="67"/>
      <c r="V161" s="67"/>
      <c r="W161" s="67"/>
      <c r="X161" s="68"/>
      <c r="Y161" s="37"/>
      <c r="Z161" s="37"/>
      <c r="AA161" s="37"/>
      <c r="AB161" s="37"/>
      <c r="AC161" s="37"/>
      <c r="AD161" s="37"/>
      <c r="AE161" s="37"/>
      <c r="AT161" s="20" t="s">
        <v>187</v>
      </c>
      <c r="AU161" s="20" t="s">
        <v>150</v>
      </c>
    </row>
    <row r="162" spans="1:65" s="2" customFormat="1" ht="24.2" customHeight="1">
      <c r="A162" s="37"/>
      <c r="B162" s="38"/>
      <c r="C162" s="249" t="s">
        <v>725</v>
      </c>
      <c r="D162" s="249" t="s">
        <v>305</v>
      </c>
      <c r="E162" s="250" t="s">
        <v>1553</v>
      </c>
      <c r="F162" s="251" t="s">
        <v>1554</v>
      </c>
      <c r="G162" s="252" t="s">
        <v>155</v>
      </c>
      <c r="H162" s="253">
        <v>8</v>
      </c>
      <c r="I162" s="254"/>
      <c r="J162" s="255"/>
      <c r="K162" s="256">
        <f>ROUND(P162*H162,2)</f>
        <v>0</v>
      </c>
      <c r="L162" s="251" t="s">
        <v>184</v>
      </c>
      <c r="M162" s="257"/>
      <c r="N162" s="258" t="s">
        <v>22</v>
      </c>
      <c r="O162" s="187" t="s">
        <v>46</v>
      </c>
      <c r="P162" s="188">
        <f>I162+J162</f>
        <v>0</v>
      </c>
      <c r="Q162" s="188">
        <f>ROUND(I162*H162,2)</f>
        <v>0</v>
      </c>
      <c r="R162" s="188">
        <f>ROUND(J162*H162,2)</f>
        <v>0</v>
      </c>
      <c r="S162" s="67"/>
      <c r="T162" s="189">
        <f>S162*H162</f>
        <v>0</v>
      </c>
      <c r="U162" s="189">
        <v>4.0000000000000003E-5</v>
      </c>
      <c r="V162" s="189">
        <f>U162*H162</f>
        <v>3.2000000000000003E-4</v>
      </c>
      <c r="W162" s="189">
        <v>0</v>
      </c>
      <c r="X162" s="190">
        <f>W162*H162</f>
        <v>0</v>
      </c>
      <c r="Y162" s="37"/>
      <c r="Z162" s="37"/>
      <c r="AA162" s="37"/>
      <c r="AB162" s="37"/>
      <c r="AC162" s="37"/>
      <c r="AD162" s="37"/>
      <c r="AE162" s="37"/>
      <c r="AR162" s="191" t="s">
        <v>475</v>
      </c>
      <c r="AT162" s="191" t="s">
        <v>305</v>
      </c>
      <c r="AU162" s="191" t="s">
        <v>150</v>
      </c>
      <c r="AY162" s="20" t="s">
        <v>141</v>
      </c>
      <c r="BE162" s="192">
        <f>IF(O162="základní",K162,0)</f>
        <v>0</v>
      </c>
      <c r="BF162" s="192">
        <f>IF(O162="snížená",K162,0)</f>
        <v>0</v>
      </c>
      <c r="BG162" s="192">
        <f>IF(O162="zákl. přenesená",K162,0)</f>
        <v>0</v>
      </c>
      <c r="BH162" s="192">
        <f>IF(O162="sníž. přenesená",K162,0)</f>
        <v>0</v>
      </c>
      <c r="BI162" s="192">
        <f>IF(O162="nulová",K162,0)</f>
        <v>0</v>
      </c>
      <c r="BJ162" s="20" t="s">
        <v>150</v>
      </c>
      <c r="BK162" s="192">
        <f>ROUND(P162*H162,2)</f>
        <v>0</v>
      </c>
      <c r="BL162" s="20" t="s">
        <v>371</v>
      </c>
      <c r="BM162" s="191" t="s">
        <v>1555</v>
      </c>
    </row>
    <row r="163" spans="1:65" s="2" customFormat="1" ht="49.15" customHeight="1">
      <c r="A163" s="37"/>
      <c r="B163" s="38"/>
      <c r="C163" s="179" t="s">
        <v>1556</v>
      </c>
      <c r="D163" s="179" t="s">
        <v>144</v>
      </c>
      <c r="E163" s="180" t="s">
        <v>1557</v>
      </c>
      <c r="F163" s="181" t="s">
        <v>1558</v>
      </c>
      <c r="G163" s="182" t="s">
        <v>155</v>
      </c>
      <c r="H163" s="183">
        <v>2</v>
      </c>
      <c r="I163" s="184"/>
      <c r="J163" s="184"/>
      <c r="K163" s="185">
        <f>ROUND(P163*H163,2)</f>
        <v>0</v>
      </c>
      <c r="L163" s="181" t="s">
        <v>184</v>
      </c>
      <c r="M163" s="42"/>
      <c r="N163" s="186" t="s">
        <v>22</v>
      </c>
      <c r="O163" s="187" t="s">
        <v>46</v>
      </c>
      <c r="P163" s="188">
        <f>I163+J163</f>
        <v>0</v>
      </c>
      <c r="Q163" s="188">
        <f>ROUND(I163*H163,2)</f>
        <v>0</v>
      </c>
      <c r="R163" s="188">
        <f>ROUND(J163*H163,2)</f>
        <v>0</v>
      </c>
      <c r="S163" s="67"/>
      <c r="T163" s="189">
        <f>S163*H163</f>
        <v>0</v>
      </c>
      <c r="U163" s="189">
        <v>0</v>
      </c>
      <c r="V163" s="189">
        <f>U163*H163</f>
        <v>0</v>
      </c>
      <c r="W163" s="189">
        <v>0</v>
      </c>
      <c r="X163" s="190">
        <f>W163*H163</f>
        <v>0</v>
      </c>
      <c r="Y163" s="37"/>
      <c r="Z163" s="37"/>
      <c r="AA163" s="37"/>
      <c r="AB163" s="37"/>
      <c r="AC163" s="37"/>
      <c r="AD163" s="37"/>
      <c r="AE163" s="37"/>
      <c r="AR163" s="191" t="s">
        <v>371</v>
      </c>
      <c r="AT163" s="191" t="s">
        <v>144</v>
      </c>
      <c r="AU163" s="191" t="s">
        <v>150</v>
      </c>
      <c r="AY163" s="20" t="s">
        <v>141</v>
      </c>
      <c r="BE163" s="192">
        <f>IF(O163="základní",K163,0)</f>
        <v>0</v>
      </c>
      <c r="BF163" s="192">
        <f>IF(O163="snížená",K163,0)</f>
        <v>0</v>
      </c>
      <c r="BG163" s="192">
        <f>IF(O163="zákl. přenesená",K163,0)</f>
        <v>0</v>
      </c>
      <c r="BH163" s="192">
        <f>IF(O163="sníž. přenesená",K163,0)</f>
        <v>0</v>
      </c>
      <c r="BI163" s="192">
        <f>IF(O163="nulová",K163,0)</f>
        <v>0</v>
      </c>
      <c r="BJ163" s="20" t="s">
        <v>150</v>
      </c>
      <c r="BK163" s="192">
        <f>ROUND(P163*H163,2)</f>
        <v>0</v>
      </c>
      <c r="BL163" s="20" t="s">
        <v>371</v>
      </c>
      <c r="BM163" s="191" t="s">
        <v>1559</v>
      </c>
    </row>
    <row r="164" spans="1:65" s="2" customFormat="1" ht="11.25">
      <c r="A164" s="37"/>
      <c r="B164" s="38"/>
      <c r="C164" s="39"/>
      <c r="D164" s="199" t="s">
        <v>187</v>
      </c>
      <c r="E164" s="39"/>
      <c r="F164" s="200" t="s">
        <v>1560</v>
      </c>
      <c r="G164" s="39"/>
      <c r="H164" s="39"/>
      <c r="I164" s="201"/>
      <c r="J164" s="201"/>
      <c r="K164" s="39"/>
      <c r="L164" s="39"/>
      <c r="M164" s="42"/>
      <c r="N164" s="202"/>
      <c r="O164" s="203"/>
      <c r="P164" s="67"/>
      <c r="Q164" s="67"/>
      <c r="R164" s="67"/>
      <c r="S164" s="67"/>
      <c r="T164" s="67"/>
      <c r="U164" s="67"/>
      <c r="V164" s="67"/>
      <c r="W164" s="67"/>
      <c r="X164" s="68"/>
      <c r="Y164" s="37"/>
      <c r="Z164" s="37"/>
      <c r="AA164" s="37"/>
      <c r="AB164" s="37"/>
      <c r="AC164" s="37"/>
      <c r="AD164" s="37"/>
      <c r="AE164" s="37"/>
      <c r="AT164" s="20" t="s">
        <v>187</v>
      </c>
      <c r="AU164" s="20" t="s">
        <v>150</v>
      </c>
    </row>
    <row r="165" spans="1:65" s="2" customFormat="1" ht="24.2" customHeight="1">
      <c r="A165" s="37"/>
      <c r="B165" s="38"/>
      <c r="C165" s="249" t="s">
        <v>962</v>
      </c>
      <c r="D165" s="249" t="s">
        <v>305</v>
      </c>
      <c r="E165" s="250" t="s">
        <v>1561</v>
      </c>
      <c r="F165" s="251" t="s">
        <v>1562</v>
      </c>
      <c r="G165" s="252" t="s">
        <v>155</v>
      </c>
      <c r="H165" s="253">
        <v>2</v>
      </c>
      <c r="I165" s="254"/>
      <c r="J165" s="255"/>
      <c r="K165" s="256">
        <f>ROUND(P165*H165,2)</f>
        <v>0</v>
      </c>
      <c r="L165" s="251" t="s">
        <v>184</v>
      </c>
      <c r="M165" s="257"/>
      <c r="N165" s="258" t="s">
        <v>22</v>
      </c>
      <c r="O165" s="187" t="s">
        <v>46</v>
      </c>
      <c r="P165" s="188">
        <f>I165+J165</f>
        <v>0</v>
      </c>
      <c r="Q165" s="188">
        <f>ROUND(I165*H165,2)</f>
        <v>0</v>
      </c>
      <c r="R165" s="188">
        <f>ROUND(J165*H165,2)</f>
        <v>0</v>
      </c>
      <c r="S165" s="67"/>
      <c r="T165" s="189">
        <f>S165*H165</f>
        <v>0</v>
      </c>
      <c r="U165" s="189">
        <v>4.0000000000000003E-5</v>
      </c>
      <c r="V165" s="189">
        <f>U165*H165</f>
        <v>8.0000000000000007E-5</v>
      </c>
      <c r="W165" s="189">
        <v>0</v>
      </c>
      <c r="X165" s="190">
        <f>W165*H165</f>
        <v>0</v>
      </c>
      <c r="Y165" s="37"/>
      <c r="Z165" s="37"/>
      <c r="AA165" s="37"/>
      <c r="AB165" s="37"/>
      <c r="AC165" s="37"/>
      <c r="AD165" s="37"/>
      <c r="AE165" s="37"/>
      <c r="AR165" s="191" t="s">
        <v>475</v>
      </c>
      <c r="AT165" s="191" t="s">
        <v>305</v>
      </c>
      <c r="AU165" s="191" t="s">
        <v>150</v>
      </c>
      <c r="AY165" s="20" t="s">
        <v>141</v>
      </c>
      <c r="BE165" s="192">
        <f>IF(O165="základní",K165,0)</f>
        <v>0</v>
      </c>
      <c r="BF165" s="192">
        <f>IF(O165="snížená",K165,0)</f>
        <v>0</v>
      </c>
      <c r="BG165" s="192">
        <f>IF(O165="zákl. přenesená",K165,0)</f>
        <v>0</v>
      </c>
      <c r="BH165" s="192">
        <f>IF(O165="sníž. přenesená",K165,0)</f>
        <v>0</v>
      </c>
      <c r="BI165" s="192">
        <f>IF(O165="nulová",K165,0)</f>
        <v>0</v>
      </c>
      <c r="BJ165" s="20" t="s">
        <v>150</v>
      </c>
      <c r="BK165" s="192">
        <f>ROUND(P165*H165,2)</f>
        <v>0</v>
      </c>
      <c r="BL165" s="20" t="s">
        <v>371</v>
      </c>
      <c r="BM165" s="191" t="s">
        <v>1563</v>
      </c>
    </row>
    <row r="166" spans="1:65" s="2" customFormat="1" ht="33" customHeight="1">
      <c r="A166" s="37"/>
      <c r="B166" s="38"/>
      <c r="C166" s="179" t="s">
        <v>1564</v>
      </c>
      <c r="D166" s="179" t="s">
        <v>144</v>
      </c>
      <c r="E166" s="180" t="s">
        <v>1565</v>
      </c>
      <c r="F166" s="181" t="s">
        <v>1566</v>
      </c>
      <c r="G166" s="182" t="s">
        <v>155</v>
      </c>
      <c r="H166" s="183">
        <v>1</v>
      </c>
      <c r="I166" s="184"/>
      <c r="J166" s="184"/>
      <c r="K166" s="185">
        <f>ROUND(P166*H166,2)</f>
        <v>0</v>
      </c>
      <c r="L166" s="181" t="s">
        <v>184</v>
      </c>
      <c r="M166" s="42"/>
      <c r="N166" s="186" t="s">
        <v>22</v>
      </c>
      <c r="O166" s="187" t="s">
        <v>46</v>
      </c>
      <c r="P166" s="188">
        <f>I166+J166</f>
        <v>0</v>
      </c>
      <c r="Q166" s="188">
        <f>ROUND(I166*H166,2)</f>
        <v>0</v>
      </c>
      <c r="R166" s="188">
        <f>ROUND(J166*H166,2)</f>
        <v>0</v>
      </c>
      <c r="S166" s="67"/>
      <c r="T166" s="189">
        <f>S166*H166</f>
        <v>0</v>
      </c>
      <c r="U166" s="189">
        <v>0</v>
      </c>
      <c r="V166" s="189">
        <f>U166*H166</f>
        <v>0</v>
      </c>
      <c r="W166" s="189">
        <v>0</v>
      </c>
      <c r="X166" s="190">
        <f>W166*H166</f>
        <v>0</v>
      </c>
      <c r="Y166" s="37"/>
      <c r="Z166" s="37"/>
      <c r="AA166" s="37"/>
      <c r="AB166" s="37"/>
      <c r="AC166" s="37"/>
      <c r="AD166" s="37"/>
      <c r="AE166" s="37"/>
      <c r="AR166" s="191" t="s">
        <v>371</v>
      </c>
      <c r="AT166" s="191" t="s">
        <v>144</v>
      </c>
      <c r="AU166" s="191" t="s">
        <v>150</v>
      </c>
      <c r="AY166" s="20" t="s">
        <v>141</v>
      </c>
      <c r="BE166" s="192">
        <f>IF(O166="základní",K166,0)</f>
        <v>0</v>
      </c>
      <c r="BF166" s="192">
        <f>IF(O166="snížená",K166,0)</f>
        <v>0</v>
      </c>
      <c r="BG166" s="192">
        <f>IF(O166="zákl. přenesená",K166,0)</f>
        <v>0</v>
      </c>
      <c r="BH166" s="192">
        <f>IF(O166="sníž. přenesená",K166,0)</f>
        <v>0</v>
      </c>
      <c r="BI166" s="192">
        <f>IF(O166="nulová",K166,0)</f>
        <v>0</v>
      </c>
      <c r="BJ166" s="20" t="s">
        <v>150</v>
      </c>
      <c r="BK166" s="192">
        <f>ROUND(P166*H166,2)</f>
        <v>0</v>
      </c>
      <c r="BL166" s="20" t="s">
        <v>371</v>
      </c>
      <c r="BM166" s="191" t="s">
        <v>1567</v>
      </c>
    </row>
    <row r="167" spans="1:65" s="2" customFormat="1" ht="11.25">
      <c r="A167" s="37"/>
      <c r="B167" s="38"/>
      <c r="C167" s="39"/>
      <c r="D167" s="199" t="s">
        <v>187</v>
      </c>
      <c r="E167" s="39"/>
      <c r="F167" s="200" t="s">
        <v>1568</v>
      </c>
      <c r="G167" s="39"/>
      <c r="H167" s="39"/>
      <c r="I167" s="201"/>
      <c r="J167" s="201"/>
      <c r="K167" s="39"/>
      <c r="L167" s="39"/>
      <c r="M167" s="42"/>
      <c r="N167" s="202"/>
      <c r="O167" s="203"/>
      <c r="P167" s="67"/>
      <c r="Q167" s="67"/>
      <c r="R167" s="67"/>
      <c r="S167" s="67"/>
      <c r="T167" s="67"/>
      <c r="U167" s="67"/>
      <c r="V167" s="67"/>
      <c r="W167" s="67"/>
      <c r="X167" s="68"/>
      <c r="Y167" s="37"/>
      <c r="Z167" s="37"/>
      <c r="AA167" s="37"/>
      <c r="AB167" s="37"/>
      <c r="AC167" s="37"/>
      <c r="AD167" s="37"/>
      <c r="AE167" s="37"/>
      <c r="AT167" s="20" t="s">
        <v>187</v>
      </c>
      <c r="AU167" s="20" t="s">
        <v>150</v>
      </c>
    </row>
    <row r="168" spans="1:65" s="2" customFormat="1" ht="24.2" customHeight="1">
      <c r="A168" s="37"/>
      <c r="B168" s="38"/>
      <c r="C168" s="249" t="s">
        <v>965</v>
      </c>
      <c r="D168" s="249" t="s">
        <v>305</v>
      </c>
      <c r="E168" s="250" t="s">
        <v>1569</v>
      </c>
      <c r="F168" s="251" t="s">
        <v>1570</v>
      </c>
      <c r="G168" s="252" t="s">
        <v>155</v>
      </c>
      <c r="H168" s="253">
        <v>1</v>
      </c>
      <c r="I168" s="254"/>
      <c r="J168" s="255"/>
      <c r="K168" s="256">
        <f>ROUND(P168*H168,2)</f>
        <v>0</v>
      </c>
      <c r="L168" s="251" t="s">
        <v>829</v>
      </c>
      <c r="M168" s="257"/>
      <c r="N168" s="258" t="s">
        <v>22</v>
      </c>
      <c r="O168" s="187" t="s">
        <v>46</v>
      </c>
      <c r="P168" s="188">
        <f>I168+J168</f>
        <v>0</v>
      </c>
      <c r="Q168" s="188">
        <f>ROUND(I168*H168,2)</f>
        <v>0</v>
      </c>
      <c r="R168" s="188">
        <f>ROUND(J168*H168,2)</f>
        <v>0</v>
      </c>
      <c r="S168" s="67"/>
      <c r="T168" s="189">
        <f>S168*H168</f>
        <v>0</v>
      </c>
      <c r="U168" s="189">
        <v>3.8999999999999999E-4</v>
      </c>
      <c r="V168" s="189">
        <f>U168*H168</f>
        <v>3.8999999999999999E-4</v>
      </c>
      <c r="W168" s="189">
        <v>0</v>
      </c>
      <c r="X168" s="190">
        <f>W168*H168</f>
        <v>0</v>
      </c>
      <c r="Y168" s="37"/>
      <c r="Z168" s="37"/>
      <c r="AA168" s="37"/>
      <c r="AB168" s="37"/>
      <c r="AC168" s="37"/>
      <c r="AD168" s="37"/>
      <c r="AE168" s="37"/>
      <c r="AR168" s="191" t="s">
        <v>475</v>
      </c>
      <c r="AT168" s="191" t="s">
        <v>305</v>
      </c>
      <c r="AU168" s="191" t="s">
        <v>150</v>
      </c>
      <c r="AY168" s="20" t="s">
        <v>141</v>
      </c>
      <c r="BE168" s="192">
        <f>IF(O168="základní",K168,0)</f>
        <v>0</v>
      </c>
      <c r="BF168" s="192">
        <f>IF(O168="snížená",K168,0)</f>
        <v>0</v>
      </c>
      <c r="BG168" s="192">
        <f>IF(O168="zákl. přenesená",K168,0)</f>
        <v>0</v>
      </c>
      <c r="BH168" s="192">
        <f>IF(O168="sníž. přenesená",K168,0)</f>
        <v>0</v>
      </c>
      <c r="BI168" s="192">
        <f>IF(O168="nulová",K168,0)</f>
        <v>0</v>
      </c>
      <c r="BJ168" s="20" t="s">
        <v>150</v>
      </c>
      <c r="BK168" s="192">
        <f>ROUND(P168*H168,2)</f>
        <v>0</v>
      </c>
      <c r="BL168" s="20" t="s">
        <v>371</v>
      </c>
      <c r="BM168" s="191" t="s">
        <v>1571</v>
      </c>
    </row>
    <row r="169" spans="1:65" s="2" customFormat="1" ht="44.25" customHeight="1">
      <c r="A169" s="37"/>
      <c r="B169" s="38"/>
      <c r="C169" s="179" t="s">
        <v>1572</v>
      </c>
      <c r="D169" s="179" t="s">
        <v>144</v>
      </c>
      <c r="E169" s="180" t="s">
        <v>1573</v>
      </c>
      <c r="F169" s="181" t="s">
        <v>1574</v>
      </c>
      <c r="G169" s="182" t="s">
        <v>155</v>
      </c>
      <c r="H169" s="183">
        <v>10</v>
      </c>
      <c r="I169" s="184"/>
      <c r="J169" s="184"/>
      <c r="K169" s="185">
        <f>ROUND(P169*H169,2)</f>
        <v>0</v>
      </c>
      <c r="L169" s="181" t="s">
        <v>184</v>
      </c>
      <c r="M169" s="42"/>
      <c r="N169" s="186" t="s">
        <v>22</v>
      </c>
      <c r="O169" s="187" t="s">
        <v>46</v>
      </c>
      <c r="P169" s="188">
        <f>I169+J169</f>
        <v>0</v>
      </c>
      <c r="Q169" s="188">
        <f>ROUND(I169*H169,2)</f>
        <v>0</v>
      </c>
      <c r="R169" s="188">
        <f>ROUND(J169*H169,2)</f>
        <v>0</v>
      </c>
      <c r="S169" s="67"/>
      <c r="T169" s="189">
        <f>S169*H169</f>
        <v>0</v>
      </c>
      <c r="U169" s="189">
        <v>0</v>
      </c>
      <c r="V169" s="189">
        <f>U169*H169</f>
        <v>0</v>
      </c>
      <c r="W169" s="189">
        <v>4.8000000000000001E-5</v>
      </c>
      <c r="X169" s="190">
        <f>W169*H169</f>
        <v>4.8000000000000001E-4</v>
      </c>
      <c r="Y169" s="37"/>
      <c r="Z169" s="37"/>
      <c r="AA169" s="37"/>
      <c r="AB169" s="37"/>
      <c r="AC169" s="37"/>
      <c r="AD169" s="37"/>
      <c r="AE169" s="37"/>
      <c r="AR169" s="191" t="s">
        <v>371</v>
      </c>
      <c r="AT169" s="191" t="s">
        <v>144</v>
      </c>
      <c r="AU169" s="191" t="s">
        <v>150</v>
      </c>
      <c r="AY169" s="20" t="s">
        <v>141</v>
      </c>
      <c r="BE169" s="192">
        <f>IF(O169="základní",K169,0)</f>
        <v>0</v>
      </c>
      <c r="BF169" s="192">
        <f>IF(O169="snížená",K169,0)</f>
        <v>0</v>
      </c>
      <c r="BG169" s="192">
        <f>IF(O169="zákl. přenesená",K169,0)</f>
        <v>0</v>
      </c>
      <c r="BH169" s="192">
        <f>IF(O169="sníž. přenesená",K169,0)</f>
        <v>0</v>
      </c>
      <c r="BI169" s="192">
        <f>IF(O169="nulová",K169,0)</f>
        <v>0</v>
      </c>
      <c r="BJ169" s="20" t="s">
        <v>150</v>
      </c>
      <c r="BK169" s="192">
        <f>ROUND(P169*H169,2)</f>
        <v>0</v>
      </c>
      <c r="BL169" s="20" t="s">
        <v>371</v>
      </c>
      <c r="BM169" s="191" t="s">
        <v>1575</v>
      </c>
    </row>
    <row r="170" spans="1:65" s="2" customFormat="1" ht="11.25">
      <c r="A170" s="37"/>
      <c r="B170" s="38"/>
      <c r="C170" s="39"/>
      <c r="D170" s="199" t="s">
        <v>187</v>
      </c>
      <c r="E170" s="39"/>
      <c r="F170" s="200" t="s">
        <v>1576</v>
      </c>
      <c r="G170" s="39"/>
      <c r="H170" s="39"/>
      <c r="I170" s="201"/>
      <c r="J170" s="201"/>
      <c r="K170" s="39"/>
      <c r="L170" s="39"/>
      <c r="M170" s="42"/>
      <c r="N170" s="202"/>
      <c r="O170" s="203"/>
      <c r="P170" s="67"/>
      <c r="Q170" s="67"/>
      <c r="R170" s="67"/>
      <c r="S170" s="67"/>
      <c r="T170" s="67"/>
      <c r="U170" s="67"/>
      <c r="V170" s="67"/>
      <c r="W170" s="67"/>
      <c r="X170" s="68"/>
      <c r="Y170" s="37"/>
      <c r="Z170" s="37"/>
      <c r="AA170" s="37"/>
      <c r="AB170" s="37"/>
      <c r="AC170" s="37"/>
      <c r="AD170" s="37"/>
      <c r="AE170" s="37"/>
      <c r="AT170" s="20" t="s">
        <v>187</v>
      </c>
      <c r="AU170" s="20" t="s">
        <v>150</v>
      </c>
    </row>
    <row r="171" spans="1:65" s="2" customFormat="1" ht="44.25" customHeight="1">
      <c r="A171" s="37"/>
      <c r="B171" s="38"/>
      <c r="C171" s="179" t="s">
        <v>1577</v>
      </c>
      <c r="D171" s="179" t="s">
        <v>144</v>
      </c>
      <c r="E171" s="180" t="s">
        <v>1578</v>
      </c>
      <c r="F171" s="181" t="s">
        <v>1579</v>
      </c>
      <c r="G171" s="182" t="s">
        <v>155</v>
      </c>
      <c r="H171" s="183">
        <v>10</v>
      </c>
      <c r="I171" s="184"/>
      <c r="J171" s="184"/>
      <c r="K171" s="185">
        <f>ROUND(P171*H171,2)</f>
        <v>0</v>
      </c>
      <c r="L171" s="181" t="s">
        <v>184</v>
      </c>
      <c r="M171" s="42"/>
      <c r="N171" s="186" t="s">
        <v>22</v>
      </c>
      <c r="O171" s="187" t="s">
        <v>46</v>
      </c>
      <c r="P171" s="188">
        <f>I171+J171</f>
        <v>0</v>
      </c>
      <c r="Q171" s="188">
        <f>ROUND(I171*H171,2)</f>
        <v>0</v>
      </c>
      <c r="R171" s="188">
        <f>ROUND(J171*H171,2)</f>
        <v>0</v>
      </c>
      <c r="S171" s="67"/>
      <c r="T171" s="189">
        <f>S171*H171</f>
        <v>0</v>
      </c>
      <c r="U171" s="189">
        <v>0</v>
      </c>
      <c r="V171" s="189">
        <f>U171*H171</f>
        <v>0</v>
      </c>
      <c r="W171" s="189">
        <v>4.8000000000000001E-5</v>
      </c>
      <c r="X171" s="190">
        <f>W171*H171</f>
        <v>4.8000000000000001E-4</v>
      </c>
      <c r="Y171" s="37"/>
      <c r="Z171" s="37"/>
      <c r="AA171" s="37"/>
      <c r="AB171" s="37"/>
      <c r="AC171" s="37"/>
      <c r="AD171" s="37"/>
      <c r="AE171" s="37"/>
      <c r="AR171" s="191" t="s">
        <v>371</v>
      </c>
      <c r="AT171" s="191" t="s">
        <v>144</v>
      </c>
      <c r="AU171" s="191" t="s">
        <v>150</v>
      </c>
      <c r="AY171" s="20" t="s">
        <v>141</v>
      </c>
      <c r="BE171" s="192">
        <f>IF(O171="základní",K171,0)</f>
        <v>0</v>
      </c>
      <c r="BF171" s="192">
        <f>IF(O171="snížená",K171,0)</f>
        <v>0</v>
      </c>
      <c r="BG171" s="192">
        <f>IF(O171="zákl. přenesená",K171,0)</f>
        <v>0</v>
      </c>
      <c r="BH171" s="192">
        <f>IF(O171="sníž. přenesená",K171,0)</f>
        <v>0</v>
      </c>
      <c r="BI171" s="192">
        <f>IF(O171="nulová",K171,0)</f>
        <v>0</v>
      </c>
      <c r="BJ171" s="20" t="s">
        <v>150</v>
      </c>
      <c r="BK171" s="192">
        <f>ROUND(P171*H171,2)</f>
        <v>0</v>
      </c>
      <c r="BL171" s="20" t="s">
        <v>371</v>
      </c>
      <c r="BM171" s="191" t="s">
        <v>1580</v>
      </c>
    </row>
    <row r="172" spans="1:65" s="2" customFormat="1" ht="11.25">
      <c r="A172" s="37"/>
      <c r="B172" s="38"/>
      <c r="C172" s="39"/>
      <c r="D172" s="199" t="s">
        <v>187</v>
      </c>
      <c r="E172" s="39"/>
      <c r="F172" s="200" t="s">
        <v>1581</v>
      </c>
      <c r="G172" s="39"/>
      <c r="H172" s="39"/>
      <c r="I172" s="201"/>
      <c r="J172" s="201"/>
      <c r="K172" s="39"/>
      <c r="L172" s="39"/>
      <c r="M172" s="42"/>
      <c r="N172" s="202"/>
      <c r="O172" s="203"/>
      <c r="P172" s="67"/>
      <c r="Q172" s="67"/>
      <c r="R172" s="67"/>
      <c r="S172" s="67"/>
      <c r="T172" s="67"/>
      <c r="U172" s="67"/>
      <c r="V172" s="67"/>
      <c r="W172" s="67"/>
      <c r="X172" s="68"/>
      <c r="Y172" s="37"/>
      <c r="Z172" s="37"/>
      <c r="AA172" s="37"/>
      <c r="AB172" s="37"/>
      <c r="AC172" s="37"/>
      <c r="AD172" s="37"/>
      <c r="AE172" s="37"/>
      <c r="AT172" s="20" t="s">
        <v>187</v>
      </c>
      <c r="AU172" s="20" t="s">
        <v>150</v>
      </c>
    </row>
    <row r="173" spans="1:65" s="2" customFormat="1" ht="37.9" customHeight="1">
      <c r="A173" s="37"/>
      <c r="B173" s="38"/>
      <c r="C173" s="179" t="s">
        <v>1582</v>
      </c>
      <c r="D173" s="179" t="s">
        <v>144</v>
      </c>
      <c r="E173" s="180" t="s">
        <v>1583</v>
      </c>
      <c r="F173" s="181" t="s">
        <v>1584</v>
      </c>
      <c r="G173" s="182" t="s">
        <v>155</v>
      </c>
      <c r="H173" s="183">
        <v>18</v>
      </c>
      <c r="I173" s="184"/>
      <c r="J173" s="184"/>
      <c r="K173" s="185">
        <f>ROUND(P173*H173,2)</f>
        <v>0</v>
      </c>
      <c r="L173" s="181" t="s">
        <v>184</v>
      </c>
      <c r="M173" s="42"/>
      <c r="N173" s="186" t="s">
        <v>22</v>
      </c>
      <c r="O173" s="187" t="s">
        <v>46</v>
      </c>
      <c r="P173" s="188">
        <f>I173+J173</f>
        <v>0</v>
      </c>
      <c r="Q173" s="188">
        <f>ROUND(I173*H173,2)</f>
        <v>0</v>
      </c>
      <c r="R173" s="188">
        <f>ROUND(J173*H173,2)</f>
        <v>0</v>
      </c>
      <c r="S173" s="67"/>
      <c r="T173" s="189">
        <f>S173*H173</f>
        <v>0</v>
      </c>
      <c r="U173" s="189">
        <v>0</v>
      </c>
      <c r="V173" s="189">
        <f>U173*H173</f>
        <v>0</v>
      </c>
      <c r="W173" s="189">
        <v>0</v>
      </c>
      <c r="X173" s="190">
        <f>W173*H173</f>
        <v>0</v>
      </c>
      <c r="Y173" s="37"/>
      <c r="Z173" s="37"/>
      <c r="AA173" s="37"/>
      <c r="AB173" s="37"/>
      <c r="AC173" s="37"/>
      <c r="AD173" s="37"/>
      <c r="AE173" s="37"/>
      <c r="AR173" s="191" t="s">
        <v>371</v>
      </c>
      <c r="AT173" s="191" t="s">
        <v>144</v>
      </c>
      <c r="AU173" s="191" t="s">
        <v>150</v>
      </c>
      <c r="AY173" s="20" t="s">
        <v>141</v>
      </c>
      <c r="BE173" s="192">
        <f>IF(O173="základní",K173,0)</f>
        <v>0</v>
      </c>
      <c r="BF173" s="192">
        <f>IF(O173="snížená",K173,0)</f>
        <v>0</v>
      </c>
      <c r="BG173" s="192">
        <f>IF(O173="zákl. přenesená",K173,0)</f>
        <v>0</v>
      </c>
      <c r="BH173" s="192">
        <f>IF(O173="sníž. přenesená",K173,0)</f>
        <v>0</v>
      </c>
      <c r="BI173" s="192">
        <f>IF(O173="nulová",K173,0)</f>
        <v>0</v>
      </c>
      <c r="BJ173" s="20" t="s">
        <v>150</v>
      </c>
      <c r="BK173" s="192">
        <f>ROUND(P173*H173,2)</f>
        <v>0</v>
      </c>
      <c r="BL173" s="20" t="s">
        <v>371</v>
      </c>
      <c r="BM173" s="191" t="s">
        <v>1585</v>
      </c>
    </row>
    <row r="174" spans="1:65" s="2" customFormat="1" ht="11.25">
      <c r="A174" s="37"/>
      <c r="B174" s="38"/>
      <c r="C174" s="39"/>
      <c r="D174" s="199" t="s">
        <v>187</v>
      </c>
      <c r="E174" s="39"/>
      <c r="F174" s="200" t="s">
        <v>1586</v>
      </c>
      <c r="G174" s="39"/>
      <c r="H174" s="39"/>
      <c r="I174" s="201"/>
      <c r="J174" s="201"/>
      <c r="K174" s="39"/>
      <c r="L174" s="39"/>
      <c r="M174" s="42"/>
      <c r="N174" s="202"/>
      <c r="O174" s="203"/>
      <c r="P174" s="67"/>
      <c r="Q174" s="67"/>
      <c r="R174" s="67"/>
      <c r="S174" s="67"/>
      <c r="T174" s="67"/>
      <c r="U174" s="67"/>
      <c r="V174" s="67"/>
      <c r="W174" s="67"/>
      <c r="X174" s="68"/>
      <c r="Y174" s="37"/>
      <c r="Z174" s="37"/>
      <c r="AA174" s="37"/>
      <c r="AB174" s="37"/>
      <c r="AC174" s="37"/>
      <c r="AD174" s="37"/>
      <c r="AE174" s="37"/>
      <c r="AT174" s="20" t="s">
        <v>187</v>
      </c>
      <c r="AU174" s="20" t="s">
        <v>150</v>
      </c>
    </row>
    <row r="175" spans="1:65" s="2" customFormat="1" ht="24.2" customHeight="1">
      <c r="A175" s="37"/>
      <c r="B175" s="38"/>
      <c r="C175" s="249" t="s">
        <v>971</v>
      </c>
      <c r="D175" s="249" t="s">
        <v>305</v>
      </c>
      <c r="E175" s="250" t="s">
        <v>1587</v>
      </c>
      <c r="F175" s="251" t="s">
        <v>1588</v>
      </c>
      <c r="G175" s="252" t="s">
        <v>155</v>
      </c>
      <c r="H175" s="253">
        <v>18</v>
      </c>
      <c r="I175" s="254"/>
      <c r="J175" s="255"/>
      <c r="K175" s="256">
        <f>ROUND(P175*H175,2)</f>
        <v>0</v>
      </c>
      <c r="L175" s="251" t="s">
        <v>184</v>
      </c>
      <c r="M175" s="257"/>
      <c r="N175" s="258" t="s">
        <v>22</v>
      </c>
      <c r="O175" s="187" t="s">
        <v>46</v>
      </c>
      <c r="P175" s="188">
        <f>I175+J175</f>
        <v>0</v>
      </c>
      <c r="Q175" s="188">
        <f>ROUND(I175*H175,2)</f>
        <v>0</v>
      </c>
      <c r="R175" s="188">
        <f>ROUND(J175*H175,2)</f>
        <v>0</v>
      </c>
      <c r="S175" s="67"/>
      <c r="T175" s="189">
        <f>S175*H175</f>
        <v>0</v>
      </c>
      <c r="U175" s="189">
        <v>6.0000000000000002E-5</v>
      </c>
      <c r="V175" s="189">
        <f>U175*H175</f>
        <v>1.08E-3</v>
      </c>
      <c r="W175" s="189">
        <v>0</v>
      </c>
      <c r="X175" s="190">
        <f>W175*H175</f>
        <v>0</v>
      </c>
      <c r="Y175" s="37"/>
      <c r="Z175" s="37"/>
      <c r="AA175" s="37"/>
      <c r="AB175" s="37"/>
      <c r="AC175" s="37"/>
      <c r="AD175" s="37"/>
      <c r="AE175" s="37"/>
      <c r="AR175" s="191" t="s">
        <v>475</v>
      </c>
      <c r="AT175" s="191" t="s">
        <v>305</v>
      </c>
      <c r="AU175" s="191" t="s">
        <v>150</v>
      </c>
      <c r="AY175" s="20" t="s">
        <v>141</v>
      </c>
      <c r="BE175" s="192">
        <f>IF(O175="základní",K175,0)</f>
        <v>0</v>
      </c>
      <c r="BF175" s="192">
        <f>IF(O175="snížená",K175,0)</f>
        <v>0</v>
      </c>
      <c r="BG175" s="192">
        <f>IF(O175="zákl. přenesená",K175,0)</f>
        <v>0</v>
      </c>
      <c r="BH175" s="192">
        <f>IF(O175="sníž. přenesená",K175,0)</f>
        <v>0</v>
      </c>
      <c r="BI175" s="192">
        <f>IF(O175="nulová",K175,0)</f>
        <v>0</v>
      </c>
      <c r="BJ175" s="20" t="s">
        <v>150</v>
      </c>
      <c r="BK175" s="192">
        <f>ROUND(P175*H175,2)</f>
        <v>0</v>
      </c>
      <c r="BL175" s="20" t="s">
        <v>371</v>
      </c>
      <c r="BM175" s="191" t="s">
        <v>1589</v>
      </c>
    </row>
    <row r="176" spans="1:65" s="2" customFormat="1" ht="49.15" customHeight="1">
      <c r="A176" s="37"/>
      <c r="B176" s="38"/>
      <c r="C176" s="179" t="s">
        <v>1590</v>
      </c>
      <c r="D176" s="179" t="s">
        <v>144</v>
      </c>
      <c r="E176" s="180" t="s">
        <v>1591</v>
      </c>
      <c r="F176" s="181" t="s">
        <v>1592</v>
      </c>
      <c r="G176" s="182" t="s">
        <v>155</v>
      </c>
      <c r="H176" s="183">
        <v>35</v>
      </c>
      <c r="I176" s="184"/>
      <c r="J176" s="184"/>
      <c r="K176" s="185">
        <f>ROUND(P176*H176,2)</f>
        <v>0</v>
      </c>
      <c r="L176" s="181" t="s">
        <v>184</v>
      </c>
      <c r="M176" s="42"/>
      <c r="N176" s="186" t="s">
        <v>22</v>
      </c>
      <c r="O176" s="187" t="s">
        <v>46</v>
      </c>
      <c r="P176" s="188">
        <f>I176+J176</f>
        <v>0</v>
      </c>
      <c r="Q176" s="188">
        <f>ROUND(I176*H176,2)</f>
        <v>0</v>
      </c>
      <c r="R176" s="188">
        <f>ROUND(J176*H176,2)</f>
        <v>0</v>
      </c>
      <c r="S176" s="67"/>
      <c r="T176" s="189">
        <f>S176*H176</f>
        <v>0</v>
      </c>
      <c r="U176" s="189">
        <v>0</v>
      </c>
      <c r="V176" s="189">
        <f>U176*H176</f>
        <v>0</v>
      </c>
      <c r="W176" s="189">
        <v>0</v>
      </c>
      <c r="X176" s="190">
        <f>W176*H176</f>
        <v>0</v>
      </c>
      <c r="Y176" s="37"/>
      <c r="Z176" s="37"/>
      <c r="AA176" s="37"/>
      <c r="AB176" s="37"/>
      <c r="AC176" s="37"/>
      <c r="AD176" s="37"/>
      <c r="AE176" s="37"/>
      <c r="AR176" s="191" t="s">
        <v>371</v>
      </c>
      <c r="AT176" s="191" t="s">
        <v>144</v>
      </c>
      <c r="AU176" s="191" t="s">
        <v>150</v>
      </c>
      <c r="AY176" s="20" t="s">
        <v>141</v>
      </c>
      <c r="BE176" s="192">
        <f>IF(O176="základní",K176,0)</f>
        <v>0</v>
      </c>
      <c r="BF176" s="192">
        <f>IF(O176="snížená",K176,0)</f>
        <v>0</v>
      </c>
      <c r="BG176" s="192">
        <f>IF(O176="zákl. přenesená",K176,0)</f>
        <v>0</v>
      </c>
      <c r="BH176" s="192">
        <f>IF(O176="sníž. přenesená",K176,0)</f>
        <v>0</v>
      </c>
      <c r="BI176" s="192">
        <f>IF(O176="nulová",K176,0)</f>
        <v>0</v>
      </c>
      <c r="BJ176" s="20" t="s">
        <v>150</v>
      </c>
      <c r="BK176" s="192">
        <f>ROUND(P176*H176,2)</f>
        <v>0</v>
      </c>
      <c r="BL176" s="20" t="s">
        <v>371</v>
      </c>
      <c r="BM176" s="191" t="s">
        <v>1593</v>
      </c>
    </row>
    <row r="177" spans="1:65" s="2" customFormat="1" ht="11.25">
      <c r="A177" s="37"/>
      <c r="B177" s="38"/>
      <c r="C177" s="39"/>
      <c r="D177" s="199" t="s">
        <v>187</v>
      </c>
      <c r="E177" s="39"/>
      <c r="F177" s="200" t="s">
        <v>1594</v>
      </c>
      <c r="G177" s="39"/>
      <c r="H177" s="39"/>
      <c r="I177" s="201"/>
      <c r="J177" s="201"/>
      <c r="K177" s="39"/>
      <c r="L177" s="39"/>
      <c r="M177" s="42"/>
      <c r="N177" s="202"/>
      <c r="O177" s="203"/>
      <c r="P177" s="67"/>
      <c r="Q177" s="67"/>
      <c r="R177" s="67"/>
      <c r="S177" s="67"/>
      <c r="T177" s="67"/>
      <c r="U177" s="67"/>
      <c r="V177" s="67"/>
      <c r="W177" s="67"/>
      <c r="X177" s="68"/>
      <c r="Y177" s="37"/>
      <c r="Z177" s="37"/>
      <c r="AA177" s="37"/>
      <c r="AB177" s="37"/>
      <c r="AC177" s="37"/>
      <c r="AD177" s="37"/>
      <c r="AE177" s="37"/>
      <c r="AT177" s="20" t="s">
        <v>187</v>
      </c>
      <c r="AU177" s="20" t="s">
        <v>150</v>
      </c>
    </row>
    <row r="178" spans="1:65" s="2" customFormat="1" ht="24.2" customHeight="1">
      <c r="A178" s="37"/>
      <c r="B178" s="38"/>
      <c r="C178" s="249" t="s">
        <v>974</v>
      </c>
      <c r="D178" s="249" t="s">
        <v>305</v>
      </c>
      <c r="E178" s="250" t="s">
        <v>1595</v>
      </c>
      <c r="F178" s="251" t="s">
        <v>1596</v>
      </c>
      <c r="G178" s="252" t="s">
        <v>155</v>
      </c>
      <c r="H178" s="253">
        <v>35</v>
      </c>
      <c r="I178" s="254"/>
      <c r="J178" s="255"/>
      <c r="K178" s="256">
        <f>ROUND(P178*H178,2)</f>
        <v>0</v>
      </c>
      <c r="L178" s="251" t="s">
        <v>184</v>
      </c>
      <c r="M178" s="257"/>
      <c r="N178" s="258" t="s">
        <v>22</v>
      </c>
      <c r="O178" s="187" t="s">
        <v>46</v>
      </c>
      <c r="P178" s="188">
        <f>I178+J178</f>
        <v>0</v>
      </c>
      <c r="Q178" s="188">
        <f>ROUND(I178*H178,2)</f>
        <v>0</v>
      </c>
      <c r="R178" s="188">
        <f>ROUND(J178*H178,2)</f>
        <v>0</v>
      </c>
      <c r="S178" s="67"/>
      <c r="T178" s="189">
        <f>S178*H178</f>
        <v>0</v>
      </c>
      <c r="U178" s="189">
        <v>1E-4</v>
      </c>
      <c r="V178" s="189">
        <f>U178*H178</f>
        <v>3.5000000000000001E-3</v>
      </c>
      <c r="W178" s="189">
        <v>0</v>
      </c>
      <c r="X178" s="190">
        <f>W178*H178</f>
        <v>0</v>
      </c>
      <c r="Y178" s="37"/>
      <c r="Z178" s="37"/>
      <c r="AA178" s="37"/>
      <c r="AB178" s="37"/>
      <c r="AC178" s="37"/>
      <c r="AD178" s="37"/>
      <c r="AE178" s="37"/>
      <c r="AR178" s="191" t="s">
        <v>475</v>
      </c>
      <c r="AT178" s="191" t="s">
        <v>305</v>
      </c>
      <c r="AU178" s="191" t="s">
        <v>150</v>
      </c>
      <c r="AY178" s="20" t="s">
        <v>141</v>
      </c>
      <c r="BE178" s="192">
        <f>IF(O178="základní",K178,0)</f>
        <v>0</v>
      </c>
      <c r="BF178" s="192">
        <f>IF(O178="snížená",K178,0)</f>
        <v>0</v>
      </c>
      <c r="BG178" s="192">
        <f>IF(O178="zákl. přenesená",K178,0)</f>
        <v>0</v>
      </c>
      <c r="BH178" s="192">
        <f>IF(O178="sníž. přenesená",K178,0)</f>
        <v>0</v>
      </c>
      <c r="BI178" s="192">
        <f>IF(O178="nulová",K178,0)</f>
        <v>0</v>
      </c>
      <c r="BJ178" s="20" t="s">
        <v>150</v>
      </c>
      <c r="BK178" s="192">
        <f>ROUND(P178*H178,2)</f>
        <v>0</v>
      </c>
      <c r="BL178" s="20" t="s">
        <v>371</v>
      </c>
      <c r="BM178" s="191" t="s">
        <v>1597</v>
      </c>
    </row>
    <row r="179" spans="1:65" s="2" customFormat="1" ht="49.15" customHeight="1">
      <c r="A179" s="37"/>
      <c r="B179" s="38"/>
      <c r="C179" s="179" t="s">
        <v>1598</v>
      </c>
      <c r="D179" s="179" t="s">
        <v>144</v>
      </c>
      <c r="E179" s="180" t="s">
        <v>1599</v>
      </c>
      <c r="F179" s="181" t="s">
        <v>1600</v>
      </c>
      <c r="G179" s="182" t="s">
        <v>155</v>
      </c>
      <c r="H179" s="183">
        <v>5</v>
      </c>
      <c r="I179" s="184"/>
      <c r="J179" s="184"/>
      <c r="K179" s="185">
        <f>ROUND(P179*H179,2)</f>
        <v>0</v>
      </c>
      <c r="L179" s="181" t="s">
        <v>184</v>
      </c>
      <c r="M179" s="42"/>
      <c r="N179" s="186" t="s">
        <v>22</v>
      </c>
      <c r="O179" s="187" t="s">
        <v>46</v>
      </c>
      <c r="P179" s="188">
        <f>I179+J179</f>
        <v>0</v>
      </c>
      <c r="Q179" s="188">
        <f>ROUND(I179*H179,2)</f>
        <v>0</v>
      </c>
      <c r="R179" s="188">
        <f>ROUND(J179*H179,2)</f>
        <v>0</v>
      </c>
      <c r="S179" s="67"/>
      <c r="T179" s="189">
        <f>S179*H179</f>
        <v>0</v>
      </c>
      <c r="U179" s="189">
        <v>0</v>
      </c>
      <c r="V179" s="189">
        <f>U179*H179</f>
        <v>0</v>
      </c>
      <c r="W179" s="189">
        <v>0</v>
      </c>
      <c r="X179" s="190">
        <f>W179*H179</f>
        <v>0</v>
      </c>
      <c r="Y179" s="37"/>
      <c r="Z179" s="37"/>
      <c r="AA179" s="37"/>
      <c r="AB179" s="37"/>
      <c r="AC179" s="37"/>
      <c r="AD179" s="37"/>
      <c r="AE179" s="37"/>
      <c r="AR179" s="191" t="s">
        <v>371</v>
      </c>
      <c r="AT179" s="191" t="s">
        <v>144</v>
      </c>
      <c r="AU179" s="191" t="s">
        <v>150</v>
      </c>
      <c r="AY179" s="20" t="s">
        <v>141</v>
      </c>
      <c r="BE179" s="192">
        <f>IF(O179="základní",K179,0)</f>
        <v>0</v>
      </c>
      <c r="BF179" s="192">
        <f>IF(O179="snížená",K179,0)</f>
        <v>0</v>
      </c>
      <c r="BG179" s="192">
        <f>IF(O179="zákl. přenesená",K179,0)</f>
        <v>0</v>
      </c>
      <c r="BH179" s="192">
        <f>IF(O179="sníž. přenesená",K179,0)</f>
        <v>0</v>
      </c>
      <c r="BI179" s="192">
        <f>IF(O179="nulová",K179,0)</f>
        <v>0</v>
      </c>
      <c r="BJ179" s="20" t="s">
        <v>150</v>
      </c>
      <c r="BK179" s="192">
        <f>ROUND(P179*H179,2)</f>
        <v>0</v>
      </c>
      <c r="BL179" s="20" t="s">
        <v>371</v>
      </c>
      <c r="BM179" s="191" t="s">
        <v>1601</v>
      </c>
    </row>
    <row r="180" spans="1:65" s="2" customFormat="1" ht="11.25">
      <c r="A180" s="37"/>
      <c r="B180" s="38"/>
      <c r="C180" s="39"/>
      <c r="D180" s="199" t="s">
        <v>187</v>
      </c>
      <c r="E180" s="39"/>
      <c r="F180" s="200" t="s">
        <v>1602</v>
      </c>
      <c r="G180" s="39"/>
      <c r="H180" s="39"/>
      <c r="I180" s="201"/>
      <c r="J180" s="201"/>
      <c r="K180" s="39"/>
      <c r="L180" s="39"/>
      <c r="M180" s="42"/>
      <c r="N180" s="202"/>
      <c r="O180" s="203"/>
      <c r="P180" s="67"/>
      <c r="Q180" s="67"/>
      <c r="R180" s="67"/>
      <c r="S180" s="67"/>
      <c r="T180" s="67"/>
      <c r="U180" s="67"/>
      <c r="V180" s="67"/>
      <c r="W180" s="67"/>
      <c r="X180" s="68"/>
      <c r="Y180" s="37"/>
      <c r="Z180" s="37"/>
      <c r="AA180" s="37"/>
      <c r="AB180" s="37"/>
      <c r="AC180" s="37"/>
      <c r="AD180" s="37"/>
      <c r="AE180" s="37"/>
      <c r="AT180" s="20" t="s">
        <v>187</v>
      </c>
      <c r="AU180" s="20" t="s">
        <v>150</v>
      </c>
    </row>
    <row r="181" spans="1:65" s="2" customFormat="1" ht="33" customHeight="1">
      <c r="A181" s="37"/>
      <c r="B181" s="38"/>
      <c r="C181" s="249" t="s">
        <v>977</v>
      </c>
      <c r="D181" s="249" t="s">
        <v>305</v>
      </c>
      <c r="E181" s="250" t="s">
        <v>1603</v>
      </c>
      <c r="F181" s="251" t="s">
        <v>1604</v>
      </c>
      <c r="G181" s="252" t="s">
        <v>155</v>
      </c>
      <c r="H181" s="253">
        <v>5</v>
      </c>
      <c r="I181" s="254"/>
      <c r="J181" s="255"/>
      <c r="K181" s="256">
        <f>ROUND(P181*H181,2)</f>
        <v>0</v>
      </c>
      <c r="L181" s="251" t="s">
        <v>184</v>
      </c>
      <c r="M181" s="257"/>
      <c r="N181" s="258" t="s">
        <v>22</v>
      </c>
      <c r="O181" s="187" t="s">
        <v>46</v>
      </c>
      <c r="P181" s="188">
        <f>I181+J181</f>
        <v>0</v>
      </c>
      <c r="Q181" s="188">
        <f>ROUND(I181*H181,2)</f>
        <v>0</v>
      </c>
      <c r="R181" s="188">
        <f>ROUND(J181*H181,2)</f>
        <v>0</v>
      </c>
      <c r="S181" s="67"/>
      <c r="T181" s="189">
        <f>S181*H181</f>
        <v>0</v>
      </c>
      <c r="U181" s="189">
        <v>1.3999999999999999E-4</v>
      </c>
      <c r="V181" s="189">
        <f>U181*H181</f>
        <v>6.9999999999999988E-4</v>
      </c>
      <c r="W181" s="189">
        <v>0</v>
      </c>
      <c r="X181" s="190">
        <f>W181*H181</f>
        <v>0</v>
      </c>
      <c r="Y181" s="37"/>
      <c r="Z181" s="37"/>
      <c r="AA181" s="37"/>
      <c r="AB181" s="37"/>
      <c r="AC181" s="37"/>
      <c r="AD181" s="37"/>
      <c r="AE181" s="37"/>
      <c r="AR181" s="191" t="s">
        <v>475</v>
      </c>
      <c r="AT181" s="191" t="s">
        <v>305</v>
      </c>
      <c r="AU181" s="191" t="s">
        <v>150</v>
      </c>
      <c r="AY181" s="20" t="s">
        <v>141</v>
      </c>
      <c r="BE181" s="192">
        <f>IF(O181="základní",K181,0)</f>
        <v>0</v>
      </c>
      <c r="BF181" s="192">
        <f>IF(O181="snížená",K181,0)</f>
        <v>0</v>
      </c>
      <c r="BG181" s="192">
        <f>IF(O181="zákl. přenesená",K181,0)</f>
        <v>0</v>
      </c>
      <c r="BH181" s="192">
        <f>IF(O181="sníž. přenesená",K181,0)</f>
        <v>0</v>
      </c>
      <c r="BI181" s="192">
        <f>IF(O181="nulová",K181,0)</f>
        <v>0</v>
      </c>
      <c r="BJ181" s="20" t="s">
        <v>150</v>
      </c>
      <c r="BK181" s="192">
        <f>ROUND(P181*H181,2)</f>
        <v>0</v>
      </c>
      <c r="BL181" s="20" t="s">
        <v>371</v>
      </c>
      <c r="BM181" s="191" t="s">
        <v>1605</v>
      </c>
    </row>
    <row r="182" spans="1:65" s="2" customFormat="1" ht="49.15" customHeight="1">
      <c r="A182" s="37"/>
      <c r="B182" s="38"/>
      <c r="C182" s="179" t="s">
        <v>1606</v>
      </c>
      <c r="D182" s="179" t="s">
        <v>144</v>
      </c>
      <c r="E182" s="180" t="s">
        <v>1607</v>
      </c>
      <c r="F182" s="181" t="s">
        <v>1608</v>
      </c>
      <c r="G182" s="182" t="s">
        <v>155</v>
      </c>
      <c r="H182" s="183">
        <v>10</v>
      </c>
      <c r="I182" s="184"/>
      <c r="J182" s="184"/>
      <c r="K182" s="185">
        <f>ROUND(P182*H182,2)</f>
        <v>0</v>
      </c>
      <c r="L182" s="181" t="s">
        <v>184</v>
      </c>
      <c r="M182" s="42"/>
      <c r="N182" s="186" t="s">
        <v>22</v>
      </c>
      <c r="O182" s="187" t="s">
        <v>46</v>
      </c>
      <c r="P182" s="188">
        <f>I182+J182</f>
        <v>0</v>
      </c>
      <c r="Q182" s="188">
        <f>ROUND(I182*H182,2)</f>
        <v>0</v>
      </c>
      <c r="R182" s="188">
        <f>ROUND(J182*H182,2)</f>
        <v>0</v>
      </c>
      <c r="S182" s="67"/>
      <c r="T182" s="189">
        <f>S182*H182</f>
        <v>0</v>
      </c>
      <c r="U182" s="189">
        <v>0</v>
      </c>
      <c r="V182" s="189">
        <f>U182*H182</f>
        <v>0</v>
      </c>
      <c r="W182" s="189">
        <v>4.8000000000000001E-5</v>
      </c>
      <c r="X182" s="190">
        <f>W182*H182</f>
        <v>4.8000000000000001E-4</v>
      </c>
      <c r="Y182" s="37"/>
      <c r="Z182" s="37"/>
      <c r="AA182" s="37"/>
      <c r="AB182" s="37"/>
      <c r="AC182" s="37"/>
      <c r="AD182" s="37"/>
      <c r="AE182" s="37"/>
      <c r="AR182" s="191" t="s">
        <v>371</v>
      </c>
      <c r="AT182" s="191" t="s">
        <v>144</v>
      </c>
      <c r="AU182" s="191" t="s">
        <v>150</v>
      </c>
      <c r="AY182" s="20" t="s">
        <v>141</v>
      </c>
      <c r="BE182" s="192">
        <f>IF(O182="základní",K182,0)</f>
        <v>0</v>
      </c>
      <c r="BF182" s="192">
        <f>IF(O182="snížená",K182,0)</f>
        <v>0</v>
      </c>
      <c r="BG182" s="192">
        <f>IF(O182="zákl. přenesená",K182,0)</f>
        <v>0</v>
      </c>
      <c r="BH182" s="192">
        <f>IF(O182="sníž. přenesená",K182,0)</f>
        <v>0</v>
      </c>
      <c r="BI182" s="192">
        <f>IF(O182="nulová",K182,0)</f>
        <v>0</v>
      </c>
      <c r="BJ182" s="20" t="s">
        <v>150</v>
      </c>
      <c r="BK182" s="192">
        <f>ROUND(P182*H182,2)</f>
        <v>0</v>
      </c>
      <c r="BL182" s="20" t="s">
        <v>371</v>
      </c>
      <c r="BM182" s="191" t="s">
        <v>1609</v>
      </c>
    </row>
    <row r="183" spans="1:65" s="2" customFormat="1" ht="11.25">
      <c r="A183" s="37"/>
      <c r="B183" s="38"/>
      <c r="C183" s="39"/>
      <c r="D183" s="199" t="s">
        <v>187</v>
      </c>
      <c r="E183" s="39"/>
      <c r="F183" s="200" t="s">
        <v>1610</v>
      </c>
      <c r="G183" s="39"/>
      <c r="H183" s="39"/>
      <c r="I183" s="201"/>
      <c r="J183" s="201"/>
      <c r="K183" s="39"/>
      <c r="L183" s="39"/>
      <c r="M183" s="42"/>
      <c r="N183" s="202"/>
      <c r="O183" s="203"/>
      <c r="P183" s="67"/>
      <c r="Q183" s="67"/>
      <c r="R183" s="67"/>
      <c r="S183" s="67"/>
      <c r="T183" s="67"/>
      <c r="U183" s="67"/>
      <c r="V183" s="67"/>
      <c r="W183" s="67"/>
      <c r="X183" s="68"/>
      <c r="Y183" s="37"/>
      <c r="Z183" s="37"/>
      <c r="AA183" s="37"/>
      <c r="AB183" s="37"/>
      <c r="AC183" s="37"/>
      <c r="AD183" s="37"/>
      <c r="AE183" s="37"/>
      <c r="AT183" s="20" t="s">
        <v>187</v>
      </c>
      <c r="AU183" s="20" t="s">
        <v>150</v>
      </c>
    </row>
    <row r="184" spans="1:65" s="2" customFormat="1" ht="24.2" customHeight="1">
      <c r="A184" s="37"/>
      <c r="B184" s="38"/>
      <c r="C184" s="179" t="s">
        <v>1611</v>
      </c>
      <c r="D184" s="179" t="s">
        <v>144</v>
      </c>
      <c r="E184" s="180" t="s">
        <v>1612</v>
      </c>
      <c r="F184" s="181" t="s">
        <v>1613</v>
      </c>
      <c r="G184" s="182" t="s">
        <v>155</v>
      </c>
      <c r="H184" s="183">
        <v>4</v>
      </c>
      <c r="I184" s="184"/>
      <c r="J184" s="184"/>
      <c r="K184" s="185">
        <f>ROUND(P184*H184,2)</f>
        <v>0</v>
      </c>
      <c r="L184" s="181" t="s">
        <v>184</v>
      </c>
      <c r="M184" s="42"/>
      <c r="N184" s="186" t="s">
        <v>22</v>
      </c>
      <c r="O184" s="187" t="s">
        <v>46</v>
      </c>
      <c r="P184" s="188">
        <f>I184+J184</f>
        <v>0</v>
      </c>
      <c r="Q184" s="188">
        <f>ROUND(I184*H184,2)</f>
        <v>0</v>
      </c>
      <c r="R184" s="188">
        <f>ROUND(J184*H184,2)</f>
        <v>0</v>
      </c>
      <c r="S184" s="67"/>
      <c r="T184" s="189">
        <f>S184*H184</f>
        <v>0</v>
      </c>
      <c r="U184" s="189">
        <v>0</v>
      </c>
      <c r="V184" s="189">
        <f>U184*H184</f>
        <v>0</v>
      </c>
      <c r="W184" s="189">
        <v>0</v>
      </c>
      <c r="X184" s="190">
        <f>W184*H184</f>
        <v>0</v>
      </c>
      <c r="Y184" s="37"/>
      <c r="Z184" s="37"/>
      <c r="AA184" s="37"/>
      <c r="AB184" s="37"/>
      <c r="AC184" s="37"/>
      <c r="AD184" s="37"/>
      <c r="AE184" s="37"/>
      <c r="AR184" s="191" t="s">
        <v>371</v>
      </c>
      <c r="AT184" s="191" t="s">
        <v>144</v>
      </c>
      <c r="AU184" s="191" t="s">
        <v>150</v>
      </c>
      <c r="AY184" s="20" t="s">
        <v>141</v>
      </c>
      <c r="BE184" s="192">
        <f>IF(O184="základní",K184,0)</f>
        <v>0</v>
      </c>
      <c r="BF184" s="192">
        <f>IF(O184="snížená",K184,0)</f>
        <v>0</v>
      </c>
      <c r="BG184" s="192">
        <f>IF(O184="zákl. přenesená",K184,0)</f>
        <v>0</v>
      </c>
      <c r="BH184" s="192">
        <f>IF(O184="sníž. přenesená",K184,0)</f>
        <v>0</v>
      </c>
      <c r="BI184" s="192">
        <f>IF(O184="nulová",K184,0)</f>
        <v>0</v>
      </c>
      <c r="BJ184" s="20" t="s">
        <v>150</v>
      </c>
      <c r="BK184" s="192">
        <f>ROUND(P184*H184,2)</f>
        <v>0</v>
      </c>
      <c r="BL184" s="20" t="s">
        <v>371</v>
      </c>
      <c r="BM184" s="191" t="s">
        <v>1614</v>
      </c>
    </row>
    <row r="185" spans="1:65" s="2" customFormat="1" ht="11.25">
      <c r="A185" s="37"/>
      <c r="B185" s="38"/>
      <c r="C185" s="39"/>
      <c r="D185" s="199" t="s">
        <v>187</v>
      </c>
      <c r="E185" s="39"/>
      <c r="F185" s="200" t="s">
        <v>1615</v>
      </c>
      <c r="G185" s="39"/>
      <c r="H185" s="39"/>
      <c r="I185" s="201"/>
      <c r="J185" s="201"/>
      <c r="K185" s="39"/>
      <c r="L185" s="39"/>
      <c r="M185" s="42"/>
      <c r="N185" s="202"/>
      <c r="O185" s="203"/>
      <c r="P185" s="67"/>
      <c r="Q185" s="67"/>
      <c r="R185" s="67"/>
      <c r="S185" s="67"/>
      <c r="T185" s="67"/>
      <c r="U185" s="67"/>
      <c r="V185" s="67"/>
      <c r="W185" s="67"/>
      <c r="X185" s="68"/>
      <c r="Y185" s="37"/>
      <c r="Z185" s="37"/>
      <c r="AA185" s="37"/>
      <c r="AB185" s="37"/>
      <c r="AC185" s="37"/>
      <c r="AD185" s="37"/>
      <c r="AE185" s="37"/>
      <c r="AT185" s="20" t="s">
        <v>187</v>
      </c>
      <c r="AU185" s="20" t="s">
        <v>150</v>
      </c>
    </row>
    <row r="186" spans="1:65" s="2" customFormat="1" ht="21.75" customHeight="1">
      <c r="A186" s="37"/>
      <c r="B186" s="38"/>
      <c r="C186" s="249" t="s">
        <v>982</v>
      </c>
      <c r="D186" s="249" t="s">
        <v>305</v>
      </c>
      <c r="E186" s="250" t="s">
        <v>1616</v>
      </c>
      <c r="F186" s="251" t="s">
        <v>1617</v>
      </c>
      <c r="G186" s="252" t="s">
        <v>155</v>
      </c>
      <c r="H186" s="253">
        <v>4</v>
      </c>
      <c r="I186" s="254"/>
      <c r="J186" s="255"/>
      <c r="K186" s="256">
        <f>ROUND(P186*H186,2)</f>
        <v>0</v>
      </c>
      <c r="L186" s="251" t="s">
        <v>829</v>
      </c>
      <c r="M186" s="257"/>
      <c r="N186" s="258" t="s">
        <v>22</v>
      </c>
      <c r="O186" s="187" t="s">
        <v>46</v>
      </c>
      <c r="P186" s="188">
        <f>I186+J186</f>
        <v>0</v>
      </c>
      <c r="Q186" s="188">
        <f>ROUND(I186*H186,2)</f>
        <v>0</v>
      </c>
      <c r="R186" s="188">
        <f>ROUND(J186*H186,2)</f>
        <v>0</v>
      </c>
      <c r="S186" s="67"/>
      <c r="T186" s="189">
        <f>S186*H186</f>
        <v>0</v>
      </c>
      <c r="U186" s="189">
        <v>0</v>
      </c>
      <c r="V186" s="189">
        <f>U186*H186</f>
        <v>0</v>
      </c>
      <c r="W186" s="189">
        <v>0</v>
      </c>
      <c r="X186" s="190">
        <f>W186*H186</f>
        <v>0</v>
      </c>
      <c r="Y186" s="37"/>
      <c r="Z186" s="37"/>
      <c r="AA186" s="37"/>
      <c r="AB186" s="37"/>
      <c r="AC186" s="37"/>
      <c r="AD186" s="37"/>
      <c r="AE186" s="37"/>
      <c r="AR186" s="191" t="s">
        <v>475</v>
      </c>
      <c r="AT186" s="191" t="s">
        <v>305</v>
      </c>
      <c r="AU186" s="191" t="s">
        <v>150</v>
      </c>
      <c r="AY186" s="20" t="s">
        <v>141</v>
      </c>
      <c r="BE186" s="192">
        <f>IF(O186="základní",K186,0)</f>
        <v>0</v>
      </c>
      <c r="BF186" s="192">
        <f>IF(O186="snížená",K186,0)</f>
        <v>0</v>
      </c>
      <c r="BG186" s="192">
        <f>IF(O186="zákl. přenesená",K186,0)</f>
        <v>0</v>
      </c>
      <c r="BH186" s="192">
        <f>IF(O186="sníž. přenesená",K186,0)</f>
        <v>0</v>
      </c>
      <c r="BI186" s="192">
        <f>IF(O186="nulová",K186,0)</f>
        <v>0</v>
      </c>
      <c r="BJ186" s="20" t="s">
        <v>150</v>
      </c>
      <c r="BK186" s="192">
        <f>ROUND(P186*H186,2)</f>
        <v>0</v>
      </c>
      <c r="BL186" s="20" t="s">
        <v>371</v>
      </c>
      <c r="BM186" s="191" t="s">
        <v>1618</v>
      </c>
    </row>
    <row r="187" spans="1:65" s="2" customFormat="1" ht="24.2" customHeight="1">
      <c r="A187" s="37"/>
      <c r="B187" s="38"/>
      <c r="C187" s="179" t="s">
        <v>429</v>
      </c>
      <c r="D187" s="179" t="s">
        <v>144</v>
      </c>
      <c r="E187" s="180" t="s">
        <v>1619</v>
      </c>
      <c r="F187" s="181" t="s">
        <v>1620</v>
      </c>
      <c r="G187" s="182" t="s">
        <v>155</v>
      </c>
      <c r="H187" s="183">
        <v>1</v>
      </c>
      <c r="I187" s="184"/>
      <c r="J187" s="184"/>
      <c r="K187" s="185">
        <f>ROUND(P187*H187,2)</f>
        <v>0</v>
      </c>
      <c r="L187" s="181" t="s">
        <v>184</v>
      </c>
      <c r="M187" s="42"/>
      <c r="N187" s="186" t="s">
        <v>22</v>
      </c>
      <c r="O187" s="187" t="s">
        <v>46</v>
      </c>
      <c r="P187" s="188">
        <f>I187+J187</f>
        <v>0</v>
      </c>
      <c r="Q187" s="188">
        <f>ROUND(I187*H187,2)</f>
        <v>0</v>
      </c>
      <c r="R187" s="188">
        <f>ROUND(J187*H187,2)</f>
        <v>0</v>
      </c>
      <c r="S187" s="67"/>
      <c r="T187" s="189">
        <f>S187*H187</f>
        <v>0</v>
      </c>
      <c r="U187" s="189">
        <v>0</v>
      </c>
      <c r="V187" s="189">
        <f>U187*H187</f>
        <v>0</v>
      </c>
      <c r="W187" s="189">
        <v>0</v>
      </c>
      <c r="X187" s="190">
        <f>W187*H187</f>
        <v>0</v>
      </c>
      <c r="Y187" s="37"/>
      <c r="Z187" s="37"/>
      <c r="AA187" s="37"/>
      <c r="AB187" s="37"/>
      <c r="AC187" s="37"/>
      <c r="AD187" s="37"/>
      <c r="AE187" s="37"/>
      <c r="AR187" s="191" t="s">
        <v>371</v>
      </c>
      <c r="AT187" s="191" t="s">
        <v>144</v>
      </c>
      <c r="AU187" s="191" t="s">
        <v>150</v>
      </c>
      <c r="AY187" s="20" t="s">
        <v>141</v>
      </c>
      <c r="BE187" s="192">
        <f>IF(O187="základní",K187,0)</f>
        <v>0</v>
      </c>
      <c r="BF187" s="192">
        <f>IF(O187="snížená",K187,0)</f>
        <v>0</v>
      </c>
      <c r="BG187" s="192">
        <f>IF(O187="zákl. přenesená",K187,0)</f>
        <v>0</v>
      </c>
      <c r="BH187" s="192">
        <f>IF(O187="sníž. přenesená",K187,0)</f>
        <v>0</v>
      </c>
      <c r="BI187" s="192">
        <f>IF(O187="nulová",K187,0)</f>
        <v>0</v>
      </c>
      <c r="BJ187" s="20" t="s">
        <v>150</v>
      </c>
      <c r="BK187" s="192">
        <f>ROUND(P187*H187,2)</f>
        <v>0</v>
      </c>
      <c r="BL187" s="20" t="s">
        <v>371</v>
      </c>
      <c r="BM187" s="191" t="s">
        <v>1621</v>
      </c>
    </row>
    <row r="188" spans="1:65" s="2" customFormat="1" ht="11.25">
      <c r="A188" s="37"/>
      <c r="B188" s="38"/>
      <c r="C188" s="39"/>
      <c r="D188" s="199" t="s">
        <v>187</v>
      </c>
      <c r="E188" s="39"/>
      <c r="F188" s="200" t="s">
        <v>1622</v>
      </c>
      <c r="G188" s="39"/>
      <c r="H188" s="39"/>
      <c r="I188" s="201"/>
      <c r="J188" s="201"/>
      <c r="K188" s="39"/>
      <c r="L188" s="39"/>
      <c r="M188" s="42"/>
      <c r="N188" s="202"/>
      <c r="O188" s="203"/>
      <c r="P188" s="67"/>
      <c r="Q188" s="67"/>
      <c r="R188" s="67"/>
      <c r="S188" s="67"/>
      <c r="T188" s="67"/>
      <c r="U188" s="67"/>
      <c r="V188" s="67"/>
      <c r="W188" s="67"/>
      <c r="X188" s="68"/>
      <c r="Y188" s="37"/>
      <c r="Z188" s="37"/>
      <c r="AA188" s="37"/>
      <c r="AB188" s="37"/>
      <c r="AC188" s="37"/>
      <c r="AD188" s="37"/>
      <c r="AE188" s="37"/>
      <c r="AT188" s="20" t="s">
        <v>187</v>
      </c>
      <c r="AU188" s="20" t="s">
        <v>150</v>
      </c>
    </row>
    <row r="189" spans="1:65" s="2" customFormat="1" ht="49.15" customHeight="1">
      <c r="A189" s="37"/>
      <c r="B189" s="38"/>
      <c r="C189" s="179" t="s">
        <v>1623</v>
      </c>
      <c r="D189" s="179" t="s">
        <v>144</v>
      </c>
      <c r="E189" s="180" t="s">
        <v>831</v>
      </c>
      <c r="F189" s="181" t="s">
        <v>832</v>
      </c>
      <c r="G189" s="182" t="s">
        <v>155</v>
      </c>
      <c r="H189" s="183">
        <v>5</v>
      </c>
      <c r="I189" s="184"/>
      <c r="J189" s="184"/>
      <c r="K189" s="185">
        <f>ROUND(P189*H189,2)</f>
        <v>0</v>
      </c>
      <c r="L189" s="181" t="s">
        <v>184</v>
      </c>
      <c r="M189" s="42"/>
      <c r="N189" s="186" t="s">
        <v>22</v>
      </c>
      <c r="O189" s="187" t="s">
        <v>46</v>
      </c>
      <c r="P189" s="188">
        <f>I189+J189</f>
        <v>0</v>
      </c>
      <c r="Q189" s="188">
        <f>ROUND(I189*H189,2)</f>
        <v>0</v>
      </c>
      <c r="R189" s="188">
        <f>ROUND(J189*H189,2)</f>
        <v>0</v>
      </c>
      <c r="S189" s="67"/>
      <c r="T189" s="189">
        <f>S189*H189</f>
        <v>0</v>
      </c>
      <c r="U189" s="189">
        <v>0</v>
      </c>
      <c r="V189" s="189">
        <f>U189*H189</f>
        <v>0</v>
      </c>
      <c r="W189" s="189">
        <v>8.0000000000000004E-4</v>
      </c>
      <c r="X189" s="190">
        <f>W189*H189</f>
        <v>4.0000000000000001E-3</v>
      </c>
      <c r="Y189" s="37"/>
      <c r="Z189" s="37"/>
      <c r="AA189" s="37"/>
      <c r="AB189" s="37"/>
      <c r="AC189" s="37"/>
      <c r="AD189" s="37"/>
      <c r="AE189" s="37"/>
      <c r="AR189" s="191" t="s">
        <v>371</v>
      </c>
      <c r="AT189" s="191" t="s">
        <v>144</v>
      </c>
      <c r="AU189" s="191" t="s">
        <v>150</v>
      </c>
      <c r="AY189" s="20" t="s">
        <v>141</v>
      </c>
      <c r="BE189" s="192">
        <f>IF(O189="základní",K189,0)</f>
        <v>0</v>
      </c>
      <c r="BF189" s="192">
        <f>IF(O189="snížená",K189,0)</f>
        <v>0</v>
      </c>
      <c r="BG189" s="192">
        <f>IF(O189="zákl. přenesená",K189,0)</f>
        <v>0</v>
      </c>
      <c r="BH189" s="192">
        <f>IF(O189="sníž. přenesená",K189,0)</f>
        <v>0</v>
      </c>
      <c r="BI189" s="192">
        <f>IF(O189="nulová",K189,0)</f>
        <v>0</v>
      </c>
      <c r="BJ189" s="20" t="s">
        <v>150</v>
      </c>
      <c r="BK189" s="192">
        <f>ROUND(P189*H189,2)</f>
        <v>0</v>
      </c>
      <c r="BL189" s="20" t="s">
        <v>371</v>
      </c>
      <c r="BM189" s="191" t="s">
        <v>1624</v>
      </c>
    </row>
    <row r="190" spans="1:65" s="2" customFormat="1" ht="11.25">
      <c r="A190" s="37"/>
      <c r="B190" s="38"/>
      <c r="C190" s="39"/>
      <c r="D190" s="199" t="s">
        <v>187</v>
      </c>
      <c r="E190" s="39"/>
      <c r="F190" s="200" t="s">
        <v>834</v>
      </c>
      <c r="G190" s="39"/>
      <c r="H190" s="39"/>
      <c r="I190" s="201"/>
      <c r="J190" s="201"/>
      <c r="K190" s="39"/>
      <c r="L190" s="39"/>
      <c r="M190" s="42"/>
      <c r="N190" s="202"/>
      <c r="O190" s="203"/>
      <c r="P190" s="67"/>
      <c r="Q190" s="67"/>
      <c r="R190" s="67"/>
      <c r="S190" s="67"/>
      <c r="T190" s="67"/>
      <c r="U190" s="67"/>
      <c r="V190" s="67"/>
      <c r="W190" s="67"/>
      <c r="X190" s="68"/>
      <c r="Y190" s="37"/>
      <c r="Z190" s="37"/>
      <c r="AA190" s="37"/>
      <c r="AB190" s="37"/>
      <c r="AC190" s="37"/>
      <c r="AD190" s="37"/>
      <c r="AE190" s="37"/>
      <c r="AT190" s="20" t="s">
        <v>187</v>
      </c>
      <c r="AU190" s="20" t="s">
        <v>150</v>
      </c>
    </row>
    <row r="191" spans="1:65" s="2" customFormat="1" ht="55.5" customHeight="1">
      <c r="A191" s="37"/>
      <c r="B191" s="38"/>
      <c r="C191" s="179" t="s">
        <v>1625</v>
      </c>
      <c r="D191" s="179" t="s">
        <v>144</v>
      </c>
      <c r="E191" s="180" t="s">
        <v>1626</v>
      </c>
      <c r="F191" s="181" t="s">
        <v>1627</v>
      </c>
      <c r="G191" s="182" t="s">
        <v>155</v>
      </c>
      <c r="H191" s="183">
        <v>5</v>
      </c>
      <c r="I191" s="184"/>
      <c r="J191" s="184"/>
      <c r="K191" s="185">
        <f>ROUND(P191*H191,2)</f>
        <v>0</v>
      </c>
      <c r="L191" s="181" t="s">
        <v>184</v>
      </c>
      <c r="M191" s="42"/>
      <c r="N191" s="186" t="s">
        <v>22</v>
      </c>
      <c r="O191" s="187" t="s">
        <v>46</v>
      </c>
      <c r="P191" s="188">
        <f>I191+J191</f>
        <v>0</v>
      </c>
      <c r="Q191" s="188">
        <f>ROUND(I191*H191,2)</f>
        <v>0</v>
      </c>
      <c r="R191" s="188">
        <f>ROUND(J191*H191,2)</f>
        <v>0</v>
      </c>
      <c r="S191" s="67"/>
      <c r="T191" s="189">
        <f>S191*H191</f>
        <v>0</v>
      </c>
      <c r="U191" s="189">
        <v>0</v>
      </c>
      <c r="V191" s="189">
        <f>U191*H191</f>
        <v>0</v>
      </c>
      <c r="W191" s="189">
        <v>1E-3</v>
      </c>
      <c r="X191" s="190">
        <f>W191*H191</f>
        <v>5.0000000000000001E-3</v>
      </c>
      <c r="Y191" s="37"/>
      <c r="Z191" s="37"/>
      <c r="AA191" s="37"/>
      <c r="AB191" s="37"/>
      <c r="AC191" s="37"/>
      <c r="AD191" s="37"/>
      <c r="AE191" s="37"/>
      <c r="AR191" s="191" t="s">
        <v>371</v>
      </c>
      <c r="AT191" s="191" t="s">
        <v>144</v>
      </c>
      <c r="AU191" s="191" t="s">
        <v>150</v>
      </c>
      <c r="AY191" s="20" t="s">
        <v>141</v>
      </c>
      <c r="BE191" s="192">
        <f>IF(O191="základní",K191,0)</f>
        <v>0</v>
      </c>
      <c r="BF191" s="192">
        <f>IF(O191="snížená",K191,0)</f>
        <v>0</v>
      </c>
      <c r="BG191" s="192">
        <f>IF(O191="zákl. přenesená",K191,0)</f>
        <v>0</v>
      </c>
      <c r="BH191" s="192">
        <f>IF(O191="sníž. přenesená",K191,0)</f>
        <v>0</v>
      </c>
      <c r="BI191" s="192">
        <f>IF(O191="nulová",K191,0)</f>
        <v>0</v>
      </c>
      <c r="BJ191" s="20" t="s">
        <v>150</v>
      </c>
      <c r="BK191" s="192">
        <f>ROUND(P191*H191,2)</f>
        <v>0</v>
      </c>
      <c r="BL191" s="20" t="s">
        <v>371</v>
      </c>
      <c r="BM191" s="191" t="s">
        <v>1628</v>
      </c>
    </row>
    <row r="192" spans="1:65" s="2" customFormat="1" ht="11.25">
      <c r="A192" s="37"/>
      <c r="B192" s="38"/>
      <c r="C192" s="39"/>
      <c r="D192" s="199" t="s">
        <v>187</v>
      </c>
      <c r="E192" s="39"/>
      <c r="F192" s="200" t="s">
        <v>1629</v>
      </c>
      <c r="G192" s="39"/>
      <c r="H192" s="39"/>
      <c r="I192" s="201"/>
      <c r="J192" s="201"/>
      <c r="K192" s="39"/>
      <c r="L192" s="39"/>
      <c r="M192" s="42"/>
      <c r="N192" s="202"/>
      <c r="O192" s="203"/>
      <c r="P192" s="67"/>
      <c r="Q192" s="67"/>
      <c r="R192" s="67"/>
      <c r="S192" s="67"/>
      <c r="T192" s="67"/>
      <c r="U192" s="67"/>
      <c r="V192" s="67"/>
      <c r="W192" s="67"/>
      <c r="X192" s="68"/>
      <c r="Y192" s="37"/>
      <c r="Z192" s="37"/>
      <c r="AA192" s="37"/>
      <c r="AB192" s="37"/>
      <c r="AC192" s="37"/>
      <c r="AD192" s="37"/>
      <c r="AE192" s="37"/>
      <c r="AT192" s="20" t="s">
        <v>187</v>
      </c>
      <c r="AU192" s="20" t="s">
        <v>150</v>
      </c>
    </row>
    <row r="193" spans="1:65" s="2" customFormat="1" ht="37.9" customHeight="1">
      <c r="A193" s="37"/>
      <c r="B193" s="38"/>
      <c r="C193" s="179" t="s">
        <v>435</v>
      </c>
      <c r="D193" s="179" t="s">
        <v>144</v>
      </c>
      <c r="E193" s="180" t="s">
        <v>1630</v>
      </c>
      <c r="F193" s="181" t="s">
        <v>1631</v>
      </c>
      <c r="G193" s="182" t="s">
        <v>362</v>
      </c>
      <c r="H193" s="183">
        <v>2</v>
      </c>
      <c r="I193" s="184"/>
      <c r="J193" s="184"/>
      <c r="K193" s="185">
        <f>ROUND(P193*H193,2)</f>
        <v>0</v>
      </c>
      <c r="L193" s="181" t="s">
        <v>184</v>
      </c>
      <c r="M193" s="42"/>
      <c r="N193" s="186" t="s">
        <v>22</v>
      </c>
      <c r="O193" s="187" t="s">
        <v>46</v>
      </c>
      <c r="P193" s="188">
        <f>I193+J193</f>
        <v>0</v>
      </c>
      <c r="Q193" s="188">
        <f>ROUND(I193*H193,2)</f>
        <v>0</v>
      </c>
      <c r="R193" s="188">
        <f>ROUND(J193*H193,2)</f>
        <v>0</v>
      </c>
      <c r="S193" s="67"/>
      <c r="T193" s="189">
        <f>S193*H193</f>
        <v>0</v>
      </c>
      <c r="U193" s="189">
        <v>0</v>
      </c>
      <c r="V193" s="189">
        <f>U193*H193</f>
        <v>0</v>
      </c>
      <c r="W193" s="189">
        <v>0</v>
      </c>
      <c r="X193" s="190">
        <f>W193*H193</f>
        <v>0</v>
      </c>
      <c r="Y193" s="37"/>
      <c r="Z193" s="37"/>
      <c r="AA193" s="37"/>
      <c r="AB193" s="37"/>
      <c r="AC193" s="37"/>
      <c r="AD193" s="37"/>
      <c r="AE193" s="37"/>
      <c r="AR193" s="191" t="s">
        <v>371</v>
      </c>
      <c r="AT193" s="191" t="s">
        <v>144</v>
      </c>
      <c r="AU193" s="191" t="s">
        <v>150</v>
      </c>
      <c r="AY193" s="20" t="s">
        <v>141</v>
      </c>
      <c r="BE193" s="192">
        <f>IF(O193="základní",K193,0)</f>
        <v>0</v>
      </c>
      <c r="BF193" s="192">
        <f>IF(O193="snížená",K193,0)</f>
        <v>0</v>
      </c>
      <c r="BG193" s="192">
        <f>IF(O193="zákl. přenesená",K193,0)</f>
        <v>0</v>
      </c>
      <c r="BH193" s="192">
        <f>IF(O193="sníž. přenesená",K193,0)</f>
        <v>0</v>
      </c>
      <c r="BI193" s="192">
        <f>IF(O193="nulová",K193,0)</f>
        <v>0</v>
      </c>
      <c r="BJ193" s="20" t="s">
        <v>150</v>
      </c>
      <c r="BK193" s="192">
        <f>ROUND(P193*H193,2)</f>
        <v>0</v>
      </c>
      <c r="BL193" s="20" t="s">
        <v>371</v>
      </c>
      <c r="BM193" s="191" t="s">
        <v>1632</v>
      </c>
    </row>
    <row r="194" spans="1:65" s="2" customFormat="1" ht="11.25">
      <c r="A194" s="37"/>
      <c r="B194" s="38"/>
      <c r="C194" s="39"/>
      <c r="D194" s="199" t="s">
        <v>187</v>
      </c>
      <c r="E194" s="39"/>
      <c r="F194" s="200" t="s">
        <v>1633</v>
      </c>
      <c r="G194" s="39"/>
      <c r="H194" s="39"/>
      <c r="I194" s="201"/>
      <c r="J194" s="201"/>
      <c r="K194" s="39"/>
      <c r="L194" s="39"/>
      <c r="M194" s="42"/>
      <c r="N194" s="202"/>
      <c r="O194" s="203"/>
      <c r="P194" s="67"/>
      <c r="Q194" s="67"/>
      <c r="R194" s="67"/>
      <c r="S194" s="67"/>
      <c r="T194" s="67"/>
      <c r="U194" s="67"/>
      <c r="V194" s="67"/>
      <c r="W194" s="67"/>
      <c r="X194" s="68"/>
      <c r="Y194" s="37"/>
      <c r="Z194" s="37"/>
      <c r="AA194" s="37"/>
      <c r="AB194" s="37"/>
      <c r="AC194" s="37"/>
      <c r="AD194" s="37"/>
      <c r="AE194" s="37"/>
      <c r="AT194" s="20" t="s">
        <v>187</v>
      </c>
      <c r="AU194" s="20" t="s">
        <v>150</v>
      </c>
    </row>
    <row r="195" spans="1:65" s="2" customFormat="1" ht="24.2" customHeight="1">
      <c r="A195" s="37"/>
      <c r="B195" s="38"/>
      <c r="C195" s="249" t="s">
        <v>1228</v>
      </c>
      <c r="D195" s="249" t="s">
        <v>305</v>
      </c>
      <c r="E195" s="250" t="s">
        <v>1634</v>
      </c>
      <c r="F195" s="251" t="s">
        <v>1635</v>
      </c>
      <c r="G195" s="252" t="s">
        <v>362</v>
      </c>
      <c r="H195" s="253">
        <v>2.16</v>
      </c>
      <c r="I195" s="254"/>
      <c r="J195" s="255"/>
      <c r="K195" s="256">
        <f>ROUND(P195*H195,2)</f>
        <v>0</v>
      </c>
      <c r="L195" s="251" t="s">
        <v>184</v>
      </c>
      <c r="M195" s="257"/>
      <c r="N195" s="258" t="s">
        <v>22</v>
      </c>
      <c r="O195" s="187" t="s">
        <v>46</v>
      </c>
      <c r="P195" s="188">
        <f>I195+J195</f>
        <v>0</v>
      </c>
      <c r="Q195" s="188">
        <f>ROUND(I195*H195,2)</f>
        <v>0</v>
      </c>
      <c r="R195" s="188">
        <f>ROUND(J195*H195,2)</f>
        <v>0</v>
      </c>
      <c r="S195" s="67"/>
      <c r="T195" s="189">
        <f>S195*H195</f>
        <v>0</v>
      </c>
      <c r="U195" s="189">
        <v>1.4999999999999999E-4</v>
      </c>
      <c r="V195" s="189">
        <f>U195*H195</f>
        <v>3.2400000000000001E-4</v>
      </c>
      <c r="W195" s="189">
        <v>0</v>
      </c>
      <c r="X195" s="190">
        <f>W195*H195</f>
        <v>0</v>
      </c>
      <c r="Y195" s="37"/>
      <c r="Z195" s="37"/>
      <c r="AA195" s="37"/>
      <c r="AB195" s="37"/>
      <c r="AC195" s="37"/>
      <c r="AD195" s="37"/>
      <c r="AE195" s="37"/>
      <c r="AR195" s="191" t="s">
        <v>475</v>
      </c>
      <c r="AT195" s="191" t="s">
        <v>305</v>
      </c>
      <c r="AU195" s="191" t="s">
        <v>150</v>
      </c>
      <c r="AY195" s="20" t="s">
        <v>141</v>
      </c>
      <c r="BE195" s="192">
        <f>IF(O195="základní",K195,0)</f>
        <v>0</v>
      </c>
      <c r="BF195" s="192">
        <f>IF(O195="snížená",K195,0)</f>
        <v>0</v>
      </c>
      <c r="BG195" s="192">
        <f>IF(O195="zákl. přenesená",K195,0)</f>
        <v>0</v>
      </c>
      <c r="BH195" s="192">
        <f>IF(O195="sníž. přenesená",K195,0)</f>
        <v>0</v>
      </c>
      <c r="BI195" s="192">
        <f>IF(O195="nulová",K195,0)</f>
        <v>0</v>
      </c>
      <c r="BJ195" s="20" t="s">
        <v>150</v>
      </c>
      <c r="BK195" s="192">
        <f>ROUND(P195*H195,2)</f>
        <v>0</v>
      </c>
      <c r="BL195" s="20" t="s">
        <v>371</v>
      </c>
      <c r="BM195" s="191" t="s">
        <v>1636</v>
      </c>
    </row>
    <row r="196" spans="1:65" s="14" customFormat="1" ht="11.25">
      <c r="B196" s="216"/>
      <c r="C196" s="217"/>
      <c r="D196" s="204" t="s">
        <v>191</v>
      </c>
      <c r="E196" s="217"/>
      <c r="F196" s="219" t="s">
        <v>1637</v>
      </c>
      <c r="G196" s="217"/>
      <c r="H196" s="220">
        <v>2.16</v>
      </c>
      <c r="I196" s="221"/>
      <c r="J196" s="221"/>
      <c r="K196" s="217"/>
      <c r="L196" s="217"/>
      <c r="M196" s="222"/>
      <c r="N196" s="223"/>
      <c r="O196" s="224"/>
      <c r="P196" s="224"/>
      <c r="Q196" s="224"/>
      <c r="R196" s="224"/>
      <c r="S196" s="224"/>
      <c r="T196" s="224"/>
      <c r="U196" s="224"/>
      <c r="V196" s="224"/>
      <c r="W196" s="224"/>
      <c r="X196" s="225"/>
      <c r="AT196" s="226" t="s">
        <v>191</v>
      </c>
      <c r="AU196" s="226" t="s">
        <v>150</v>
      </c>
      <c r="AV196" s="14" t="s">
        <v>150</v>
      </c>
      <c r="AW196" s="14" t="s">
        <v>4</v>
      </c>
      <c r="AX196" s="14" t="s">
        <v>84</v>
      </c>
      <c r="AY196" s="226" t="s">
        <v>141</v>
      </c>
    </row>
    <row r="197" spans="1:65" s="2" customFormat="1" ht="44.25" customHeight="1">
      <c r="A197" s="37"/>
      <c r="B197" s="38"/>
      <c r="C197" s="179" t="s">
        <v>441</v>
      </c>
      <c r="D197" s="179" t="s">
        <v>144</v>
      </c>
      <c r="E197" s="180" t="s">
        <v>1638</v>
      </c>
      <c r="F197" s="181" t="s">
        <v>1639</v>
      </c>
      <c r="G197" s="182" t="s">
        <v>155</v>
      </c>
      <c r="H197" s="183">
        <v>4</v>
      </c>
      <c r="I197" s="184"/>
      <c r="J197" s="184"/>
      <c r="K197" s="185">
        <f>ROUND(P197*H197,2)</f>
        <v>0</v>
      </c>
      <c r="L197" s="181" t="s">
        <v>184</v>
      </c>
      <c r="M197" s="42"/>
      <c r="N197" s="186" t="s">
        <v>22</v>
      </c>
      <c r="O197" s="187" t="s">
        <v>46</v>
      </c>
      <c r="P197" s="188">
        <f>I197+J197</f>
        <v>0</v>
      </c>
      <c r="Q197" s="188">
        <f>ROUND(I197*H197,2)</f>
        <v>0</v>
      </c>
      <c r="R197" s="188">
        <f>ROUND(J197*H197,2)</f>
        <v>0</v>
      </c>
      <c r="S197" s="67"/>
      <c r="T197" s="189">
        <f>S197*H197</f>
        <v>0</v>
      </c>
      <c r="U197" s="189">
        <v>0</v>
      </c>
      <c r="V197" s="189">
        <f>U197*H197</f>
        <v>0</v>
      </c>
      <c r="W197" s="189">
        <v>0</v>
      </c>
      <c r="X197" s="190">
        <f>W197*H197</f>
        <v>0</v>
      </c>
      <c r="Y197" s="37"/>
      <c r="Z197" s="37"/>
      <c r="AA197" s="37"/>
      <c r="AB197" s="37"/>
      <c r="AC197" s="37"/>
      <c r="AD197" s="37"/>
      <c r="AE197" s="37"/>
      <c r="AR197" s="191" t="s">
        <v>371</v>
      </c>
      <c r="AT197" s="191" t="s">
        <v>144</v>
      </c>
      <c r="AU197" s="191" t="s">
        <v>150</v>
      </c>
      <c r="AY197" s="20" t="s">
        <v>141</v>
      </c>
      <c r="BE197" s="192">
        <f>IF(O197="základní",K197,0)</f>
        <v>0</v>
      </c>
      <c r="BF197" s="192">
        <f>IF(O197="snížená",K197,0)</f>
        <v>0</v>
      </c>
      <c r="BG197" s="192">
        <f>IF(O197="zákl. přenesená",K197,0)</f>
        <v>0</v>
      </c>
      <c r="BH197" s="192">
        <f>IF(O197="sníž. přenesená",K197,0)</f>
        <v>0</v>
      </c>
      <c r="BI197" s="192">
        <f>IF(O197="nulová",K197,0)</f>
        <v>0</v>
      </c>
      <c r="BJ197" s="20" t="s">
        <v>150</v>
      </c>
      <c r="BK197" s="192">
        <f>ROUND(P197*H197,2)</f>
        <v>0</v>
      </c>
      <c r="BL197" s="20" t="s">
        <v>371</v>
      </c>
      <c r="BM197" s="191" t="s">
        <v>1640</v>
      </c>
    </row>
    <row r="198" spans="1:65" s="2" customFormat="1" ht="11.25">
      <c r="A198" s="37"/>
      <c r="B198" s="38"/>
      <c r="C198" s="39"/>
      <c r="D198" s="199" t="s">
        <v>187</v>
      </c>
      <c r="E198" s="39"/>
      <c r="F198" s="200" t="s">
        <v>1641</v>
      </c>
      <c r="G198" s="39"/>
      <c r="H198" s="39"/>
      <c r="I198" s="201"/>
      <c r="J198" s="201"/>
      <c r="K198" s="39"/>
      <c r="L198" s="39"/>
      <c r="M198" s="42"/>
      <c r="N198" s="202"/>
      <c r="O198" s="203"/>
      <c r="P198" s="67"/>
      <c r="Q198" s="67"/>
      <c r="R198" s="67"/>
      <c r="S198" s="67"/>
      <c r="T198" s="67"/>
      <c r="U198" s="67"/>
      <c r="V198" s="67"/>
      <c r="W198" s="67"/>
      <c r="X198" s="68"/>
      <c r="Y198" s="37"/>
      <c r="Z198" s="37"/>
      <c r="AA198" s="37"/>
      <c r="AB198" s="37"/>
      <c r="AC198" s="37"/>
      <c r="AD198" s="37"/>
      <c r="AE198" s="37"/>
      <c r="AT198" s="20" t="s">
        <v>187</v>
      </c>
      <c r="AU198" s="20" t="s">
        <v>150</v>
      </c>
    </row>
    <row r="199" spans="1:65" s="2" customFormat="1" ht="24.2" customHeight="1">
      <c r="A199" s="37"/>
      <c r="B199" s="38"/>
      <c r="C199" s="249" t="s">
        <v>1234</v>
      </c>
      <c r="D199" s="249" t="s">
        <v>305</v>
      </c>
      <c r="E199" s="250" t="s">
        <v>1642</v>
      </c>
      <c r="F199" s="251" t="s">
        <v>1643</v>
      </c>
      <c r="G199" s="252" t="s">
        <v>155</v>
      </c>
      <c r="H199" s="253">
        <v>4</v>
      </c>
      <c r="I199" s="254"/>
      <c r="J199" s="255"/>
      <c r="K199" s="256">
        <f>ROUND(P199*H199,2)</f>
        <v>0</v>
      </c>
      <c r="L199" s="251" t="s">
        <v>184</v>
      </c>
      <c r="M199" s="257"/>
      <c r="N199" s="258" t="s">
        <v>22</v>
      </c>
      <c r="O199" s="187" t="s">
        <v>46</v>
      </c>
      <c r="P199" s="188">
        <f>I199+J199</f>
        <v>0</v>
      </c>
      <c r="Q199" s="188">
        <f>ROUND(I199*H199,2)</f>
        <v>0</v>
      </c>
      <c r="R199" s="188">
        <f>ROUND(J199*H199,2)</f>
        <v>0</v>
      </c>
      <c r="S199" s="67"/>
      <c r="T199" s="189">
        <f>S199*H199</f>
        <v>0</v>
      </c>
      <c r="U199" s="189">
        <v>7.5000000000000002E-4</v>
      </c>
      <c r="V199" s="189">
        <f>U199*H199</f>
        <v>3.0000000000000001E-3</v>
      </c>
      <c r="W199" s="189">
        <v>0</v>
      </c>
      <c r="X199" s="190">
        <f>W199*H199</f>
        <v>0</v>
      </c>
      <c r="Y199" s="37"/>
      <c r="Z199" s="37"/>
      <c r="AA199" s="37"/>
      <c r="AB199" s="37"/>
      <c r="AC199" s="37"/>
      <c r="AD199" s="37"/>
      <c r="AE199" s="37"/>
      <c r="AR199" s="191" t="s">
        <v>475</v>
      </c>
      <c r="AT199" s="191" t="s">
        <v>305</v>
      </c>
      <c r="AU199" s="191" t="s">
        <v>150</v>
      </c>
      <c r="AY199" s="20" t="s">
        <v>141</v>
      </c>
      <c r="BE199" s="192">
        <f>IF(O199="základní",K199,0)</f>
        <v>0</v>
      </c>
      <c r="BF199" s="192">
        <f>IF(O199="snížená",K199,0)</f>
        <v>0</v>
      </c>
      <c r="BG199" s="192">
        <f>IF(O199="zákl. přenesená",K199,0)</f>
        <v>0</v>
      </c>
      <c r="BH199" s="192">
        <f>IF(O199="sníž. přenesená",K199,0)</f>
        <v>0</v>
      </c>
      <c r="BI199" s="192">
        <f>IF(O199="nulová",K199,0)</f>
        <v>0</v>
      </c>
      <c r="BJ199" s="20" t="s">
        <v>150</v>
      </c>
      <c r="BK199" s="192">
        <f>ROUND(P199*H199,2)</f>
        <v>0</v>
      </c>
      <c r="BL199" s="20" t="s">
        <v>371</v>
      </c>
      <c r="BM199" s="191" t="s">
        <v>1644</v>
      </c>
    </row>
    <row r="200" spans="1:65" s="2" customFormat="1" ht="44.25" customHeight="1">
      <c r="A200" s="37"/>
      <c r="B200" s="38"/>
      <c r="C200" s="179" t="s">
        <v>453</v>
      </c>
      <c r="D200" s="179" t="s">
        <v>144</v>
      </c>
      <c r="E200" s="180" t="s">
        <v>1645</v>
      </c>
      <c r="F200" s="181" t="s">
        <v>1646</v>
      </c>
      <c r="G200" s="182" t="s">
        <v>155</v>
      </c>
      <c r="H200" s="183">
        <v>10</v>
      </c>
      <c r="I200" s="184"/>
      <c r="J200" s="184"/>
      <c r="K200" s="185">
        <f>ROUND(P200*H200,2)</f>
        <v>0</v>
      </c>
      <c r="L200" s="181" t="s">
        <v>184</v>
      </c>
      <c r="M200" s="42"/>
      <c r="N200" s="186" t="s">
        <v>22</v>
      </c>
      <c r="O200" s="187" t="s">
        <v>46</v>
      </c>
      <c r="P200" s="188">
        <f>I200+J200</f>
        <v>0</v>
      </c>
      <c r="Q200" s="188">
        <f>ROUND(I200*H200,2)</f>
        <v>0</v>
      </c>
      <c r="R200" s="188">
        <f>ROUND(J200*H200,2)</f>
        <v>0</v>
      </c>
      <c r="S200" s="67"/>
      <c r="T200" s="189">
        <f>S200*H200</f>
        <v>0</v>
      </c>
      <c r="U200" s="189">
        <v>0</v>
      </c>
      <c r="V200" s="189">
        <f>U200*H200</f>
        <v>0</v>
      </c>
      <c r="W200" s="189">
        <v>0</v>
      </c>
      <c r="X200" s="190">
        <f>W200*H200</f>
        <v>0</v>
      </c>
      <c r="Y200" s="37"/>
      <c r="Z200" s="37"/>
      <c r="AA200" s="37"/>
      <c r="AB200" s="37"/>
      <c r="AC200" s="37"/>
      <c r="AD200" s="37"/>
      <c r="AE200" s="37"/>
      <c r="AR200" s="191" t="s">
        <v>371</v>
      </c>
      <c r="AT200" s="191" t="s">
        <v>144</v>
      </c>
      <c r="AU200" s="191" t="s">
        <v>150</v>
      </c>
      <c r="AY200" s="20" t="s">
        <v>141</v>
      </c>
      <c r="BE200" s="192">
        <f>IF(O200="základní",K200,0)</f>
        <v>0</v>
      </c>
      <c r="BF200" s="192">
        <f>IF(O200="snížená",K200,0)</f>
        <v>0</v>
      </c>
      <c r="BG200" s="192">
        <f>IF(O200="zákl. přenesená",K200,0)</f>
        <v>0</v>
      </c>
      <c r="BH200" s="192">
        <f>IF(O200="sníž. přenesená",K200,0)</f>
        <v>0</v>
      </c>
      <c r="BI200" s="192">
        <f>IF(O200="nulová",K200,0)</f>
        <v>0</v>
      </c>
      <c r="BJ200" s="20" t="s">
        <v>150</v>
      </c>
      <c r="BK200" s="192">
        <f>ROUND(P200*H200,2)</f>
        <v>0</v>
      </c>
      <c r="BL200" s="20" t="s">
        <v>371</v>
      </c>
      <c r="BM200" s="191" t="s">
        <v>1647</v>
      </c>
    </row>
    <row r="201" spans="1:65" s="2" customFormat="1" ht="11.25">
      <c r="A201" s="37"/>
      <c r="B201" s="38"/>
      <c r="C201" s="39"/>
      <c r="D201" s="199" t="s">
        <v>187</v>
      </c>
      <c r="E201" s="39"/>
      <c r="F201" s="200" t="s">
        <v>1648</v>
      </c>
      <c r="G201" s="39"/>
      <c r="H201" s="39"/>
      <c r="I201" s="201"/>
      <c r="J201" s="201"/>
      <c r="K201" s="39"/>
      <c r="L201" s="39"/>
      <c r="M201" s="42"/>
      <c r="N201" s="202"/>
      <c r="O201" s="203"/>
      <c r="P201" s="67"/>
      <c r="Q201" s="67"/>
      <c r="R201" s="67"/>
      <c r="S201" s="67"/>
      <c r="T201" s="67"/>
      <c r="U201" s="67"/>
      <c r="V201" s="67"/>
      <c r="W201" s="67"/>
      <c r="X201" s="68"/>
      <c r="Y201" s="37"/>
      <c r="Z201" s="37"/>
      <c r="AA201" s="37"/>
      <c r="AB201" s="37"/>
      <c r="AC201" s="37"/>
      <c r="AD201" s="37"/>
      <c r="AE201" s="37"/>
      <c r="AT201" s="20" t="s">
        <v>187</v>
      </c>
      <c r="AU201" s="20" t="s">
        <v>150</v>
      </c>
    </row>
    <row r="202" spans="1:65" s="2" customFormat="1" ht="24.2" customHeight="1">
      <c r="A202" s="37"/>
      <c r="B202" s="38"/>
      <c r="C202" s="249" t="s">
        <v>467</v>
      </c>
      <c r="D202" s="249" t="s">
        <v>305</v>
      </c>
      <c r="E202" s="250" t="s">
        <v>1649</v>
      </c>
      <c r="F202" s="251" t="s">
        <v>1650</v>
      </c>
      <c r="G202" s="252" t="s">
        <v>155</v>
      </c>
      <c r="H202" s="253">
        <v>10</v>
      </c>
      <c r="I202" s="254"/>
      <c r="J202" s="255"/>
      <c r="K202" s="256">
        <f>ROUND(P202*H202,2)</f>
        <v>0</v>
      </c>
      <c r="L202" s="251" t="s">
        <v>184</v>
      </c>
      <c r="M202" s="257"/>
      <c r="N202" s="258" t="s">
        <v>22</v>
      </c>
      <c r="O202" s="187" t="s">
        <v>46</v>
      </c>
      <c r="P202" s="188">
        <f>I202+J202</f>
        <v>0</v>
      </c>
      <c r="Q202" s="188">
        <f>ROUND(I202*H202,2)</f>
        <v>0</v>
      </c>
      <c r="R202" s="188">
        <f>ROUND(J202*H202,2)</f>
        <v>0</v>
      </c>
      <c r="S202" s="67"/>
      <c r="T202" s="189">
        <f>S202*H202</f>
        <v>0</v>
      </c>
      <c r="U202" s="189">
        <v>1.1800000000000001E-3</v>
      </c>
      <c r="V202" s="189">
        <f>U202*H202</f>
        <v>1.1800000000000001E-2</v>
      </c>
      <c r="W202" s="189">
        <v>0</v>
      </c>
      <c r="X202" s="190">
        <f>W202*H202</f>
        <v>0</v>
      </c>
      <c r="Y202" s="37"/>
      <c r="Z202" s="37"/>
      <c r="AA202" s="37"/>
      <c r="AB202" s="37"/>
      <c r="AC202" s="37"/>
      <c r="AD202" s="37"/>
      <c r="AE202" s="37"/>
      <c r="AR202" s="191" t="s">
        <v>475</v>
      </c>
      <c r="AT202" s="191" t="s">
        <v>305</v>
      </c>
      <c r="AU202" s="191" t="s">
        <v>150</v>
      </c>
      <c r="AY202" s="20" t="s">
        <v>141</v>
      </c>
      <c r="BE202" s="192">
        <f>IF(O202="základní",K202,0)</f>
        <v>0</v>
      </c>
      <c r="BF202" s="192">
        <f>IF(O202="snížená",K202,0)</f>
        <v>0</v>
      </c>
      <c r="BG202" s="192">
        <f>IF(O202="zákl. přenesená",K202,0)</f>
        <v>0</v>
      </c>
      <c r="BH202" s="192">
        <f>IF(O202="sníž. přenesená",K202,0)</f>
        <v>0</v>
      </c>
      <c r="BI202" s="192">
        <f>IF(O202="nulová",K202,0)</f>
        <v>0</v>
      </c>
      <c r="BJ202" s="20" t="s">
        <v>150</v>
      </c>
      <c r="BK202" s="192">
        <f>ROUND(P202*H202,2)</f>
        <v>0</v>
      </c>
      <c r="BL202" s="20" t="s">
        <v>371</v>
      </c>
      <c r="BM202" s="191" t="s">
        <v>1651</v>
      </c>
    </row>
    <row r="203" spans="1:65" s="2" customFormat="1" ht="44.25" customHeight="1">
      <c r="A203" s="37"/>
      <c r="B203" s="38"/>
      <c r="C203" s="179" t="s">
        <v>1029</v>
      </c>
      <c r="D203" s="179" t="s">
        <v>144</v>
      </c>
      <c r="E203" s="180" t="s">
        <v>1652</v>
      </c>
      <c r="F203" s="181" t="s">
        <v>1653</v>
      </c>
      <c r="G203" s="182" t="s">
        <v>155</v>
      </c>
      <c r="H203" s="183">
        <v>1</v>
      </c>
      <c r="I203" s="184"/>
      <c r="J203" s="184"/>
      <c r="K203" s="185">
        <f>ROUND(P203*H203,2)</f>
        <v>0</v>
      </c>
      <c r="L203" s="181" t="s">
        <v>184</v>
      </c>
      <c r="M203" s="42"/>
      <c r="N203" s="186" t="s">
        <v>22</v>
      </c>
      <c r="O203" s="187" t="s">
        <v>46</v>
      </c>
      <c r="P203" s="188">
        <f>I203+J203</f>
        <v>0</v>
      </c>
      <c r="Q203" s="188">
        <f>ROUND(I203*H203,2)</f>
        <v>0</v>
      </c>
      <c r="R203" s="188">
        <f>ROUND(J203*H203,2)</f>
        <v>0</v>
      </c>
      <c r="S203" s="67"/>
      <c r="T203" s="189">
        <f>S203*H203</f>
        <v>0</v>
      </c>
      <c r="U203" s="189">
        <v>0</v>
      </c>
      <c r="V203" s="189">
        <f>U203*H203</f>
        <v>0</v>
      </c>
      <c r="W203" s="189">
        <v>0</v>
      </c>
      <c r="X203" s="190">
        <f>W203*H203</f>
        <v>0</v>
      </c>
      <c r="Y203" s="37"/>
      <c r="Z203" s="37"/>
      <c r="AA203" s="37"/>
      <c r="AB203" s="37"/>
      <c r="AC203" s="37"/>
      <c r="AD203" s="37"/>
      <c r="AE203" s="37"/>
      <c r="AR203" s="191" t="s">
        <v>371</v>
      </c>
      <c r="AT203" s="191" t="s">
        <v>144</v>
      </c>
      <c r="AU203" s="191" t="s">
        <v>150</v>
      </c>
      <c r="AY203" s="20" t="s">
        <v>141</v>
      </c>
      <c r="BE203" s="192">
        <f>IF(O203="základní",K203,0)</f>
        <v>0</v>
      </c>
      <c r="BF203" s="192">
        <f>IF(O203="snížená",K203,0)</f>
        <v>0</v>
      </c>
      <c r="BG203" s="192">
        <f>IF(O203="zákl. přenesená",K203,0)</f>
        <v>0</v>
      </c>
      <c r="BH203" s="192">
        <f>IF(O203="sníž. přenesená",K203,0)</f>
        <v>0</v>
      </c>
      <c r="BI203" s="192">
        <f>IF(O203="nulová",K203,0)</f>
        <v>0</v>
      </c>
      <c r="BJ203" s="20" t="s">
        <v>150</v>
      </c>
      <c r="BK203" s="192">
        <f>ROUND(P203*H203,2)</f>
        <v>0</v>
      </c>
      <c r="BL203" s="20" t="s">
        <v>371</v>
      </c>
      <c r="BM203" s="191" t="s">
        <v>1654</v>
      </c>
    </row>
    <row r="204" spans="1:65" s="2" customFormat="1" ht="11.25">
      <c r="A204" s="37"/>
      <c r="B204" s="38"/>
      <c r="C204" s="39"/>
      <c r="D204" s="199" t="s">
        <v>187</v>
      </c>
      <c r="E204" s="39"/>
      <c r="F204" s="200" t="s">
        <v>1655</v>
      </c>
      <c r="G204" s="39"/>
      <c r="H204" s="39"/>
      <c r="I204" s="201"/>
      <c r="J204" s="201"/>
      <c r="K204" s="39"/>
      <c r="L204" s="39"/>
      <c r="M204" s="42"/>
      <c r="N204" s="202"/>
      <c r="O204" s="203"/>
      <c r="P204" s="67"/>
      <c r="Q204" s="67"/>
      <c r="R204" s="67"/>
      <c r="S204" s="67"/>
      <c r="T204" s="67"/>
      <c r="U204" s="67"/>
      <c r="V204" s="67"/>
      <c r="W204" s="67"/>
      <c r="X204" s="68"/>
      <c r="Y204" s="37"/>
      <c r="Z204" s="37"/>
      <c r="AA204" s="37"/>
      <c r="AB204" s="37"/>
      <c r="AC204" s="37"/>
      <c r="AD204" s="37"/>
      <c r="AE204" s="37"/>
      <c r="AT204" s="20" t="s">
        <v>187</v>
      </c>
      <c r="AU204" s="20" t="s">
        <v>150</v>
      </c>
    </row>
    <row r="205" spans="1:65" s="12" customFormat="1" ht="22.9" customHeight="1">
      <c r="B205" s="162"/>
      <c r="C205" s="163"/>
      <c r="D205" s="164" t="s">
        <v>75</v>
      </c>
      <c r="E205" s="177" t="s">
        <v>1656</v>
      </c>
      <c r="F205" s="177" t="s">
        <v>1657</v>
      </c>
      <c r="G205" s="163"/>
      <c r="H205" s="163"/>
      <c r="I205" s="166"/>
      <c r="J205" s="166"/>
      <c r="K205" s="178">
        <f>BK205</f>
        <v>0</v>
      </c>
      <c r="L205" s="163"/>
      <c r="M205" s="168"/>
      <c r="N205" s="169"/>
      <c r="O205" s="170"/>
      <c r="P205" s="170"/>
      <c r="Q205" s="171">
        <f>SUM(Q206:Q237)</f>
        <v>0</v>
      </c>
      <c r="R205" s="171">
        <f>SUM(R206:R237)</f>
        <v>0</v>
      </c>
      <c r="S205" s="170"/>
      <c r="T205" s="172">
        <f>SUM(T206:T237)</f>
        <v>0</v>
      </c>
      <c r="U205" s="170"/>
      <c r="V205" s="172">
        <f>SUM(V206:V237)</f>
        <v>5.0270000000000009E-2</v>
      </c>
      <c r="W205" s="170"/>
      <c r="X205" s="173">
        <f>SUM(X206:X237)</f>
        <v>0</v>
      </c>
      <c r="AR205" s="174" t="s">
        <v>150</v>
      </c>
      <c r="AT205" s="175" t="s">
        <v>75</v>
      </c>
      <c r="AU205" s="175" t="s">
        <v>84</v>
      </c>
      <c r="AY205" s="174" t="s">
        <v>141</v>
      </c>
      <c r="BK205" s="176">
        <f>SUM(BK206:BK237)</f>
        <v>0</v>
      </c>
    </row>
    <row r="206" spans="1:65" s="2" customFormat="1" ht="24.2" customHeight="1">
      <c r="A206" s="37"/>
      <c r="B206" s="38"/>
      <c r="C206" s="179" t="s">
        <v>1338</v>
      </c>
      <c r="D206" s="179" t="s">
        <v>144</v>
      </c>
      <c r="E206" s="180" t="s">
        <v>1658</v>
      </c>
      <c r="F206" s="181" t="s">
        <v>1659</v>
      </c>
      <c r="G206" s="182" t="s">
        <v>362</v>
      </c>
      <c r="H206" s="183">
        <v>160</v>
      </c>
      <c r="I206" s="184"/>
      <c r="J206" s="184"/>
      <c r="K206" s="185">
        <f>ROUND(P206*H206,2)</f>
        <v>0</v>
      </c>
      <c r="L206" s="181" t="s">
        <v>184</v>
      </c>
      <c r="M206" s="42"/>
      <c r="N206" s="186" t="s">
        <v>22</v>
      </c>
      <c r="O206" s="187" t="s">
        <v>46</v>
      </c>
      <c r="P206" s="188">
        <f>I206+J206</f>
        <v>0</v>
      </c>
      <c r="Q206" s="188">
        <f>ROUND(I206*H206,2)</f>
        <v>0</v>
      </c>
      <c r="R206" s="188">
        <f>ROUND(J206*H206,2)</f>
        <v>0</v>
      </c>
      <c r="S206" s="67"/>
      <c r="T206" s="189">
        <f>S206*H206</f>
        <v>0</v>
      </c>
      <c r="U206" s="189">
        <v>0</v>
      </c>
      <c r="V206" s="189">
        <f>U206*H206</f>
        <v>0</v>
      </c>
      <c r="W206" s="189">
        <v>0</v>
      </c>
      <c r="X206" s="190">
        <f>W206*H206</f>
        <v>0</v>
      </c>
      <c r="Y206" s="37"/>
      <c r="Z206" s="37"/>
      <c r="AA206" s="37"/>
      <c r="AB206" s="37"/>
      <c r="AC206" s="37"/>
      <c r="AD206" s="37"/>
      <c r="AE206" s="37"/>
      <c r="AR206" s="191" t="s">
        <v>371</v>
      </c>
      <c r="AT206" s="191" t="s">
        <v>144</v>
      </c>
      <c r="AU206" s="191" t="s">
        <v>150</v>
      </c>
      <c r="AY206" s="20" t="s">
        <v>141</v>
      </c>
      <c r="BE206" s="192">
        <f>IF(O206="základní",K206,0)</f>
        <v>0</v>
      </c>
      <c r="BF206" s="192">
        <f>IF(O206="snížená",K206,0)</f>
        <v>0</v>
      </c>
      <c r="BG206" s="192">
        <f>IF(O206="zákl. přenesená",K206,0)</f>
        <v>0</v>
      </c>
      <c r="BH206" s="192">
        <f>IF(O206="sníž. přenesená",K206,0)</f>
        <v>0</v>
      </c>
      <c r="BI206" s="192">
        <f>IF(O206="nulová",K206,0)</f>
        <v>0</v>
      </c>
      <c r="BJ206" s="20" t="s">
        <v>150</v>
      </c>
      <c r="BK206" s="192">
        <f>ROUND(P206*H206,2)</f>
        <v>0</v>
      </c>
      <c r="BL206" s="20" t="s">
        <v>371</v>
      </c>
      <c r="BM206" s="191" t="s">
        <v>1660</v>
      </c>
    </row>
    <row r="207" spans="1:65" s="2" customFormat="1" ht="11.25">
      <c r="A207" s="37"/>
      <c r="B207" s="38"/>
      <c r="C207" s="39"/>
      <c r="D207" s="199" t="s">
        <v>187</v>
      </c>
      <c r="E207" s="39"/>
      <c r="F207" s="200" t="s">
        <v>1661</v>
      </c>
      <c r="G207" s="39"/>
      <c r="H207" s="39"/>
      <c r="I207" s="201"/>
      <c r="J207" s="201"/>
      <c r="K207" s="39"/>
      <c r="L207" s="39"/>
      <c r="M207" s="42"/>
      <c r="N207" s="202"/>
      <c r="O207" s="203"/>
      <c r="P207" s="67"/>
      <c r="Q207" s="67"/>
      <c r="R207" s="67"/>
      <c r="S207" s="67"/>
      <c r="T207" s="67"/>
      <c r="U207" s="67"/>
      <c r="V207" s="67"/>
      <c r="W207" s="67"/>
      <c r="X207" s="68"/>
      <c r="Y207" s="37"/>
      <c r="Z207" s="37"/>
      <c r="AA207" s="37"/>
      <c r="AB207" s="37"/>
      <c r="AC207" s="37"/>
      <c r="AD207" s="37"/>
      <c r="AE207" s="37"/>
      <c r="AT207" s="20" t="s">
        <v>187</v>
      </c>
      <c r="AU207" s="20" t="s">
        <v>150</v>
      </c>
    </row>
    <row r="208" spans="1:65" s="2" customFormat="1" ht="24">
      <c r="A208" s="37"/>
      <c r="B208" s="38"/>
      <c r="C208" s="249" t="s">
        <v>1032</v>
      </c>
      <c r="D208" s="249" t="s">
        <v>305</v>
      </c>
      <c r="E208" s="250" t="s">
        <v>1662</v>
      </c>
      <c r="F208" s="251" t="s">
        <v>1663</v>
      </c>
      <c r="G208" s="252" t="s">
        <v>362</v>
      </c>
      <c r="H208" s="253">
        <v>168</v>
      </c>
      <c r="I208" s="254"/>
      <c r="J208" s="255"/>
      <c r="K208" s="256">
        <f>ROUND(P208*H208,2)</f>
        <v>0</v>
      </c>
      <c r="L208" s="251" t="s">
        <v>184</v>
      </c>
      <c r="M208" s="257"/>
      <c r="N208" s="258" t="s">
        <v>22</v>
      </c>
      <c r="O208" s="187" t="s">
        <v>46</v>
      </c>
      <c r="P208" s="188">
        <f>I208+J208</f>
        <v>0</v>
      </c>
      <c r="Q208" s="188">
        <f>ROUND(I208*H208,2)</f>
        <v>0</v>
      </c>
      <c r="R208" s="188">
        <f>ROUND(J208*H208,2)</f>
        <v>0</v>
      </c>
      <c r="S208" s="67"/>
      <c r="T208" s="189">
        <f>S208*H208</f>
        <v>0</v>
      </c>
      <c r="U208" s="189">
        <v>1E-4</v>
      </c>
      <c r="V208" s="189">
        <f>U208*H208</f>
        <v>1.6800000000000002E-2</v>
      </c>
      <c r="W208" s="189">
        <v>0</v>
      </c>
      <c r="X208" s="190">
        <f>W208*H208</f>
        <v>0</v>
      </c>
      <c r="Y208" s="37"/>
      <c r="Z208" s="37"/>
      <c r="AA208" s="37"/>
      <c r="AB208" s="37"/>
      <c r="AC208" s="37"/>
      <c r="AD208" s="37"/>
      <c r="AE208" s="37"/>
      <c r="AR208" s="191" t="s">
        <v>475</v>
      </c>
      <c r="AT208" s="191" t="s">
        <v>305</v>
      </c>
      <c r="AU208" s="191" t="s">
        <v>150</v>
      </c>
      <c r="AY208" s="20" t="s">
        <v>141</v>
      </c>
      <c r="BE208" s="192">
        <f>IF(O208="základní",K208,0)</f>
        <v>0</v>
      </c>
      <c r="BF208" s="192">
        <f>IF(O208="snížená",K208,0)</f>
        <v>0</v>
      </c>
      <c r="BG208" s="192">
        <f>IF(O208="zákl. přenesená",K208,0)</f>
        <v>0</v>
      </c>
      <c r="BH208" s="192">
        <f>IF(O208="sníž. přenesená",K208,0)</f>
        <v>0</v>
      </c>
      <c r="BI208" s="192">
        <f>IF(O208="nulová",K208,0)</f>
        <v>0</v>
      </c>
      <c r="BJ208" s="20" t="s">
        <v>150</v>
      </c>
      <c r="BK208" s="192">
        <f>ROUND(P208*H208,2)</f>
        <v>0</v>
      </c>
      <c r="BL208" s="20" t="s">
        <v>371</v>
      </c>
      <c r="BM208" s="191" t="s">
        <v>1664</v>
      </c>
    </row>
    <row r="209" spans="1:65" s="14" customFormat="1" ht="11.25">
      <c r="B209" s="216"/>
      <c r="C209" s="217"/>
      <c r="D209" s="204" t="s">
        <v>191</v>
      </c>
      <c r="E209" s="217"/>
      <c r="F209" s="219" t="s">
        <v>1665</v>
      </c>
      <c r="G209" s="217"/>
      <c r="H209" s="220">
        <v>168</v>
      </c>
      <c r="I209" s="221"/>
      <c r="J209" s="221"/>
      <c r="K209" s="217"/>
      <c r="L209" s="217"/>
      <c r="M209" s="222"/>
      <c r="N209" s="223"/>
      <c r="O209" s="224"/>
      <c r="P209" s="224"/>
      <c r="Q209" s="224"/>
      <c r="R209" s="224"/>
      <c r="S209" s="224"/>
      <c r="T209" s="224"/>
      <c r="U209" s="224"/>
      <c r="V209" s="224"/>
      <c r="W209" s="224"/>
      <c r="X209" s="225"/>
      <c r="AT209" s="226" t="s">
        <v>191</v>
      </c>
      <c r="AU209" s="226" t="s">
        <v>150</v>
      </c>
      <c r="AV209" s="14" t="s">
        <v>150</v>
      </c>
      <c r="AW209" s="14" t="s">
        <v>4</v>
      </c>
      <c r="AX209" s="14" t="s">
        <v>84</v>
      </c>
      <c r="AY209" s="226" t="s">
        <v>141</v>
      </c>
    </row>
    <row r="210" spans="1:65" s="2" customFormat="1" ht="24.2" customHeight="1">
      <c r="A210" s="37"/>
      <c r="B210" s="38"/>
      <c r="C210" s="179" t="s">
        <v>610</v>
      </c>
      <c r="D210" s="179" t="s">
        <v>144</v>
      </c>
      <c r="E210" s="180" t="s">
        <v>1666</v>
      </c>
      <c r="F210" s="181" t="s">
        <v>1667</v>
      </c>
      <c r="G210" s="182" t="s">
        <v>362</v>
      </c>
      <c r="H210" s="183">
        <v>300</v>
      </c>
      <c r="I210" s="184"/>
      <c r="J210" s="184"/>
      <c r="K210" s="185">
        <f>ROUND(P210*H210,2)</f>
        <v>0</v>
      </c>
      <c r="L210" s="181" t="s">
        <v>184</v>
      </c>
      <c r="M210" s="42"/>
      <c r="N210" s="186" t="s">
        <v>22</v>
      </c>
      <c r="O210" s="187" t="s">
        <v>46</v>
      </c>
      <c r="P210" s="188">
        <f>I210+J210</f>
        <v>0</v>
      </c>
      <c r="Q210" s="188">
        <f>ROUND(I210*H210,2)</f>
        <v>0</v>
      </c>
      <c r="R210" s="188">
        <f>ROUND(J210*H210,2)</f>
        <v>0</v>
      </c>
      <c r="S210" s="67"/>
      <c r="T210" s="189">
        <f>S210*H210</f>
        <v>0</v>
      </c>
      <c r="U210" s="189">
        <v>0</v>
      </c>
      <c r="V210" s="189">
        <f>U210*H210</f>
        <v>0</v>
      </c>
      <c r="W210" s="189">
        <v>0</v>
      </c>
      <c r="X210" s="190">
        <f>W210*H210</f>
        <v>0</v>
      </c>
      <c r="Y210" s="37"/>
      <c r="Z210" s="37"/>
      <c r="AA210" s="37"/>
      <c r="AB210" s="37"/>
      <c r="AC210" s="37"/>
      <c r="AD210" s="37"/>
      <c r="AE210" s="37"/>
      <c r="AR210" s="191" t="s">
        <v>371</v>
      </c>
      <c r="AT210" s="191" t="s">
        <v>144</v>
      </c>
      <c r="AU210" s="191" t="s">
        <v>150</v>
      </c>
      <c r="AY210" s="20" t="s">
        <v>141</v>
      </c>
      <c r="BE210" s="192">
        <f>IF(O210="základní",K210,0)</f>
        <v>0</v>
      </c>
      <c r="BF210" s="192">
        <f>IF(O210="snížená",K210,0)</f>
        <v>0</v>
      </c>
      <c r="BG210" s="192">
        <f>IF(O210="zákl. přenesená",K210,0)</f>
        <v>0</v>
      </c>
      <c r="BH210" s="192">
        <f>IF(O210="sníž. přenesená",K210,0)</f>
        <v>0</v>
      </c>
      <c r="BI210" s="192">
        <f>IF(O210="nulová",K210,0)</f>
        <v>0</v>
      </c>
      <c r="BJ210" s="20" t="s">
        <v>150</v>
      </c>
      <c r="BK210" s="192">
        <f>ROUND(P210*H210,2)</f>
        <v>0</v>
      </c>
      <c r="BL210" s="20" t="s">
        <v>371</v>
      </c>
      <c r="BM210" s="191" t="s">
        <v>1668</v>
      </c>
    </row>
    <row r="211" spans="1:65" s="2" customFormat="1" ht="11.25">
      <c r="A211" s="37"/>
      <c r="B211" s="38"/>
      <c r="C211" s="39"/>
      <c r="D211" s="199" t="s">
        <v>187</v>
      </c>
      <c r="E211" s="39"/>
      <c r="F211" s="200" t="s">
        <v>1669</v>
      </c>
      <c r="G211" s="39"/>
      <c r="H211" s="39"/>
      <c r="I211" s="201"/>
      <c r="J211" s="201"/>
      <c r="K211" s="39"/>
      <c r="L211" s="39"/>
      <c r="M211" s="42"/>
      <c r="N211" s="202"/>
      <c r="O211" s="203"/>
      <c r="P211" s="67"/>
      <c r="Q211" s="67"/>
      <c r="R211" s="67"/>
      <c r="S211" s="67"/>
      <c r="T211" s="67"/>
      <c r="U211" s="67"/>
      <c r="V211" s="67"/>
      <c r="W211" s="67"/>
      <c r="X211" s="68"/>
      <c r="Y211" s="37"/>
      <c r="Z211" s="37"/>
      <c r="AA211" s="37"/>
      <c r="AB211" s="37"/>
      <c r="AC211" s="37"/>
      <c r="AD211" s="37"/>
      <c r="AE211" s="37"/>
      <c r="AT211" s="20" t="s">
        <v>187</v>
      </c>
      <c r="AU211" s="20" t="s">
        <v>150</v>
      </c>
    </row>
    <row r="212" spans="1:65" s="2" customFormat="1" ht="24.2" customHeight="1">
      <c r="A212" s="37"/>
      <c r="B212" s="38"/>
      <c r="C212" s="249" t="s">
        <v>619</v>
      </c>
      <c r="D212" s="249" t="s">
        <v>305</v>
      </c>
      <c r="E212" s="250" t="s">
        <v>1670</v>
      </c>
      <c r="F212" s="251" t="s">
        <v>1671</v>
      </c>
      <c r="G212" s="252" t="s">
        <v>362</v>
      </c>
      <c r="H212" s="253">
        <v>360</v>
      </c>
      <c r="I212" s="254"/>
      <c r="J212" s="255"/>
      <c r="K212" s="256">
        <f>ROUND(P212*H212,2)</f>
        <v>0</v>
      </c>
      <c r="L212" s="251" t="s">
        <v>184</v>
      </c>
      <c r="M212" s="257"/>
      <c r="N212" s="258" t="s">
        <v>22</v>
      </c>
      <c r="O212" s="187" t="s">
        <v>46</v>
      </c>
      <c r="P212" s="188">
        <f>I212+J212</f>
        <v>0</v>
      </c>
      <c r="Q212" s="188">
        <f>ROUND(I212*H212,2)</f>
        <v>0</v>
      </c>
      <c r="R212" s="188">
        <f>ROUND(J212*H212,2)</f>
        <v>0</v>
      </c>
      <c r="S212" s="67"/>
      <c r="T212" s="189">
        <f>S212*H212</f>
        <v>0</v>
      </c>
      <c r="U212" s="189">
        <v>5.0000000000000002E-5</v>
      </c>
      <c r="V212" s="189">
        <f>U212*H212</f>
        <v>1.8000000000000002E-2</v>
      </c>
      <c r="W212" s="189">
        <v>0</v>
      </c>
      <c r="X212" s="190">
        <f>W212*H212</f>
        <v>0</v>
      </c>
      <c r="Y212" s="37"/>
      <c r="Z212" s="37"/>
      <c r="AA212" s="37"/>
      <c r="AB212" s="37"/>
      <c r="AC212" s="37"/>
      <c r="AD212" s="37"/>
      <c r="AE212" s="37"/>
      <c r="AR212" s="191" t="s">
        <v>475</v>
      </c>
      <c r="AT212" s="191" t="s">
        <v>305</v>
      </c>
      <c r="AU212" s="191" t="s">
        <v>150</v>
      </c>
      <c r="AY212" s="20" t="s">
        <v>141</v>
      </c>
      <c r="BE212" s="192">
        <f>IF(O212="základní",K212,0)</f>
        <v>0</v>
      </c>
      <c r="BF212" s="192">
        <f>IF(O212="snížená",K212,0)</f>
        <v>0</v>
      </c>
      <c r="BG212" s="192">
        <f>IF(O212="zákl. přenesená",K212,0)</f>
        <v>0</v>
      </c>
      <c r="BH212" s="192">
        <f>IF(O212="sníž. přenesená",K212,0)</f>
        <v>0</v>
      </c>
      <c r="BI212" s="192">
        <f>IF(O212="nulová",K212,0)</f>
        <v>0</v>
      </c>
      <c r="BJ212" s="20" t="s">
        <v>150</v>
      </c>
      <c r="BK212" s="192">
        <f>ROUND(P212*H212,2)</f>
        <v>0</v>
      </c>
      <c r="BL212" s="20" t="s">
        <v>371</v>
      </c>
      <c r="BM212" s="191" t="s">
        <v>1672</v>
      </c>
    </row>
    <row r="213" spans="1:65" s="14" customFormat="1" ht="11.25">
      <c r="B213" s="216"/>
      <c r="C213" s="217"/>
      <c r="D213" s="204" t="s">
        <v>191</v>
      </c>
      <c r="E213" s="217"/>
      <c r="F213" s="219" t="s">
        <v>1673</v>
      </c>
      <c r="G213" s="217"/>
      <c r="H213" s="220">
        <v>360</v>
      </c>
      <c r="I213" s="221"/>
      <c r="J213" s="221"/>
      <c r="K213" s="217"/>
      <c r="L213" s="217"/>
      <c r="M213" s="222"/>
      <c r="N213" s="223"/>
      <c r="O213" s="224"/>
      <c r="P213" s="224"/>
      <c r="Q213" s="224"/>
      <c r="R213" s="224"/>
      <c r="S213" s="224"/>
      <c r="T213" s="224"/>
      <c r="U213" s="224"/>
      <c r="V213" s="224"/>
      <c r="W213" s="224"/>
      <c r="X213" s="225"/>
      <c r="AT213" s="226" t="s">
        <v>191</v>
      </c>
      <c r="AU213" s="226" t="s">
        <v>150</v>
      </c>
      <c r="AV213" s="14" t="s">
        <v>150</v>
      </c>
      <c r="AW213" s="14" t="s">
        <v>4</v>
      </c>
      <c r="AX213" s="14" t="s">
        <v>84</v>
      </c>
      <c r="AY213" s="226" t="s">
        <v>141</v>
      </c>
    </row>
    <row r="214" spans="1:65" s="2" customFormat="1" ht="24.2" customHeight="1">
      <c r="A214" s="37"/>
      <c r="B214" s="38"/>
      <c r="C214" s="179" t="s">
        <v>624</v>
      </c>
      <c r="D214" s="179" t="s">
        <v>144</v>
      </c>
      <c r="E214" s="180" t="s">
        <v>1674</v>
      </c>
      <c r="F214" s="181" t="s">
        <v>1675</v>
      </c>
      <c r="G214" s="182" t="s">
        <v>155</v>
      </c>
      <c r="H214" s="183">
        <v>20</v>
      </c>
      <c r="I214" s="184"/>
      <c r="J214" s="184"/>
      <c r="K214" s="185">
        <f>ROUND(P214*H214,2)</f>
        <v>0</v>
      </c>
      <c r="L214" s="181" t="s">
        <v>184</v>
      </c>
      <c r="M214" s="42"/>
      <c r="N214" s="186" t="s">
        <v>22</v>
      </c>
      <c r="O214" s="187" t="s">
        <v>46</v>
      </c>
      <c r="P214" s="188">
        <f>I214+J214</f>
        <v>0</v>
      </c>
      <c r="Q214" s="188">
        <f>ROUND(I214*H214,2)</f>
        <v>0</v>
      </c>
      <c r="R214" s="188">
        <f>ROUND(J214*H214,2)</f>
        <v>0</v>
      </c>
      <c r="S214" s="67"/>
      <c r="T214" s="189">
        <f>S214*H214</f>
        <v>0</v>
      </c>
      <c r="U214" s="189">
        <v>0</v>
      </c>
      <c r="V214" s="189">
        <f>U214*H214</f>
        <v>0</v>
      </c>
      <c r="W214" s="189">
        <v>0</v>
      </c>
      <c r="X214" s="190">
        <f>W214*H214</f>
        <v>0</v>
      </c>
      <c r="Y214" s="37"/>
      <c r="Z214" s="37"/>
      <c r="AA214" s="37"/>
      <c r="AB214" s="37"/>
      <c r="AC214" s="37"/>
      <c r="AD214" s="37"/>
      <c r="AE214" s="37"/>
      <c r="AR214" s="191" t="s">
        <v>371</v>
      </c>
      <c r="AT214" s="191" t="s">
        <v>144</v>
      </c>
      <c r="AU214" s="191" t="s">
        <v>150</v>
      </c>
      <c r="AY214" s="20" t="s">
        <v>141</v>
      </c>
      <c r="BE214" s="192">
        <f>IF(O214="základní",K214,0)</f>
        <v>0</v>
      </c>
      <c r="BF214" s="192">
        <f>IF(O214="snížená",K214,0)</f>
        <v>0</v>
      </c>
      <c r="BG214" s="192">
        <f>IF(O214="zákl. přenesená",K214,0)</f>
        <v>0</v>
      </c>
      <c r="BH214" s="192">
        <f>IF(O214="sníž. přenesená",K214,0)</f>
        <v>0</v>
      </c>
      <c r="BI214" s="192">
        <f>IF(O214="nulová",K214,0)</f>
        <v>0</v>
      </c>
      <c r="BJ214" s="20" t="s">
        <v>150</v>
      </c>
      <c r="BK214" s="192">
        <f>ROUND(P214*H214,2)</f>
        <v>0</v>
      </c>
      <c r="BL214" s="20" t="s">
        <v>371</v>
      </c>
      <c r="BM214" s="191" t="s">
        <v>1676</v>
      </c>
    </row>
    <row r="215" spans="1:65" s="2" customFormat="1" ht="11.25">
      <c r="A215" s="37"/>
      <c r="B215" s="38"/>
      <c r="C215" s="39"/>
      <c r="D215" s="199" t="s">
        <v>187</v>
      </c>
      <c r="E215" s="39"/>
      <c r="F215" s="200" t="s">
        <v>1677</v>
      </c>
      <c r="G215" s="39"/>
      <c r="H215" s="39"/>
      <c r="I215" s="201"/>
      <c r="J215" s="201"/>
      <c r="K215" s="39"/>
      <c r="L215" s="39"/>
      <c r="M215" s="42"/>
      <c r="N215" s="202"/>
      <c r="O215" s="203"/>
      <c r="P215" s="67"/>
      <c r="Q215" s="67"/>
      <c r="R215" s="67"/>
      <c r="S215" s="67"/>
      <c r="T215" s="67"/>
      <c r="U215" s="67"/>
      <c r="V215" s="67"/>
      <c r="W215" s="67"/>
      <c r="X215" s="68"/>
      <c r="Y215" s="37"/>
      <c r="Z215" s="37"/>
      <c r="AA215" s="37"/>
      <c r="AB215" s="37"/>
      <c r="AC215" s="37"/>
      <c r="AD215" s="37"/>
      <c r="AE215" s="37"/>
      <c r="AT215" s="20" t="s">
        <v>187</v>
      </c>
      <c r="AU215" s="20" t="s">
        <v>150</v>
      </c>
    </row>
    <row r="216" spans="1:65" s="2" customFormat="1" ht="24.2" customHeight="1">
      <c r="A216" s="37"/>
      <c r="B216" s="38"/>
      <c r="C216" s="249" t="s">
        <v>629</v>
      </c>
      <c r="D216" s="249" t="s">
        <v>305</v>
      </c>
      <c r="E216" s="250" t="s">
        <v>1678</v>
      </c>
      <c r="F216" s="251" t="s">
        <v>1679</v>
      </c>
      <c r="G216" s="252" t="s">
        <v>155</v>
      </c>
      <c r="H216" s="253">
        <v>20</v>
      </c>
      <c r="I216" s="254"/>
      <c r="J216" s="255"/>
      <c r="K216" s="256">
        <f>ROUND(P216*H216,2)</f>
        <v>0</v>
      </c>
      <c r="L216" s="251" t="s">
        <v>184</v>
      </c>
      <c r="M216" s="257"/>
      <c r="N216" s="258" t="s">
        <v>22</v>
      </c>
      <c r="O216" s="187" t="s">
        <v>46</v>
      </c>
      <c r="P216" s="188">
        <f>I216+J216</f>
        <v>0</v>
      </c>
      <c r="Q216" s="188">
        <f>ROUND(I216*H216,2)</f>
        <v>0</v>
      </c>
      <c r="R216" s="188">
        <f>ROUND(J216*H216,2)</f>
        <v>0</v>
      </c>
      <c r="S216" s="67"/>
      <c r="T216" s="189">
        <f>S216*H216</f>
        <v>0</v>
      </c>
      <c r="U216" s="189">
        <v>5.0000000000000002E-5</v>
      </c>
      <c r="V216" s="189">
        <f>U216*H216</f>
        <v>1E-3</v>
      </c>
      <c r="W216" s="189">
        <v>0</v>
      </c>
      <c r="X216" s="190">
        <f>W216*H216</f>
        <v>0</v>
      </c>
      <c r="Y216" s="37"/>
      <c r="Z216" s="37"/>
      <c r="AA216" s="37"/>
      <c r="AB216" s="37"/>
      <c r="AC216" s="37"/>
      <c r="AD216" s="37"/>
      <c r="AE216" s="37"/>
      <c r="AR216" s="191" t="s">
        <v>475</v>
      </c>
      <c r="AT216" s="191" t="s">
        <v>305</v>
      </c>
      <c r="AU216" s="191" t="s">
        <v>150</v>
      </c>
      <c r="AY216" s="20" t="s">
        <v>141</v>
      </c>
      <c r="BE216" s="192">
        <f>IF(O216="základní",K216,0)</f>
        <v>0</v>
      </c>
      <c r="BF216" s="192">
        <f>IF(O216="snížená",K216,0)</f>
        <v>0</v>
      </c>
      <c r="BG216" s="192">
        <f>IF(O216="zákl. přenesená",K216,0)</f>
        <v>0</v>
      </c>
      <c r="BH216" s="192">
        <f>IF(O216="sníž. přenesená",K216,0)</f>
        <v>0</v>
      </c>
      <c r="BI216" s="192">
        <f>IF(O216="nulová",K216,0)</f>
        <v>0</v>
      </c>
      <c r="BJ216" s="20" t="s">
        <v>150</v>
      </c>
      <c r="BK216" s="192">
        <f>ROUND(P216*H216,2)</f>
        <v>0</v>
      </c>
      <c r="BL216" s="20" t="s">
        <v>371</v>
      </c>
      <c r="BM216" s="191" t="s">
        <v>1680</v>
      </c>
    </row>
    <row r="217" spans="1:65" s="2" customFormat="1" ht="24.2" customHeight="1">
      <c r="A217" s="37"/>
      <c r="B217" s="38"/>
      <c r="C217" s="179" t="s">
        <v>1681</v>
      </c>
      <c r="D217" s="179" t="s">
        <v>144</v>
      </c>
      <c r="E217" s="180" t="s">
        <v>1682</v>
      </c>
      <c r="F217" s="181" t="s">
        <v>1683</v>
      </c>
      <c r="G217" s="182" t="s">
        <v>155</v>
      </c>
      <c r="H217" s="183">
        <v>1</v>
      </c>
      <c r="I217" s="184"/>
      <c r="J217" s="184"/>
      <c r="K217" s="185">
        <f>ROUND(P217*H217,2)</f>
        <v>0</v>
      </c>
      <c r="L217" s="181" t="s">
        <v>184</v>
      </c>
      <c r="M217" s="42"/>
      <c r="N217" s="186" t="s">
        <v>22</v>
      </c>
      <c r="O217" s="187" t="s">
        <v>46</v>
      </c>
      <c r="P217" s="188">
        <f>I217+J217</f>
        <v>0</v>
      </c>
      <c r="Q217" s="188">
        <f>ROUND(I217*H217,2)</f>
        <v>0</v>
      </c>
      <c r="R217" s="188">
        <f>ROUND(J217*H217,2)</f>
        <v>0</v>
      </c>
      <c r="S217" s="67"/>
      <c r="T217" s="189">
        <f>S217*H217</f>
        <v>0</v>
      </c>
      <c r="U217" s="189">
        <v>0</v>
      </c>
      <c r="V217" s="189">
        <f>U217*H217</f>
        <v>0</v>
      </c>
      <c r="W217" s="189">
        <v>0</v>
      </c>
      <c r="X217" s="190">
        <f>W217*H217</f>
        <v>0</v>
      </c>
      <c r="Y217" s="37"/>
      <c r="Z217" s="37"/>
      <c r="AA217" s="37"/>
      <c r="AB217" s="37"/>
      <c r="AC217" s="37"/>
      <c r="AD217" s="37"/>
      <c r="AE217" s="37"/>
      <c r="AR217" s="191" t="s">
        <v>371</v>
      </c>
      <c r="AT217" s="191" t="s">
        <v>144</v>
      </c>
      <c r="AU217" s="191" t="s">
        <v>150</v>
      </c>
      <c r="AY217" s="20" t="s">
        <v>141</v>
      </c>
      <c r="BE217" s="192">
        <f>IF(O217="základní",K217,0)</f>
        <v>0</v>
      </c>
      <c r="BF217" s="192">
        <f>IF(O217="snížená",K217,0)</f>
        <v>0</v>
      </c>
      <c r="BG217" s="192">
        <f>IF(O217="zákl. přenesená",K217,0)</f>
        <v>0</v>
      </c>
      <c r="BH217" s="192">
        <f>IF(O217="sníž. přenesená",K217,0)</f>
        <v>0</v>
      </c>
      <c r="BI217" s="192">
        <f>IF(O217="nulová",K217,0)</f>
        <v>0</v>
      </c>
      <c r="BJ217" s="20" t="s">
        <v>150</v>
      </c>
      <c r="BK217" s="192">
        <f>ROUND(P217*H217,2)</f>
        <v>0</v>
      </c>
      <c r="BL217" s="20" t="s">
        <v>371</v>
      </c>
      <c r="BM217" s="191" t="s">
        <v>1684</v>
      </c>
    </row>
    <row r="218" spans="1:65" s="2" customFormat="1" ht="11.25">
      <c r="A218" s="37"/>
      <c r="B218" s="38"/>
      <c r="C218" s="39"/>
      <c r="D218" s="199" t="s">
        <v>187</v>
      </c>
      <c r="E218" s="39"/>
      <c r="F218" s="200" t="s">
        <v>1685</v>
      </c>
      <c r="G218" s="39"/>
      <c r="H218" s="39"/>
      <c r="I218" s="201"/>
      <c r="J218" s="201"/>
      <c r="K218" s="39"/>
      <c r="L218" s="39"/>
      <c r="M218" s="42"/>
      <c r="N218" s="202"/>
      <c r="O218" s="203"/>
      <c r="P218" s="67"/>
      <c r="Q218" s="67"/>
      <c r="R218" s="67"/>
      <c r="S218" s="67"/>
      <c r="T218" s="67"/>
      <c r="U218" s="67"/>
      <c r="V218" s="67"/>
      <c r="W218" s="67"/>
      <c r="X218" s="68"/>
      <c r="Y218" s="37"/>
      <c r="Z218" s="37"/>
      <c r="AA218" s="37"/>
      <c r="AB218" s="37"/>
      <c r="AC218" s="37"/>
      <c r="AD218" s="37"/>
      <c r="AE218" s="37"/>
      <c r="AT218" s="20" t="s">
        <v>187</v>
      </c>
      <c r="AU218" s="20" t="s">
        <v>150</v>
      </c>
    </row>
    <row r="219" spans="1:65" s="2" customFormat="1" ht="24.2" customHeight="1">
      <c r="A219" s="37"/>
      <c r="B219" s="38"/>
      <c r="C219" s="249" t="s">
        <v>1686</v>
      </c>
      <c r="D219" s="249" t="s">
        <v>305</v>
      </c>
      <c r="E219" s="250" t="s">
        <v>1687</v>
      </c>
      <c r="F219" s="251" t="s">
        <v>1688</v>
      </c>
      <c r="G219" s="252" t="s">
        <v>155</v>
      </c>
      <c r="H219" s="253">
        <v>1</v>
      </c>
      <c r="I219" s="254"/>
      <c r="J219" s="255"/>
      <c r="K219" s="256">
        <f>ROUND(P219*H219,2)</f>
        <v>0</v>
      </c>
      <c r="L219" s="251" t="s">
        <v>184</v>
      </c>
      <c r="M219" s="257"/>
      <c r="N219" s="258" t="s">
        <v>22</v>
      </c>
      <c r="O219" s="187" t="s">
        <v>46</v>
      </c>
      <c r="P219" s="188">
        <f>I219+J219</f>
        <v>0</v>
      </c>
      <c r="Q219" s="188">
        <f>ROUND(I219*H219,2)</f>
        <v>0</v>
      </c>
      <c r="R219" s="188">
        <f>ROUND(J219*H219,2)</f>
        <v>0</v>
      </c>
      <c r="S219" s="67"/>
      <c r="T219" s="189">
        <f>S219*H219</f>
        <v>0</v>
      </c>
      <c r="U219" s="189">
        <v>5.0000000000000001E-4</v>
      </c>
      <c r="V219" s="189">
        <f>U219*H219</f>
        <v>5.0000000000000001E-4</v>
      </c>
      <c r="W219" s="189">
        <v>0</v>
      </c>
      <c r="X219" s="190">
        <f>W219*H219</f>
        <v>0</v>
      </c>
      <c r="Y219" s="37"/>
      <c r="Z219" s="37"/>
      <c r="AA219" s="37"/>
      <c r="AB219" s="37"/>
      <c r="AC219" s="37"/>
      <c r="AD219" s="37"/>
      <c r="AE219" s="37"/>
      <c r="AR219" s="191" t="s">
        <v>475</v>
      </c>
      <c r="AT219" s="191" t="s">
        <v>305</v>
      </c>
      <c r="AU219" s="191" t="s">
        <v>150</v>
      </c>
      <c r="AY219" s="20" t="s">
        <v>141</v>
      </c>
      <c r="BE219" s="192">
        <f>IF(O219="základní",K219,0)</f>
        <v>0</v>
      </c>
      <c r="BF219" s="192">
        <f>IF(O219="snížená",K219,0)</f>
        <v>0</v>
      </c>
      <c r="BG219" s="192">
        <f>IF(O219="zákl. přenesená",K219,0)</f>
        <v>0</v>
      </c>
      <c r="BH219" s="192">
        <f>IF(O219="sníž. přenesená",K219,0)</f>
        <v>0</v>
      </c>
      <c r="BI219" s="192">
        <f>IF(O219="nulová",K219,0)</f>
        <v>0</v>
      </c>
      <c r="BJ219" s="20" t="s">
        <v>150</v>
      </c>
      <c r="BK219" s="192">
        <f>ROUND(P219*H219,2)</f>
        <v>0</v>
      </c>
      <c r="BL219" s="20" t="s">
        <v>371</v>
      </c>
      <c r="BM219" s="191" t="s">
        <v>1689</v>
      </c>
    </row>
    <row r="220" spans="1:65" s="2" customFormat="1" ht="44.25" customHeight="1">
      <c r="A220" s="37"/>
      <c r="B220" s="38"/>
      <c r="C220" s="249" t="s">
        <v>1690</v>
      </c>
      <c r="D220" s="249" t="s">
        <v>305</v>
      </c>
      <c r="E220" s="250" t="s">
        <v>1691</v>
      </c>
      <c r="F220" s="251" t="s">
        <v>1692</v>
      </c>
      <c r="G220" s="252" t="s">
        <v>362</v>
      </c>
      <c r="H220" s="253">
        <v>35</v>
      </c>
      <c r="I220" s="254"/>
      <c r="J220" s="255"/>
      <c r="K220" s="256">
        <f>ROUND(P220*H220,2)</f>
        <v>0</v>
      </c>
      <c r="L220" s="251" t="s">
        <v>184</v>
      </c>
      <c r="M220" s="257"/>
      <c r="N220" s="258" t="s">
        <v>22</v>
      </c>
      <c r="O220" s="187" t="s">
        <v>46</v>
      </c>
      <c r="P220" s="188">
        <f>I220+J220</f>
        <v>0</v>
      </c>
      <c r="Q220" s="188">
        <f>ROUND(I220*H220,2)</f>
        <v>0</v>
      </c>
      <c r="R220" s="188">
        <f>ROUND(J220*H220,2)</f>
        <v>0</v>
      </c>
      <c r="S220" s="67"/>
      <c r="T220" s="189">
        <f>S220*H220</f>
        <v>0</v>
      </c>
      <c r="U220" s="189">
        <v>1.2E-4</v>
      </c>
      <c r="V220" s="189">
        <f>U220*H220</f>
        <v>4.1999999999999997E-3</v>
      </c>
      <c r="W220" s="189">
        <v>0</v>
      </c>
      <c r="X220" s="190">
        <f>W220*H220</f>
        <v>0</v>
      </c>
      <c r="Y220" s="37"/>
      <c r="Z220" s="37"/>
      <c r="AA220" s="37"/>
      <c r="AB220" s="37"/>
      <c r="AC220" s="37"/>
      <c r="AD220" s="37"/>
      <c r="AE220" s="37"/>
      <c r="AR220" s="191" t="s">
        <v>475</v>
      </c>
      <c r="AT220" s="191" t="s">
        <v>305</v>
      </c>
      <c r="AU220" s="191" t="s">
        <v>150</v>
      </c>
      <c r="AY220" s="20" t="s">
        <v>141</v>
      </c>
      <c r="BE220" s="192">
        <f>IF(O220="základní",K220,0)</f>
        <v>0</v>
      </c>
      <c r="BF220" s="192">
        <f>IF(O220="snížená",K220,0)</f>
        <v>0</v>
      </c>
      <c r="BG220" s="192">
        <f>IF(O220="zákl. přenesená",K220,0)</f>
        <v>0</v>
      </c>
      <c r="BH220" s="192">
        <f>IF(O220="sníž. přenesená",K220,0)</f>
        <v>0</v>
      </c>
      <c r="BI220" s="192">
        <f>IF(O220="nulová",K220,0)</f>
        <v>0</v>
      </c>
      <c r="BJ220" s="20" t="s">
        <v>150</v>
      </c>
      <c r="BK220" s="192">
        <f>ROUND(P220*H220,2)</f>
        <v>0</v>
      </c>
      <c r="BL220" s="20" t="s">
        <v>371</v>
      </c>
      <c r="BM220" s="191" t="s">
        <v>1693</v>
      </c>
    </row>
    <row r="221" spans="1:65" s="2" customFormat="1" ht="33" customHeight="1">
      <c r="A221" s="37"/>
      <c r="B221" s="38"/>
      <c r="C221" s="249" t="s">
        <v>1694</v>
      </c>
      <c r="D221" s="249" t="s">
        <v>305</v>
      </c>
      <c r="E221" s="250" t="s">
        <v>1695</v>
      </c>
      <c r="F221" s="251" t="s">
        <v>1696</v>
      </c>
      <c r="G221" s="252" t="s">
        <v>362</v>
      </c>
      <c r="H221" s="253">
        <v>160</v>
      </c>
      <c r="I221" s="254"/>
      <c r="J221" s="255"/>
      <c r="K221" s="256">
        <f>ROUND(P221*H221,2)</f>
        <v>0</v>
      </c>
      <c r="L221" s="251" t="s">
        <v>184</v>
      </c>
      <c r="M221" s="257"/>
      <c r="N221" s="258" t="s">
        <v>22</v>
      </c>
      <c r="O221" s="187" t="s">
        <v>46</v>
      </c>
      <c r="P221" s="188">
        <f>I221+J221</f>
        <v>0</v>
      </c>
      <c r="Q221" s="188">
        <f>ROUND(I221*H221,2)</f>
        <v>0</v>
      </c>
      <c r="R221" s="188">
        <f>ROUND(J221*H221,2)</f>
        <v>0</v>
      </c>
      <c r="S221" s="67"/>
      <c r="T221" s="189">
        <f>S221*H221</f>
        <v>0</v>
      </c>
      <c r="U221" s="189">
        <v>4.0000000000000003E-5</v>
      </c>
      <c r="V221" s="189">
        <f>U221*H221</f>
        <v>6.4000000000000003E-3</v>
      </c>
      <c r="W221" s="189">
        <v>0</v>
      </c>
      <c r="X221" s="190">
        <f>W221*H221</f>
        <v>0</v>
      </c>
      <c r="Y221" s="37"/>
      <c r="Z221" s="37"/>
      <c r="AA221" s="37"/>
      <c r="AB221" s="37"/>
      <c r="AC221" s="37"/>
      <c r="AD221" s="37"/>
      <c r="AE221" s="37"/>
      <c r="AR221" s="191" t="s">
        <v>475</v>
      </c>
      <c r="AT221" s="191" t="s">
        <v>305</v>
      </c>
      <c r="AU221" s="191" t="s">
        <v>150</v>
      </c>
      <c r="AY221" s="20" t="s">
        <v>141</v>
      </c>
      <c r="BE221" s="192">
        <f>IF(O221="základní",K221,0)</f>
        <v>0</v>
      </c>
      <c r="BF221" s="192">
        <f>IF(O221="snížená",K221,0)</f>
        <v>0</v>
      </c>
      <c r="BG221" s="192">
        <f>IF(O221="zákl. přenesená",K221,0)</f>
        <v>0</v>
      </c>
      <c r="BH221" s="192">
        <f>IF(O221="sníž. přenesená",K221,0)</f>
        <v>0</v>
      </c>
      <c r="BI221" s="192">
        <f>IF(O221="nulová",K221,0)</f>
        <v>0</v>
      </c>
      <c r="BJ221" s="20" t="s">
        <v>150</v>
      </c>
      <c r="BK221" s="192">
        <f>ROUND(P221*H221,2)</f>
        <v>0</v>
      </c>
      <c r="BL221" s="20" t="s">
        <v>371</v>
      </c>
      <c r="BM221" s="191" t="s">
        <v>1697</v>
      </c>
    </row>
    <row r="222" spans="1:65" s="2" customFormat="1" ht="37.9" customHeight="1">
      <c r="A222" s="37"/>
      <c r="B222" s="38"/>
      <c r="C222" s="179" t="s">
        <v>1698</v>
      </c>
      <c r="D222" s="179" t="s">
        <v>144</v>
      </c>
      <c r="E222" s="180" t="s">
        <v>1699</v>
      </c>
      <c r="F222" s="181" t="s">
        <v>1700</v>
      </c>
      <c r="G222" s="182" t="s">
        <v>155</v>
      </c>
      <c r="H222" s="183">
        <v>10</v>
      </c>
      <c r="I222" s="184"/>
      <c r="J222" s="184"/>
      <c r="K222" s="185">
        <f>ROUND(P222*H222,2)</f>
        <v>0</v>
      </c>
      <c r="L222" s="181" t="s">
        <v>184</v>
      </c>
      <c r="M222" s="42"/>
      <c r="N222" s="186" t="s">
        <v>22</v>
      </c>
      <c r="O222" s="187" t="s">
        <v>46</v>
      </c>
      <c r="P222" s="188">
        <f>I222+J222</f>
        <v>0</v>
      </c>
      <c r="Q222" s="188">
        <f>ROUND(I222*H222,2)</f>
        <v>0</v>
      </c>
      <c r="R222" s="188">
        <f>ROUND(J222*H222,2)</f>
        <v>0</v>
      </c>
      <c r="S222" s="67"/>
      <c r="T222" s="189">
        <f>S222*H222</f>
        <v>0</v>
      </c>
      <c r="U222" s="189">
        <v>0</v>
      </c>
      <c r="V222" s="189">
        <f>U222*H222</f>
        <v>0</v>
      </c>
      <c r="W222" s="189">
        <v>0</v>
      </c>
      <c r="X222" s="190">
        <f>W222*H222</f>
        <v>0</v>
      </c>
      <c r="Y222" s="37"/>
      <c r="Z222" s="37"/>
      <c r="AA222" s="37"/>
      <c r="AB222" s="37"/>
      <c r="AC222" s="37"/>
      <c r="AD222" s="37"/>
      <c r="AE222" s="37"/>
      <c r="AR222" s="191" t="s">
        <v>371</v>
      </c>
      <c r="AT222" s="191" t="s">
        <v>144</v>
      </c>
      <c r="AU222" s="191" t="s">
        <v>150</v>
      </c>
      <c r="AY222" s="20" t="s">
        <v>141</v>
      </c>
      <c r="BE222" s="192">
        <f>IF(O222="základní",K222,0)</f>
        <v>0</v>
      </c>
      <c r="BF222" s="192">
        <f>IF(O222="snížená",K222,0)</f>
        <v>0</v>
      </c>
      <c r="BG222" s="192">
        <f>IF(O222="zákl. přenesená",K222,0)</f>
        <v>0</v>
      </c>
      <c r="BH222" s="192">
        <f>IF(O222="sníž. přenesená",K222,0)</f>
        <v>0</v>
      </c>
      <c r="BI222" s="192">
        <f>IF(O222="nulová",K222,0)</f>
        <v>0</v>
      </c>
      <c r="BJ222" s="20" t="s">
        <v>150</v>
      </c>
      <c r="BK222" s="192">
        <f>ROUND(P222*H222,2)</f>
        <v>0</v>
      </c>
      <c r="BL222" s="20" t="s">
        <v>371</v>
      </c>
      <c r="BM222" s="191" t="s">
        <v>1701</v>
      </c>
    </row>
    <row r="223" spans="1:65" s="2" customFormat="1" ht="11.25">
      <c r="A223" s="37"/>
      <c r="B223" s="38"/>
      <c r="C223" s="39"/>
      <c r="D223" s="199" t="s">
        <v>187</v>
      </c>
      <c r="E223" s="39"/>
      <c r="F223" s="200" t="s">
        <v>1702</v>
      </c>
      <c r="G223" s="39"/>
      <c r="H223" s="39"/>
      <c r="I223" s="201"/>
      <c r="J223" s="201"/>
      <c r="K223" s="39"/>
      <c r="L223" s="39"/>
      <c r="M223" s="42"/>
      <c r="N223" s="202"/>
      <c r="O223" s="203"/>
      <c r="P223" s="67"/>
      <c r="Q223" s="67"/>
      <c r="R223" s="67"/>
      <c r="S223" s="67"/>
      <c r="T223" s="67"/>
      <c r="U223" s="67"/>
      <c r="V223" s="67"/>
      <c r="W223" s="67"/>
      <c r="X223" s="68"/>
      <c r="Y223" s="37"/>
      <c r="Z223" s="37"/>
      <c r="AA223" s="37"/>
      <c r="AB223" s="37"/>
      <c r="AC223" s="37"/>
      <c r="AD223" s="37"/>
      <c r="AE223" s="37"/>
      <c r="AT223" s="20" t="s">
        <v>187</v>
      </c>
      <c r="AU223" s="20" t="s">
        <v>150</v>
      </c>
    </row>
    <row r="224" spans="1:65" s="2" customFormat="1" ht="24.2" customHeight="1">
      <c r="A224" s="37"/>
      <c r="B224" s="38"/>
      <c r="C224" s="249" t="s">
        <v>1703</v>
      </c>
      <c r="D224" s="249" t="s">
        <v>305</v>
      </c>
      <c r="E224" s="250" t="s">
        <v>1704</v>
      </c>
      <c r="F224" s="251" t="s">
        <v>1705</v>
      </c>
      <c r="G224" s="252" t="s">
        <v>155</v>
      </c>
      <c r="H224" s="253">
        <v>10</v>
      </c>
      <c r="I224" s="254"/>
      <c r="J224" s="255"/>
      <c r="K224" s="256">
        <f>ROUND(P224*H224,2)</f>
        <v>0</v>
      </c>
      <c r="L224" s="251" t="s">
        <v>184</v>
      </c>
      <c r="M224" s="257"/>
      <c r="N224" s="258" t="s">
        <v>22</v>
      </c>
      <c r="O224" s="187" t="s">
        <v>46</v>
      </c>
      <c r="P224" s="188">
        <f>I224+J224</f>
        <v>0</v>
      </c>
      <c r="Q224" s="188">
        <f>ROUND(I224*H224,2)</f>
        <v>0</v>
      </c>
      <c r="R224" s="188">
        <f>ROUND(J224*H224,2)</f>
        <v>0</v>
      </c>
      <c r="S224" s="67"/>
      <c r="T224" s="189">
        <f>S224*H224</f>
        <v>0</v>
      </c>
      <c r="U224" s="189">
        <v>1.4999999999999999E-4</v>
      </c>
      <c r="V224" s="189">
        <f>U224*H224</f>
        <v>1.4999999999999998E-3</v>
      </c>
      <c r="W224" s="189">
        <v>0</v>
      </c>
      <c r="X224" s="190">
        <f>W224*H224</f>
        <v>0</v>
      </c>
      <c r="Y224" s="37"/>
      <c r="Z224" s="37"/>
      <c r="AA224" s="37"/>
      <c r="AB224" s="37"/>
      <c r="AC224" s="37"/>
      <c r="AD224" s="37"/>
      <c r="AE224" s="37"/>
      <c r="AR224" s="191" t="s">
        <v>475</v>
      </c>
      <c r="AT224" s="191" t="s">
        <v>305</v>
      </c>
      <c r="AU224" s="191" t="s">
        <v>150</v>
      </c>
      <c r="AY224" s="20" t="s">
        <v>141</v>
      </c>
      <c r="BE224" s="192">
        <f>IF(O224="základní",K224,0)</f>
        <v>0</v>
      </c>
      <c r="BF224" s="192">
        <f>IF(O224="snížená",K224,0)</f>
        <v>0</v>
      </c>
      <c r="BG224" s="192">
        <f>IF(O224="zákl. přenesená",K224,0)</f>
        <v>0</v>
      </c>
      <c r="BH224" s="192">
        <f>IF(O224="sníž. přenesená",K224,0)</f>
        <v>0</v>
      </c>
      <c r="BI224" s="192">
        <f>IF(O224="nulová",K224,0)</f>
        <v>0</v>
      </c>
      <c r="BJ224" s="20" t="s">
        <v>150</v>
      </c>
      <c r="BK224" s="192">
        <f>ROUND(P224*H224,2)</f>
        <v>0</v>
      </c>
      <c r="BL224" s="20" t="s">
        <v>371</v>
      </c>
      <c r="BM224" s="191" t="s">
        <v>1706</v>
      </c>
    </row>
    <row r="225" spans="1:65" s="2" customFormat="1" ht="24.2" customHeight="1">
      <c r="A225" s="37"/>
      <c r="B225" s="38"/>
      <c r="C225" s="179" t="s">
        <v>1707</v>
      </c>
      <c r="D225" s="179" t="s">
        <v>144</v>
      </c>
      <c r="E225" s="180" t="s">
        <v>1708</v>
      </c>
      <c r="F225" s="181" t="s">
        <v>1709</v>
      </c>
      <c r="G225" s="182" t="s">
        <v>155</v>
      </c>
      <c r="H225" s="183">
        <v>10</v>
      </c>
      <c r="I225" s="184"/>
      <c r="J225" s="184"/>
      <c r="K225" s="185">
        <f>ROUND(P225*H225,2)</f>
        <v>0</v>
      </c>
      <c r="L225" s="181" t="s">
        <v>184</v>
      </c>
      <c r="M225" s="42"/>
      <c r="N225" s="186" t="s">
        <v>22</v>
      </c>
      <c r="O225" s="187" t="s">
        <v>46</v>
      </c>
      <c r="P225" s="188">
        <f>I225+J225</f>
        <v>0</v>
      </c>
      <c r="Q225" s="188">
        <f>ROUND(I225*H225,2)</f>
        <v>0</v>
      </c>
      <c r="R225" s="188">
        <f>ROUND(J225*H225,2)</f>
        <v>0</v>
      </c>
      <c r="S225" s="67"/>
      <c r="T225" s="189">
        <f>S225*H225</f>
        <v>0</v>
      </c>
      <c r="U225" s="189">
        <v>0</v>
      </c>
      <c r="V225" s="189">
        <f>U225*H225</f>
        <v>0</v>
      </c>
      <c r="W225" s="189">
        <v>0</v>
      </c>
      <c r="X225" s="190">
        <f>W225*H225</f>
        <v>0</v>
      </c>
      <c r="Y225" s="37"/>
      <c r="Z225" s="37"/>
      <c r="AA225" s="37"/>
      <c r="AB225" s="37"/>
      <c r="AC225" s="37"/>
      <c r="AD225" s="37"/>
      <c r="AE225" s="37"/>
      <c r="AR225" s="191" t="s">
        <v>371</v>
      </c>
      <c r="AT225" s="191" t="s">
        <v>144</v>
      </c>
      <c r="AU225" s="191" t="s">
        <v>150</v>
      </c>
      <c r="AY225" s="20" t="s">
        <v>141</v>
      </c>
      <c r="BE225" s="192">
        <f>IF(O225="základní",K225,0)</f>
        <v>0</v>
      </c>
      <c r="BF225" s="192">
        <f>IF(O225="snížená",K225,0)</f>
        <v>0</v>
      </c>
      <c r="BG225" s="192">
        <f>IF(O225="zákl. přenesená",K225,0)</f>
        <v>0</v>
      </c>
      <c r="BH225" s="192">
        <f>IF(O225="sníž. přenesená",K225,0)</f>
        <v>0</v>
      </c>
      <c r="BI225" s="192">
        <f>IF(O225="nulová",K225,0)</f>
        <v>0</v>
      </c>
      <c r="BJ225" s="20" t="s">
        <v>150</v>
      </c>
      <c r="BK225" s="192">
        <f>ROUND(P225*H225,2)</f>
        <v>0</v>
      </c>
      <c r="BL225" s="20" t="s">
        <v>371</v>
      </c>
      <c r="BM225" s="191" t="s">
        <v>1710</v>
      </c>
    </row>
    <row r="226" spans="1:65" s="2" customFormat="1" ht="11.25">
      <c r="A226" s="37"/>
      <c r="B226" s="38"/>
      <c r="C226" s="39"/>
      <c r="D226" s="199" t="s">
        <v>187</v>
      </c>
      <c r="E226" s="39"/>
      <c r="F226" s="200" t="s">
        <v>1711</v>
      </c>
      <c r="G226" s="39"/>
      <c r="H226" s="39"/>
      <c r="I226" s="201"/>
      <c r="J226" s="201"/>
      <c r="K226" s="39"/>
      <c r="L226" s="39"/>
      <c r="M226" s="42"/>
      <c r="N226" s="202"/>
      <c r="O226" s="203"/>
      <c r="P226" s="67"/>
      <c r="Q226" s="67"/>
      <c r="R226" s="67"/>
      <c r="S226" s="67"/>
      <c r="T226" s="67"/>
      <c r="U226" s="67"/>
      <c r="V226" s="67"/>
      <c r="W226" s="67"/>
      <c r="X226" s="68"/>
      <c r="Y226" s="37"/>
      <c r="Z226" s="37"/>
      <c r="AA226" s="37"/>
      <c r="AB226" s="37"/>
      <c r="AC226" s="37"/>
      <c r="AD226" s="37"/>
      <c r="AE226" s="37"/>
      <c r="AT226" s="20" t="s">
        <v>187</v>
      </c>
      <c r="AU226" s="20" t="s">
        <v>150</v>
      </c>
    </row>
    <row r="227" spans="1:65" s="2" customFormat="1" ht="24.2" customHeight="1">
      <c r="A227" s="37"/>
      <c r="B227" s="38"/>
      <c r="C227" s="179" t="s">
        <v>1712</v>
      </c>
      <c r="D227" s="179" t="s">
        <v>144</v>
      </c>
      <c r="E227" s="180" t="s">
        <v>1713</v>
      </c>
      <c r="F227" s="181" t="s">
        <v>1714</v>
      </c>
      <c r="G227" s="182" t="s">
        <v>155</v>
      </c>
      <c r="H227" s="183">
        <v>1</v>
      </c>
      <c r="I227" s="184"/>
      <c r="J227" s="184"/>
      <c r="K227" s="185">
        <f>ROUND(P227*H227,2)</f>
        <v>0</v>
      </c>
      <c r="L227" s="181" t="s">
        <v>184</v>
      </c>
      <c r="M227" s="42"/>
      <c r="N227" s="186" t="s">
        <v>22</v>
      </c>
      <c r="O227" s="187" t="s">
        <v>46</v>
      </c>
      <c r="P227" s="188">
        <f>I227+J227</f>
        <v>0</v>
      </c>
      <c r="Q227" s="188">
        <f>ROUND(I227*H227,2)</f>
        <v>0</v>
      </c>
      <c r="R227" s="188">
        <f>ROUND(J227*H227,2)</f>
        <v>0</v>
      </c>
      <c r="S227" s="67"/>
      <c r="T227" s="189">
        <f>S227*H227</f>
        <v>0</v>
      </c>
      <c r="U227" s="189">
        <v>0</v>
      </c>
      <c r="V227" s="189">
        <f>U227*H227</f>
        <v>0</v>
      </c>
      <c r="W227" s="189">
        <v>0</v>
      </c>
      <c r="X227" s="190">
        <f>W227*H227</f>
        <v>0</v>
      </c>
      <c r="Y227" s="37"/>
      <c r="Z227" s="37"/>
      <c r="AA227" s="37"/>
      <c r="AB227" s="37"/>
      <c r="AC227" s="37"/>
      <c r="AD227" s="37"/>
      <c r="AE227" s="37"/>
      <c r="AR227" s="191" t="s">
        <v>371</v>
      </c>
      <c r="AT227" s="191" t="s">
        <v>144</v>
      </c>
      <c r="AU227" s="191" t="s">
        <v>150</v>
      </c>
      <c r="AY227" s="20" t="s">
        <v>141</v>
      </c>
      <c r="BE227" s="192">
        <f>IF(O227="základní",K227,0)</f>
        <v>0</v>
      </c>
      <c r="BF227" s="192">
        <f>IF(O227="snížená",K227,0)</f>
        <v>0</v>
      </c>
      <c r="BG227" s="192">
        <f>IF(O227="zákl. přenesená",K227,0)</f>
        <v>0</v>
      </c>
      <c r="BH227" s="192">
        <f>IF(O227="sníž. přenesená",K227,0)</f>
        <v>0</v>
      </c>
      <c r="BI227" s="192">
        <f>IF(O227="nulová",K227,0)</f>
        <v>0</v>
      </c>
      <c r="BJ227" s="20" t="s">
        <v>150</v>
      </c>
      <c r="BK227" s="192">
        <f>ROUND(P227*H227,2)</f>
        <v>0</v>
      </c>
      <c r="BL227" s="20" t="s">
        <v>371</v>
      </c>
      <c r="BM227" s="191" t="s">
        <v>1715</v>
      </c>
    </row>
    <row r="228" spans="1:65" s="2" customFormat="1" ht="11.25">
      <c r="A228" s="37"/>
      <c r="B228" s="38"/>
      <c r="C228" s="39"/>
      <c r="D228" s="199" t="s">
        <v>187</v>
      </c>
      <c r="E228" s="39"/>
      <c r="F228" s="200" t="s">
        <v>1716</v>
      </c>
      <c r="G228" s="39"/>
      <c r="H228" s="39"/>
      <c r="I228" s="201"/>
      <c r="J228" s="201"/>
      <c r="K228" s="39"/>
      <c r="L228" s="39"/>
      <c r="M228" s="42"/>
      <c r="N228" s="202"/>
      <c r="O228" s="203"/>
      <c r="P228" s="67"/>
      <c r="Q228" s="67"/>
      <c r="R228" s="67"/>
      <c r="S228" s="67"/>
      <c r="T228" s="67"/>
      <c r="U228" s="67"/>
      <c r="V228" s="67"/>
      <c r="W228" s="67"/>
      <c r="X228" s="68"/>
      <c r="Y228" s="37"/>
      <c r="Z228" s="37"/>
      <c r="AA228" s="37"/>
      <c r="AB228" s="37"/>
      <c r="AC228" s="37"/>
      <c r="AD228" s="37"/>
      <c r="AE228" s="37"/>
      <c r="AT228" s="20" t="s">
        <v>187</v>
      </c>
      <c r="AU228" s="20" t="s">
        <v>150</v>
      </c>
    </row>
    <row r="229" spans="1:65" s="2" customFormat="1" ht="24.2" customHeight="1">
      <c r="A229" s="37"/>
      <c r="B229" s="38"/>
      <c r="C229" s="179" t="s">
        <v>1717</v>
      </c>
      <c r="D229" s="179" t="s">
        <v>144</v>
      </c>
      <c r="E229" s="180" t="s">
        <v>1718</v>
      </c>
      <c r="F229" s="181" t="s">
        <v>1719</v>
      </c>
      <c r="G229" s="182" t="s">
        <v>155</v>
      </c>
      <c r="H229" s="183">
        <v>1</v>
      </c>
      <c r="I229" s="184"/>
      <c r="J229" s="184"/>
      <c r="K229" s="185">
        <f>ROUND(P229*H229,2)</f>
        <v>0</v>
      </c>
      <c r="L229" s="181" t="s">
        <v>184</v>
      </c>
      <c r="M229" s="42"/>
      <c r="N229" s="186" t="s">
        <v>22</v>
      </c>
      <c r="O229" s="187" t="s">
        <v>46</v>
      </c>
      <c r="P229" s="188">
        <f>I229+J229</f>
        <v>0</v>
      </c>
      <c r="Q229" s="188">
        <f>ROUND(I229*H229,2)</f>
        <v>0</v>
      </c>
      <c r="R229" s="188">
        <f>ROUND(J229*H229,2)</f>
        <v>0</v>
      </c>
      <c r="S229" s="67"/>
      <c r="T229" s="189">
        <f>S229*H229</f>
        <v>0</v>
      </c>
      <c r="U229" s="189">
        <v>0</v>
      </c>
      <c r="V229" s="189">
        <f>U229*H229</f>
        <v>0</v>
      </c>
      <c r="W229" s="189">
        <v>0</v>
      </c>
      <c r="X229" s="190">
        <f>W229*H229</f>
        <v>0</v>
      </c>
      <c r="Y229" s="37"/>
      <c r="Z229" s="37"/>
      <c r="AA229" s="37"/>
      <c r="AB229" s="37"/>
      <c r="AC229" s="37"/>
      <c r="AD229" s="37"/>
      <c r="AE229" s="37"/>
      <c r="AR229" s="191" t="s">
        <v>371</v>
      </c>
      <c r="AT229" s="191" t="s">
        <v>144</v>
      </c>
      <c r="AU229" s="191" t="s">
        <v>150</v>
      </c>
      <c r="AY229" s="20" t="s">
        <v>141</v>
      </c>
      <c r="BE229" s="192">
        <f>IF(O229="základní",K229,0)</f>
        <v>0</v>
      </c>
      <c r="BF229" s="192">
        <f>IF(O229="snížená",K229,0)</f>
        <v>0</v>
      </c>
      <c r="BG229" s="192">
        <f>IF(O229="zákl. přenesená",K229,0)</f>
        <v>0</v>
      </c>
      <c r="BH229" s="192">
        <f>IF(O229="sníž. přenesená",K229,0)</f>
        <v>0</v>
      </c>
      <c r="BI229" s="192">
        <f>IF(O229="nulová",K229,0)</f>
        <v>0</v>
      </c>
      <c r="BJ229" s="20" t="s">
        <v>150</v>
      </c>
      <c r="BK229" s="192">
        <f>ROUND(P229*H229,2)</f>
        <v>0</v>
      </c>
      <c r="BL229" s="20" t="s">
        <v>371</v>
      </c>
      <c r="BM229" s="191" t="s">
        <v>1720</v>
      </c>
    </row>
    <row r="230" spans="1:65" s="2" customFormat="1" ht="11.25">
      <c r="A230" s="37"/>
      <c r="B230" s="38"/>
      <c r="C230" s="39"/>
      <c r="D230" s="199" t="s">
        <v>187</v>
      </c>
      <c r="E230" s="39"/>
      <c r="F230" s="200" t="s">
        <v>1721</v>
      </c>
      <c r="G230" s="39"/>
      <c r="H230" s="39"/>
      <c r="I230" s="201"/>
      <c r="J230" s="201"/>
      <c r="K230" s="39"/>
      <c r="L230" s="39"/>
      <c r="M230" s="42"/>
      <c r="N230" s="202"/>
      <c r="O230" s="203"/>
      <c r="P230" s="67"/>
      <c r="Q230" s="67"/>
      <c r="R230" s="67"/>
      <c r="S230" s="67"/>
      <c r="T230" s="67"/>
      <c r="U230" s="67"/>
      <c r="V230" s="67"/>
      <c r="W230" s="67"/>
      <c r="X230" s="68"/>
      <c r="Y230" s="37"/>
      <c r="Z230" s="37"/>
      <c r="AA230" s="37"/>
      <c r="AB230" s="37"/>
      <c r="AC230" s="37"/>
      <c r="AD230" s="37"/>
      <c r="AE230" s="37"/>
      <c r="AT230" s="20" t="s">
        <v>187</v>
      </c>
      <c r="AU230" s="20" t="s">
        <v>150</v>
      </c>
    </row>
    <row r="231" spans="1:65" s="2" customFormat="1" ht="24.2" customHeight="1">
      <c r="A231" s="37"/>
      <c r="B231" s="38"/>
      <c r="C231" s="249" t="s">
        <v>1722</v>
      </c>
      <c r="D231" s="249" t="s">
        <v>305</v>
      </c>
      <c r="E231" s="250" t="s">
        <v>1723</v>
      </c>
      <c r="F231" s="251" t="s">
        <v>1724</v>
      </c>
      <c r="G231" s="252" t="s">
        <v>155</v>
      </c>
      <c r="H231" s="253">
        <v>1</v>
      </c>
      <c r="I231" s="254"/>
      <c r="J231" s="255"/>
      <c r="K231" s="256">
        <f>ROUND(P231*H231,2)</f>
        <v>0</v>
      </c>
      <c r="L231" s="251" t="s">
        <v>184</v>
      </c>
      <c r="M231" s="257"/>
      <c r="N231" s="258" t="s">
        <v>22</v>
      </c>
      <c r="O231" s="187" t="s">
        <v>46</v>
      </c>
      <c r="P231" s="188">
        <f>I231+J231</f>
        <v>0</v>
      </c>
      <c r="Q231" s="188">
        <f>ROUND(I231*H231,2)</f>
        <v>0</v>
      </c>
      <c r="R231" s="188">
        <f>ROUND(J231*H231,2)</f>
        <v>0</v>
      </c>
      <c r="S231" s="67"/>
      <c r="T231" s="189">
        <f>S231*H231</f>
        <v>0</v>
      </c>
      <c r="U231" s="189">
        <v>9.2000000000000003E-4</v>
      </c>
      <c r="V231" s="189">
        <f>U231*H231</f>
        <v>9.2000000000000003E-4</v>
      </c>
      <c r="W231" s="189">
        <v>0</v>
      </c>
      <c r="X231" s="190">
        <f>W231*H231</f>
        <v>0</v>
      </c>
      <c r="Y231" s="37"/>
      <c r="Z231" s="37"/>
      <c r="AA231" s="37"/>
      <c r="AB231" s="37"/>
      <c r="AC231" s="37"/>
      <c r="AD231" s="37"/>
      <c r="AE231" s="37"/>
      <c r="AR231" s="191" t="s">
        <v>475</v>
      </c>
      <c r="AT231" s="191" t="s">
        <v>305</v>
      </c>
      <c r="AU231" s="191" t="s">
        <v>150</v>
      </c>
      <c r="AY231" s="20" t="s">
        <v>141</v>
      </c>
      <c r="BE231" s="192">
        <f>IF(O231="základní",K231,0)</f>
        <v>0</v>
      </c>
      <c r="BF231" s="192">
        <f>IF(O231="snížená",K231,0)</f>
        <v>0</v>
      </c>
      <c r="BG231" s="192">
        <f>IF(O231="zákl. přenesená",K231,0)</f>
        <v>0</v>
      </c>
      <c r="BH231" s="192">
        <f>IF(O231="sníž. přenesená",K231,0)</f>
        <v>0</v>
      </c>
      <c r="BI231" s="192">
        <f>IF(O231="nulová",K231,0)</f>
        <v>0</v>
      </c>
      <c r="BJ231" s="20" t="s">
        <v>150</v>
      </c>
      <c r="BK231" s="192">
        <f>ROUND(P231*H231,2)</f>
        <v>0</v>
      </c>
      <c r="BL231" s="20" t="s">
        <v>371</v>
      </c>
      <c r="BM231" s="191" t="s">
        <v>1725</v>
      </c>
    </row>
    <row r="232" spans="1:65" s="2" customFormat="1" ht="24.2" customHeight="1">
      <c r="A232" s="37"/>
      <c r="B232" s="38"/>
      <c r="C232" s="179" t="s">
        <v>1726</v>
      </c>
      <c r="D232" s="179" t="s">
        <v>144</v>
      </c>
      <c r="E232" s="180" t="s">
        <v>1727</v>
      </c>
      <c r="F232" s="181" t="s">
        <v>1728</v>
      </c>
      <c r="G232" s="182" t="s">
        <v>155</v>
      </c>
      <c r="H232" s="183">
        <v>1</v>
      </c>
      <c r="I232" s="184"/>
      <c r="J232" s="184"/>
      <c r="K232" s="185">
        <f>ROUND(P232*H232,2)</f>
        <v>0</v>
      </c>
      <c r="L232" s="181" t="s">
        <v>184</v>
      </c>
      <c r="M232" s="42"/>
      <c r="N232" s="186" t="s">
        <v>22</v>
      </c>
      <c r="O232" s="187" t="s">
        <v>46</v>
      </c>
      <c r="P232" s="188">
        <f>I232+J232</f>
        <v>0</v>
      </c>
      <c r="Q232" s="188">
        <f>ROUND(I232*H232,2)</f>
        <v>0</v>
      </c>
      <c r="R232" s="188">
        <f>ROUND(J232*H232,2)</f>
        <v>0</v>
      </c>
      <c r="S232" s="67"/>
      <c r="T232" s="189">
        <f>S232*H232</f>
        <v>0</v>
      </c>
      <c r="U232" s="189">
        <v>0</v>
      </c>
      <c r="V232" s="189">
        <f>U232*H232</f>
        <v>0</v>
      </c>
      <c r="W232" s="189">
        <v>0</v>
      </c>
      <c r="X232" s="190">
        <f>W232*H232</f>
        <v>0</v>
      </c>
      <c r="Y232" s="37"/>
      <c r="Z232" s="37"/>
      <c r="AA232" s="37"/>
      <c r="AB232" s="37"/>
      <c r="AC232" s="37"/>
      <c r="AD232" s="37"/>
      <c r="AE232" s="37"/>
      <c r="AR232" s="191" t="s">
        <v>371</v>
      </c>
      <c r="AT232" s="191" t="s">
        <v>144</v>
      </c>
      <c r="AU232" s="191" t="s">
        <v>150</v>
      </c>
      <c r="AY232" s="20" t="s">
        <v>141</v>
      </c>
      <c r="BE232" s="192">
        <f>IF(O232="základní",K232,0)</f>
        <v>0</v>
      </c>
      <c r="BF232" s="192">
        <f>IF(O232="snížená",K232,0)</f>
        <v>0</v>
      </c>
      <c r="BG232" s="192">
        <f>IF(O232="zákl. přenesená",K232,0)</f>
        <v>0</v>
      </c>
      <c r="BH232" s="192">
        <f>IF(O232="sníž. přenesená",K232,0)</f>
        <v>0</v>
      </c>
      <c r="BI232" s="192">
        <f>IF(O232="nulová",K232,0)</f>
        <v>0</v>
      </c>
      <c r="BJ232" s="20" t="s">
        <v>150</v>
      </c>
      <c r="BK232" s="192">
        <f>ROUND(P232*H232,2)</f>
        <v>0</v>
      </c>
      <c r="BL232" s="20" t="s">
        <v>371</v>
      </c>
      <c r="BM232" s="191" t="s">
        <v>1729</v>
      </c>
    </row>
    <row r="233" spans="1:65" s="2" customFormat="1" ht="11.25">
      <c r="A233" s="37"/>
      <c r="B233" s="38"/>
      <c r="C233" s="39"/>
      <c r="D233" s="199" t="s">
        <v>187</v>
      </c>
      <c r="E233" s="39"/>
      <c r="F233" s="200" t="s">
        <v>1730</v>
      </c>
      <c r="G233" s="39"/>
      <c r="H233" s="39"/>
      <c r="I233" s="201"/>
      <c r="J233" s="201"/>
      <c r="K233" s="39"/>
      <c r="L233" s="39"/>
      <c r="M233" s="42"/>
      <c r="N233" s="202"/>
      <c r="O233" s="203"/>
      <c r="P233" s="67"/>
      <c r="Q233" s="67"/>
      <c r="R233" s="67"/>
      <c r="S233" s="67"/>
      <c r="T233" s="67"/>
      <c r="U233" s="67"/>
      <c r="V233" s="67"/>
      <c r="W233" s="67"/>
      <c r="X233" s="68"/>
      <c r="Y233" s="37"/>
      <c r="Z233" s="37"/>
      <c r="AA233" s="37"/>
      <c r="AB233" s="37"/>
      <c r="AC233" s="37"/>
      <c r="AD233" s="37"/>
      <c r="AE233" s="37"/>
      <c r="AT233" s="20" t="s">
        <v>187</v>
      </c>
      <c r="AU233" s="20" t="s">
        <v>150</v>
      </c>
    </row>
    <row r="234" spans="1:65" s="2" customFormat="1" ht="24.2" customHeight="1">
      <c r="A234" s="37"/>
      <c r="B234" s="38"/>
      <c r="C234" s="249" t="s">
        <v>1731</v>
      </c>
      <c r="D234" s="249" t="s">
        <v>305</v>
      </c>
      <c r="E234" s="250" t="s">
        <v>1732</v>
      </c>
      <c r="F234" s="251" t="s">
        <v>1733</v>
      </c>
      <c r="G234" s="252" t="s">
        <v>155</v>
      </c>
      <c r="H234" s="253">
        <v>1</v>
      </c>
      <c r="I234" s="254"/>
      <c r="J234" s="255"/>
      <c r="K234" s="256">
        <f>ROUND(P234*H234,2)</f>
        <v>0</v>
      </c>
      <c r="L234" s="251" t="s">
        <v>184</v>
      </c>
      <c r="M234" s="257"/>
      <c r="N234" s="258" t="s">
        <v>22</v>
      </c>
      <c r="O234" s="187" t="s">
        <v>46</v>
      </c>
      <c r="P234" s="188">
        <f>I234+J234</f>
        <v>0</v>
      </c>
      <c r="Q234" s="188">
        <f>ROUND(I234*H234,2)</f>
        <v>0</v>
      </c>
      <c r="R234" s="188">
        <f>ROUND(J234*H234,2)</f>
        <v>0</v>
      </c>
      <c r="S234" s="67"/>
      <c r="T234" s="189">
        <f>S234*H234</f>
        <v>0</v>
      </c>
      <c r="U234" s="189">
        <v>1.4999999999999999E-4</v>
      </c>
      <c r="V234" s="189">
        <f>U234*H234</f>
        <v>1.4999999999999999E-4</v>
      </c>
      <c r="W234" s="189">
        <v>0</v>
      </c>
      <c r="X234" s="190">
        <f>W234*H234</f>
        <v>0</v>
      </c>
      <c r="Y234" s="37"/>
      <c r="Z234" s="37"/>
      <c r="AA234" s="37"/>
      <c r="AB234" s="37"/>
      <c r="AC234" s="37"/>
      <c r="AD234" s="37"/>
      <c r="AE234" s="37"/>
      <c r="AR234" s="191" t="s">
        <v>475</v>
      </c>
      <c r="AT234" s="191" t="s">
        <v>305</v>
      </c>
      <c r="AU234" s="191" t="s">
        <v>150</v>
      </c>
      <c r="AY234" s="20" t="s">
        <v>141</v>
      </c>
      <c r="BE234" s="192">
        <f>IF(O234="základní",K234,0)</f>
        <v>0</v>
      </c>
      <c r="BF234" s="192">
        <f>IF(O234="snížená",K234,0)</f>
        <v>0</v>
      </c>
      <c r="BG234" s="192">
        <f>IF(O234="zákl. přenesená",K234,0)</f>
        <v>0</v>
      </c>
      <c r="BH234" s="192">
        <f>IF(O234="sníž. přenesená",K234,0)</f>
        <v>0</v>
      </c>
      <c r="BI234" s="192">
        <f>IF(O234="nulová",K234,0)</f>
        <v>0</v>
      </c>
      <c r="BJ234" s="20" t="s">
        <v>150</v>
      </c>
      <c r="BK234" s="192">
        <f>ROUND(P234*H234,2)</f>
        <v>0</v>
      </c>
      <c r="BL234" s="20" t="s">
        <v>371</v>
      </c>
      <c r="BM234" s="191" t="s">
        <v>1734</v>
      </c>
    </row>
    <row r="235" spans="1:65" s="2" customFormat="1" ht="24.2" customHeight="1">
      <c r="A235" s="37"/>
      <c r="B235" s="38"/>
      <c r="C235" s="179" t="s">
        <v>1735</v>
      </c>
      <c r="D235" s="179" t="s">
        <v>144</v>
      </c>
      <c r="E235" s="180" t="s">
        <v>1736</v>
      </c>
      <c r="F235" s="181" t="s">
        <v>1737</v>
      </c>
      <c r="G235" s="182" t="s">
        <v>155</v>
      </c>
      <c r="H235" s="183">
        <v>4</v>
      </c>
      <c r="I235" s="184"/>
      <c r="J235" s="184"/>
      <c r="K235" s="185">
        <f>ROUND(P235*H235,2)</f>
        <v>0</v>
      </c>
      <c r="L235" s="181" t="s">
        <v>184</v>
      </c>
      <c r="M235" s="42"/>
      <c r="N235" s="186" t="s">
        <v>22</v>
      </c>
      <c r="O235" s="187" t="s">
        <v>46</v>
      </c>
      <c r="P235" s="188">
        <f>I235+J235</f>
        <v>0</v>
      </c>
      <c r="Q235" s="188">
        <f>ROUND(I235*H235,2)</f>
        <v>0</v>
      </c>
      <c r="R235" s="188">
        <f>ROUND(J235*H235,2)</f>
        <v>0</v>
      </c>
      <c r="S235" s="67"/>
      <c r="T235" s="189">
        <f>S235*H235</f>
        <v>0</v>
      </c>
      <c r="U235" s="189">
        <v>0</v>
      </c>
      <c r="V235" s="189">
        <f>U235*H235</f>
        <v>0</v>
      </c>
      <c r="W235" s="189">
        <v>0</v>
      </c>
      <c r="X235" s="190">
        <f>W235*H235</f>
        <v>0</v>
      </c>
      <c r="Y235" s="37"/>
      <c r="Z235" s="37"/>
      <c r="AA235" s="37"/>
      <c r="AB235" s="37"/>
      <c r="AC235" s="37"/>
      <c r="AD235" s="37"/>
      <c r="AE235" s="37"/>
      <c r="AR235" s="191" t="s">
        <v>371</v>
      </c>
      <c r="AT235" s="191" t="s">
        <v>144</v>
      </c>
      <c r="AU235" s="191" t="s">
        <v>150</v>
      </c>
      <c r="AY235" s="20" t="s">
        <v>141</v>
      </c>
      <c r="BE235" s="192">
        <f>IF(O235="základní",K235,0)</f>
        <v>0</v>
      </c>
      <c r="BF235" s="192">
        <f>IF(O235="snížená",K235,0)</f>
        <v>0</v>
      </c>
      <c r="BG235" s="192">
        <f>IF(O235="zákl. přenesená",K235,0)</f>
        <v>0</v>
      </c>
      <c r="BH235" s="192">
        <f>IF(O235="sníž. přenesená",K235,0)</f>
        <v>0</v>
      </c>
      <c r="BI235" s="192">
        <f>IF(O235="nulová",K235,0)</f>
        <v>0</v>
      </c>
      <c r="BJ235" s="20" t="s">
        <v>150</v>
      </c>
      <c r="BK235" s="192">
        <f>ROUND(P235*H235,2)</f>
        <v>0</v>
      </c>
      <c r="BL235" s="20" t="s">
        <v>371</v>
      </c>
      <c r="BM235" s="191" t="s">
        <v>1738</v>
      </c>
    </row>
    <row r="236" spans="1:65" s="2" customFormat="1" ht="11.25">
      <c r="A236" s="37"/>
      <c r="B236" s="38"/>
      <c r="C236" s="39"/>
      <c r="D236" s="199" t="s">
        <v>187</v>
      </c>
      <c r="E236" s="39"/>
      <c r="F236" s="200" t="s">
        <v>1739</v>
      </c>
      <c r="G236" s="39"/>
      <c r="H236" s="39"/>
      <c r="I236" s="201"/>
      <c r="J236" s="201"/>
      <c r="K236" s="39"/>
      <c r="L236" s="39"/>
      <c r="M236" s="42"/>
      <c r="N236" s="202"/>
      <c r="O236" s="203"/>
      <c r="P236" s="67"/>
      <c r="Q236" s="67"/>
      <c r="R236" s="67"/>
      <c r="S236" s="67"/>
      <c r="T236" s="67"/>
      <c r="U236" s="67"/>
      <c r="V236" s="67"/>
      <c r="W236" s="67"/>
      <c r="X236" s="68"/>
      <c r="Y236" s="37"/>
      <c r="Z236" s="37"/>
      <c r="AA236" s="37"/>
      <c r="AB236" s="37"/>
      <c r="AC236" s="37"/>
      <c r="AD236" s="37"/>
      <c r="AE236" s="37"/>
      <c r="AT236" s="20" t="s">
        <v>187</v>
      </c>
      <c r="AU236" s="20" t="s">
        <v>150</v>
      </c>
    </row>
    <row r="237" spans="1:65" s="2" customFormat="1" ht="24.2" customHeight="1">
      <c r="A237" s="37"/>
      <c r="B237" s="38"/>
      <c r="C237" s="249" t="s">
        <v>1740</v>
      </c>
      <c r="D237" s="249" t="s">
        <v>305</v>
      </c>
      <c r="E237" s="250" t="s">
        <v>1741</v>
      </c>
      <c r="F237" s="251" t="s">
        <v>1742</v>
      </c>
      <c r="G237" s="252" t="s">
        <v>155</v>
      </c>
      <c r="H237" s="253">
        <v>4</v>
      </c>
      <c r="I237" s="254"/>
      <c r="J237" s="255"/>
      <c r="K237" s="256">
        <f>ROUND(P237*H237,2)</f>
        <v>0</v>
      </c>
      <c r="L237" s="251" t="s">
        <v>184</v>
      </c>
      <c r="M237" s="257"/>
      <c r="N237" s="258" t="s">
        <v>22</v>
      </c>
      <c r="O237" s="187" t="s">
        <v>46</v>
      </c>
      <c r="P237" s="188">
        <f>I237+J237</f>
        <v>0</v>
      </c>
      <c r="Q237" s="188">
        <f>ROUND(I237*H237,2)</f>
        <v>0</v>
      </c>
      <c r="R237" s="188">
        <f>ROUND(J237*H237,2)</f>
        <v>0</v>
      </c>
      <c r="S237" s="67"/>
      <c r="T237" s="189">
        <f>S237*H237</f>
        <v>0</v>
      </c>
      <c r="U237" s="189">
        <v>2.0000000000000001E-4</v>
      </c>
      <c r="V237" s="189">
        <f>U237*H237</f>
        <v>8.0000000000000004E-4</v>
      </c>
      <c r="W237" s="189">
        <v>0</v>
      </c>
      <c r="X237" s="190">
        <f>W237*H237</f>
        <v>0</v>
      </c>
      <c r="Y237" s="37"/>
      <c r="Z237" s="37"/>
      <c r="AA237" s="37"/>
      <c r="AB237" s="37"/>
      <c r="AC237" s="37"/>
      <c r="AD237" s="37"/>
      <c r="AE237" s="37"/>
      <c r="AR237" s="191" t="s">
        <v>475</v>
      </c>
      <c r="AT237" s="191" t="s">
        <v>305</v>
      </c>
      <c r="AU237" s="191" t="s">
        <v>150</v>
      </c>
      <c r="AY237" s="20" t="s">
        <v>141</v>
      </c>
      <c r="BE237" s="192">
        <f>IF(O237="základní",K237,0)</f>
        <v>0</v>
      </c>
      <c r="BF237" s="192">
        <f>IF(O237="snížená",K237,0)</f>
        <v>0</v>
      </c>
      <c r="BG237" s="192">
        <f>IF(O237="zákl. přenesená",K237,0)</f>
        <v>0</v>
      </c>
      <c r="BH237" s="192">
        <f>IF(O237="sníž. přenesená",K237,0)</f>
        <v>0</v>
      </c>
      <c r="BI237" s="192">
        <f>IF(O237="nulová",K237,0)</f>
        <v>0</v>
      </c>
      <c r="BJ237" s="20" t="s">
        <v>150</v>
      </c>
      <c r="BK237" s="192">
        <f>ROUND(P237*H237,2)</f>
        <v>0</v>
      </c>
      <c r="BL237" s="20" t="s">
        <v>371</v>
      </c>
      <c r="BM237" s="191" t="s">
        <v>1743</v>
      </c>
    </row>
    <row r="238" spans="1:65" s="12" customFormat="1" ht="25.9" customHeight="1">
      <c r="B238" s="162"/>
      <c r="C238" s="163"/>
      <c r="D238" s="164" t="s">
        <v>75</v>
      </c>
      <c r="E238" s="165" t="s">
        <v>305</v>
      </c>
      <c r="F238" s="165" t="s">
        <v>865</v>
      </c>
      <c r="G238" s="163"/>
      <c r="H238" s="163"/>
      <c r="I238" s="166"/>
      <c r="J238" s="166"/>
      <c r="K238" s="167">
        <f>BK238</f>
        <v>0</v>
      </c>
      <c r="L238" s="163"/>
      <c r="M238" s="168"/>
      <c r="N238" s="169"/>
      <c r="O238" s="170"/>
      <c r="P238" s="170"/>
      <c r="Q238" s="171">
        <f>Q239</f>
        <v>0</v>
      </c>
      <c r="R238" s="171">
        <f>R239</f>
        <v>0</v>
      </c>
      <c r="S238" s="170"/>
      <c r="T238" s="172">
        <f>T239</f>
        <v>0</v>
      </c>
      <c r="U238" s="170"/>
      <c r="V238" s="172">
        <f>V239</f>
        <v>2.14E-3</v>
      </c>
      <c r="W238" s="170"/>
      <c r="X238" s="173">
        <f>X239</f>
        <v>0.38739999999999997</v>
      </c>
      <c r="AR238" s="174" t="s">
        <v>159</v>
      </c>
      <c r="AT238" s="175" t="s">
        <v>75</v>
      </c>
      <c r="AU238" s="175" t="s">
        <v>76</v>
      </c>
      <c r="AY238" s="174" t="s">
        <v>141</v>
      </c>
      <c r="BK238" s="176">
        <f>BK239</f>
        <v>0</v>
      </c>
    </row>
    <row r="239" spans="1:65" s="12" customFormat="1" ht="22.9" customHeight="1">
      <c r="B239" s="162"/>
      <c r="C239" s="163"/>
      <c r="D239" s="164" t="s">
        <v>75</v>
      </c>
      <c r="E239" s="177" t="s">
        <v>866</v>
      </c>
      <c r="F239" s="177" t="s">
        <v>867</v>
      </c>
      <c r="G239" s="163"/>
      <c r="H239" s="163"/>
      <c r="I239" s="166"/>
      <c r="J239" s="166"/>
      <c r="K239" s="178">
        <f>BK239</f>
        <v>0</v>
      </c>
      <c r="L239" s="163"/>
      <c r="M239" s="168"/>
      <c r="N239" s="169"/>
      <c r="O239" s="170"/>
      <c r="P239" s="170"/>
      <c r="Q239" s="171">
        <f>SUM(Q240:Q245)</f>
        <v>0</v>
      </c>
      <c r="R239" s="171">
        <f>SUM(R240:R245)</f>
        <v>0</v>
      </c>
      <c r="S239" s="170"/>
      <c r="T239" s="172">
        <f>SUM(T240:T245)</f>
        <v>0</v>
      </c>
      <c r="U239" s="170"/>
      <c r="V239" s="172">
        <f>SUM(V240:V245)</f>
        <v>2.14E-3</v>
      </c>
      <c r="W239" s="170"/>
      <c r="X239" s="173">
        <f>SUM(X240:X245)</f>
        <v>0.38739999999999997</v>
      </c>
      <c r="AR239" s="174" t="s">
        <v>159</v>
      </c>
      <c r="AT239" s="175" t="s">
        <v>75</v>
      </c>
      <c r="AU239" s="175" t="s">
        <v>84</v>
      </c>
      <c r="AY239" s="174" t="s">
        <v>141</v>
      </c>
      <c r="BK239" s="176">
        <f>SUM(BK240:BK245)</f>
        <v>0</v>
      </c>
    </row>
    <row r="240" spans="1:65" s="2" customFormat="1" ht="24.2" customHeight="1">
      <c r="A240" s="37"/>
      <c r="B240" s="38"/>
      <c r="C240" s="179" t="s">
        <v>1744</v>
      </c>
      <c r="D240" s="179" t="s">
        <v>144</v>
      </c>
      <c r="E240" s="180" t="s">
        <v>869</v>
      </c>
      <c r="F240" s="181" t="s">
        <v>870</v>
      </c>
      <c r="G240" s="182" t="s">
        <v>155</v>
      </c>
      <c r="H240" s="183">
        <v>90</v>
      </c>
      <c r="I240" s="184"/>
      <c r="J240" s="184"/>
      <c r="K240" s="185">
        <f>ROUND(P240*H240,2)</f>
        <v>0</v>
      </c>
      <c r="L240" s="181" t="s">
        <v>184</v>
      </c>
      <c r="M240" s="42"/>
      <c r="N240" s="186" t="s">
        <v>22</v>
      </c>
      <c r="O240" s="187" t="s">
        <v>46</v>
      </c>
      <c r="P240" s="188">
        <f>I240+J240</f>
        <v>0</v>
      </c>
      <c r="Q240" s="188">
        <f>ROUND(I240*H240,2)</f>
        <v>0</v>
      </c>
      <c r="R240" s="188">
        <f>ROUND(J240*H240,2)</f>
        <v>0</v>
      </c>
      <c r="S240" s="67"/>
      <c r="T240" s="189">
        <f>S240*H240</f>
        <v>0</v>
      </c>
      <c r="U240" s="189">
        <v>1.1999999999999999E-6</v>
      </c>
      <c r="V240" s="189">
        <f>U240*H240</f>
        <v>1.08E-4</v>
      </c>
      <c r="W240" s="189">
        <v>8.5999999999999998E-4</v>
      </c>
      <c r="X240" s="190">
        <f>W240*H240</f>
        <v>7.7399999999999997E-2</v>
      </c>
      <c r="Y240" s="37"/>
      <c r="Z240" s="37"/>
      <c r="AA240" s="37"/>
      <c r="AB240" s="37"/>
      <c r="AC240" s="37"/>
      <c r="AD240" s="37"/>
      <c r="AE240" s="37"/>
      <c r="AR240" s="191" t="s">
        <v>871</v>
      </c>
      <c r="AT240" s="191" t="s">
        <v>144</v>
      </c>
      <c r="AU240" s="191" t="s">
        <v>150</v>
      </c>
      <c r="AY240" s="20" t="s">
        <v>141</v>
      </c>
      <c r="BE240" s="192">
        <f>IF(O240="základní",K240,0)</f>
        <v>0</v>
      </c>
      <c r="BF240" s="192">
        <f>IF(O240="snížená",K240,0)</f>
        <v>0</v>
      </c>
      <c r="BG240" s="192">
        <f>IF(O240="zákl. přenesená",K240,0)</f>
        <v>0</v>
      </c>
      <c r="BH240" s="192">
        <f>IF(O240="sníž. přenesená",K240,0)</f>
        <v>0</v>
      </c>
      <c r="BI240" s="192">
        <f>IF(O240="nulová",K240,0)</f>
        <v>0</v>
      </c>
      <c r="BJ240" s="20" t="s">
        <v>150</v>
      </c>
      <c r="BK240" s="192">
        <f>ROUND(P240*H240,2)</f>
        <v>0</v>
      </c>
      <c r="BL240" s="20" t="s">
        <v>871</v>
      </c>
      <c r="BM240" s="191" t="s">
        <v>1745</v>
      </c>
    </row>
    <row r="241" spans="1:65" s="2" customFormat="1" ht="11.25">
      <c r="A241" s="37"/>
      <c r="B241" s="38"/>
      <c r="C241" s="39"/>
      <c r="D241" s="199" t="s">
        <v>187</v>
      </c>
      <c r="E241" s="39"/>
      <c r="F241" s="200" t="s">
        <v>873</v>
      </c>
      <c r="G241" s="39"/>
      <c r="H241" s="39"/>
      <c r="I241" s="201"/>
      <c r="J241" s="201"/>
      <c r="K241" s="39"/>
      <c r="L241" s="39"/>
      <c r="M241" s="42"/>
      <c r="N241" s="202"/>
      <c r="O241" s="203"/>
      <c r="P241" s="67"/>
      <c r="Q241" s="67"/>
      <c r="R241" s="67"/>
      <c r="S241" s="67"/>
      <c r="T241" s="67"/>
      <c r="U241" s="67"/>
      <c r="V241" s="67"/>
      <c r="W241" s="67"/>
      <c r="X241" s="68"/>
      <c r="Y241" s="37"/>
      <c r="Z241" s="37"/>
      <c r="AA241" s="37"/>
      <c r="AB241" s="37"/>
      <c r="AC241" s="37"/>
      <c r="AD241" s="37"/>
      <c r="AE241" s="37"/>
      <c r="AT241" s="20" t="s">
        <v>187</v>
      </c>
      <c r="AU241" s="20" t="s">
        <v>150</v>
      </c>
    </row>
    <row r="242" spans="1:65" s="2" customFormat="1" ht="24.2" customHeight="1">
      <c r="A242" s="37"/>
      <c r="B242" s="38"/>
      <c r="C242" s="179" t="s">
        <v>1746</v>
      </c>
      <c r="D242" s="179" t="s">
        <v>144</v>
      </c>
      <c r="E242" s="180" t="s">
        <v>874</v>
      </c>
      <c r="F242" s="181" t="s">
        <v>875</v>
      </c>
      <c r="G242" s="182" t="s">
        <v>362</v>
      </c>
      <c r="H242" s="183">
        <v>80</v>
      </c>
      <c r="I242" s="184"/>
      <c r="J242" s="184"/>
      <c r="K242" s="185">
        <f>ROUND(P242*H242,2)</f>
        <v>0</v>
      </c>
      <c r="L242" s="181" t="s">
        <v>184</v>
      </c>
      <c r="M242" s="42"/>
      <c r="N242" s="186" t="s">
        <v>22</v>
      </c>
      <c r="O242" s="187" t="s">
        <v>46</v>
      </c>
      <c r="P242" s="188">
        <f>I242+J242</f>
        <v>0</v>
      </c>
      <c r="Q242" s="188">
        <f>ROUND(I242*H242,2)</f>
        <v>0</v>
      </c>
      <c r="R242" s="188">
        <f>ROUND(J242*H242,2)</f>
        <v>0</v>
      </c>
      <c r="S242" s="67"/>
      <c r="T242" s="189">
        <f>S242*H242</f>
        <v>0</v>
      </c>
      <c r="U242" s="189">
        <v>1.4399999999999999E-5</v>
      </c>
      <c r="V242" s="189">
        <f>U242*H242</f>
        <v>1.152E-3</v>
      </c>
      <c r="W242" s="189">
        <v>2E-3</v>
      </c>
      <c r="X242" s="190">
        <f>W242*H242</f>
        <v>0.16</v>
      </c>
      <c r="Y242" s="37"/>
      <c r="Z242" s="37"/>
      <c r="AA242" s="37"/>
      <c r="AB242" s="37"/>
      <c r="AC242" s="37"/>
      <c r="AD242" s="37"/>
      <c r="AE242" s="37"/>
      <c r="AR242" s="191" t="s">
        <v>871</v>
      </c>
      <c r="AT242" s="191" t="s">
        <v>144</v>
      </c>
      <c r="AU242" s="191" t="s">
        <v>150</v>
      </c>
      <c r="AY242" s="20" t="s">
        <v>141</v>
      </c>
      <c r="BE242" s="192">
        <f>IF(O242="základní",K242,0)</f>
        <v>0</v>
      </c>
      <c r="BF242" s="192">
        <f>IF(O242="snížená",K242,0)</f>
        <v>0</v>
      </c>
      <c r="BG242" s="192">
        <f>IF(O242="zákl. přenesená",K242,0)</f>
        <v>0</v>
      </c>
      <c r="BH242" s="192">
        <f>IF(O242="sníž. přenesená",K242,0)</f>
        <v>0</v>
      </c>
      <c r="BI242" s="192">
        <f>IF(O242="nulová",K242,0)</f>
        <v>0</v>
      </c>
      <c r="BJ242" s="20" t="s">
        <v>150</v>
      </c>
      <c r="BK242" s="192">
        <f>ROUND(P242*H242,2)</f>
        <v>0</v>
      </c>
      <c r="BL242" s="20" t="s">
        <v>871</v>
      </c>
      <c r="BM242" s="191" t="s">
        <v>1747</v>
      </c>
    </row>
    <row r="243" spans="1:65" s="2" customFormat="1" ht="11.25">
      <c r="A243" s="37"/>
      <c r="B243" s="38"/>
      <c r="C243" s="39"/>
      <c r="D243" s="199" t="s">
        <v>187</v>
      </c>
      <c r="E243" s="39"/>
      <c r="F243" s="200" t="s">
        <v>877</v>
      </c>
      <c r="G243" s="39"/>
      <c r="H243" s="39"/>
      <c r="I243" s="201"/>
      <c r="J243" s="201"/>
      <c r="K243" s="39"/>
      <c r="L243" s="39"/>
      <c r="M243" s="42"/>
      <c r="N243" s="202"/>
      <c r="O243" s="203"/>
      <c r="P243" s="67"/>
      <c r="Q243" s="67"/>
      <c r="R243" s="67"/>
      <c r="S243" s="67"/>
      <c r="T243" s="67"/>
      <c r="U243" s="67"/>
      <c r="V243" s="67"/>
      <c r="W243" s="67"/>
      <c r="X243" s="68"/>
      <c r="Y243" s="37"/>
      <c r="Z243" s="37"/>
      <c r="AA243" s="37"/>
      <c r="AB243" s="37"/>
      <c r="AC243" s="37"/>
      <c r="AD243" s="37"/>
      <c r="AE243" s="37"/>
      <c r="AT243" s="20" t="s">
        <v>187</v>
      </c>
      <c r="AU243" s="20" t="s">
        <v>150</v>
      </c>
    </row>
    <row r="244" spans="1:65" s="2" customFormat="1" ht="24.2" customHeight="1">
      <c r="A244" s="37"/>
      <c r="B244" s="38"/>
      <c r="C244" s="179" t="s">
        <v>1748</v>
      </c>
      <c r="D244" s="179" t="s">
        <v>144</v>
      </c>
      <c r="E244" s="180" t="s">
        <v>878</v>
      </c>
      <c r="F244" s="181" t="s">
        <v>879</v>
      </c>
      <c r="G244" s="182" t="s">
        <v>362</v>
      </c>
      <c r="H244" s="183">
        <v>50</v>
      </c>
      <c r="I244" s="184"/>
      <c r="J244" s="184"/>
      <c r="K244" s="185">
        <f>ROUND(P244*H244,2)</f>
        <v>0</v>
      </c>
      <c r="L244" s="181" t="s">
        <v>184</v>
      </c>
      <c r="M244" s="42"/>
      <c r="N244" s="186" t="s">
        <v>22</v>
      </c>
      <c r="O244" s="187" t="s">
        <v>46</v>
      </c>
      <c r="P244" s="188">
        <f>I244+J244</f>
        <v>0</v>
      </c>
      <c r="Q244" s="188">
        <f>ROUND(I244*H244,2)</f>
        <v>0</v>
      </c>
      <c r="R244" s="188">
        <f>ROUND(J244*H244,2)</f>
        <v>0</v>
      </c>
      <c r="S244" s="67"/>
      <c r="T244" s="189">
        <f>S244*H244</f>
        <v>0</v>
      </c>
      <c r="U244" s="189">
        <v>1.7600000000000001E-5</v>
      </c>
      <c r="V244" s="189">
        <f>U244*H244</f>
        <v>8.8000000000000003E-4</v>
      </c>
      <c r="W244" s="189">
        <v>3.0000000000000001E-3</v>
      </c>
      <c r="X244" s="190">
        <f>W244*H244</f>
        <v>0.15</v>
      </c>
      <c r="Y244" s="37"/>
      <c r="Z244" s="37"/>
      <c r="AA244" s="37"/>
      <c r="AB244" s="37"/>
      <c r="AC244" s="37"/>
      <c r="AD244" s="37"/>
      <c r="AE244" s="37"/>
      <c r="AR244" s="191" t="s">
        <v>871</v>
      </c>
      <c r="AT244" s="191" t="s">
        <v>144</v>
      </c>
      <c r="AU244" s="191" t="s">
        <v>150</v>
      </c>
      <c r="AY244" s="20" t="s">
        <v>141</v>
      </c>
      <c r="BE244" s="192">
        <f>IF(O244="základní",K244,0)</f>
        <v>0</v>
      </c>
      <c r="BF244" s="192">
        <f>IF(O244="snížená",K244,0)</f>
        <v>0</v>
      </c>
      <c r="BG244" s="192">
        <f>IF(O244="zákl. přenesená",K244,0)</f>
        <v>0</v>
      </c>
      <c r="BH244" s="192">
        <f>IF(O244="sníž. přenesená",K244,0)</f>
        <v>0</v>
      </c>
      <c r="BI244" s="192">
        <f>IF(O244="nulová",K244,0)</f>
        <v>0</v>
      </c>
      <c r="BJ244" s="20" t="s">
        <v>150</v>
      </c>
      <c r="BK244" s="192">
        <f>ROUND(P244*H244,2)</f>
        <v>0</v>
      </c>
      <c r="BL244" s="20" t="s">
        <v>871</v>
      </c>
      <c r="BM244" s="191" t="s">
        <v>1749</v>
      </c>
    </row>
    <row r="245" spans="1:65" s="2" customFormat="1" ht="11.25">
      <c r="A245" s="37"/>
      <c r="B245" s="38"/>
      <c r="C245" s="39"/>
      <c r="D245" s="199" t="s">
        <v>187</v>
      </c>
      <c r="E245" s="39"/>
      <c r="F245" s="200" t="s">
        <v>881</v>
      </c>
      <c r="G245" s="39"/>
      <c r="H245" s="39"/>
      <c r="I245" s="201"/>
      <c r="J245" s="201"/>
      <c r="K245" s="39"/>
      <c r="L245" s="39"/>
      <c r="M245" s="42"/>
      <c r="N245" s="263"/>
      <c r="O245" s="264"/>
      <c r="P245" s="196"/>
      <c r="Q245" s="196"/>
      <c r="R245" s="196"/>
      <c r="S245" s="196"/>
      <c r="T245" s="196"/>
      <c r="U245" s="196"/>
      <c r="V245" s="196"/>
      <c r="W245" s="196"/>
      <c r="X245" s="265"/>
      <c r="Y245" s="37"/>
      <c r="Z245" s="37"/>
      <c r="AA245" s="37"/>
      <c r="AB245" s="37"/>
      <c r="AC245" s="37"/>
      <c r="AD245" s="37"/>
      <c r="AE245" s="37"/>
      <c r="AT245" s="20" t="s">
        <v>187</v>
      </c>
      <c r="AU245" s="20" t="s">
        <v>150</v>
      </c>
    </row>
    <row r="246" spans="1:65" s="2" customFormat="1" ht="6.95" customHeight="1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42"/>
      <c r="N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FBecTXT1S078MfmVaZEpyuv0jOHx15KRzW6m+C+6ZcsVAly2FmCkjJMQtho4aQtlJ3o67ZqIaB2wJIRjxDeJZQ==" saltValue="Egdt2GNW9ewsKYXy2LX2e/wkFAfqkHAbSEIcqQ9wayunSYElWyH70ZKqWr+hty9bmg+tYoHDKfXaroJPYwzUQw==" spinCount="100000" sheet="1" objects="1" scenarios="1" formatColumns="0" formatRows="0" autoFilter="0"/>
  <autoFilter ref="C85:L245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0" r:id="rId1"/>
    <hyperlink ref="F94" r:id="rId2"/>
    <hyperlink ref="F98" r:id="rId3"/>
    <hyperlink ref="F101" r:id="rId4"/>
    <hyperlink ref="F104" r:id="rId5"/>
    <hyperlink ref="F108" r:id="rId6"/>
    <hyperlink ref="F111" r:id="rId7"/>
    <hyperlink ref="F117" r:id="rId8"/>
    <hyperlink ref="F121" r:id="rId9"/>
    <hyperlink ref="F125" r:id="rId10"/>
    <hyperlink ref="F129" r:id="rId11"/>
    <hyperlink ref="F133" r:id="rId12"/>
    <hyperlink ref="F139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8" r:id="rId21"/>
    <hyperlink ref="F161" r:id="rId22"/>
    <hyperlink ref="F164" r:id="rId23"/>
    <hyperlink ref="F167" r:id="rId24"/>
    <hyperlink ref="F170" r:id="rId25"/>
    <hyperlink ref="F172" r:id="rId26"/>
    <hyperlink ref="F174" r:id="rId27"/>
    <hyperlink ref="F177" r:id="rId28"/>
    <hyperlink ref="F180" r:id="rId29"/>
    <hyperlink ref="F183" r:id="rId30"/>
    <hyperlink ref="F185" r:id="rId31"/>
    <hyperlink ref="F188" r:id="rId32"/>
    <hyperlink ref="F190" r:id="rId33"/>
    <hyperlink ref="F192" r:id="rId34"/>
    <hyperlink ref="F194" r:id="rId35"/>
    <hyperlink ref="F198" r:id="rId36"/>
    <hyperlink ref="F201" r:id="rId37"/>
    <hyperlink ref="F204" r:id="rId38"/>
    <hyperlink ref="F207" r:id="rId39"/>
    <hyperlink ref="F211" r:id="rId40"/>
    <hyperlink ref="F215" r:id="rId41"/>
    <hyperlink ref="F218" r:id="rId42"/>
    <hyperlink ref="F223" r:id="rId43"/>
    <hyperlink ref="F226" r:id="rId44"/>
    <hyperlink ref="F228" r:id="rId45"/>
    <hyperlink ref="F230" r:id="rId46"/>
    <hyperlink ref="F233" r:id="rId47"/>
    <hyperlink ref="F236" r:id="rId48"/>
    <hyperlink ref="F241" r:id="rId49"/>
    <hyperlink ref="F243" r:id="rId50"/>
    <hyperlink ref="F245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T2" s="20" t="s">
        <v>103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  <c r="AT3" s="20" t="s">
        <v>84</v>
      </c>
    </row>
    <row r="4" spans="1:46" s="1" customFormat="1" ht="24.95" customHeight="1">
      <c r="B4" s="23"/>
      <c r="D4" s="107" t="s">
        <v>104</v>
      </c>
      <c r="M4" s="23"/>
      <c r="N4" s="108" t="s">
        <v>11</v>
      </c>
      <c r="AT4" s="20" t="s">
        <v>4</v>
      </c>
    </row>
    <row r="5" spans="1:46" s="1" customFormat="1" ht="6.95" customHeight="1">
      <c r="B5" s="23"/>
      <c r="M5" s="23"/>
    </row>
    <row r="6" spans="1:46" s="1" customFormat="1" ht="12" customHeight="1">
      <c r="B6" s="23"/>
      <c r="D6" s="109" t="s">
        <v>17</v>
      </c>
      <c r="M6" s="23"/>
    </row>
    <row r="7" spans="1:46" s="1" customFormat="1" ht="26.25" customHeight="1">
      <c r="B7" s="23"/>
      <c r="E7" s="393" t="str">
        <f>'Rekapitulace stavby'!K6</f>
        <v>STAVEBNÍ ÚPRAVY OBJEKT HAVLÍČKOVA 447/13 MLADÁ BOLESLAV</v>
      </c>
      <c r="F7" s="394"/>
      <c r="G7" s="394"/>
      <c r="H7" s="394"/>
      <c r="M7" s="23"/>
    </row>
    <row r="8" spans="1:46" s="2" customFormat="1" ht="12" customHeight="1">
      <c r="A8" s="37"/>
      <c r="B8" s="42"/>
      <c r="C8" s="37"/>
      <c r="D8" s="109" t="s">
        <v>105</v>
      </c>
      <c r="E8" s="37"/>
      <c r="F8" s="37"/>
      <c r="G8" s="37"/>
      <c r="H8" s="37"/>
      <c r="I8" s="37"/>
      <c r="J8" s="37"/>
      <c r="K8" s="37"/>
      <c r="L8" s="37"/>
      <c r="M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45" customHeight="1">
      <c r="A9" s="37"/>
      <c r="B9" s="42"/>
      <c r="C9" s="37"/>
      <c r="D9" s="37"/>
      <c r="E9" s="395" t="s">
        <v>1750</v>
      </c>
      <c r="F9" s="396"/>
      <c r="G9" s="396"/>
      <c r="H9" s="396"/>
      <c r="I9" s="37"/>
      <c r="J9" s="37"/>
      <c r="K9" s="37"/>
      <c r="L9" s="37"/>
      <c r="M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19</v>
      </c>
      <c r="E11" s="37"/>
      <c r="F11" s="111" t="s">
        <v>20</v>
      </c>
      <c r="G11" s="37"/>
      <c r="H11" s="37"/>
      <c r="I11" s="109" t="s">
        <v>21</v>
      </c>
      <c r="J11" s="111" t="s">
        <v>22</v>
      </c>
      <c r="K11" s="37"/>
      <c r="L11" s="37"/>
      <c r="M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23</v>
      </c>
      <c r="E12" s="37"/>
      <c r="F12" s="111" t="s">
        <v>24</v>
      </c>
      <c r="G12" s="37"/>
      <c r="H12" s="37"/>
      <c r="I12" s="109" t="s">
        <v>25</v>
      </c>
      <c r="J12" s="112" t="str">
        <f>'Rekapitulace stavby'!AN8</f>
        <v>30. 1. 2025</v>
      </c>
      <c r="K12" s="37"/>
      <c r="L12" s="37"/>
      <c r="M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27</v>
      </c>
      <c r="E14" s="37"/>
      <c r="F14" s="37"/>
      <c r="G14" s="37"/>
      <c r="H14" s="37"/>
      <c r="I14" s="109" t="s">
        <v>28</v>
      </c>
      <c r="J14" s="111" t="s">
        <v>107</v>
      </c>
      <c r="K14" s="37"/>
      <c r="L14" s="37"/>
      <c r="M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108</v>
      </c>
      <c r="F15" s="37"/>
      <c r="G15" s="37"/>
      <c r="H15" s="37"/>
      <c r="I15" s="109" t="s">
        <v>30</v>
      </c>
      <c r="J15" s="111" t="s">
        <v>22</v>
      </c>
      <c r="K15" s="37"/>
      <c r="L15" s="37"/>
      <c r="M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28</v>
      </c>
      <c r="J17" s="33" t="str">
        <f>'Rekapitulace stavby'!AN13</f>
        <v>Vyplň údaj</v>
      </c>
      <c r="K17" s="37"/>
      <c r="L17" s="37"/>
      <c r="M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7" t="str">
        <f>'Rekapitulace stavby'!E14</f>
        <v>Vyplň údaj</v>
      </c>
      <c r="F18" s="398"/>
      <c r="G18" s="398"/>
      <c r="H18" s="398"/>
      <c r="I18" s="109" t="s">
        <v>30</v>
      </c>
      <c r="J18" s="33" t="str">
        <f>'Rekapitulace stavby'!AN14</f>
        <v>Vyplň údaj</v>
      </c>
      <c r="K18" s="37"/>
      <c r="L18" s="37"/>
      <c r="M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28</v>
      </c>
      <c r="J20" s="111" t="str">
        <f>IF('Rekapitulace stavby'!AN16="","",'Rekapitulace stavby'!AN16)</f>
        <v/>
      </c>
      <c r="K20" s="37"/>
      <c r="L20" s="37"/>
      <c r="M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30</v>
      </c>
      <c r="J21" s="111" t="str">
        <f>IF('Rekapitulace stavby'!AN17="","",'Rekapitulace stavby'!AN17)</f>
        <v/>
      </c>
      <c r="K21" s="37"/>
      <c r="L21" s="37"/>
      <c r="M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34</v>
      </c>
      <c r="E23" s="37"/>
      <c r="F23" s="37"/>
      <c r="G23" s="37"/>
      <c r="H23" s="37"/>
      <c r="I23" s="109" t="s">
        <v>28</v>
      </c>
      <c r="J23" s="111" t="s">
        <v>22</v>
      </c>
      <c r="K23" s="37"/>
      <c r="L23" s="37"/>
      <c r="M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883</v>
      </c>
      <c r="F24" s="37"/>
      <c r="G24" s="37"/>
      <c r="H24" s="37"/>
      <c r="I24" s="109" t="s">
        <v>30</v>
      </c>
      <c r="J24" s="111" t="s">
        <v>22</v>
      </c>
      <c r="K24" s="37"/>
      <c r="L24" s="37"/>
      <c r="M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38</v>
      </c>
      <c r="E26" s="37"/>
      <c r="F26" s="37"/>
      <c r="G26" s="37"/>
      <c r="H26" s="37"/>
      <c r="I26" s="37"/>
      <c r="J26" s="37"/>
      <c r="K26" s="37"/>
      <c r="L26" s="37"/>
      <c r="M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99" t="s">
        <v>22</v>
      </c>
      <c r="F27" s="399"/>
      <c r="G27" s="399"/>
      <c r="H27" s="399"/>
      <c r="I27" s="113"/>
      <c r="J27" s="113"/>
      <c r="K27" s="113"/>
      <c r="L27" s="113"/>
      <c r="M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6"/>
      <c r="M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.75">
      <c r="A30" s="37"/>
      <c r="B30" s="42"/>
      <c r="C30" s="37"/>
      <c r="D30" s="37"/>
      <c r="E30" s="109" t="s">
        <v>109</v>
      </c>
      <c r="F30" s="37"/>
      <c r="G30" s="37"/>
      <c r="H30" s="37"/>
      <c r="I30" s="37"/>
      <c r="J30" s="37"/>
      <c r="K30" s="117">
        <f>I61</f>
        <v>0</v>
      </c>
      <c r="L30" s="37"/>
      <c r="M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42"/>
      <c r="C31" s="37"/>
      <c r="D31" s="37"/>
      <c r="E31" s="109" t="s">
        <v>110</v>
      </c>
      <c r="F31" s="37"/>
      <c r="G31" s="37"/>
      <c r="H31" s="37"/>
      <c r="I31" s="37"/>
      <c r="J31" s="37"/>
      <c r="K31" s="117">
        <f>J61</f>
        <v>0</v>
      </c>
      <c r="L31" s="37"/>
      <c r="M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18" t="s">
        <v>40</v>
      </c>
      <c r="E32" s="37"/>
      <c r="F32" s="37"/>
      <c r="G32" s="37"/>
      <c r="H32" s="37"/>
      <c r="I32" s="37"/>
      <c r="J32" s="37"/>
      <c r="K32" s="119">
        <f>ROUND(K96, 2)</f>
        <v>0</v>
      </c>
      <c r="L32" s="37"/>
      <c r="M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16"/>
      <c r="E33" s="116"/>
      <c r="F33" s="116"/>
      <c r="G33" s="116"/>
      <c r="H33" s="116"/>
      <c r="I33" s="116"/>
      <c r="J33" s="116"/>
      <c r="K33" s="116"/>
      <c r="L33" s="116"/>
      <c r="M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0" t="s">
        <v>42</v>
      </c>
      <c r="G34" s="37"/>
      <c r="H34" s="37"/>
      <c r="I34" s="120" t="s">
        <v>41</v>
      </c>
      <c r="J34" s="37"/>
      <c r="K34" s="120" t="s">
        <v>43</v>
      </c>
      <c r="L34" s="37"/>
      <c r="M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1" t="s">
        <v>44</v>
      </c>
      <c r="E35" s="109" t="s">
        <v>45</v>
      </c>
      <c r="F35" s="117">
        <f>ROUND((SUM(BE96:BE157)),  2)</f>
        <v>0</v>
      </c>
      <c r="G35" s="37"/>
      <c r="H35" s="37"/>
      <c r="I35" s="122">
        <v>0.21</v>
      </c>
      <c r="J35" s="37"/>
      <c r="K35" s="117">
        <f>ROUND(((SUM(BE96:BE157))*I35),  2)</f>
        <v>0</v>
      </c>
      <c r="L35" s="37"/>
      <c r="M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09" t="s">
        <v>46</v>
      </c>
      <c r="F36" s="117">
        <f>ROUND((SUM(BF96:BF157)),  2)</f>
        <v>0</v>
      </c>
      <c r="G36" s="37"/>
      <c r="H36" s="37"/>
      <c r="I36" s="122">
        <v>0.12</v>
      </c>
      <c r="J36" s="37"/>
      <c r="K36" s="117">
        <f>ROUND(((SUM(BF96:BF157))*I36),  2)</f>
        <v>0</v>
      </c>
      <c r="L36" s="37"/>
      <c r="M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47</v>
      </c>
      <c r="F37" s="117">
        <f>ROUND((SUM(BG96:BG157)),  2)</f>
        <v>0</v>
      </c>
      <c r="G37" s="37"/>
      <c r="H37" s="37"/>
      <c r="I37" s="122">
        <v>0.21</v>
      </c>
      <c r="J37" s="37"/>
      <c r="K37" s="117">
        <f>0</f>
        <v>0</v>
      </c>
      <c r="L37" s="37"/>
      <c r="M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09" t="s">
        <v>48</v>
      </c>
      <c r="F38" s="117">
        <f>ROUND((SUM(BH96:BH157)),  2)</f>
        <v>0</v>
      </c>
      <c r="G38" s="37"/>
      <c r="H38" s="37"/>
      <c r="I38" s="122">
        <v>0.12</v>
      </c>
      <c r="J38" s="37"/>
      <c r="K38" s="117">
        <f>0</f>
        <v>0</v>
      </c>
      <c r="L38" s="37"/>
      <c r="M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09" t="s">
        <v>49</v>
      </c>
      <c r="F39" s="117">
        <f>ROUND((SUM(BI96:BI157)),  2)</f>
        <v>0</v>
      </c>
      <c r="G39" s="37"/>
      <c r="H39" s="37"/>
      <c r="I39" s="122">
        <v>0</v>
      </c>
      <c r="J39" s="37"/>
      <c r="K39" s="117">
        <f>0</f>
        <v>0</v>
      </c>
      <c r="L39" s="37"/>
      <c r="M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3"/>
      <c r="D41" s="124" t="s">
        <v>50</v>
      </c>
      <c r="E41" s="125"/>
      <c r="F41" s="125"/>
      <c r="G41" s="126" t="s">
        <v>51</v>
      </c>
      <c r="H41" s="127" t="s">
        <v>52</v>
      </c>
      <c r="I41" s="125"/>
      <c r="J41" s="125"/>
      <c r="K41" s="128">
        <f>SUM(K32:K39)</f>
        <v>0</v>
      </c>
      <c r="L41" s="129"/>
      <c r="M41" s="11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1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39"/>
      <c r="M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0" t="str">
        <f>E7</f>
        <v>STAVEBNÍ ÚPRAVY OBJEKT HAVLÍČKOVA 447/13 MLADÁ BOLESLAV</v>
      </c>
      <c r="F50" s="401"/>
      <c r="G50" s="401"/>
      <c r="H50" s="401"/>
      <c r="I50" s="39"/>
      <c r="J50" s="39"/>
      <c r="K50" s="39"/>
      <c r="L50" s="39"/>
      <c r="M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2" customHeight="1">
      <c r="A51" s="37"/>
      <c r="B51" s="38"/>
      <c r="C51" s="32" t="s">
        <v>105</v>
      </c>
      <c r="D51" s="39"/>
      <c r="E51" s="39"/>
      <c r="F51" s="39"/>
      <c r="G51" s="39"/>
      <c r="H51" s="39"/>
      <c r="I51" s="39"/>
      <c r="J51" s="39"/>
      <c r="K51" s="39"/>
      <c r="L51" s="39"/>
      <c r="M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45" customHeight="1">
      <c r="A52" s="37"/>
      <c r="B52" s="38"/>
      <c r="C52" s="39"/>
      <c r="D52" s="39"/>
      <c r="E52" s="353" t="str">
        <f>E9</f>
        <v>2025-2-10 - STAVEBNÍ OBJEKT SO.03 - ZTI, UT, VZT - POKOJE A SPOLEČ.PROSTOR ODLEHČOVACÍ SLUŽBA 1.PATRO</v>
      </c>
      <c r="F52" s="402"/>
      <c r="G52" s="402"/>
      <c r="H52" s="402"/>
      <c r="I52" s="39"/>
      <c r="J52" s="39"/>
      <c r="K52" s="39"/>
      <c r="L52" s="39"/>
      <c r="M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2" customHeight="1">
      <c r="A54" s="37"/>
      <c r="B54" s="38"/>
      <c r="C54" s="32" t="s">
        <v>23</v>
      </c>
      <c r="D54" s="39"/>
      <c r="E54" s="39"/>
      <c r="F54" s="30" t="str">
        <f>F12</f>
        <v>Mladá Boleslav</v>
      </c>
      <c r="G54" s="39"/>
      <c r="H54" s="39"/>
      <c r="I54" s="32" t="s">
        <v>25</v>
      </c>
      <c r="J54" s="62" t="str">
        <f>IF(J12="","",J12)</f>
        <v>30. 1. 2025</v>
      </c>
      <c r="K54" s="39"/>
      <c r="L54" s="39"/>
      <c r="M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5.2" customHeight="1">
      <c r="A56" s="37"/>
      <c r="B56" s="38"/>
      <c r="C56" s="32" t="s">
        <v>27</v>
      </c>
      <c r="D56" s="39"/>
      <c r="E56" s="39"/>
      <c r="F56" s="30" t="str">
        <f>E15</f>
        <v>CENTRUM 83, poskytovatel sociálních služeb</v>
      </c>
      <c r="G56" s="39"/>
      <c r="H56" s="39"/>
      <c r="I56" s="32" t="s">
        <v>33</v>
      </c>
      <c r="J56" s="35" t="str">
        <f>E21</f>
        <v xml:space="preserve"> </v>
      </c>
      <c r="K56" s="39"/>
      <c r="L56" s="39"/>
      <c r="M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15.2" customHeight="1">
      <c r="A57" s="37"/>
      <c r="B57" s="38"/>
      <c r="C57" s="32" t="s">
        <v>31</v>
      </c>
      <c r="D57" s="39"/>
      <c r="E57" s="39"/>
      <c r="F57" s="30" t="str">
        <f>IF(E18="","",E18)</f>
        <v>Vyplň údaj</v>
      </c>
      <c r="G57" s="39"/>
      <c r="H57" s="39"/>
      <c r="I57" s="32" t="s">
        <v>34</v>
      </c>
      <c r="J57" s="35" t="str">
        <f>E24</f>
        <v>Ondřej Hyhlík</v>
      </c>
      <c r="K57" s="39"/>
      <c r="L57" s="39"/>
      <c r="M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9.25" customHeight="1">
      <c r="A59" s="37"/>
      <c r="B59" s="38"/>
      <c r="C59" s="134" t="s">
        <v>112</v>
      </c>
      <c r="D59" s="135"/>
      <c r="E59" s="135"/>
      <c r="F59" s="135"/>
      <c r="G59" s="135"/>
      <c r="H59" s="135"/>
      <c r="I59" s="136" t="s">
        <v>113</v>
      </c>
      <c r="J59" s="136" t="s">
        <v>114</v>
      </c>
      <c r="K59" s="136" t="s">
        <v>115</v>
      </c>
      <c r="L59" s="135"/>
      <c r="M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1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2.9" customHeight="1">
      <c r="A61" s="37"/>
      <c r="B61" s="38"/>
      <c r="C61" s="137" t="s">
        <v>74</v>
      </c>
      <c r="D61" s="39"/>
      <c r="E61" s="39"/>
      <c r="F61" s="39"/>
      <c r="G61" s="39"/>
      <c r="H61" s="39"/>
      <c r="I61" s="80">
        <f t="shared" ref="I61:J63" si="0">Q96</f>
        <v>0</v>
      </c>
      <c r="J61" s="80">
        <f t="shared" si="0"/>
        <v>0</v>
      </c>
      <c r="K61" s="80">
        <f>K96</f>
        <v>0</v>
      </c>
      <c r="L61" s="39"/>
      <c r="M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20" t="s">
        <v>116</v>
      </c>
    </row>
    <row r="62" spans="1:47" s="9" customFormat="1" ht="24.95" customHeight="1">
      <c r="B62" s="138"/>
      <c r="C62" s="139"/>
      <c r="D62" s="140" t="s">
        <v>884</v>
      </c>
      <c r="E62" s="141"/>
      <c r="F62" s="141"/>
      <c r="G62" s="141"/>
      <c r="H62" s="141"/>
      <c r="I62" s="142">
        <f t="shared" si="0"/>
        <v>0</v>
      </c>
      <c r="J62" s="142">
        <f t="shared" si="0"/>
        <v>0</v>
      </c>
      <c r="K62" s="142">
        <f>K97</f>
        <v>0</v>
      </c>
      <c r="L62" s="139"/>
      <c r="M62" s="143"/>
    </row>
    <row r="63" spans="1:47" s="10" customFormat="1" ht="19.899999999999999" customHeight="1">
      <c r="B63" s="144"/>
      <c r="C63" s="145"/>
      <c r="D63" s="146" t="s">
        <v>885</v>
      </c>
      <c r="E63" s="147"/>
      <c r="F63" s="147"/>
      <c r="G63" s="147"/>
      <c r="H63" s="147"/>
      <c r="I63" s="148">
        <f t="shared" si="0"/>
        <v>0</v>
      </c>
      <c r="J63" s="148">
        <f t="shared" si="0"/>
        <v>0</v>
      </c>
      <c r="K63" s="148">
        <f>K98</f>
        <v>0</v>
      </c>
      <c r="L63" s="145"/>
      <c r="M63" s="149"/>
    </row>
    <row r="64" spans="1:47" s="10" customFormat="1" ht="19.899999999999999" customHeight="1">
      <c r="B64" s="144"/>
      <c r="C64" s="145"/>
      <c r="D64" s="146" t="s">
        <v>886</v>
      </c>
      <c r="E64" s="147"/>
      <c r="F64" s="147"/>
      <c r="G64" s="147"/>
      <c r="H64" s="147"/>
      <c r="I64" s="148">
        <f>Q103</f>
        <v>0</v>
      </c>
      <c r="J64" s="148">
        <f>R103</f>
        <v>0</v>
      </c>
      <c r="K64" s="148">
        <f>K103</f>
        <v>0</v>
      </c>
      <c r="L64" s="145"/>
      <c r="M64" s="149"/>
    </row>
    <row r="65" spans="1:31" s="10" customFormat="1" ht="19.899999999999999" customHeight="1">
      <c r="B65" s="144"/>
      <c r="C65" s="145"/>
      <c r="D65" s="146" t="s">
        <v>887</v>
      </c>
      <c r="E65" s="147"/>
      <c r="F65" s="147"/>
      <c r="G65" s="147"/>
      <c r="H65" s="147"/>
      <c r="I65" s="148">
        <f>Q110</f>
        <v>0</v>
      </c>
      <c r="J65" s="148">
        <f>R110</f>
        <v>0</v>
      </c>
      <c r="K65" s="148">
        <f>K110</f>
        <v>0</v>
      </c>
      <c r="L65" s="145"/>
      <c r="M65" s="149"/>
    </row>
    <row r="66" spans="1:31" s="10" customFormat="1" ht="19.899999999999999" customHeight="1">
      <c r="B66" s="144"/>
      <c r="C66" s="145"/>
      <c r="D66" s="146" t="s">
        <v>888</v>
      </c>
      <c r="E66" s="147"/>
      <c r="F66" s="147"/>
      <c r="G66" s="147"/>
      <c r="H66" s="147"/>
      <c r="I66" s="148">
        <f>Q117</f>
        <v>0</v>
      </c>
      <c r="J66" s="148">
        <f>R117</f>
        <v>0</v>
      </c>
      <c r="K66" s="148">
        <f>K117</f>
        <v>0</v>
      </c>
      <c r="L66" s="145"/>
      <c r="M66" s="149"/>
    </row>
    <row r="67" spans="1:31" s="9" customFormat="1" ht="24.95" customHeight="1">
      <c r="B67" s="138"/>
      <c r="C67" s="139"/>
      <c r="D67" s="140" t="s">
        <v>889</v>
      </c>
      <c r="E67" s="141"/>
      <c r="F67" s="141"/>
      <c r="G67" s="141"/>
      <c r="H67" s="141"/>
      <c r="I67" s="142">
        <f>Q120</f>
        <v>0</v>
      </c>
      <c r="J67" s="142">
        <f>R120</f>
        <v>0</v>
      </c>
      <c r="K67" s="142">
        <f>K120</f>
        <v>0</v>
      </c>
      <c r="L67" s="139"/>
      <c r="M67" s="143"/>
    </row>
    <row r="68" spans="1:31" s="10" customFormat="1" ht="19.899999999999999" customHeight="1">
      <c r="B68" s="144"/>
      <c r="C68" s="145"/>
      <c r="D68" s="146" t="s">
        <v>890</v>
      </c>
      <c r="E68" s="147"/>
      <c r="F68" s="147"/>
      <c r="G68" s="147"/>
      <c r="H68" s="147"/>
      <c r="I68" s="148">
        <f>Q121</f>
        <v>0</v>
      </c>
      <c r="J68" s="148">
        <f>R121</f>
        <v>0</v>
      </c>
      <c r="K68" s="148">
        <f>K121</f>
        <v>0</v>
      </c>
      <c r="L68" s="145"/>
      <c r="M68" s="149"/>
    </row>
    <row r="69" spans="1:31" s="10" customFormat="1" ht="19.899999999999999" customHeight="1">
      <c r="B69" s="144"/>
      <c r="C69" s="145"/>
      <c r="D69" s="146" t="s">
        <v>891</v>
      </c>
      <c r="E69" s="147"/>
      <c r="F69" s="147"/>
      <c r="G69" s="147"/>
      <c r="H69" s="147"/>
      <c r="I69" s="148">
        <f>Q126</f>
        <v>0</v>
      </c>
      <c r="J69" s="148">
        <f>R126</f>
        <v>0</v>
      </c>
      <c r="K69" s="148">
        <f>K126</f>
        <v>0</v>
      </c>
      <c r="L69" s="145"/>
      <c r="M69" s="149"/>
    </row>
    <row r="70" spans="1:31" s="10" customFormat="1" ht="19.899999999999999" customHeight="1">
      <c r="B70" s="144"/>
      <c r="C70" s="145"/>
      <c r="D70" s="146" t="s">
        <v>892</v>
      </c>
      <c r="E70" s="147"/>
      <c r="F70" s="147"/>
      <c r="G70" s="147"/>
      <c r="H70" s="147"/>
      <c r="I70" s="148">
        <f>Q131</f>
        <v>0</v>
      </c>
      <c r="J70" s="148">
        <f>R131</f>
        <v>0</v>
      </c>
      <c r="K70" s="148">
        <f>K131</f>
        <v>0</v>
      </c>
      <c r="L70" s="145"/>
      <c r="M70" s="149"/>
    </row>
    <row r="71" spans="1:31" s="10" customFormat="1" ht="19.899999999999999" customHeight="1">
      <c r="B71" s="144"/>
      <c r="C71" s="145"/>
      <c r="D71" s="146" t="s">
        <v>893</v>
      </c>
      <c r="E71" s="147"/>
      <c r="F71" s="147"/>
      <c r="G71" s="147"/>
      <c r="H71" s="147"/>
      <c r="I71" s="148">
        <f>Q134</f>
        <v>0</v>
      </c>
      <c r="J71" s="148">
        <f>R134</f>
        <v>0</v>
      </c>
      <c r="K71" s="148">
        <f>K134</f>
        <v>0</v>
      </c>
      <c r="L71" s="145"/>
      <c r="M71" s="149"/>
    </row>
    <row r="72" spans="1:31" s="9" customFormat="1" ht="24.95" customHeight="1">
      <c r="B72" s="138"/>
      <c r="C72" s="139"/>
      <c r="D72" s="140" t="s">
        <v>894</v>
      </c>
      <c r="E72" s="141"/>
      <c r="F72" s="141"/>
      <c r="G72" s="141"/>
      <c r="H72" s="141"/>
      <c r="I72" s="142">
        <f>Q137</f>
        <v>0</v>
      </c>
      <c r="J72" s="142">
        <f>R137</f>
        <v>0</v>
      </c>
      <c r="K72" s="142">
        <f>K137</f>
        <v>0</v>
      </c>
      <c r="L72" s="139"/>
      <c r="M72" s="143"/>
    </row>
    <row r="73" spans="1:31" s="10" customFormat="1" ht="19.899999999999999" customHeight="1">
      <c r="B73" s="144"/>
      <c r="C73" s="145"/>
      <c r="D73" s="146" t="s">
        <v>895</v>
      </c>
      <c r="E73" s="147"/>
      <c r="F73" s="147"/>
      <c r="G73" s="147"/>
      <c r="H73" s="147"/>
      <c r="I73" s="148">
        <f>Q138</f>
        <v>0</v>
      </c>
      <c r="J73" s="148">
        <f>R138</f>
        <v>0</v>
      </c>
      <c r="K73" s="148">
        <f>K138</f>
        <v>0</v>
      </c>
      <c r="L73" s="145"/>
      <c r="M73" s="149"/>
    </row>
    <row r="74" spans="1:31" s="10" customFormat="1" ht="19.899999999999999" customHeight="1">
      <c r="B74" s="144"/>
      <c r="C74" s="145"/>
      <c r="D74" s="146" t="s">
        <v>896</v>
      </c>
      <c r="E74" s="147"/>
      <c r="F74" s="147"/>
      <c r="G74" s="147"/>
      <c r="H74" s="147"/>
      <c r="I74" s="148">
        <f>Q143</f>
        <v>0</v>
      </c>
      <c r="J74" s="148">
        <f>R143</f>
        <v>0</v>
      </c>
      <c r="K74" s="148">
        <f>K143</f>
        <v>0</v>
      </c>
      <c r="L74" s="145"/>
      <c r="M74" s="149"/>
    </row>
    <row r="75" spans="1:31" s="9" customFormat="1" ht="24.95" customHeight="1">
      <c r="B75" s="138"/>
      <c r="C75" s="139"/>
      <c r="D75" s="140" t="s">
        <v>170</v>
      </c>
      <c r="E75" s="141"/>
      <c r="F75" s="141"/>
      <c r="G75" s="141"/>
      <c r="H75" s="141"/>
      <c r="I75" s="142">
        <f>Q149</f>
        <v>0</v>
      </c>
      <c r="J75" s="142">
        <f>R149</f>
        <v>0</v>
      </c>
      <c r="K75" s="142">
        <f>K149</f>
        <v>0</v>
      </c>
      <c r="L75" s="139"/>
      <c r="M75" s="143"/>
    </row>
    <row r="76" spans="1:31" s="10" customFormat="1" ht="19.899999999999999" customHeight="1">
      <c r="B76" s="144"/>
      <c r="C76" s="145"/>
      <c r="D76" s="146" t="s">
        <v>897</v>
      </c>
      <c r="E76" s="147"/>
      <c r="F76" s="147"/>
      <c r="G76" s="147"/>
      <c r="H76" s="147"/>
      <c r="I76" s="148">
        <f>Q150</f>
        <v>0</v>
      </c>
      <c r="J76" s="148">
        <f>R150</f>
        <v>0</v>
      </c>
      <c r="K76" s="148">
        <f>K150</f>
        <v>0</v>
      </c>
      <c r="L76" s="145"/>
      <c r="M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121</v>
      </c>
      <c r="D83" s="39"/>
      <c r="E83" s="39"/>
      <c r="F83" s="39"/>
      <c r="G83" s="39"/>
      <c r="H83" s="39"/>
      <c r="I83" s="39"/>
      <c r="J83" s="39"/>
      <c r="K83" s="39"/>
      <c r="L83" s="39"/>
      <c r="M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</v>
      </c>
      <c r="D85" s="39"/>
      <c r="E85" s="39"/>
      <c r="F85" s="39"/>
      <c r="G85" s="39"/>
      <c r="H85" s="39"/>
      <c r="I85" s="39"/>
      <c r="J85" s="39"/>
      <c r="K85" s="39"/>
      <c r="L85" s="39"/>
      <c r="M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400" t="str">
        <f>E7</f>
        <v>STAVEBNÍ ÚPRAVY OBJEKT HAVLÍČKOVA 447/13 MLADÁ BOLESLAV</v>
      </c>
      <c r="F86" s="401"/>
      <c r="G86" s="401"/>
      <c r="H86" s="401"/>
      <c r="I86" s="39"/>
      <c r="J86" s="39"/>
      <c r="K86" s="39"/>
      <c r="L86" s="39"/>
      <c r="M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105</v>
      </c>
      <c r="D87" s="39"/>
      <c r="E87" s="39"/>
      <c r="F87" s="39"/>
      <c r="G87" s="39"/>
      <c r="H87" s="39"/>
      <c r="I87" s="39"/>
      <c r="J87" s="39"/>
      <c r="K87" s="39"/>
      <c r="L87" s="39"/>
      <c r="M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45" customHeight="1">
      <c r="A88" s="37"/>
      <c r="B88" s="38"/>
      <c r="C88" s="39"/>
      <c r="D88" s="39"/>
      <c r="E88" s="353" t="str">
        <f>E9</f>
        <v>2025-2-10 - STAVEBNÍ OBJEKT SO.03 - ZTI, UT, VZT - POKOJE A SPOLEČ.PROSTOR ODLEHČOVACÍ SLUŽBA 1.PATRO</v>
      </c>
      <c r="F88" s="402"/>
      <c r="G88" s="402"/>
      <c r="H88" s="402"/>
      <c r="I88" s="39"/>
      <c r="J88" s="39"/>
      <c r="K88" s="39"/>
      <c r="L88" s="39"/>
      <c r="M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23</v>
      </c>
      <c r="D90" s="39"/>
      <c r="E90" s="39"/>
      <c r="F90" s="30" t="str">
        <f>F12</f>
        <v>Mladá Boleslav</v>
      </c>
      <c r="G90" s="39"/>
      <c r="H90" s="39"/>
      <c r="I90" s="32" t="s">
        <v>25</v>
      </c>
      <c r="J90" s="62" t="str">
        <f>IF(J12="","",J12)</f>
        <v>30. 1. 2025</v>
      </c>
      <c r="K90" s="39"/>
      <c r="L90" s="39"/>
      <c r="M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27</v>
      </c>
      <c r="D92" s="39"/>
      <c r="E92" s="39"/>
      <c r="F92" s="30" t="str">
        <f>E15</f>
        <v>CENTRUM 83, poskytovatel sociálních služeb</v>
      </c>
      <c r="G92" s="39"/>
      <c r="H92" s="39"/>
      <c r="I92" s="32" t="s">
        <v>33</v>
      </c>
      <c r="J92" s="35" t="str">
        <f>E21</f>
        <v xml:space="preserve"> </v>
      </c>
      <c r="K92" s="39"/>
      <c r="L92" s="39"/>
      <c r="M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31</v>
      </c>
      <c r="D93" s="39"/>
      <c r="E93" s="39"/>
      <c r="F93" s="30" t="str">
        <f>IF(E18="","",E18)</f>
        <v>Vyplň údaj</v>
      </c>
      <c r="G93" s="39"/>
      <c r="H93" s="39"/>
      <c r="I93" s="32" t="s">
        <v>34</v>
      </c>
      <c r="J93" s="35" t="str">
        <f>E24</f>
        <v>Ondřej Hyhlík</v>
      </c>
      <c r="K93" s="39"/>
      <c r="L93" s="39"/>
      <c r="M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122</v>
      </c>
      <c r="D95" s="153" t="s">
        <v>59</v>
      </c>
      <c r="E95" s="153" t="s">
        <v>55</v>
      </c>
      <c r="F95" s="153" t="s">
        <v>56</v>
      </c>
      <c r="G95" s="153" t="s">
        <v>123</v>
      </c>
      <c r="H95" s="153" t="s">
        <v>124</v>
      </c>
      <c r="I95" s="153" t="s">
        <v>125</v>
      </c>
      <c r="J95" s="153" t="s">
        <v>126</v>
      </c>
      <c r="K95" s="153" t="s">
        <v>115</v>
      </c>
      <c r="L95" s="154" t="s">
        <v>127</v>
      </c>
      <c r="M95" s="155"/>
      <c r="N95" s="71" t="s">
        <v>22</v>
      </c>
      <c r="O95" s="72" t="s">
        <v>44</v>
      </c>
      <c r="P95" s="72" t="s">
        <v>128</v>
      </c>
      <c r="Q95" s="72" t="s">
        <v>129</v>
      </c>
      <c r="R95" s="72" t="s">
        <v>130</v>
      </c>
      <c r="S95" s="72" t="s">
        <v>131</v>
      </c>
      <c r="T95" s="72" t="s">
        <v>132</v>
      </c>
      <c r="U95" s="72" t="s">
        <v>133</v>
      </c>
      <c r="V95" s="72" t="s">
        <v>134</v>
      </c>
      <c r="W95" s="72" t="s">
        <v>135</v>
      </c>
      <c r="X95" s="73" t="s">
        <v>136</v>
      </c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7"/>
      <c r="B96" s="38"/>
      <c r="C96" s="78" t="s">
        <v>137</v>
      </c>
      <c r="D96" s="39"/>
      <c r="E96" s="39"/>
      <c r="F96" s="39"/>
      <c r="G96" s="39"/>
      <c r="H96" s="39"/>
      <c r="I96" s="39"/>
      <c r="J96" s="39"/>
      <c r="K96" s="156">
        <f>BK96</f>
        <v>0</v>
      </c>
      <c r="L96" s="39"/>
      <c r="M96" s="42"/>
      <c r="N96" s="74"/>
      <c r="O96" s="157"/>
      <c r="P96" s="75"/>
      <c r="Q96" s="158">
        <f>Q97+Q120+Q137+Q149</f>
        <v>0</v>
      </c>
      <c r="R96" s="158">
        <f>R97+R120+R137+R149</f>
        <v>0</v>
      </c>
      <c r="S96" s="75"/>
      <c r="T96" s="159">
        <f>T97+T120+T137+T149</f>
        <v>0</v>
      </c>
      <c r="U96" s="75"/>
      <c r="V96" s="159">
        <f>V97+V120+V137+V149</f>
        <v>0</v>
      </c>
      <c r="W96" s="75"/>
      <c r="X96" s="160">
        <f>X97+X120+X137+X149</f>
        <v>5.8380000000000001E-2</v>
      </c>
      <c r="Y96" s="37"/>
      <c r="Z96" s="37"/>
      <c r="AA96" s="37"/>
      <c r="AB96" s="37"/>
      <c r="AC96" s="37"/>
      <c r="AD96" s="37"/>
      <c r="AE96" s="37"/>
      <c r="AT96" s="20" t="s">
        <v>75</v>
      </c>
      <c r="AU96" s="20" t="s">
        <v>116</v>
      </c>
      <c r="BK96" s="161">
        <f>BK97+BK120+BK137+BK149</f>
        <v>0</v>
      </c>
    </row>
    <row r="97" spans="1:65" s="12" customFormat="1" ht="25.9" customHeight="1">
      <c r="B97" s="162"/>
      <c r="C97" s="163"/>
      <c r="D97" s="164" t="s">
        <v>75</v>
      </c>
      <c r="E97" s="165" t="s">
        <v>898</v>
      </c>
      <c r="F97" s="165" t="s">
        <v>899</v>
      </c>
      <c r="G97" s="163"/>
      <c r="H97" s="163"/>
      <c r="I97" s="166"/>
      <c r="J97" s="166"/>
      <c r="K97" s="167">
        <f>BK97</f>
        <v>0</v>
      </c>
      <c r="L97" s="163"/>
      <c r="M97" s="168"/>
      <c r="N97" s="169"/>
      <c r="O97" s="170"/>
      <c r="P97" s="170"/>
      <c r="Q97" s="171">
        <f>Q98+Q103+Q110+Q117</f>
        <v>0</v>
      </c>
      <c r="R97" s="171">
        <f>R98+R103+R110+R117</f>
        <v>0</v>
      </c>
      <c r="S97" s="170"/>
      <c r="T97" s="172">
        <f>T98+T103+T110+T117</f>
        <v>0</v>
      </c>
      <c r="U97" s="170"/>
      <c r="V97" s="172">
        <f>V98+V103+V110+V117</f>
        <v>0</v>
      </c>
      <c r="W97" s="170"/>
      <c r="X97" s="173">
        <f>X98+X103+X110+X117</f>
        <v>0</v>
      </c>
      <c r="AR97" s="174" t="s">
        <v>84</v>
      </c>
      <c r="AT97" s="175" t="s">
        <v>75</v>
      </c>
      <c r="AU97" s="175" t="s">
        <v>76</v>
      </c>
      <c r="AY97" s="174" t="s">
        <v>141</v>
      </c>
      <c r="BK97" s="176">
        <f>BK98+BK103+BK110+BK117</f>
        <v>0</v>
      </c>
    </row>
    <row r="98" spans="1:65" s="12" customFormat="1" ht="22.9" customHeight="1">
      <c r="B98" s="162"/>
      <c r="C98" s="163"/>
      <c r="D98" s="164" t="s">
        <v>75</v>
      </c>
      <c r="E98" s="177" t="s">
        <v>900</v>
      </c>
      <c r="F98" s="177" t="s">
        <v>901</v>
      </c>
      <c r="G98" s="163"/>
      <c r="H98" s="163"/>
      <c r="I98" s="166"/>
      <c r="J98" s="166"/>
      <c r="K98" s="178">
        <f>BK98</f>
        <v>0</v>
      </c>
      <c r="L98" s="163"/>
      <c r="M98" s="168"/>
      <c r="N98" s="169"/>
      <c r="O98" s="170"/>
      <c r="P98" s="170"/>
      <c r="Q98" s="171">
        <f>SUM(Q99:Q102)</f>
        <v>0</v>
      </c>
      <c r="R98" s="171">
        <f>SUM(R99:R102)</f>
        <v>0</v>
      </c>
      <c r="S98" s="170"/>
      <c r="T98" s="172">
        <f>SUM(T99:T102)</f>
        <v>0</v>
      </c>
      <c r="U98" s="170"/>
      <c r="V98" s="172">
        <f>SUM(V99:V102)</f>
        <v>0</v>
      </c>
      <c r="W98" s="170"/>
      <c r="X98" s="173">
        <f>SUM(X99:X102)</f>
        <v>0</v>
      </c>
      <c r="AR98" s="174" t="s">
        <v>84</v>
      </c>
      <c r="AT98" s="175" t="s">
        <v>75</v>
      </c>
      <c r="AU98" s="175" t="s">
        <v>84</v>
      </c>
      <c r="AY98" s="174" t="s">
        <v>141</v>
      </c>
      <c r="BK98" s="176">
        <f>SUM(BK99:BK102)</f>
        <v>0</v>
      </c>
    </row>
    <row r="99" spans="1:65" s="2" customFormat="1" ht="37.9" customHeight="1">
      <c r="A99" s="37"/>
      <c r="B99" s="38"/>
      <c r="C99" s="179" t="s">
        <v>84</v>
      </c>
      <c r="D99" s="179" t="s">
        <v>144</v>
      </c>
      <c r="E99" s="180" t="s">
        <v>902</v>
      </c>
      <c r="F99" s="181" t="s">
        <v>903</v>
      </c>
      <c r="G99" s="182" t="s">
        <v>551</v>
      </c>
      <c r="H99" s="259"/>
      <c r="I99" s="184"/>
      <c r="J99" s="184"/>
      <c r="K99" s="185">
        <f>ROUND(P99*H99,2)</f>
        <v>0</v>
      </c>
      <c r="L99" s="181" t="s">
        <v>148</v>
      </c>
      <c r="M99" s="42"/>
      <c r="N99" s="186" t="s">
        <v>22</v>
      </c>
      <c r="O99" s="187" t="s">
        <v>46</v>
      </c>
      <c r="P99" s="188">
        <f>I99+J99</f>
        <v>0</v>
      </c>
      <c r="Q99" s="188">
        <f>ROUND(I99*H99,2)</f>
        <v>0</v>
      </c>
      <c r="R99" s="188">
        <f>ROUND(J99*H99,2)</f>
        <v>0</v>
      </c>
      <c r="S99" s="67"/>
      <c r="T99" s="189">
        <f>S99*H99</f>
        <v>0</v>
      </c>
      <c r="U99" s="189">
        <v>0</v>
      </c>
      <c r="V99" s="189">
        <f>U99*H99</f>
        <v>0</v>
      </c>
      <c r="W99" s="189">
        <v>0</v>
      </c>
      <c r="X99" s="190">
        <f>W99*H99</f>
        <v>0</v>
      </c>
      <c r="Y99" s="37"/>
      <c r="Z99" s="37"/>
      <c r="AA99" s="37"/>
      <c r="AB99" s="37"/>
      <c r="AC99" s="37"/>
      <c r="AD99" s="37"/>
      <c r="AE99" s="37"/>
      <c r="AR99" s="191" t="s">
        <v>185</v>
      </c>
      <c r="AT99" s="191" t="s">
        <v>144</v>
      </c>
      <c r="AU99" s="191" t="s">
        <v>150</v>
      </c>
      <c r="AY99" s="20" t="s">
        <v>141</v>
      </c>
      <c r="BE99" s="192">
        <f>IF(O99="základní",K99,0)</f>
        <v>0</v>
      </c>
      <c r="BF99" s="192">
        <f>IF(O99="snížená",K99,0)</f>
        <v>0</v>
      </c>
      <c r="BG99" s="192">
        <f>IF(O99="zákl. přenesená",K99,0)</f>
        <v>0</v>
      </c>
      <c r="BH99" s="192">
        <f>IF(O99="sníž. přenesená",K99,0)</f>
        <v>0</v>
      </c>
      <c r="BI99" s="192">
        <f>IF(O99="nulová",K99,0)</f>
        <v>0</v>
      </c>
      <c r="BJ99" s="20" t="s">
        <v>150</v>
      </c>
      <c r="BK99" s="192">
        <f>ROUND(P99*H99,2)</f>
        <v>0</v>
      </c>
      <c r="BL99" s="20" t="s">
        <v>185</v>
      </c>
      <c r="BM99" s="191" t="s">
        <v>150</v>
      </c>
    </row>
    <row r="100" spans="1:65" s="2" customFormat="1" ht="16.5" customHeight="1">
      <c r="A100" s="37"/>
      <c r="B100" s="38"/>
      <c r="C100" s="179" t="s">
        <v>150</v>
      </c>
      <c r="D100" s="179" t="s">
        <v>144</v>
      </c>
      <c r="E100" s="180" t="s">
        <v>904</v>
      </c>
      <c r="F100" s="181" t="s">
        <v>905</v>
      </c>
      <c r="G100" s="182" t="s">
        <v>906</v>
      </c>
      <c r="H100" s="183">
        <v>1</v>
      </c>
      <c r="I100" s="184"/>
      <c r="J100" s="184"/>
      <c r="K100" s="185">
        <f>ROUND(P100*H100,2)</f>
        <v>0</v>
      </c>
      <c r="L100" s="181" t="s">
        <v>148</v>
      </c>
      <c r="M100" s="42"/>
      <c r="N100" s="186" t="s">
        <v>22</v>
      </c>
      <c r="O100" s="187" t="s">
        <v>46</v>
      </c>
      <c r="P100" s="188">
        <f>I100+J100</f>
        <v>0</v>
      </c>
      <c r="Q100" s="188">
        <f>ROUND(I100*H100,2)</f>
        <v>0</v>
      </c>
      <c r="R100" s="188">
        <f>ROUND(J100*H100,2)</f>
        <v>0</v>
      </c>
      <c r="S100" s="67"/>
      <c r="T100" s="189">
        <f>S100*H100</f>
        <v>0</v>
      </c>
      <c r="U100" s="189">
        <v>0</v>
      </c>
      <c r="V100" s="189">
        <f>U100*H100</f>
        <v>0</v>
      </c>
      <c r="W100" s="189">
        <v>0</v>
      </c>
      <c r="X100" s="190">
        <f>W100*H100</f>
        <v>0</v>
      </c>
      <c r="Y100" s="37"/>
      <c r="Z100" s="37"/>
      <c r="AA100" s="37"/>
      <c r="AB100" s="37"/>
      <c r="AC100" s="37"/>
      <c r="AD100" s="37"/>
      <c r="AE100" s="37"/>
      <c r="AR100" s="191" t="s">
        <v>185</v>
      </c>
      <c r="AT100" s="191" t="s">
        <v>144</v>
      </c>
      <c r="AU100" s="191" t="s">
        <v>150</v>
      </c>
      <c r="AY100" s="20" t="s">
        <v>141</v>
      </c>
      <c r="BE100" s="192">
        <f>IF(O100="základní",K100,0)</f>
        <v>0</v>
      </c>
      <c r="BF100" s="192">
        <f>IF(O100="snížená",K100,0)</f>
        <v>0</v>
      </c>
      <c r="BG100" s="192">
        <f>IF(O100="zákl. přenesená",K100,0)</f>
        <v>0</v>
      </c>
      <c r="BH100" s="192">
        <f>IF(O100="sníž. přenesená",K100,0)</f>
        <v>0</v>
      </c>
      <c r="BI100" s="192">
        <f>IF(O100="nulová",K100,0)</f>
        <v>0</v>
      </c>
      <c r="BJ100" s="20" t="s">
        <v>150</v>
      </c>
      <c r="BK100" s="192">
        <f>ROUND(P100*H100,2)</f>
        <v>0</v>
      </c>
      <c r="BL100" s="20" t="s">
        <v>185</v>
      </c>
      <c r="BM100" s="191" t="s">
        <v>185</v>
      </c>
    </row>
    <row r="101" spans="1:65" s="2" customFormat="1" ht="16.5" customHeight="1">
      <c r="A101" s="37"/>
      <c r="B101" s="38"/>
      <c r="C101" s="179" t="s">
        <v>159</v>
      </c>
      <c r="D101" s="179" t="s">
        <v>144</v>
      </c>
      <c r="E101" s="180" t="s">
        <v>907</v>
      </c>
      <c r="F101" s="181" t="s">
        <v>908</v>
      </c>
      <c r="G101" s="182" t="s">
        <v>551</v>
      </c>
      <c r="H101" s="259"/>
      <c r="I101" s="184"/>
      <c r="J101" s="184"/>
      <c r="K101" s="185">
        <f>ROUND(P101*H101,2)</f>
        <v>0</v>
      </c>
      <c r="L101" s="181" t="s">
        <v>148</v>
      </c>
      <c r="M101" s="42"/>
      <c r="N101" s="186" t="s">
        <v>22</v>
      </c>
      <c r="O101" s="187" t="s">
        <v>46</v>
      </c>
      <c r="P101" s="188">
        <f>I101+J101</f>
        <v>0</v>
      </c>
      <c r="Q101" s="188">
        <f>ROUND(I101*H101,2)</f>
        <v>0</v>
      </c>
      <c r="R101" s="188">
        <f>ROUND(J101*H101,2)</f>
        <v>0</v>
      </c>
      <c r="S101" s="67"/>
      <c r="T101" s="189">
        <f>S101*H101</f>
        <v>0</v>
      </c>
      <c r="U101" s="189">
        <v>0</v>
      </c>
      <c r="V101" s="189">
        <f>U101*H101</f>
        <v>0</v>
      </c>
      <c r="W101" s="189">
        <v>0</v>
      </c>
      <c r="X101" s="190">
        <f>W101*H101</f>
        <v>0</v>
      </c>
      <c r="Y101" s="37"/>
      <c r="Z101" s="37"/>
      <c r="AA101" s="37"/>
      <c r="AB101" s="37"/>
      <c r="AC101" s="37"/>
      <c r="AD101" s="37"/>
      <c r="AE101" s="37"/>
      <c r="AR101" s="191" t="s">
        <v>185</v>
      </c>
      <c r="AT101" s="191" t="s">
        <v>144</v>
      </c>
      <c r="AU101" s="191" t="s">
        <v>150</v>
      </c>
      <c r="AY101" s="20" t="s">
        <v>141</v>
      </c>
      <c r="BE101" s="192">
        <f>IF(O101="základní",K101,0)</f>
        <v>0</v>
      </c>
      <c r="BF101" s="192">
        <f>IF(O101="snížená",K101,0)</f>
        <v>0</v>
      </c>
      <c r="BG101" s="192">
        <f>IF(O101="zákl. přenesená",K101,0)</f>
        <v>0</v>
      </c>
      <c r="BH101" s="192">
        <f>IF(O101="sníž. přenesená",K101,0)</f>
        <v>0</v>
      </c>
      <c r="BI101" s="192">
        <f>IF(O101="nulová",K101,0)</f>
        <v>0</v>
      </c>
      <c r="BJ101" s="20" t="s">
        <v>150</v>
      </c>
      <c r="BK101" s="192">
        <f>ROUND(P101*H101,2)</f>
        <v>0</v>
      </c>
      <c r="BL101" s="20" t="s">
        <v>185</v>
      </c>
      <c r="BM101" s="191" t="s">
        <v>211</v>
      </c>
    </row>
    <row r="102" spans="1:65" s="2" customFormat="1" ht="16.5" customHeight="1">
      <c r="A102" s="37"/>
      <c r="B102" s="38"/>
      <c r="C102" s="179" t="s">
        <v>185</v>
      </c>
      <c r="D102" s="179" t="s">
        <v>144</v>
      </c>
      <c r="E102" s="180" t="s">
        <v>909</v>
      </c>
      <c r="F102" s="181" t="s">
        <v>910</v>
      </c>
      <c r="G102" s="182" t="s">
        <v>551</v>
      </c>
      <c r="H102" s="259"/>
      <c r="I102" s="184"/>
      <c r="J102" s="184"/>
      <c r="K102" s="185">
        <f>ROUND(P102*H102,2)</f>
        <v>0</v>
      </c>
      <c r="L102" s="181" t="s">
        <v>148</v>
      </c>
      <c r="M102" s="42"/>
      <c r="N102" s="186" t="s">
        <v>22</v>
      </c>
      <c r="O102" s="187" t="s">
        <v>46</v>
      </c>
      <c r="P102" s="188">
        <f>I102+J102</f>
        <v>0</v>
      </c>
      <c r="Q102" s="188">
        <f>ROUND(I102*H102,2)</f>
        <v>0</v>
      </c>
      <c r="R102" s="188">
        <f>ROUND(J102*H102,2)</f>
        <v>0</v>
      </c>
      <c r="S102" s="67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Y102" s="37"/>
      <c r="Z102" s="37"/>
      <c r="AA102" s="37"/>
      <c r="AB102" s="37"/>
      <c r="AC102" s="37"/>
      <c r="AD102" s="37"/>
      <c r="AE102" s="37"/>
      <c r="AR102" s="191" t="s">
        <v>185</v>
      </c>
      <c r="AT102" s="191" t="s">
        <v>144</v>
      </c>
      <c r="AU102" s="191" t="s">
        <v>150</v>
      </c>
      <c r="AY102" s="20" t="s">
        <v>141</v>
      </c>
      <c r="BE102" s="192">
        <f>IF(O102="základní",K102,0)</f>
        <v>0</v>
      </c>
      <c r="BF102" s="192">
        <f>IF(O102="snížená",K102,0)</f>
        <v>0</v>
      </c>
      <c r="BG102" s="192">
        <f>IF(O102="zákl. přenesená",K102,0)</f>
        <v>0</v>
      </c>
      <c r="BH102" s="192">
        <f>IF(O102="sníž. přenesená",K102,0)</f>
        <v>0</v>
      </c>
      <c r="BI102" s="192">
        <f>IF(O102="nulová",K102,0)</f>
        <v>0</v>
      </c>
      <c r="BJ102" s="20" t="s">
        <v>150</v>
      </c>
      <c r="BK102" s="192">
        <f>ROUND(P102*H102,2)</f>
        <v>0</v>
      </c>
      <c r="BL102" s="20" t="s">
        <v>185</v>
      </c>
      <c r="BM102" s="191" t="s">
        <v>308</v>
      </c>
    </row>
    <row r="103" spans="1:65" s="12" customFormat="1" ht="22.9" customHeight="1">
      <c r="B103" s="162"/>
      <c r="C103" s="163"/>
      <c r="D103" s="164" t="s">
        <v>75</v>
      </c>
      <c r="E103" s="177" t="s">
        <v>911</v>
      </c>
      <c r="F103" s="177" t="s">
        <v>912</v>
      </c>
      <c r="G103" s="163"/>
      <c r="H103" s="163"/>
      <c r="I103" s="166"/>
      <c r="J103" s="166"/>
      <c r="K103" s="178">
        <f>BK103</f>
        <v>0</v>
      </c>
      <c r="L103" s="163"/>
      <c r="M103" s="168"/>
      <c r="N103" s="169"/>
      <c r="O103" s="170"/>
      <c r="P103" s="170"/>
      <c r="Q103" s="171">
        <f>SUM(Q104:Q109)</f>
        <v>0</v>
      </c>
      <c r="R103" s="171">
        <f>SUM(R104:R109)</f>
        <v>0</v>
      </c>
      <c r="S103" s="170"/>
      <c r="T103" s="172">
        <f>SUM(T104:T109)</f>
        <v>0</v>
      </c>
      <c r="U103" s="170"/>
      <c r="V103" s="172">
        <f>SUM(V104:V109)</f>
        <v>0</v>
      </c>
      <c r="W103" s="170"/>
      <c r="X103" s="173">
        <f>SUM(X104:X109)</f>
        <v>0</v>
      </c>
      <c r="AR103" s="174" t="s">
        <v>84</v>
      </c>
      <c r="AT103" s="175" t="s">
        <v>75</v>
      </c>
      <c r="AU103" s="175" t="s">
        <v>84</v>
      </c>
      <c r="AY103" s="174" t="s">
        <v>141</v>
      </c>
      <c r="BK103" s="176">
        <f>SUM(BK104:BK109)</f>
        <v>0</v>
      </c>
    </row>
    <row r="104" spans="1:65" s="2" customFormat="1" ht="16.5" customHeight="1">
      <c r="A104" s="37"/>
      <c r="B104" s="38"/>
      <c r="C104" s="179" t="s">
        <v>185</v>
      </c>
      <c r="D104" s="179" t="s">
        <v>144</v>
      </c>
      <c r="E104" s="180" t="s">
        <v>913</v>
      </c>
      <c r="F104" s="181" t="s">
        <v>914</v>
      </c>
      <c r="G104" s="182" t="s">
        <v>362</v>
      </c>
      <c r="H104" s="183">
        <v>4</v>
      </c>
      <c r="I104" s="184"/>
      <c r="J104" s="184"/>
      <c r="K104" s="185">
        <f t="shared" ref="K104:K109" si="1">ROUND(P104*H104,2)</f>
        <v>0</v>
      </c>
      <c r="L104" s="181" t="s">
        <v>148</v>
      </c>
      <c r="M104" s="42"/>
      <c r="N104" s="186" t="s">
        <v>22</v>
      </c>
      <c r="O104" s="187" t="s">
        <v>46</v>
      </c>
      <c r="P104" s="188">
        <f t="shared" ref="P104:P109" si="2">I104+J104</f>
        <v>0</v>
      </c>
      <c r="Q104" s="188">
        <f t="shared" ref="Q104:Q109" si="3">ROUND(I104*H104,2)</f>
        <v>0</v>
      </c>
      <c r="R104" s="188">
        <f t="shared" ref="R104:R109" si="4">ROUND(J104*H104,2)</f>
        <v>0</v>
      </c>
      <c r="S104" s="67"/>
      <c r="T104" s="189">
        <f t="shared" ref="T104:T109" si="5">S104*H104</f>
        <v>0</v>
      </c>
      <c r="U104" s="189">
        <v>0</v>
      </c>
      <c r="V104" s="189">
        <f t="shared" ref="V104:V109" si="6">U104*H104</f>
        <v>0</v>
      </c>
      <c r="W104" s="189">
        <v>0</v>
      </c>
      <c r="X104" s="190">
        <f t="shared" ref="X104:X109" si="7">W104*H104</f>
        <v>0</v>
      </c>
      <c r="Y104" s="37"/>
      <c r="Z104" s="37"/>
      <c r="AA104" s="37"/>
      <c r="AB104" s="37"/>
      <c r="AC104" s="37"/>
      <c r="AD104" s="37"/>
      <c r="AE104" s="37"/>
      <c r="AR104" s="191" t="s">
        <v>185</v>
      </c>
      <c r="AT104" s="191" t="s">
        <v>144</v>
      </c>
      <c r="AU104" s="191" t="s">
        <v>150</v>
      </c>
      <c r="AY104" s="20" t="s">
        <v>141</v>
      </c>
      <c r="BE104" s="192">
        <f t="shared" ref="BE104:BE109" si="8">IF(O104="základní",K104,0)</f>
        <v>0</v>
      </c>
      <c r="BF104" s="192">
        <f t="shared" ref="BF104:BF109" si="9">IF(O104="snížená",K104,0)</f>
        <v>0</v>
      </c>
      <c r="BG104" s="192">
        <f t="shared" ref="BG104:BG109" si="10">IF(O104="zákl. přenesená",K104,0)</f>
        <v>0</v>
      </c>
      <c r="BH104" s="192">
        <f t="shared" ref="BH104:BH109" si="11">IF(O104="sníž. přenesená",K104,0)</f>
        <v>0</v>
      </c>
      <c r="BI104" s="192">
        <f t="shared" ref="BI104:BI109" si="12">IF(O104="nulová",K104,0)</f>
        <v>0</v>
      </c>
      <c r="BJ104" s="20" t="s">
        <v>150</v>
      </c>
      <c r="BK104" s="192">
        <f t="shared" ref="BK104:BK109" si="13">ROUND(P104*H104,2)</f>
        <v>0</v>
      </c>
      <c r="BL104" s="20" t="s">
        <v>185</v>
      </c>
      <c r="BM104" s="191" t="s">
        <v>396</v>
      </c>
    </row>
    <row r="105" spans="1:65" s="2" customFormat="1" ht="16.5" customHeight="1">
      <c r="A105" s="37"/>
      <c r="B105" s="38"/>
      <c r="C105" s="179" t="s">
        <v>211</v>
      </c>
      <c r="D105" s="179" t="s">
        <v>144</v>
      </c>
      <c r="E105" s="180" t="s">
        <v>917</v>
      </c>
      <c r="F105" s="181" t="s">
        <v>918</v>
      </c>
      <c r="G105" s="182" t="s">
        <v>362</v>
      </c>
      <c r="H105" s="183">
        <v>5</v>
      </c>
      <c r="I105" s="184"/>
      <c r="J105" s="184"/>
      <c r="K105" s="185">
        <f t="shared" si="1"/>
        <v>0</v>
      </c>
      <c r="L105" s="181" t="s">
        <v>148</v>
      </c>
      <c r="M105" s="42"/>
      <c r="N105" s="186" t="s">
        <v>22</v>
      </c>
      <c r="O105" s="187" t="s">
        <v>46</v>
      </c>
      <c r="P105" s="188">
        <f t="shared" si="2"/>
        <v>0</v>
      </c>
      <c r="Q105" s="188">
        <f t="shared" si="3"/>
        <v>0</v>
      </c>
      <c r="R105" s="188">
        <f t="shared" si="4"/>
        <v>0</v>
      </c>
      <c r="S105" s="67"/>
      <c r="T105" s="189">
        <f t="shared" si="5"/>
        <v>0</v>
      </c>
      <c r="U105" s="189">
        <v>0</v>
      </c>
      <c r="V105" s="189">
        <f t="shared" si="6"/>
        <v>0</v>
      </c>
      <c r="W105" s="189">
        <v>0</v>
      </c>
      <c r="X105" s="190">
        <f t="shared" si="7"/>
        <v>0</v>
      </c>
      <c r="Y105" s="37"/>
      <c r="Z105" s="37"/>
      <c r="AA105" s="37"/>
      <c r="AB105" s="37"/>
      <c r="AC105" s="37"/>
      <c r="AD105" s="37"/>
      <c r="AE105" s="37"/>
      <c r="AR105" s="191" t="s">
        <v>185</v>
      </c>
      <c r="AT105" s="191" t="s">
        <v>144</v>
      </c>
      <c r="AU105" s="191" t="s">
        <v>150</v>
      </c>
      <c r="AY105" s="20" t="s">
        <v>141</v>
      </c>
      <c r="BE105" s="192">
        <f t="shared" si="8"/>
        <v>0</v>
      </c>
      <c r="BF105" s="192">
        <f t="shared" si="9"/>
        <v>0</v>
      </c>
      <c r="BG105" s="192">
        <f t="shared" si="10"/>
        <v>0</v>
      </c>
      <c r="BH105" s="192">
        <f t="shared" si="11"/>
        <v>0</v>
      </c>
      <c r="BI105" s="192">
        <f t="shared" si="12"/>
        <v>0</v>
      </c>
      <c r="BJ105" s="20" t="s">
        <v>150</v>
      </c>
      <c r="BK105" s="192">
        <f t="shared" si="13"/>
        <v>0</v>
      </c>
      <c r="BL105" s="20" t="s">
        <v>185</v>
      </c>
      <c r="BM105" s="191" t="s">
        <v>9</v>
      </c>
    </row>
    <row r="106" spans="1:65" s="2" customFormat="1" ht="21.75" customHeight="1">
      <c r="A106" s="37"/>
      <c r="B106" s="38"/>
      <c r="C106" s="179" t="s">
        <v>9</v>
      </c>
      <c r="D106" s="179" t="s">
        <v>144</v>
      </c>
      <c r="E106" s="180" t="s">
        <v>921</v>
      </c>
      <c r="F106" s="181" t="s">
        <v>922</v>
      </c>
      <c r="G106" s="182" t="s">
        <v>362</v>
      </c>
      <c r="H106" s="183">
        <v>9</v>
      </c>
      <c r="I106" s="184"/>
      <c r="J106" s="184"/>
      <c r="K106" s="185">
        <f t="shared" si="1"/>
        <v>0</v>
      </c>
      <c r="L106" s="181" t="s">
        <v>148</v>
      </c>
      <c r="M106" s="42"/>
      <c r="N106" s="186" t="s">
        <v>22</v>
      </c>
      <c r="O106" s="187" t="s">
        <v>46</v>
      </c>
      <c r="P106" s="188">
        <f t="shared" si="2"/>
        <v>0</v>
      </c>
      <c r="Q106" s="188">
        <f t="shared" si="3"/>
        <v>0</v>
      </c>
      <c r="R106" s="188">
        <f t="shared" si="4"/>
        <v>0</v>
      </c>
      <c r="S106" s="67"/>
      <c r="T106" s="189">
        <f t="shared" si="5"/>
        <v>0</v>
      </c>
      <c r="U106" s="189">
        <v>0</v>
      </c>
      <c r="V106" s="189">
        <f t="shared" si="6"/>
        <v>0</v>
      </c>
      <c r="W106" s="189">
        <v>0</v>
      </c>
      <c r="X106" s="190">
        <f t="shared" si="7"/>
        <v>0</v>
      </c>
      <c r="Y106" s="37"/>
      <c r="Z106" s="37"/>
      <c r="AA106" s="37"/>
      <c r="AB106" s="37"/>
      <c r="AC106" s="37"/>
      <c r="AD106" s="37"/>
      <c r="AE106" s="37"/>
      <c r="AR106" s="191" t="s">
        <v>185</v>
      </c>
      <c r="AT106" s="191" t="s">
        <v>144</v>
      </c>
      <c r="AU106" s="191" t="s">
        <v>150</v>
      </c>
      <c r="AY106" s="20" t="s">
        <v>141</v>
      </c>
      <c r="BE106" s="192">
        <f t="shared" si="8"/>
        <v>0</v>
      </c>
      <c r="BF106" s="192">
        <f t="shared" si="9"/>
        <v>0</v>
      </c>
      <c r="BG106" s="192">
        <f t="shared" si="10"/>
        <v>0</v>
      </c>
      <c r="BH106" s="192">
        <f t="shared" si="11"/>
        <v>0</v>
      </c>
      <c r="BI106" s="192">
        <f t="shared" si="12"/>
        <v>0</v>
      </c>
      <c r="BJ106" s="20" t="s">
        <v>150</v>
      </c>
      <c r="BK106" s="192">
        <f t="shared" si="13"/>
        <v>0</v>
      </c>
      <c r="BL106" s="20" t="s">
        <v>185</v>
      </c>
      <c r="BM106" s="191" t="s">
        <v>835</v>
      </c>
    </row>
    <row r="107" spans="1:65" s="2" customFormat="1" ht="16.5" customHeight="1">
      <c r="A107" s="37"/>
      <c r="B107" s="38"/>
      <c r="C107" s="179" t="s">
        <v>420</v>
      </c>
      <c r="D107" s="179" t="s">
        <v>144</v>
      </c>
      <c r="E107" s="180" t="s">
        <v>925</v>
      </c>
      <c r="F107" s="181" t="s">
        <v>926</v>
      </c>
      <c r="G107" s="182" t="s">
        <v>155</v>
      </c>
      <c r="H107" s="183">
        <v>3</v>
      </c>
      <c r="I107" s="184"/>
      <c r="J107" s="184"/>
      <c r="K107" s="185">
        <f t="shared" si="1"/>
        <v>0</v>
      </c>
      <c r="L107" s="181" t="s">
        <v>148</v>
      </c>
      <c r="M107" s="42"/>
      <c r="N107" s="186" t="s">
        <v>22</v>
      </c>
      <c r="O107" s="187" t="s">
        <v>46</v>
      </c>
      <c r="P107" s="188">
        <f t="shared" si="2"/>
        <v>0</v>
      </c>
      <c r="Q107" s="188">
        <f t="shared" si="3"/>
        <v>0</v>
      </c>
      <c r="R107" s="188">
        <f t="shared" si="4"/>
        <v>0</v>
      </c>
      <c r="S107" s="67"/>
      <c r="T107" s="189">
        <f t="shared" si="5"/>
        <v>0</v>
      </c>
      <c r="U107" s="189">
        <v>0</v>
      </c>
      <c r="V107" s="189">
        <f t="shared" si="6"/>
        <v>0</v>
      </c>
      <c r="W107" s="189">
        <v>0</v>
      </c>
      <c r="X107" s="190">
        <f t="shared" si="7"/>
        <v>0</v>
      </c>
      <c r="Y107" s="37"/>
      <c r="Z107" s="37"/>
      <c r="AA107" s="37"/>
      <c r="AB107" s="37"/>
      <c r="AC107" s="37"/>
      <c r="AD107" s="37"/>
      <c r="AE107" s="37"/>
      <c r="AR107" s="191" t="s">
        <v>185</v>
      </c>
      <c r="AT107" s="191" t="s">
        <v>144</v>
      </c>
      <c r="AU107" s="191" t="s">
        <v>150</v>
      </c>
      <c r="AY107" s="20" t="s">
        <v>141</v>
      </c>
      <c r="BE107" s="192">
        <f t="shared" si="8"/>
        <v>0</v>
      </c>
      <c r="BF107" s="192">
        <f t="shared" si="9"/>
        <v>0</v>
      </c>
      <c r="BG107" s="192">
        <f t="shared" si="10"/>
        <v>0</v>
      </c>
      <c r="BH107" s="192">
        <f t="shared" si="11"/>
        <v>0</v>
      </c>
      <c r="BI107" s="192">
        <f t="shared" si="12"/>
        <v>0</v>
      </c>
      <c r="BJ107" s="20" t="s">
        <v>150</v>
      </c>
      <c r="BK107" s="192">
        <f t="shared" si="13"/>
        <v>0</v>
      </c>
      <c r="BL107" s="20" t="s">
        <v>185</v>
      </c>
      <c r="BM107" s="191" t="s">
        <v>371</v>
      </c>
    </row>
    <row r="108" spans="1:65" s="2" customFormat="1" ht="24.2" customHeight="1">
      <c r="A108" s="37"/>
      <c r="B108" s="38"/>
      <c r="C108" s="179" t="s">
        <v>821</v>
      </c>
      <c r="D108" s="179" t="s">
        <v>144</v>
      </c>
      <c r="E108" s="180" t="s">
        <v>931</v>
      </c>
      <c r="F108" s="181" t="s">
        <v>932</v>
      </c>
      <c r="G108" s="182" t="s">
        <v>362</v>
      </c>
      <c r="H108" s="183">
        <v>9</v>
      </c>
      <c r="I108" s="184"/>
      <c r="J108" s="184"/>
      <c r="K108" s="185">
        <f t="shared" si="1"/>
        <v>0</v>
      </c>
      <c r="L108" s="181" t="s">
        <v>148</v>
      </c>
      <c r="M108" s="42"/>
      <c r="N108" s="186" t="s">
        <v>22</v>
      </c>
      <c r="O108" s="187" t="s">
        <v>46</v>
      </c>
      <c r="P108" s="188">
        <f t="shared" si="2"/>
        <v>0</v>
      </c>
      <c r="Q108" s="188">
        <f t="shared" si="3"/>
        <v>0</v>
      </c>
      <c r="R108" s="188">
        <f t="shared" si="4"/>
        <v>0</v>
      </c>
      <c r="S108" s="67"/>
      <c r="T108" s="189">
        <f t="shared" si="5"/>
        <v>0</v>
      </c>
      <c r="U108" s="189">
        <v>0</v>
      </c>
      <c r="V108" s="189">
        <f t="shared" si="6"/>
        <v>0</v>
      </c>
      <c r="W108" s="189">
        <v>0</v>
      </c>
      <c r="X108" s="190">
        <f t="shared" si="7"/>
        <v>0</v>
      </c>
      <c r="Y108" s="37"/>
      <c r="Z108" s="37"/>
      <c r="AA108" s="37"/>
      <c r="AB108" s="37"/>
      <c r="AC108" s="37"/>
      <c r="AD108" s="37"/>
      <c r="AE108" s="37"/>
      <c r="AR108" s="191" t="s">
        <v>185</v>
      </c>
      <c r="AT108" s="191" t="s">
        <v>144</v>
      </c>
      <c r="AU108" s="191" t="s">
        <v>150</v>
      </c>
      <c r="AY108" s="20" t="s">
        <v>141</v>
      </c>
      <c r="BE108" s="192">
        <f t="shared" si="8"/>
        <v>0</v>
      </c>
      <c r="BF108" s="192">
        <f t="shared" si="9"/>
        <v>0</v>
      </c>
      <c r="BG108" s="192">
        <f t="shared" si="10"/>
        <v>0</v>
      </c>
      <c r="BH108" s="192">
        <f t="shared" si="11"/>
        <v>0</v>
      </c>
      <c r="BI108" s="192">
        <f t="shared" si="12"/>
        <v>0</v>
      </c>
      <c r="BJ108" s="20" t="s">
        <v>150</v>
      </c>
      <c r="BK108" s="192">
        <f t="shared" si="13"/>
        <v>0</v>
      </c>
      <c r="BL108" s="20" t="s">
        <v>185</v>
      </c>
      <c r="BM108" s="191" t="s">
        <v>851</v>
      </c>
    </row>
    <row r="109" spans="1:65" s="2" customFormat="1" ht="24.2" customHeight="1">
      <c r="A109" s="37"/>
      <c r="B109" s="38"/>
      <c r="C109" s="179" t="s">
        <v>826</v>
      </c>
      <c r="D109" s="179" t="s">
        <v>144</v>
      </c>
      <c r="E109" s="180" t="s">
        <v>934</v>
      </c>
      <c r="F109" s="181" t="s">
        <v>935</v>
      </c>
      <c r="G109" s="182" t="s">
        <v>551</v>
      </c>
      <c r="H109" s="259"/>
      <c r="I109" s="184"/>
      <c r="J109" s="184"/>
      <c r="K109" s="185">
        <f t="shared" si="1"/>
        <v>0</v>
      </c>
      <c r="L109" s="181" t="s">
        <v>148</v>
      </c>
      <c r="M109" s="42"/>
      <c r="N109" s="186" t="s">
        <v>22</v>
      </c>
      <c r="O109" s="187" t="s">
        <v>46</v>
      </c>
      <c r="P109" s="188">
        <f t="shared" si="2"/>
        <v>0</v>
      </c>
      <c r="Q109" s="188">
        <f t="shared" si="3"/>
        <v>0</v>
      </c>
      <c r="R109" s="188">
        <f t="shared" si="4"/>
        <v>0</v>
      </c>
      <c r="S109" s="67"/>
      <c r="T109" s="189">
        <f t="shared" si="5"/>
        <v>0</v>
      </c>
      <c r="U109" s="189">
        <v>0</v>
      </c>
      <c r="V109" s="189">
        <f t="shared" si="6"/>
        <v>0</v>
      </c>
      <c r="W109" s="189">
        <v>0</v>
      </c>
      <c r="X109" s="190">
        <f t="shared" si="7"/>
        <v>0</v>
      </c>
      <c r="Y109" s="37"/>
      <c r="Z109" s="37"/>
      <c r="AA109" s="37"/>
      <c r="AB109" s="37"/>
      <c r="AC109" s="37"/>
      <c r="AD109" s="37"/>
      <c r="AE109" s="37"/>
      <c r="AR109" s="191" t="s">
        <v>185</v>
      </c>
      <c r="AT109" s="191" t="s">
        <v>144</v>
      </c>
      <c r="AU109" s="191" t="s">
        <v>150</v>
      </c>
      <c r="AY109" s="20" t="s">
        <v>141</v>
      </c>
      <c r="BE109" s="192">
        <f t="shared" si="8"/>
        <v>0</v>
      </c>
      <c r="BF109" s="192">
        <f t="shared" si="9"/>
        <v>0</v>
      </c>
      <c r="BG109" s="192">
        <f t="shared" si="10"/>
        <v>0</v>
      </c>
      <c r="BH109" s="192">
        <f t="shared" si="11"/>
        <v>0</v>
      </c>
      <c r="BI109" s="192">
        <f t="shared" si="12"/>
        <v>0</v>
      </c>
      <c r="BJ109" s="20" t="s">
        <v>150</v>
      </c>
      <c r="BK109" s="192">
        <f t="shared" si="13"/>
        <v>0</v>
      </c>
      <c r="BL109" s="20" t="s">
        <v>185</v>
      </c>
      <c r="BM109" s="191" t="s">
        <v>826</v>
      </c>
    </row>
    <row r="110" spans="1:65" s="12" customFormat="1" ht="22.9" customHeight="1">
      <c r="B110" s="162"/>
      <c r="C110" s="163"/>
      <c r="D110" s="164" t="s">
        <v>75</v>
      </c>
      <c r="E110" s="177" t="s">
        <v>936</v>
      </c>
      <c r="F110" s="177" t="s">
        <v>937</v>
      </c>
      <c r="G110" s="163"/>
      <c r="H110" s="163"/>
      <c r="I110" s="166"/>
      <c r="J110" s="166"/>
      <c r="K110" s="178">
        <f>BK110</f>
        <v>0</v>
      </c>
      <c r="L110" s="163"/>
      <c r="M110" s="168"/>
      <c r="N110" s="169"/>
      <c r="O110" s="170"/>
      <c r="P110" s="170"/>
      <c r="Q110" s="171">
        <f>SUM(Q111:Q116)</f>
        <v>0</v>
      </c>
      <c r="R110" s="171">
        <f>SUM(R111:R116)</f>
        <v>0</v>
      </c>
      <c r="S110" s="170"/>
      <c r="T110" s="172">
        <f>SUM(T111:T116)</f>
        <v>0</v>
      </c>
      <c r="U110" s="170"/>
      <c r="V110" s="172">
        <f>SUM(V111:V116)</f>
        <v>0</v>
      </c>
      <c r="W110" s="170"/>
      <c r="X110" s="173">
        <f>SUM(X111:X116)</f>
        <v>0</v>
      </c>
      <c r="AR110" s="174" t="s">
        <v>84</v>
      </c>
      <c r="AT110" s="175" t="s">
        <v>75</v>
      </c>
      <c r="AU110" s="175" t="s">
        <v>84</v>
      </c>
      <c r="AY110" s="174" t="s">
        <v>141</v>
      </c>
      <c r="BK110" s="176">
        <f>SUM(BK111:BK116)</f>
        <v>0</v>
      </c>
    </row>
    <row r="111" spans="1:65" s="2" customFormat="1" ht="24.2" customHeight="1">
      <c r="A111" s="37"/>
      <c r="B111" s="38"/>
      <c r="C111" s="179" t="s">
        <v>84</v>
      </c>
      <c r="D111" s="179" t="s">
        <v>144</v>
      </c>
      <c r="E111" s="180" t="s">
        <v>938</v>
      </c>
      <c r="F111" s="181" t="s">
        <v>939</v>
      </c>
      <c r="G111" s="182" t="s">
        <v>362</v>
      </c>
      <c r="H111" s="183">
        <v>10</v>
      </c>
      <c r="I111" s="184"/>
      <c r="J111" s="184"/>
      <c r="K111" s="185">
        <f t="shared" ref="K111:K116" si="14">ROUND(P111*H111,2)</f>
        <v>0</v>
      </c>
      <c r="L111" s="181" t="s">
        <v>148</v>
      </c>
      <c r="M111" s="42"/>
      <c r="N111" s="186" t="s">
        <v>22</v>
      </c>
      <c r="O111" s="187" t="s">
        <v>46</v>
      </c>
      <c r="P111" s="188">
        <f t="shared" ref="P111:P116" si="15">I111+J111</f>
        <v>0</v>
      </c>
      <c r="Q111" s="188">
        <f t="shared" ref="Q111:Q116" si="16">ROUND(I111*H111,2)</f>
        <v>0</v>
      </c>
      <c r="R111" s="188">
        <f t="shared" ref="R111:R116" si="17">ROUND(J111*H111,2)</f>
        <v>0</v>
      </c>
      <c r="S111" s="67"/>
      <c r="T111" s="189">
        <f t="shared" ref="T111:T116" si="18">S111*H111</f>
        <v>0</v>
      </c>
      <c r="U111" s="189">
        <v>0</v>
      </c>
      <c r="V111" s="189">
        <f t="shared" ref="V111:V116" si="19">U111*H111</f>
        <v>0</v>
      </c>
      <c r="W111" s="189">
        <v>0</v>
      </c>
      <c r="X111" s="190">
        <f t="shared" ref="X111:X116" si="20">W111*H111</f>
        <v>0</v>
      </c>
      <c r="Y111" s="37"/>
      <c r="Z111" s="37"/>
      <c r="AA111" s="37"/>
      <c r="AB111" s="37"/>
      <c r="AC111" s="37"/>
      <c r="AD111" s="37"/>
      <c r="AE111" s="37"/>
      <c r="AR111" s="191" t="s">
        <v>185</v>
      </c>
      <c r="AT111" s="191" t="s">
        <v>144</v>
      </c>
      <c r="AU111" s="191" t="s">
        <v>150</v>
      </c>
      <c r="AY111" s="20" t="s">
        <v>141</v>
      </c>
      <c r="BE111" s="192">
        <f t="shared" ref="BE111:BE116" si="21">IF(O111="základní",K111,0)</f>
        <v>0</v>
      </c>
      <c r="BF111" s="192">
        <f t="shared" ref="BF111:BF116" si="22">IF(O111="snížená",K111,0)</f>
        <v>0</v>
      </c>
      <c r="BG111" s="192">
        <f t="shared" ref="BG111:BG116" si="23">IF(O111="zákl. přenesená",K111,0)</f>
        <v>0</v>
      </c>
      <c r="BH111" s="192">
        <f t="shared" ref="BH111:BH116" si="24">IF(O111="sníž. přenesená",K111,0)</f>
        <v>0</v>
      </c>
      <c r="BI111" s="192">
        <f t="shared" ref="BI111:BI116" si="25">IF(O111="nulová",K111,0)</f>
        <v>0</v>
      </c>
      <c r="BJ111" s="20" t="s">
        <v>150</v>
      </c>
      <c r="BK111" s="192">
        <f t="shared" ref="BK111:BK116" si="26">ROUND(P111*H111,2)</f>
        <v>0</v>
      </c>
      <c r="BL111" s="20" t="s">
        <v>185</v>
      </c>
      <c r="BM111" s="191" t="s">
        <v>460</v>
      </c>
    </row>
    <row r="112" spans="1:65" s="2" customFormat="1" ht="37.9" customHeight="1">
      <c r="A112" s="37"/>
      <c r="B112" s="38"/>
      <c r="C112" s="179" t="s">
        <v>308</v>
      </c>
      <c r="D112" s="179" t="s">
        <v>144</v>
      </c>
      <c r="E112" s="180" t="s">
        <v>942</v>
      </c>
      <c r="F112" s="181" t="s">
        <v>943</v>
      </c>
      <c r="G112" s="182" t="s">
        <v>362</v>
      </c>
      <c r="H112" s="183">
        <v>10</v>
      </c>
      <c r="I112" s="184"/>
      <c r="J112" s="184"/>
      <c r="K112" s="185">
        <f t="shared" si="14"/>
        <v>0</v>
      </c>
      <c r="L112" s="181" t="s">
        <v>148</v>
      </c>
      <c r="M112" s="42"/>
      <c r="N112" s="186" t="s">
        <v>22</v>
      </c>
      <c r="O112" s="187" t="s">
        <v>46</v>
      </c>
      <c r="P112" s="188">
        <f t="shared" si="15"/>
        <v>0</v>
      </c>
      <c r="Q112" s="188">
        <f t="shared" si="16"/>
        <v>0</v>
      </c>
      <c r="R112" s="188">
        <f t="shared" si="17"/>
        <v>0</v>
      </c>
      <c r="S112" s="67"/>
      <c r="T112" s="189">
        <f t="shared" si="18"/>
        <v>0</v>
      </c>
      <c r="U112" s="189">
        <v>0</v>
      </c>
      <c r="V112" s="189">
        <f t="shared" si="19"/>
        <v>0</v>
      </c>
      <c r="W112" s="189">
        <v>0</v>
      </c>
      <c r="X112" s="190">
        <f t="shared" si="20"/>
        <v>0</v>
      </c>
      <c r="Y112" s="37"/>
      <c r="Z112" s="37"/>
      <c r="AA112" s="37"/>
      <c r="AB112" s="37"/>
      <c r="AC112" s="37"/>
      <c r="AD112" s="37"/>
      <c r="AE112" s="37"/>
      <c r="AR112" s="191" t="s">
        <v>185</v>
      </c>
      <c r="AT112" s="191" t="s">
        <v>144</v>
      </c>
      <c r="AU112" s="191" t="s">
        <v>150</v>
      </c>
      <c r="AY112" s="20" t="s">
        <v>141</v>
      </c>
      <c r="BE112" s="192">
        <f t="shared" si="21"/>
        <v>0</v>
      </c>
      <c r="BF112" s="192">
        <f t="shared" si="22"/>
        <v>0</v>
      </c>
      <c r="BG112" s="192">
        <f t="shared" si="23"/>
        <v>0</v>
      </c>
      <c r="BH112" s="192">
        <f t="shared" si="24"/>
        <v>0</v>
      </c>
      <c r="BI112" s="192">
        <f t="shared" si="25"/>
        <v>0</v>
      </c>
      <c r="BJ112" s="20" t="s">
        <v>150</v>
      </c>
      <c r="BK112" s="192">
        <f t="shared" si="26"/>
        <v>0</v>
      </c>
      <c r="BL112" s="20" t="s">
        <v>185</v>
      </c>
      <c r="BM112" s="191" t="s">
        <v>538</v>
      </c>
    </row>
    <row r="113" spans="1:65" s="2" customFormat="1" ht="24.2" customHeight="1">
      <c r="A113" s="37"/>
      <c r="B113" s="38"/>
      <c r="C113" s="179" t="s">
        <v>835</v>
      </c>
      <c r="D113" s="179" t="s">
        <v>144</v>
      </c>
      <c r="E113" s="180" t="s">
        <v>946</v>
      </c>
      <c r="F113" s="181" t="s">
        <v>947</v>
      </c>
      <c r="G113" s="182" t="s">
        <v>362</v>
      </c>
      <c r="H113" s="183">
        <v>10</v>
      </c>
      <c r="I113" s="184"/>
      <c r="J113" s="184"/>
      <c r="K113" s="185">
        <f t="shared" si="14"/>
        <v>0</v>
      </c>
      <c r="L113" s="181" t="s">
        <v>148</v>
      </c>
      <c r="M113" s="42"/>
      <c r="N113" s="186" t="s">
        <v>22</v>
      </c>
      <c r="O113" s="187" t="s">
        <v>46</v>
      </c>
      <c r="P113" s="188">
        <f t="shared" si="15"/>
        <v>0</v>
      </c>
      <c r="Q113" s="188">
        <f t="shared" si="16"/>
        <v>0</v>
      </c>
      <c r="R113" s="188">
        <f t="shared" si="17"/>
        <v>0</v>
      </c>
      <c r="S113" s="67"/>
      <c r="T113" s="189">
        <f t="shared" si="18"/>
        <v>0</v>
      </c>
      <c r="U113" s="189">
        <v>0</v>
      </c>
      <c r="V113" s="189">
        <f t="shared" si="19"/>
        <v>0</v>
      </c>
      <c r="W113" s="189">
        <v>0</v>
      </c>
      <c r="X113" s="190">
        <f t="shared" si="20"/>
        <v>0</v>
      </c>
      <c r="Y113" s="37"/>
      <c r="Z113" s="37"/>
      <c r="AA113" s="37"/>
      <c r="AB113" s="37"/>
      <c r="AC113" s="37"/>
      <c r="AD113" s="37"/>
      <c r="AE113" s="37"/>
      <c r="AR113" s="191" t="s">
        <v>185</v>
      </c>
      <c r="AT113" s="191" t="s">
        <v>144</v>
      </c>
      <c r="AU113" s="191" t="s">
        <v>150</v>
      </c>
      <c r="AY113" s="20" t="s">
        <v>141</v>
      </c>
      <c r="BE113" s="192">
        <f t="shared" si="21"/>
        <v>0</v>
      </c>
      <c r="BF113" s="192">
        <f t="shared" si="22"/>
        <v>0</v>
      </c>
      <c r="BG113" s="192">
        <f t="shared" si="23"/>
        <v>0</v>
      </c>
      <c r="BH113" s="192">
        <f t="shared" si="24"/>
        <v>0</v>
      </c>
      <c r="BI113" s="192">
        <f t="shared" si="25"/>
        <v>0</v>
      </c>
      <c r="BJ113" s="20" t="s">
        <v>150</v>
      </c>
      <c r="BK113" s="192">
        <f t="shared" si="26"/>
        <v>0</v>
      </c>
      <c r="BL113" s="20" t="s">
        <v>185</v>
      </c>
      <c r="BM113" s="191" t="s">
        <v>563</v>
      </c>
    </row>
    <row r="114" spans="1:65" s="2" customFormat="1" ht="21.75" customHeight="1">
      <c r="A114" s="37"/>
      <c r="B114" s="38"/>
      <c r="C114" s="179" t="s">
        <v>420</v>
      </c>
      <c r="D114" s="179" t="s">
        <v>144</v>
      </c>
      <c r="E114" s="180" t="s">
        <v>948</v>
      </c>
      <c r="F114" s="181" t="s">
        <v>949</v>
      </c>
      <c r="G114" s="182" t="s">
        <v>362</v>
      </c>
      <c r="H114" s="183">
        <v>10</v>
      </c>
      <c r="I114" s="184"/>
      <c r="J114" s="184"/>
      <c r="K114" s="185">
        <f t="shared" si="14"/>
        <v>0</v>
      </c>
      <c r="L114" s="181" t="s">
        <v>148</v>
      </c>
      <c r="M114" s="42"/>
      <c r="N114" s="186" t="s">
        <v>22</v>
      </c>
      <c r="O114" s="187" t="s">
        <v>46</v>
      </c>
      <c r="P114" s="188">
        <f t="shared" si="15"/>
        <v>0</v>
      </c>
      <c r="Q114" s="188">
        <f t="shared" si="16"/>
        <v>0</v>
      </c>
      <c r="R114" s="188">
        <f t="shared" si="17"/>
        <v>0</v>
      </c>
      <c r="S114" s="67"/>
      <c r="T114" s="189">
        <f t="shared" si="18"/>
        <v>0</v>
      </c>
      <c r="U114" s="189">
        <v>0</v>
      </c>
      <c r="V114" s="189">
        <f t="shared" si="19"/>
        <v>0</v>
      </c>
      <c r="W114" s="189">
        <v>0</v>
      </c>
      <c r="X114" s="190">
        <f t="shared" si="20"/>
        <v>0</v>
      </c>
      <c r="Y114" s="37"/>
      <c r="Z114" s="37"/>
      <c r="AA114" s="37"/>
      <c r="AB114" s="37"/>
      <c r="AC114" s="37"/>
      <c r="AD114" s="37"/>
      <c r="AE114" s="37"/>
      <c r="AR114" s="191" t="s">
        <v>185</v>
      </c>
      <c r="AT114" s="191" t="s">
        <v>144</v>
      </c>
      <c r="AU114" s="191" t="s">
        <v>150</v>
      </c>
      <c r="AY114" s="20" t="s">
        <v>141</v>
      </c>
      <c r="BE114" s="192">
        <f t="shared" si="21"/>
        <v>0</v>
      </c>
      <c r="BF114" s="192">
        <f t="shared" si="22"/>
        <v>0</v>
      </c>
      <c r="BG114" s="192">
        <f t="shared" si="23"/>
        <v>0</v>
      </c>
      <c r="BH114" s="192">
        <f t="shared" si="24"/>
        <v>0</v>
      </c>
      <c r="BI114" s="192">
        <f t="shared" si="25"/>
        <v>0</v>
      </c>
      <c r="BJ114" s="20" t="s">
        <v>150</v>
      </c>
      <c r="BK114" s="192">
        <f t="shared" si="26"/>
        <v>0</v>
      </c>
      <c r="BL114" s="20" t="s">
        <v>185</v>
      </c>
      <c r="BM114" s="191" t="s">
        <v>933</v>
      </c>
    </row>
    <row r="115" spans="1:65" s="2" customFormat="1" ht="21.75" customHeight="1">
      <c r="A115" s="37"/>
      <c r="B115" s="38"/>
      <c r="C115" s="179" t="s">
        <v>371</v>
      </c>
      <c r="D115" s="179" t="s">
        <v>144</v>
      </c>
      <c r="E115" s="180" t="s">
        <v>950</v>
      </c>
      <c r="F115" s="181" t="s">
        <v>951</v>
      </c>
      <c r="G115" s="182" t="s">
        <v>155</v>
      </c>
      <c r="H115" s="183">
        <v>2</v>
      </c>
      <c r="I115" s="184"/>
      <c r="J115" s="184"/>
      <c r="K115" s="185">
        <f t="shared" si="14"/>
        <v>0</v>
      </c>
      <c r="L115" s="181" t="s">
        <v>148</v>
      </c>
      <c r="M115" s="42"/>
      <c r="N115" s="186" t="s">
        <v>22</v>
      </c>
      <c r="O115" s="187" t="s">
        <v>46</v>
      </c>
      <c r="P115" s="188">
        <f t="shared" si="15"/>
        <v>0</v>
      </c>
      <c r="Q115" s="188">
        <f t="shared" si="16"/>
        <v>0</v>
      </c>
      <c r="R115" s="188">
        <f t="shared" si="17"/>
        <v>0</v>
      </c>
      <c r="S115" s="67"/>
      <c r="T115" s="189">
        <f t="shared" si="18"/>
        <v>0</v>
      </c>
      <c r="U115" s="189">
        <v>0</v>
      </c>
      <c r="V115" s="189">
        <f t="shared" si="19"/>
        <v>0</v>
      </c>
      <c r="W115" s="189">
        <v>0</v>
      </c>
      <c r="X115" s="190">
        <f t="shared" si="20"/>
        <v>0</v>
      </c>
      <c r="Y115" s="37"/>
      <c r="Z115" s="37"/>
      <c r="AA115" s="37"/>
      <c r="AB115" s="37"/>
      <c r="AC115" s="37"/>
      <c r="AD115" s="37"/>
      <c r="AE115" s="37"/>
      <c r="AR115" s="191" t="s">
        <v>185</v>
      </c>
      <c r="AT115" s="191" t="s">
        <v>144</v>
      </c>
      <c r="AU115" s="191" t="s">
        <v>150</v>
      </c>
      <c r="AY115" s="20" t="s">
        <v>141</v>
      </c>
      <c r="BE115" s="192">
        <f t="shared" si="21"/>
        <v>0</v>
      </c>
      <c r="BF115" s="192">
        <f t="shared" si="22"/>
        <v>0</v>
      </c>
      <c r="BG115" s="192">
        <f t="shared" si="23"/>
        <v>0</v>
      </c>
      <c r="BH115" s="192">
        <f t="shared" si="24"/>
        <v>0</v>
      </c>
      <c r="BI115" s="192">
        <f t="shared" si="25"/>
        <v>0</v>
      </c>
      <c r="BJ115" s="20" t="s">
        <v>150</v>
      </c>
      <c r="BK115" s="192">
        <f t="shared" si="26"/>
        <v>0</v>
      </c>
      <c r="BL115" s="20" t="s">
        <v>185</v>
      </c>
      <c r="BM115" s="191" t="s">
        <v>638</v>
      </c>
    </row>
    <row r="116" spans="1:65" s="2" customFormat="1" ht="24.2" customHeight="1">
      <c r="A116" s="37"/>
      <c r="B116" s="38"/>
      <c r="C116" s="179" t="s">
        <v>851</v>
      </c>
      <c r="D116" s="179" t="s">
        <v>144</v>
      </c>
      <c r="E116" s="180" t="s">
        <v>952</v>
      </c>
      <c r="F116" s="181" t="s">
        <v>953</v>
      </c>
      <c r="G116" s="182" t="s">
        <v>551</v>
      </c>
      <c r="H116" s="259"/>
      <c r="I116" s="184"/>
      <c r="J116" s="184"/>
      <c r="K116" s="185">
        <f t="shared" si="14"/>
        <v>0</v>
      </c>
      <c r="L116" s="181" t="s">
        <v>148</v>
      </c>
      <c r="M116" s="42"/>
      <c r="N116" s="186" t="s">
        <v>22</v>
      </c>
      <c r="O116" s="187" t="s">
        <v>46</v>
      </c>
      <c r="P116" s="188">
        <f t="shared" si="15"/>
        <v>0</v>
      </c>
      <c r="Q116" s="188">
        <f t="shared" si="16"/>
        <v>0</v>
      </c>
      <c r="R116" s="188">
        <f t="shared" si="17"/>
        <v>0</v>
      </c>
      <c r="S116" s="67"/>
      <c r="T116" s="189">
        <f t="shared" si="18"/>
        <v>0</v>
      </c>
      <c r="U116" s="189">
        <v>0</v>
      </c>
      <c r="V116" s="189">
        <f t="shared" si="19"/>
        <v>0</v>
      </c>
      <c r="W116" s="189">
        <v>0</v>
      </c>
      <c r="X116" s="190">
        <f t="shared" si="20"/>
        <v>0</v>
      </c>
      <c r="Y116" s="37"/>
      <c r="Z116" s="37"/>
      <c r="AA116" s="37"/>
      <c r="AB116" s="37"/>
      <c r="AC116" s="37"/>
      <c r="AD116" s="37"/>
      <c r="AE116" s="37"/>
      <c r="AR116" s="191" t="s">
        <v>185</v>
      </c>
      <c r="AT116" s="191" t="s">
        <v>144</v>
      </c>
      <c r="AU116" s="191" t="s">
        <v>150</v>
      </c>
      <c r="AY116" s="20" t="s">
        <v>141</v>
      </c>
      <c r="BE116" s="192">
        <f t="shared" si="21"/>
        <v>0</v>
      </c>
      <c r="BF116" s="192">
        <f t="shared" si="22"/>
        <v>0</v>
      </c>
      <c r="BG116" s="192">
        <f t="shared" si="23"/>
        <v>0</v>
      </c>
      <c r="BH116" s="192">
        <f t="shared" si="24"/>
        <v>0</v>
      </c>
      <c r="BI116" s="192">
        <f t="shared" si="25"/>
        <v>0</v>
      </c>
      <c r="BJ116" s="20" t="s">
        <v>150</v>
      </c>
      <c r="BK116" s="192">
        <f t="shared" si="26"/>
        <v>0</v>
      </c>
      <c r="BL116" s="20" t="s">
        <v>185</v>
      </c>
      <c r="BM116" s="191" t="s">
        <v>475</v>
      </c>
    </row>
    <row r="117" spans="1:65" s="12" customFormat="1" ht="22.9" customHeight="1">
      <c r="B117" s="162"/>
      <c r="C117" s="163"/>
      <c r="D117" s="164" t="s">
        <v>75</v>
      </c>
      <c r="E117" s="177" t="s">
        <v>954</v>
      </c>
      <c r="F117" s="177" t="s">
        <v>955</v>
      </c>
      <c r="G117" s="163"/>
      <c r="H117" s="163"/>
      <c r="I117" s="166"/>
      <c r="J117" s="166"/>
      <c r="K117" s="178">
        <f>BK117</f>
        <v>0</v>
      </c>
      <c r="L117" s="163"/>
      <c r="M117" s="168"/>
      <c r="N117" s="169"/>
      <c r="O117" s="170"/>
      <c r="P117" s="170"/>
      <c r="Q117" s="171">
        <f>SUM(Q118:Q119)</f>
        <v>0</v>
      </c>
      <c r="R117" s="171">
        <f>SUM(R118:R119)</f>
        <v>0</v>
      </c>
      <c r="S117" s="170"/>
      <c r="T117" s="172">
        <f>SUM(T118:T119)</f>
        <v>0</v>
      </c>
      <c r="U117" s="170"/>
      <c r="V117" s="172">
        <f>SUM(V118:V119)</f>
        <v>0</v>
      </c>
      <c r="W117" s="170"/>
      <c r="X117" s="173">
        <f>SUM(X118:X119)</f>
        <v>0</v>
      </c>
      <c r="AR117" s="174" t="s">
        <v>84</v>
      </c>
      <c r="AT117" s="175" t="s">
        <v>75</v>
      </c>
      <c r="AU117" s="175" t="s">
        <v>84</v>
      </c>
      <c r="AY117" s="174" t="s">
        <v>141</v>
      </c>
      <c r="BK117" s="176">
        <f>SUM(BK118:BK119)</f>
        <v>0</v>
      </c>
    </row>
    <row r="118" spans="1:65" s="2" customFormat="1" ht="16.5" customHeight="1">
      <c r="A118" s="37"/>
      <c r="B118" s="38"/>
      <c r="C118" s="179" t="s">
        <v>412</v>
      </c>
      <c r="D118" s="179" t="s">
        <v>144</v>
      </c>
      <c r="E118" s="180" t="s">
        <v>975</v>
      </c>
      <c r="F118" s="181" t="s">
        <v>976</v>
      </c>
      <c r="G118" s="182" t="s">
        <v>155</v>
      </c>
      <c r="H118" s="183">
        <v>4</v>
      </c>
      <c r="I118" s="184"/>
      <c r="J118" s="184"/>
      <c r="K118" s="185">
        <f>ROUND(P118*H118,2)</f>
        <v>0</v>
      </c>
      <c r="L118" s="181" t="s">
        <v>148</v>
      </c>
      <c r="M118" s="42"/>
      <c r="N118" s="186" t="s">
        <v>22</v>
      </c>
      <c r="O118" s="187" t="s">
        <v>46</v>
      </c>
      <c r="P118" s="188">
        <f>I118+J118</f>
        <v>0</v>
      </c>
      <c r="Q118" s="188">
        <f>ROUND(I118*H118,2)</f>
        <v>0</v>
      </c>
      <c r="R118" s="188">
        <f>ROUND(J118*H118,2)</f>
        <v>0</v>
      </c>
      <c r="S118" s="67"/>
      <c r="T118" s="189">
        <f>S118*H118</f>
        <v>0</v>
      </c>
      <c r="U118" s="189">
        <v>0</v>
      </c>
      <c r="V118" s="189">
        <f>U118*H118</f>
        <v>0</v>
      </c>
      <c r="W118" s="189">
        <v>0</v>
      </c>
      <c r="X118" s="190">
        <f>W118*H118</f>
        <v>0</v>
      </c>
      <c r="Y118" s="37"/>
      <c r="Z118" s="37"/>
      <c r="AA118" s="37"/>
      <c r="AB118" s="37"/>
      <c r="AC118" s="37"/>
      <c r="AD118" s="37"/>
      <c r="AE118" s="37"/>
      <c r="AR118" s="191" t="s">
        <v>185</v>
      </c>
      <c r="AT118" s="191" t="s">
        <v>144</v>
      </c>
      <c r="AU118" s="191" t="s">
        <v>150</v>
      </c>
      <c r="AY118" s="20" t="s">
        <v>141</v>
      </c>
      <c r="BE118" s="192">
        <f>IF(O118="základní",K118,0)</f>
        <v>0</v>
      </c>
      <c r="BF118" s="192">
        <f>IF(O118="snížená",K118,0)</f>
        <v>0</v>
      </c>
      <c r="BG118" s="192">
        <f>IF(O118="zákl. přenesená",K118,0)</f>
        <v>0</v>
      </c>
      <c r="BH118" s="192">
        <f>IF(O118="sníž. přenesená",K118,0)</f>
        <v>0</v>
      </c>
      <c r="BI118" s="192">
        <f>IF(O118="nulová",K118,0)</f>
        <v>0</v>
      </c>
      <c r="BJ118" s="20" t="s">
        <v>150</v>
      </c>
      <c r="BK118" s="192">
        <f>ROUND(P118*H118,2)</f>
        <v>0</v>
      </c>
      <c r="BL118" s="20" t="s">
        <v>185</v>
      </c>
      <c r="BM118" s="191" t="s">
        <v>180</v>
      </c>
    </row>
    <row r="119" spans="1:65" s="2" customFormat="1" ht="24.2" customHeight="1">
      <c r="A119" s="37"/>
      <c r="B119" s="38"/>
      <c r="C119" s="179" t="s">
        <v>821</v>
      </c>
      <c r="D119" s="179" t="s">
        <v>144</v>
      </c>
      <c r="E119" s="180" t="s">
        <v>988</v>
      </c>
      <c r="F119" s="181" t="s">
        <v>989</v>
      </c>
      <c r="G119" s="182" t="s">
        <v>551</v>
      </c>
      <c r="H119" s="259"/>
      <c r="I119" s="184"/>
      <c r="J119" s="184"/>
      <c r="K119" s="185">
        <f>ROUND(P119*H119,2)</f>
        <v>0</v>
      </c>
      <c r="L119" s="181" t="s">
        <v>148</v>
      </c>
      <c r="M119" s="42"/>
      <c r="N119" s="186" t="s">
        <v>22</v>
      </c>
      <c r="O119" s="187" t="s">
        <v>46</v>
      </c>
      <c r="P119" s="188">
        <f>I119+J119</f>
        <v>0</v>
      </c>
      <c r="Q119" s="188">
        <f>ROUND(I119*H119,2)</f>
        <v>0</v>
      </c>
      <c r="R119" s="188">
        <f>ROUND(J119*H119,2)</f>
        <v>0</v>
      </c>
      <c r="S119" s="67"/>
      <c r="T119" s="189">
        <f>S119*H119</f>
        <v>0</v>
      </c>
      <c r="U119" s="189">
        <v>0</v>
      </c>
      <c r="V119" s="189">
        <f>U119*H119</f>
        <v>0</v>
      </c>
      <c r="W119" s="189">
        <v>0</v>
      </c>
      <c r="X119" s="190">
        <f>W119*H119</f>
        <v>0</v>
      </c>
      <c r="Y119" s="37"/>
      <c r="Z119" s="37"/>
      <c r="AA119" s="37"/>
      <c r="AB119" s="37"/>
      <c r="AC119" s="37"/>
      <c r="AD119" s="37"/>
      <c r="AE119" s="37"/>
      <c r="AR119" s="191" t="s">
        <v>185</v>
      </c>
      <c r="AT119" s="191" t="s">
        <v>144</v>
      </c>
      <c r="AU119" s="191" t="s">
        <v>150</v>
      </c>
      <c r="AY119" s="20" t="s">
        <v>141</v>
      </c>
      <c r="BE119" s="192">
        <f>IF(O119="základní",K119,0)</f>
        <v>0</v>
      </c>
      <c r="BF119" s="192">
        <f>IF(O119="snížená",K119,0)</f>
        <v>0</v>
      </c>
      <c r="BG119" s="192">
        <f>IF(O119="zákl. přenesená",K119,0)</f>
        <v>0</v>
      </c>
      <c r="BH119" s="192">
        <f>IF(O119="sníž. přenesená",K119,0)</f>
        <v>0</v>
      </c>
      <c r="BI119" s="192">
        <f>IF(O119="nulová",K119,0)</f>
        <v>0</v>
      </c>
      <c r="BJ119" s="20" t="s">
        <v>150</v>
      </c>
      <c r="BK119" s="192">
        <f>ROUND(P119*H119,2)</f>
        <v>0</v>
      </c>
      <c r="BL119" s="20" t="s">
        <v>185</v>
      </c>
      <c r="BM119" s="191" t="s">
        <v>204</v>
      </c>
    </row>
    <row r="120" spans="1:65" s="12" customFormat="1" ht="25.9" customHeight="1">
      <c r="B120" s="162"/>
      <c r="C120" s="163"/>
      <c r="D120" s="164" t="s">
        <v>75</v>
      </c>
      <c r="E120" s="165" t="s">
        <v>990</v>
      </c>
      <c r="F120" s="165" t="s">
        <v>991</v>
      </c>
      <c r="G120" s="163"/>
      <c r="H120" s="163"/>
      <c r="I120" s="166"/>
      <c r="J120" s="166"/>
      <c r="K120" s="167">
        <f>BK120</f>
        <v>0</v>
      </c>
      <c r="L120" s="163"/>
      <c r="M120" s="168"/>
      <c r="N120" s="169"/>
      <c r="O120" s="170"/>
      <c r="P120" s="170"/>
      <c r="Q120" s="171">
        <f>Q121+Q126+Q131+Q134</f>
        <v>0</v>
      </c>
      <c r="R120" s="171">
        <f>R121+R126+R131+R134</f>
        <v>0</v>
      </c>
      <c r="S120" s="170"/>
      <c r="T120" s="172">
        <f>T121+T126+T131+T134</f>
        <v>0</v>
      </c>
      <c r="U120" s="170"/>
      <c r="V120" s="172">
        <f>V121+V126+V131+V134</f>
        <v>0</v>
      </c>
      <c r="W120" s="170"/>
      <c r="X120" s="173">
        <f>X121+X126+X131+X134</f>
        <v>0</v>
      </c>
      <c r="AR120" s="174" t="s">
        <v>84</v>
      </c>
      <c r="AT120" s="175" t="s">
        <v>75</v>
      </c>
      <c r="AU120" s="175" t="s">
        <v>76</v>
      </c>
      <c r="AY120" s="174" t="s">
        <v>141</v>
      </c>
      <c r="BK120" s="176">
        <f>BK121+BK126+BK131+BK134</f>
        <v>0</v>
      </c>
    </row>
    <row r="121" spans="1:65" s="12" customFormat="1" ht="22.9" customHeight="1">
      <c r="B121" s="162"/>
      <c r="C121" s="163"/>
      <c r="D121" s="164" t="s">
        <v>75</v>
      </c>
      <c r="E121" s="177" t="s">
        <v>992</v>
      </c>
      <c r="F121" s="177" t="s">
        <v>993</v>
      </c>
      <c r="G121" s="163"/>
      <c r="H121" s="163"/>
      <c r="I121" s="166"/>
      <c r="J121" s="166"/>
      <c r="K121" s="178">
        <f>BK121</f>
        <v>0</v>
      </c>
      <c r="L121" s="163"/>
      <c r="M121" s="168"/>
      <c r="N121" s="169"/>
      <c r="O121" s="170"/>
      <c r="P121" s="170"/>
      <c r="Q121" s="171">
        <f>SUM(Q122:Q125)</f>
        <v>0</v>
      </c>
      <c r="R121" s="171">
        <f>SUM(R122:R125)</f>
        <v>0</v>
      </c>
      <c r="S121" s="170"/>
      <c r="T121" s="172">
        <f>SUM(T122:T125)</f>
        <v>0</v>
      </c>
      <c r="U121" s="170"/>
      <c r="V121" s="172">
        <f>SUM(V122:V125)</f>
        <v>0</v>
      </c>
      <c r="W121" s="170"/>
      <c r="X121" s="173">
        <f>SUM(X122:X125)</f>
        <v>0</v>
      </c>
      <c r="AR121" s="174" t="s">
        <v>84</v>
      </c>
      <c r="AT121" s="175" t="s">
        <v>75</v>
      </c>
      <c r="AU121" s="175" t="s">
        <v>84</v>
      </c>
      <c r="AY121" s="174" t="s">
        <v>141</v>
      </c>
      <c r="BK121" s="176">
        <f>SUM(BK122:BK125)</f>
        <v>0</v>
      </c>
    </row>
    <row r="122" spans="1:65" s="2" customFormat="1" ht="37.9" customHeight="1">
      <c r="A122" s="37"/>
      <c r="B122" s="38"/>
      <c r="C122" s="179" t="s">
        <v>84</v>
      </c>
      <c r="D122" s="179" t="s">
        <v>144</v>
      </c>
      <c r="E122" s="180" t="s">
        <v>902</v>
      </c>
      <c r="F122" s="181" t="s">
        <v>903</v>
      </c>
      <c r="G122" s="182" t="s">
        <v>551</v>
      </c>
      <c r="H122" s="259"/>
      <c r="I122" s="184"/>
      <c r="J122" s="184"/>
      <c r="K122" s="185">
        <f>ROUND(P122*H122,2)</f>
        <v>0</v>
      </c>
      <c r="L122" s="181" t="s">
        <v>148</v>
      </c>
      <c r="M122" s="42"/>
      <c r="N122" s="186" t="s">
        <v>22</v>
      </c>
      <c r="O122" s="187" t="s">
        <v>46</v>
      </c>
      <c r="P122" s="188">
        <f>I122+J122</f>
        <v>0</v>
      </c>
      <c r="Q122" s="188">
        <f>ROUND(I122*H122,2)</f>
        <v>0</v>
      </c>
      <c r="R122" s="188">
        <f>ROUND(J122*H122,2)</f>
        <v>0</v>
      </c>
      <c r="S122" s="67"/>
      <c r="T122" s="189">
        <f>S122*H122</f>
        <v>0</v>
      </c>
      <c r="U122" s="189">
        <v>0</v>
      </c>
      <c r="V122" s="189">
        <f>U122*H122</f>
        <v>0</v>
      </c>
      <c r="W122" s="189">
        <v>0</v>
      </c>
      <c r="X122" s="190">
        <f>W122*H122</f>
        <v>0</v>
      </c>
      <c r="Y122" s="37"/>
      <c r="Z122" s="37"/>
      <c r="AA122" s="37"/>
      <c r="AB122" s="37"/>
      <c r="AC122" s="37"/>
      <c r="AD122" s="37"/>
      <c r="AE122" s="37"/>
      <c r="AR122" s="191" t="s">
        <v>185</v>
      </c>
      <c r="AT122" s="191" t="s">
        <v>144</v>
      </c>
      <c r="AU122" s="191" t="s">
        <v>150</v>
      </c>
      <c r="AY122" s="20" t="s">
        <v>141</v>
      </c>
      <c r="BE122" s="192">
        <f>IF(O122="základní",K122,0)</f>
        <v>0</v>
      </c>
      <c r="BF122" s="192">
        <f>IF(O122="snížená",K122,0)</f>
        <v>0</v>
      </c>
      <c r="BG122" s="192">
        <f>IF(O122="zákl. přenesená",K122,0)</f>
        <v>0</v>
      </c>
      <c r="BH122" s="192">
        <f>IF(O122="sníž. přenesená",K122,0)</f>
        <v>0</v>
      </c>
      <c r="BI122" s="192">
        <f>IF(O122="nulová",K122,0)</f>
        <v>0</v>
      </c>
      <c r="BJ122" s="20" t="s">
        <v>150</v>
      </c>
      <c r="BK122" s="192">
        <f>ROUND(P122*H122,2)</f>
        <v>0</v>
      </c>
      <c r="BL122" s="20" t="s">
        <v>185</v>
      </c>
      <c r="BM122" s="191" t="s">
        <v>219</v>
      </c>
    </row>
    <row r="123" spans="1:65" s="2" customFormat="1" ht="16.5" customHeight="1">
      <c r="A123" s="37"/>
      <c r="B123" s="38"/>
      <c r="C123" s="179" t="s">
        <v>150</v>
      </c>
      <c r="D123" s="179" t="s">
        <v>144</v>
      </c>
      <c r="E123" s="180" t="s">
        <v>994</v>
      </c>
      <c r="F123" s="181" t="s">
        <v>995</v>
      </c>
      <c r="G123" s="182" t="s">
        <v>906</v>
      </c>
      <c r="H123" s="183">
        <v>1</v>
      </c>
      <c r="I123" s="184"/>
      <c r="J123" s="184"/>
      <c r="K123" s="185">
        <f>ROUND(P123*H123,2)</f>
        <v>0</v>
      </c>
      <c r="L123" s="181" t="s">
        <v>148</v>
      </c>
      <c r="M123" s="42"/>
      <c r="N123" s="186" t="s">
        <v>22</v>
      </c>
      <c r="O123" s="187" t="s">
        <v>46</v>
      </c>
      <c r="P123" s="188">
        <f>I123+J123</f>
        <v>0</v>
      </c>
      <c r="Q123" s="188">
        <f>ROUND(I123*H123,2)</f>
        <v>0</v>
      </c>
      <c r="R123" s="188">
        <f>ROUND(J123*H123,2)</f>
        <v>0</v>
      </c>
      <c r="S123" s="67"/>
      <c r="T123" s="189">
        <f>S123*H123</f>
        <v>0</v>
      </c>
      <c r="U123" s="189">
        <v>0</v>
      </c>
      <c r="V123" s="189">
        <f>U123*H123</f>
        <v>0</v>
      </c>
      <c r="W123" s="189">
        <v>0</v>
      </c>
      <c r="X123" s="190">
        <f>W123*H123</f>
        <v>0</v>
      </c>
      <c r="Y123" s="37"/>
      <c r="Z123" s="37"/>
      <c r="AA123" s="37"/>
      <c r="AB123" s="37"/>
      <c r="AC123" s="37"/>
      <c r="AD123" s="37"/>
      <c r="AE123" s="37"/>
      <c r="AR123" s="191" t="s">
        <v>185</v>
      </c>
      <c r="AT123" s="191" t="s">
        <v>144</v>
      </c>
      <c r="AU123" s="191" t="s">
        <v>150</v>
      </c>
      <c r="AY123" s="20" t="s">
        <v>141</v>
      </c>
      <c r="BE123" s="192">
        <f>IF(O123="základní",K123,0)</f>
        <v>0</v>
      </c>
      <c r="BF123" s="192">
        <f>IF(O123="snížená",K123,0)</f>
        <v>0</v>
      </c>
      <c r="BG123" s="192">
        <f>IF(O123="zákl. přenesená",K123,0)</f>
        <v>0</v>
      </c>
      <c r="BH123" s="192">
        <f>IF(O123="sníž. přenesená",K123,0)</f>
        <v>0</v>
      </c>
      <c r="BI123" s="192">
        <f>IF(O123="nulová",K123,0)</f>
        <v>0</v>
      </c>
      <c r="BJ123" s="20" t="s">
        <v>150</v>
      </c>
      <c r="BK123" s="192">
        <f>ROUND(P123*H123,2)</f>
        <v>0</v>
      </c>
      <c r="BL123" s="20" t="s">
        <v>185</v>
      </c>
      <c r="BM123" s="191" t="s">
        <v>239</v>
      </c>
    </row>
    <row r="124" spans="1:65" s="2" customFormat="1" ht="16.5" customHeight="1">
      <c r="A124" s="37"/>
      <c r="B124" s="38"/>
      <c r="C124" s="179" t="s">
        <v>159</v>
      </c>
      <c r="D124" s="179" t="s">
        <v>144</v>
      </c>
      <c r="E124" s="180" t="s">
        <v>907</v>
      </c>
      <c r="F124" s="181" t="s">
        <v>908</v>
      </c>
      <c r="G124" s="182" t="s">
        <v>551</v>
      </c>
      <c r="H124" s="259"/>
      <c r="I124" s="184"/>
      <c r="J124" s="184"/>
      <c r="K124" s="185">
        <f>ROUND(P124*H124,2)</f>
        <v>0</v>
      </c>
      <c r="L124" s="181" t="s">
        <v>148</v>
      </c>
      <c r="M124" s="42"/>
      <c r="N124" s="186" t="s">
        <v>22</v>
      </c>
      <c r="O124" s="187" t="s">
        <v>46</v>
      </c>
      <c r="P124" s="188">
        <f>I124+J124</f>
        <v>0</v>
      </c>
      <c r="Q124" s="188">
        <f>ROUND(I124*H124,2)</f>
        <v>0</v>
      </c>
      <c r="R124" s="188">
        <f>ROUND(J124*H124,2)</f>
        <v>0</v>
      </c>
      <c r="S124" s="67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Y124" s="37"/>
      <c r="Z124" s="37"/>
      <c r="AA124" s="37"/>
      <c r="AB124" s="37"/>
      <c r="AC124" s="37"/>
      <c r="AD124" s="37"/>
      <c r="AE124" s="37"/>
      <c r="AR124" s="191" t="s">
        <v>185</v>
      </c>
      <c r="AT124" s="191" t="s">
        <v>144</v>
      </c>
      <c r="AU124" s="191" t="s">
        <v>150</v>
      </c>
      <c r="AY124" s="20" t="s">
        <v>141</v>
      </c>
      <c r="BE124" s="192">
        <f>IF(O124="základní",K124,0)</f>
        <v>0</v>
      </c>
      <c r="BF124" s="192">
        <f>IF(O124="snížená",K124,0)</f>
        <v>0</v>
      </c>
      <c r="BG124" s="192">
        <f>IF(O124="zákl. přenesená",K124,0)</f>
        <v>0</v>
      </c>
      <c r="BH124" s="192">
        <f>IF(O124="sníž. přenesená",K124,0)</f>
        <v>0</v>
      </c>
      <c r="BI124" s="192">
        <f>IF(O124="nulová",K124,0)</f>
        <v>0</v>
      </c>
      <c r="BJ124" s="20" t="s">
        <v>150</v>
      </c>
      <c r="BK124" s="192">
        <f>ROUND(P124*H124,2)</f>
        <v>0</v>
      </c>
      <c r="BL124" s="20" t="s">
        <v>185</v>
      </c>
      <c r="BM124" s="191" t="s">
        <v>263</v>
      </c>
    </row>
    <row r="125" spans="1:65" s="2" customFormat="1" ht="16.5" customHeight="1">
      <c r="A125" s="37"/>
      <c r="B125" s="38"/>
      <c r="C125" s="179" t="s">
        <v>185</v>
      </c>
      <c r="D125" s="179" t="s">
        <v>144</v>
      </c>
      <c r="E125" s="180" t="s">
        <v>909</v>
      </c>
      <c r="F125" s="181" t="s">
        <v>910</v>
      </c>
      <c r="G125" s="182" t="s">
        <v>551</v>
      </c>
      <c r="H125" s="259"/>
      <c r="I125" s="184"/>
      <c r="J125" s="184"/>
      <c r="K125" s="185">
        <f>ROUND(P125*H125,2)</f>
        <v>0</v>
      </c>
      <c r="L125" s="181" t="s">
        <v>148</v>
      </c>
      <c r="M125" s="42"/>
      <c r="N125" s="186" t="s">
        <v>22</v>
      </c>
      <c r="O125" s="187" t="s">
        <v>46</v>
      </c>
      <c r="P125" s="188">
        <f>I125+J125</f>
        <v>0</v>
      </c>
      <c r="Q125" s="188">
        <f>ROUND(I125*H125,2)</f>
        <v>0</v>
      </c>
      <c r="R125" s="188">
        <f>ROUND(J125*H125,2)</f>
        <v>0</v>
      </c>
      <c r="S125" s="67"/>
      <c r="T125" s="189">
        <f>S125*H125</f>
        <v>0</v>
      </c>
      <c r="U125" s="189">
        <v>0</v>
      </c>
      <c r="V125" s="189">
        <f>U125*H125</f>
        <v>0</v>
      </c>
      <c r="W125" s="189">
        <v>0</v>
      </c>
      <c r="X125" s="190">
        <f>W125*H125</f>
        <v>0</v>
      </c>
      <c r="Y125" s="37"/>
      <c r="Z125" s="37"/>
      <c r="AA125" s="37"/>
      <c r="AB125" s="37"/>
      <c r="AC125" s="37"/>
      <c r="AD125" s="37"/>
      <c r="AE125" s="37"/>
      <c r="AR125" s="191" t="s">
        <v>185</v>
      </c>
      <c r="AT125" s="191" t="s">
        <v>144</v>
      </c>
      <c r="AU125" s="191" t="s">
        <v>150</v>
      </c>
      <c r="AY125" s="20" t="s">
        <v>141</v>
      </c>
      <c r="BE125" s="192">
        <f>IF(O125="základní",K125,0)</f>
        <v>0</v>
      </c>
      <c r="BF125" s="192">
        <f>IF(O125="snížená",K125,0)</f>
        <v>0</v>
      </c>
      <c r="BG125" s="192">
        <f>IF(O125="zákl. přenesená",K125,0)</f>
        <v>0</v>
      </c>
      <c r="BH125" s="192">
        <f>IF(O125="sníž. přenesená",K125,0)</f>
        <v>0</v>
      </c>
      <c r="BI125" s="192">
        <f>IF(O125="nulová",K125,0)</f>
        <v>0</v>
      </c>
      <c r="BJ125" s="20" t="s">
        <v>150</v>
      </c>
      <c r="BK125" s="192">
        <f>ROUND(P125*H125,2)</f>
        <v>0</v>
      </c>
      <c r="BL125" s="20" t="s">
        <v>185</v>
      </c>
      <c r="BM125" s="191" t="s">
        <v>279</v>
      </c>
    </row>
    <row r="126" spans="1:65" s="12" customFormat="1" ht="22.9" customHeight="1">
      <c r="B126" s="162"/>
      <c r="C126" s="163"/>
      <c r="D126" s="164" t="s">
        <v>75</v>
      </c>
      <c r="E126" s="177" t="s">
        <v>996</v>
      </c>
      <c r="F126" s="177" t="s">
        <v>997</v>
      </c>
      <c r="G126" s="163"/>
      <c r="H126" s="163"/>
      <c r="I126" s="166"/>
      <c r="J126" s="166"/>
      <c r="K126" s="178">
        <f>BK126</f>
        <v>0</v>
      </c>
      <c r="L126" s="163"/>
      <c r="M126" s="168"/>
      <c r="N126" s="169"/>
      <c r="O126" s="170"/>
      <c r="P126" s="170"/>
      <c r="Q126" s="171">
        <f>SUM(Q127:Q130)</f>
        <v>0</v>
      </c>
      <c r="R126" s="171">
        <f>SUM(R127:R130)</f>
        <v>0</v>
      </c>
      <c r="S126" s="170"/>
      <c r="T126" s="172">
        <f>SUM(T127:T130)</f>
        <v>0</v>
      </c>
      <c r="U126" s="170"/>
      <c r="V126" s="172">
        <f>SUM(V127:V130)</f>
        <v>0</v>
      </c>
      <c r="W126" s="170"/>
      <c r="X126" s="173">
        <f>SUM(X127:X130)</f>
        <v>0</v>
      </c>
      <c r="AR126" s="174" t="s">
        <v>84</v>
      </c>
      <c r="AT126" s="175" t="s">
        <v>75</v>
      </c>
      <c r="AU126" s="175" t="s">
        <v>84</v>
      </c>
      <c r="AY126" s="174" t="s">
        <v>141</v>
      </c>
      <c r="BK126" s="176">
        <f>SUM(BK127:BK130)</f>
        <v>0</v>
      </c>
    </row>
    <row r="127" spans="1:65" s="2" customFormat="1" ht="24.2" customHeight="1">
      <c r="A127" s="37"/>
      <c r="B127" s="38"/>
      <c r="C127" s="179" t="s">
        <v>76</v>
      </c>
      <c r="D127" s="179" t="s">
        <v>144</v>
      </c>
      <c r="E127" s="180" t="s">
        <v>998</v>
      </c>
      <c r="F127" s="181" t="s">
        <v>999</v>
      </c>
      <c r="G127" s="182" t="s">
        <v>362</v>
      </c>
      <c r="H127" s="183">
        <v>40</v>
      </c>
      <c r="I127" s="184"/>
      <c r="J127" s="184"/>
      <c r="K127" s="185">
        <f>ROUND(P127*H127,2)</f>
        <v>0</v>
      </c>
      <c r="L127" s="181" t="s">
        <v>148</v>
      </c>
      <c r="M127" s="42"/>
      <c r="N127" s="186" t="s">
        <v>22</v>
      </c>
      <c r="O127" s="187" t="s">
        <v>46</v>
      </c>
      <c r="P127" s="188">
        <f>I127+J127</f>
        <v>0</v>
      </c>
      <c r="Q127" s="188">
        <f>ROUND(I127*H127,2)</f>
        <v>0</v>
      </c>
      <c r="R127" s="188">
        <f>ROUND(J127*H127,2)</f>
        <v>0</v>
      </c>
      <c r="S127" s="67"/>
      <c r="T127" s="189">
        <f>S127*H127</f>
        <v>0</v>
      </c>
      <c r="U127" s="189">
        <v>0</v>
      </c>
      <c r="V127" s="189">
        <f>U127*H127</f>
        <v>0</v>
      </c>
      <c r="W127" s="189">
        <v>0</v>
      </c>
      <c r="X127" s="190">
        <f>W127*H127</f>
        <v>0</v>
      </c>
      <c r="Y127" s="37"/>
      <c r="Z127" s="37"/>
      <c r="AA127" s="37"/>
      <c r="AB127" s="37"/>
      <c r="AC127" s="37"/>
      <c r="AD127" s="37"/>
      <c r="AE127" s="37"/>
      <c r="AR127" s="191" t="s">
        <v>185</v>
      </c>
      <c r="AT127" s="191" t="s">
        <v>144</v>
      </c>
      <c r="AU127" s="191" t="s">
        <v>150</v>
      </c>
      <c r="AY127" s="20" t="s">
        <v>141</v>
      </c>
      <c r="BE127" s="192">
        <f>IF(O127="základní",K127,0)</f>
        <v>0</v>
      </c>
      <c r="BF127" s="192">
        <f>IF(O127="snížená",K127,0)</f>
        <v>0</v>
      </c>
      <c r="BG127" s="192">
        <f>IF(O127="zákl. přenesená",K127,0)</f>
        <v>0</v>
      </c>
      <c r="BH127" s="192">
        <f>IF(O127="sníž. přenesená",K127,0)</f>
        <v>0</v>
      </c>
      <c r="BI127" s="192">
        <f>IF(O127="nulová",K127,0)</f>
        <v>0</v>
      </c>
      <c r="BJ127" s="20" t="s">
        <v>150</v>
      </c>
      <c r="BK127" s="192">
        <f>ROUND(P127*H127,2)</f>
        <v>0</v>
      </c>
      <c r="BL127" s="20" t="s">
        <v>185</v>
      </c>
      <c r="BM127" s="191" t="s">
        <v>299</v>
      </c>
    </row>
    <row r="128" spans="1:65" s="2" customFormat="1" ht="24.2" customHeight="1">
      <c r="A128" s="37"/>
      <c r="B128" s="38"/>
      <c r="C128" s="179" t="s">
        <v>76</v>
      </c>
      <c r="D128" s="179" t="s">
        <v>144</v>
      </c>
      <c r="E128" s="180" t="s">
        <v>1751</v>
      </c>
      <c r="F128" s="181" t="s">
        <v>1752</v>
      </c>
      <c r="G128" s="182" t="s">
        <v>362</v>
      </c>
      <c r="H128" s="183">
        <v>15</v>
      </c>
      <c r="I128" s="184"/>
      <c r="J128" s="184"/>
      <c r="K128" s="185">
        <f>ROUND(P128*H128,2)</f>
        <v>0</v>
      </c>
      <c r="L128" s="181" t="s">
        <v>148</v>
      </c>
      <c r="M128" s="42"/>
      <c r="N128" s="186" t="s">
        <v>22</v>
      </c>
      <c r="O128" s="187" t="s">
        <v>46</v>
      </c>
      <c r="P128" s="188">
        <f>I128+J128</f>
        <v>0</v>
      </c>
      <c r="Q128" s="188">
        <f>ROUND(I128*H128,2)</f>
        <v>0</v>
      </c>
      <c r="R128" s="188">
        <f>ROUND(J128*H128,2)</f>
        <v>0</v>
      </c>
      <c r="S128" s="67"/>
      <c r="T128" s="189">
        <f>S128*H128</f>
        <v>0</v>
      </c>
      <c r="U128" s="189">
        <v>0</v>
      </c>
      <c r="V128" s="189">
        <f>U128*H128</f>
        <v>0</v>
      </c>
      <c r="W128" s="189">
        <v>0</v>
      </c>
      <c r="X128" s="190">
        <f>W128*H128</f>
        <v>0</v>
      </c>
      <c r="Y128" s="37"/>
      <c r="Z128" s="37"/>
      <c r="AA128" s="37"/>
      <c r="AB128" s="37"/>
      <c r="AC128" s="37"/>
      <c r="AD128" s="37"/>
      <c r="AE128" s="37"/>
      <c r="AR128" s="191" t="s">
        <v>185</v>
      </c>
      <c r="AT128" s="191" t="s">
        <v>144</v>
      </c>
      <c r="AU128" s="191" t="s">
        <v>150</v>
      </c>
      <c r="AY128" s="20" t="s">
        <v>141</v>
      </c>
      <c r="BE128" s="192">
        <f>IF(O128="základní",K128,0)</f>
        <v>0</v>
      </c>
      <c r="BF128" s="192">
        <f>IF(O128="snížená",K128,0)</f>
        <v>0</v>
      </c>
      <c r="BG128" s="192">
        <f>IF(O128="zákl. přenesená",K128,0)</f>
        <v>0</v>
      </c>
      <c r="BH128" s="192">
        <f>IF(O128="sníž. přenesená",K128,0)</f>
        <v>0</v>
      </c>
      <c r="BI128" s="192">
        <f>IF(O128="nulová",K128,0)</f>
        <v>0</v>
      </c>
      <c r="BJ128" s="20" t="s">
        <v>150</v>
      </c>
      <c r="BK128" s="192">
        <f>ROUND(P128*H128,2)</f>
        <v>0</v>
      </c>
      <c r="BL128" s="20" t="s">
        <v>185</v>
      </c>
      <c r="BM128" s="191" t="s">
        <v>310</v>
      </c>
    </row>
    <row r="129" spans="1:65" s="2" customFormat="1" ht="21.75" customHeight="1">
      <c r="A129" s="37"/>
      <c r="B129" s="38"/>
      <c r="C129" s="179" t="s">
        <v>211</v>
      </c>
      <c r="D129" s="179" t="s">
        <v>144</v>
      </c>
      <c r="E129" s="180" t="s">
        <v>1000</v>
      </c>
      <c r="F129" s="181" t="s">
        <v>1001</v>
      </c>
      <c r="G129" s="182" t="s">
        <v>362</v>
      </c>
      <c r="H129" s="183">
        <v>55</v>
      </c>
      <c r="I129" s="184"/>
      <c r="J129" s="184"/>
      <c r="K129" s="185">
        <f>ROUND(P129*H129,2)</f>
        <v>0</v>
      </c>
      <c r="L129" s="181" t="s">
        <v>148</v>
      </c>
      <c r="M129" s="42"/>
      <c r="N129" s="186" t="s">
        <v>22</v>
      </c>
      <c r="O129" s="187" t="s">
        <v>46</v>
      </c>
      <c r="P129" s="188">
        <f>I129+J129</f>
        <v>0</v>
      </c>
      <c r="Q129" s="188">
        <f>ROUND(I129*H129,2)</f>
        <v>0</v>
      </c>
      <c r="R129" s="188">
        <f>ROUND(J129*H129,2)</f>
        <v>0</v>
      </c>
      <c r="S129" s="67"/>
      <c r="T129" s="189">
        <f>S129*H129</f>
        <v>0</v>
      </c>
      <c r="U129" s="189">
        <v>0</v>
      </c>
      <c r="V129" s="189">
        <f>U129*H129</f>
        <v>0</v>
      </c>
      <c r="W129" s="189">
        <v>0</v>
      </c>
      <c r="X129" s="190">
        <f>W129*H129</f>
        <v>0</v>
      </c>
      <c r="Y129" s="37"/>
      <c r="Z129" s="37"/>
      <c r="AA129" s="37"/>
      <c r="AB129" s="37"/>
      <c r="AC129" s="37"/>
      <c r="AD129" s="37"/>
      <c r="AE129" s="37"/>
      <c r="AR129" s="191" t="s">
        <v>185</v>
      </c>
      <c r="AT129" s="191" t="s">
        <v>144</v>
      </c>
      <c r="AU129" s="191" t="s">
        <v>150</v>
      </c>
      <c r="AY129" s="20" t="s">
        <v>141</v>
      </c>
      <c r="BE129" s="192">
        <f>IF(O129="základní",K129,0)</f>
        <v>0</v>
      </c>
      <c r="BF129" s="192">
        <f>IF(O129="snížená",K129,0)</f>
        <v>0</v>
      </c>
      <c r="BG129" s="192">
        <f>IF(O129="zákl. přenesená",K129,0)</f>
        <v>0</v>
      </c>
      <c r="BH129" s="192">
        <f>IF(O129="sníž. přenesená",K129,0)</f>
        <v>0</v>
      </c>
      <c r="BI129" s="192">
        <f>IF(O129="nulová",K129,0)</f>
        <v>0</v>
      </c>
      <c r="BJ129" s="20" t="s">
        <v>150</v>
      </c>
      <c r="BK129" s="192">
        <f>ROUND(P129*H129,2)</f>
        <v>0</v>
      </c>
      <c r="BL129" s="20" t="s">
        <v>185</v>
      </c>
      <c r="BM129" s="191" t="s">
        <v>725</v>
      </c>
    </row>
    <row r="130" spans="1:65" s="2" customFormat="1" ht="24.2" customHeight="1">
      <c r="A130" s="37"/>
      <c r="B130" s="38"/>
      <c r="C130" s="179" t="s">
        <v>314</v>
      </c>
      <c r="D130" s="179" t="s">
        <v>144</v>
      </c>
      <c r="E130" s="180" t="s">
        <v>1002</v>
      </c>
      <c r="F130" s="181" t="s">
        <v>1003</v>
      </c>
      <c r="G130" s="182" t="s">
        <v>551</v>
      </c>
      <c r="H130" s="259"/>
      <c r="I130" s="184"/>
      <c r="J130" s="184"/>
      <c r="K130" s="185">
        <f>ROUND(P130*H130,2)</f>
        <v>0</v>
      </c>
      <c r="L130" s="181" t="s">
        <v>148</v>
      </c>
      <c r="M130" s="42"/>
      <c r="N130" s="186" t="s">
        <v>22</v>
      </c>
      <c r="O130" s="187" t="s">
        <v>46</v>
      </c>
      <c r="P130" s="188">
        <f>I130+J130</f>
        <v>0</v>
      </c>
      <c r="Q130" s="188">
        <f>ROUND(I130*H130,2)</f>
        <v>0</v>
      </c>
      <c r="R130" s="188">
        <f>ROUND(J130*H130,2)</f>
        <v>0</v>
      </c>
      <c r="S130" s="67"/>
      <c r="T130" s="189">
        <f>S130*H130</f>
        <v>0</v>
      </c>
      <c r="U130" s="189">
        <v>0</v>
      </c>
      <c r="V130" s="189">
        <f>U130*H130</f>
        <v>0</v>
      </c>
      <c r="W130" s="189">
        <v>0</v>
      </c>
      <c r="X130" s="190">
        <f>W130*H130</f>
        <v>0</v>
      </c>
      <c r="Y130" s="37"/>
      <c r="Z130" s="37"/>
      <c r="AA130" s="37"/>
      <c r="AB130" s="37"/>
      <c r="AC130" s="37"/>
      <c r="AD130" s="37"/>
      <c r="AE130" s="37"/>
      <c r="AR130" s="191" t="s">
        <v>185</v>
      </c>
      <c r="AT130" s="191" t="s">
        <v>144</v>
      </c>
      <c r="AU130" s="191" t="s">
        <v>150</v>
      </c>
      <c r="AY130" s="20" t="s">
        <v>141</v>
      </c>
      <c r="BE130" s="192">
        <f>IF(O130="základní",K130,0)</f>
        <v>0</v>
      </c>
      <c r="BF130" s="192">
        <f>IF(O130="snížená",K130,0)</f>
        <v>0</v>
      </c>
      <c r="BG130" s="192">
        <f>IF(O130="zákl. přenesená",K130,0)</f>
        <v>0</v>
      </c>
      <c r="BH130" s="192">
        <f>IF(O130="sníž. přenesená",K130,0)</f>
        <v>0</v>
      </c>
      <c r="BI130" s="192">
        <f>IF(O130="nulová",K130,0)</f>
        <v>0</v>
      </c>
      <c r="BJ130" s="20" t="s">
        <v>150</v>
      </c>
      <c r="BK130" s="192">
        <f>ROUND(P130*H130,2)</f>
        <v>0</v>
      </c>
      <c r="BL130" s="20" t="s">
        <v>185</v>
      </c>
      <c r="BM130" s="191" t="s">
        <v>962</v>
      </c>
    </row>
    <row r="131" spans="1:65" s="12" customFormat="1" ht="22.9" customHeight="1">
      <c r="B131" s="162"/>
      <c r="C131" s="163"/>
      <c r="D131" s="164" t="s">
        <v>75</v>
      </c>
      <c r="E131" s="177" t="s">
        <v>1004</v>
      </c>
      <c r="F131" s="177" t="s">
        <v>1005</v>
      </c>
      <c r="G131" s="163"/>
      <c r="H131" s="163"/>
      <c r="I131" s="166"/>
      <c r="J131" s="166"/>
      <c r="K131" s="178">
        <f>BK131</f>
        <v>0</v>
      </c>
      <c r="L131" s="163"/>
      <c r="M131" s="168"/>
      <c r="N131" s="169"/>
      <c r="O131" s="170"/>
      <c r="P131" s="170"/>
      <c r="Q131" s="171">
        <f>SUM(Q132:Q133)</f>
        <v>0</v>
      </c>
      <c r="R131" s="171">
        <f>SUM(R132:R133)</f>
        <v>0</v>
      </c>
      <c r="S131" s="170"/>
      <c r="T131" s="172">
        <f>SUM(T132:T133)</f>
        <v>0</v>
      </c>
      <c r="U131" s="170"/>
      <c r="V131" s="172">
        <f>SUM(V132:V133)</f>
        <v>0</v>
      </c>
      <c r="W131" s="170"/>
      <c r="X131" s="173">
        <f>SUM(X132:X133)</f>
        <v>0</v>
      </c>
      <c r="AR131" s="174" t="s">
        <v>84</v>
      </c>
      <c r="AT131" s="175" t="s">
        <v>75</v>
      </c>
      <c r="AU131" s="175" t="s">
        <v>84</v>
      </c>
      <c r="AY131" s="174" t="s">
        <v>141</v>
      </c>
      <c r="BK131" s="176">
        <f>SUM(BK132:BK133)</f>
        <v>0</v>
      </c>
    </row>
    <row r="132" spans="1:65" s="2" customFormat="1" ht="24.2" customHeight="1">
      <c r="A132" s="37"/>
      <c r="B132" s="38"/>
      <c r="C132" s="179" t="s">
        <v>76</v>
      </c>
      <c r="D132" s="179" t="s">
        <v>144</v>
      </c>
      <c r="E132" s="180" t="s">
        <v>1006</v>
      </c>
      <c r="F132" s="181" t="s">
        <v>1007</v>
      </c>
      <c r="G132" s="182" t="s">
        <v>155</v>
      </c>
      <c r="H132" s="183">
        <v>9</v>
      </c>
      <c r="I132" s="184"/>
      <c r="J132" s="184"/>
      <c r="K132" s="185">
        <f>ROUND(P132*H132,2)</f>
        <v>0</v>
      </c>
      <c r="L132" s="181" t="s">
        <v>148</v>
      </c>
      <c r="M132" s="42"/>
      <c r="N132" s="186" t="s">
        <v>22</v>
      </c>
      <c r="O132" s="187" t="s">
        <v>46</v>
      </c>
      <c r="P132" s="188">
        <f>I132+J132</f>
        <v>0</v>
      </c>
      <c r="Q132" s="188">
        <f>ROUND(I132*H132,2)</f>
        <v>0</v>
      </c>
      <c r="R132" s="188">
        <f>ROUND(J132*H132,2)</f>
        <v>0</v>
      </c>
      <c r="S132" s="67"/>
      <c r="T132" s="189">
        <f>S132*H132</f>
        <v>0</v>
      </c>
      <c r="U132" s="189">
        <v>0</v>
      </c>
      <c r="V132" s="189">
        <f>U132*H132</f>
        <v>0</v>
      </c>
      <c r="W132" s="189">
        <v>0</v>
      </c>
      <c r="X132" s="190">
        <f>W132*H132</f>
        <v>0</v>
      </c>
      <c r="Y132" s="37"/>
      <c r="Z132" s="37"/>
      <c r="AA132" s="37"/>
      <c r="AB132" s="37"/>
      <c r="AC132" s="37"/>
      <c r="AD132" s="37"/>
      <c r="AE132" s="37"/>
      <c r="AR132" s="191" t="s">
        <v>185</v>
      </c>
      <c r="AT132" s="191" t="s">
        <v>144</v>
      </c>
      <c r="AU132" s="191" t="s">
        <v>150</v>
      </c>
      <c r="AY132" s="20" t="s">
        <v>141</v>
      </c>
      <c r="BE132" s="192">
        <f>IF(O132="základní",K132,0)</f>
        <v>0</v>
      </c>
      <c r="BF132" s="192">
        <f>IF(O132="snížená",K132,0)</f>
        <v>0</v>
      </c>
      <c r="BG132" s="192">
        <f>IF(O132="zákl. přenesená",K132,0)</f>
        <v>0</v>
      </c>
      <c r="BH132" s="192">
        <f>IF(O132="sníž. přenesená",K132,0)</f>
        <v>0</v>
      </c>
      <c r="BI132" s="192">
        <f>IF(O132="nulová",K132,0)</f>
        <v>0</v>
      </c>
      <c r="BJ132" s="20" t="s">
        <v>150</v>
      </c>
      <c r="BK132" s="192">
        <f>ROUND(P132*H132,2)</f>
        <v>0</v>
      </c>
      <c r="BL132" s="20" t="s">
        <v>185</v>
      </c>
      <c r="BM132" s="191" t="s">
        <v>965</v>
      </c>
    </row>
    <row r="133" spans="1:65" s="2" customFormat="1" ht="24.2" customHeight="1">
      <c r="A133" s="37"/>
      <c r="B133" s="38"/>
      <c r="C133" s="179" t="s">
        <v>140</v>
      </c>
      <c r="D133" s="179" t="s">
        <v>144</v>
      </c>
      <c r="E133" s="180" t="s">
        <v>1008</v>
      </c>
      <c r="F133" s="181" t="s">
        <v>1009</v>
      </c>
      <c r="G133" s="182" t="s">
        <v>551</v>
      </c>
      <c r="H133" s="259"/>
      <c r="I133" s="184"/>
      <c r="J133" s="184"/>
      <c r="K133" s="185">
        <f>ROUND(P133*H133,2)</f>
        <v>0</v>
      </c>
      <c r="L133" s="181" t="s">
        <v>148</v>
      </c>
      <c r="M133" s="42"/>
      <c r="N133" s="186" t="s">
        <v>22</v>
      </c>
      <c r="O133" s="187" t="s">
        <v>46</v>
      </c>
      <c r="P133" s="188">
        <f>I133+J133</f>
        <v>0</v>
      </c>
      <c r="Q133" s="188">
        <f>ROUND(I133*H133,2)</f>
        <v>0</v>
      </c>
      <c r="R133" s="188">
        <f>ROUND(J133*H133,2)</f>
        <v>0</v>
      </c>
      <c r="S133" s="67"/>
      <c r="T133" s="189">
        <f>S133*H133</f>
        <v>0</v>
      </c>
      <c r="U133" s="189">
        <v>0</v>
      </c>
      <c r="V133" s="189">
        <f>U133*H133</f>
        <v>0</v>
      </c>
      <c r="W133" s="189">
        <v>0</v>
      </c>
      <c r="X133" s="190">
        <f>W133*H133</f>
        <v>0</v>
      </c>
      <c r="Y133" s="37"/>
      <c r="Z133" s="37"/>
      <c r="AA133" s="37"/>
      <c r="AB133" s="37"/>
      <c r="AC133" s="37"/>
      <c r="AD133" s="37"/>
      <c r="AE133" s="37"/>
      <c r="AR133" s="191" t="s">
        <v>185</v>
      </c>
      <c r="AT133" s="191" t="s">
        <v>144</v>
      </c>
      <c r="AU133" s="191" t="s">
        <v>150</v>
      </c>
      <c r="AY133" s="20" t="s">
        <v>141</v>
      </c>
      <c r="BE133" s="192">
        <f>IF(O133="základní",K133,0)</f>
        <v>0</v>
      </c>
      <c r="BF133" s="192">
        <f>IF(O133="snížená",K133,0)</f>
        <v>0</v>
      </c>
      <c r="BG133" s="192">
        <f>IF(O133="zákl. přenesená",K133,0)</f>
        <v>0</v>
      </c>
      <c r="BH133" s="192">
        <f>IF(O133="sníž. přenesená",K133,0)</f>
        <v>0</v>
      </c>
      <c r="BI133" s="192">
        <f>IF(O133="nulová",K133,0)</f>
        <v>0</v>
      </c>
      <c r="BJ133" s="20" t="s">
        <v>150</v>
      </c>
      <c r="BK133" s="192">
        <f>ROUND(P133*H133,2)</f>
        <v>0</v>
      </c>
      <c r="BL133" s="20" t="s">
        <v>185</v>
      </c>
      <c r="BM133" s="191" t="s">
        <v>968</v>
      </c>
    </row>
    <row r="134" spans="1:65" s="12" customFormat="1" ht="22.9" customHeight="1">
      <c r="B134" s="162"/>
      <c r="C134" s="163"/>
      <c r="D134" s="164" t="s">
        <v>75</v>
      </c>
      <c r="E134" s="177" t="s">
        <v>1010</v>
      </c>
      <c r="F134" s="177" t="s">
        <v>1011</v>
      </c>
      <c r="G134" s="163"/>
      <c r="H134" s="163"/>
      <c r="I134" s="166"/>
      <c r="J134" s="166"/>
      <c r="K134" s="178">
        <f>BK134</f>
        <v>0</v>
      </c>
      <c r="L134" s="163"/>
      <c r="M134" s="168"/>
      <c r="N134" s="169"/>
      <c r="O134" s="170"/>
      <c r="P134" s="170"/>
      <c r="Q134" s="171">
        <f>SUM(Q135:Q136)</f>
        <v>0</v>
      </c>
      <c r="R134" s="171">
        <f>SUM(R135:R136)</f>
        <v>0</v>
      </c>
      <c r="S134" s="170"/>
      <c r="T134" s="172">
        <f>SUM(T135:T136)</f>
        <v>0</v>
      </c>
      <c r="U134" s="170"/>
      <c r="V134" s="172">
        <f>SUM(V135:V136)</f>
        <v>0</v>
      </c>
      <c r="W134" s="170"/>
      <c r="X134" s="173">
        <f>SUM(X135:X136)</f>
        <v>0</v>
      </c>
      <c r="AR134" s="174" t="s">
        <v>84</v>
      </c>
      <c r="AT134" s="175" t="s">
        <v>75</v>
      </c>
      <c r="AU134" s="175" t="s">
        <v>84</v>
      </c>
      <c r="AY134" s="174" t="s">
        <v>141</v>
      </c>
      <c r="BK134" s="176">
        <f>SUM(BK135:BK136)</f>
        <v>0</v>
      </c>
    </row>
    <row r="135" spans="1:65" s="2" customFormat="1" ht="33" customHeight="1">
      <c r="A135" s="37"/>
      <c r="B135" s="38"/>
      <c r="C135" s="179" t="s">
        <v>140</v>
      </c>
      <c r="D135" s="179" t="s">
        <v>144</v>
      </c>
      <c r="E135" s="180" t="s">
        <v>1012</v>
      </c>
      <c r="F135" s="181" t="s">
        <v>1753</v>
      </c>
      <c r="G135" s="182" t="s">
        <v>155</v>
      </c>
      <c r="H135" s="183">
        <v>9</v>
      </c>
      <c r="I135" s="184"/>
      <c r="J135" s="184"/>
      <c r="K135" s="185">
        <f>ROUND(P135*H135,2)</f>
        <v>0</v>
      </c>
      <c r="L135" s="181" t="s">
        <v>148</v>
      </c>
      <c r="M135" s="42"/>
      <c r="N135" s="186" t="s">
        <v>22</v>
      </c>
      <c r="O135" s="187" t="s">
        <v>46</v>
      </c>
      <c r="P135" s="188">
        <f>I135+J135</f>
        <v>0</v>
      </c>
      <c r="Q135" s="188">
        <f>ROUND(I135*H135,2)</f>
        <v>0</v>
      </c>
      <c r="R135" s="188">
        <f>ROUND(J135*H135,2)</f>
        <v>0</v>
      </c>
      <c r="S135" s="67"/>
      <c r="T135" s="189">
        <f>S135*H135</f>
        <v>0</v>
      </c>
      <c r="U135" s="189">
        <v>0</v>
      </c>
      <c r="V135" s="189">
        <f>U135*H135</f>
        <v>0</v>
      </c>
      <c r="W135" s="189">
        <v>0</v>
      </c>
      <c r="X135" s="190">
        <f>W135*H135</f>
        <v>0</v>
      </c>
      <c r="Y135" s="37"/>
      <c r="Z135" s="37"/>
      <c r="AA135" s="37"/>
      <c r="AB135" s="37"/>
      <c r="AC135" s="37"/>
      <c r="AD135" s="37"/>
      <c r="AE135" s="37"/>
      <c r="AR135" s="191" t="s">
        <v>185</v>
      </c>
      <c r="AT135" s="191" t="s">
        <v>144</v>
      </c>
      <c r="AU135" s="191" t="s">
        <v>150</v>
      </c>
      <c r="AY135" s="20" t="s">
        <v>141</v>
      </c>
      <c r="BE135" s="192">
        <f>IF(O135="základní",K135,0)</f>
        <v>0</v>
      </c>
      <c r="BF135" s="192">
        <f>IF(O135="snížená",K135,0)</f>
        <v>0</v>
      </c>
      <c r="BG135" s="192">
        <f>IF(O135="zákl. přenesená",K135,0)</f>
        <v>0</v>
      </c>
      <c r="BH135" s="192">
        <f>IF(O135="sníž. přenesená",K135,0)</f>
        <v>0</v>
      </c>
      <c r="BI135" s="192">
        <f>IF(O135="nulová",K135,0)</f>
        <v>0</v>
      </c>
      <c r="BJ135" s="20" t="s">
        <v>150</v>
      </c>
      <c r="BK135" s="192">
        <f>ROUND(P135*H135,2)</f>
        <v>0</v>
      </c>
      <c r="BL135" s="20" t="s">
        <v>185</v>
      </c>
      <c r="BM135" s="191" t="s">
        <v>971</v>
      </c>
    </row>
    <row r="136" spans="1:65" s="2" customFormat="1" ht="21.75" customHeight="1">
      <c r="A136" s="37"/>
      <c r="B136" s="38"/>
      <c r="C136" s="179" t="s">
        <v>314</v>
      </c>
      <c r="D136" s="179" t="s">
        <v>144</v>
      </c>
      <c r="E136" s="180" t="s">
        <v>1015</v>
      </c>
      <c r="F136" s="181" t="s">
        <v>1016</v>
      </c>
      <c r="G136" s="182" t="s">
        <v>551</v>
      </c>
      <c r="H136" s="259"/>
      <c r="I136" s="184"/>
      <c r="J136" s="184"/>
      <c r="K136" s="185">
        <f>ROUND(P136*H136,2)</f>
        <v>0</v>
      </c>
      <c r="L136" s="181" t="s">
        <v>148</v>
      </c>
      <c r="M136" s="42"/>
      <c r="N136" s="186" t="s">
        <v>22</v>
      </c>
      <c r="O136" s="187" t="s">
        <v>46</v>
      </c>
      <c r="P136" s="188">
        <f>I136+J136</f>
        <v>0</v>
      </c>
      <c r="Q136" s="188">
        <f>ROUND(I136*H136,2)</f>
        <v>0</v>
      </c>
      <c r="R136" s="188">
        <f>ROUND(J136*H136,2)</f>
        <v>0</v>
      </c>
      <c r="S136" s="67"/>
      <c r="T136" s="189">
        <f>S136*H136</f>
        <v>0</v>
      </c>
      <c r="U136" s="189">
        <v>0</v>
      </c>
      <c r="V136" s="189">
        <f>U136*H136</f>
        <v>0</v>
      </c>
      <c r="W136" s="189">
        <v>0</v>
      </c>
      <c r="X136" s="190">
        <f>W136*H136</f>
        <v>0</v>
      </c>
      <c r="Y136" s="37"/>
      <c r="Z136" s="37"/>
      <c r="AA136" s="37"/>
      <c r="AB136" s="37"/>
      <c r="AC136" s="37"/>
      <c r="AD136" s="37"/>
      <c r="AE136" s="37"/>
      <c r="AR136" s="191" t="s">
        <v>185</v>
      </c>
      <c r="AT136" s="191" t="s">
        <v>144</v>
      </c>
      <c r="AU136" s="191" t="s">
        <v>150</v>
      </c>
      <c r="AY136" s="20" t="s">
        <v>141</v>
      </c>
      <c r="BE136" s="192">
        <f>IF(O136="základní",K136,0)</f>
        <v>0</v>
      </c>
      <c r="BF136" s="192">
        <f>IF(O136="snížená",K136,0)</f>
        <v>0</v>
      </c>
      <c r="BG136" s="192">
        <f>IF(O136="zákl. přenesená",K136,0)</f>
        <v>0</v>
      </c>
      <c r="BH136" s="192">
        <f>IF(O136="sníž. přenesená",K136,0)</f>
        <v>0</v>
      </c>
      <c r="BI136" s="192">
        <f>IF(O136="nulová",K136,0)</f>
        <v>0</v>
      </c>
      <c r="BJ136" s="20" t="s">
        <v>150</v>
      </c>
      <c r="BK136" s="192">
        <f>ROUND(P136*H136,2)</f>
        <v>0</v>
      </c>
      <c r="BL136" s="20" t="s">
        <v>185</v>
      </c>
      <c r="BM136" s="191" t="s">
        <v>974</v>
      </c>
    </row>
    <row r="137" spans="1:65" s="12" customFormat="1" ht="25.9" customHeight="1">
      <c r="B137" s="162"/>
      <c r="C137" s="163"/>
      <c r="D137" s="164" t="s">
        <v>75</v>
      </c>
      <c r="E137" s="165" t="s">
        <v>1017</v>
      </c>
      <c r="F137" s="165" t="s">
        <v>1018</v>
      </c>
      <c r="G137" s="163"/>
      <c r="H137" s="163"/>
      <c r="I137" s="166"/>
      <c r="J137" s="166"/>
      <c r="K137" s="167">
        <f>BK137</f>
        <v>0</v>
      </c>
      <c r="L137" s="163"/>
      <c r="M137" s="168"/>
      <c r="N137" s="169"/>
      <c r="O137" s="170"/>
      <c r="P137" s="170"/>
      <c r="Q137" s="171">
        <f>Q138+Q143</f>
        <v>0</v>
      </c>
      <c r="R137" s="171">
        <f>R138+R143</f>
        <v>0</v>
      </c>
      <c r="S137" s="170"/>
      <c r="T137" s="172">
        <f>T138+T143</f>
        <v>0</v>
      </c>
      <c r="U137" s="170"/>
      <c r="V137" s="172">
        <f>V138+V143</f>
        <v>0</v>
      </c>
      <c r="W137" s="170"/>
      <c r="X137" s="173">
        <f>X138+X143</f>
        <v>0</v>
      </c>
      <c r="AR137" s="174" t="s">
        <v>84</v>
      </c>
      <c r="AT137" s="175" t="s">
        <v>75</v>
      </c>
      <c r="AU137" s="175" t="s">
        <v>76</v>
      </c>
      <c r="AY137" s="174" t="s">
        <v>141</v>
      </c>
      <c r="BK137" s="176">
        <f>BK138+BK143</f>
        <v>0</v>
      </c>
    </row>
    <row r="138" spans="1:65" s="12" customFormat="1" ht="22.9" customHeight="1">
      <c r="B138" s="162"/>
      <c r="C138" s="163"/>
      <c r="D138" s="164" t="s">
        <v>75</v>
      </c>
      <c r="E138" s="177" t="s">
        <v>1019</v>
      </c>
      <c r="F138" s="177" t="s">
        <v>1020</v>
      </c>
      <c r="G138" s="163"/>
      <c r="H138" s="163"/>
      <c r="I138" s="166"/>
      <c r="J138" s="166"/>
      <c r="K138" s="178">
        <f>BK138</f>
        <v>0</v>
      </c>
      <c r="L138" s="163"/>
      <c r="M138" s="168"/>
      <c r="N138" s="169"/>
      <c r="O138" s="170"/>
      <c r="P138" s="170"/>
      <c r="Q138" s="171">
        <f>SUM(Q139:Q142)</f>
        <v>0</v>
      </c>
      <c r="R138" s="171">
        <f>SUM(R139:R142)</f>
        <v>0</v>
      </c>
      <c r="S138" s="170"/>
      <c r="T138" s="172">
        <f>SUM(T139:T142)</f>
        <v>0</v>
      </c>
      <c r="U138" s="170"/>
      <c r="V138" s="172">
        <f>SUM(V139:V142)</f>
        <v>0</v>
      </c>
      <c r="W138" s="170"/>
      <c r="X138" s="173">
        <f>SUM(X139:X142)</f>
        <v>0</v>
      </c>
      <c r="AR138" s="174" t="s">
        <v>84</v>
      </c>
      <c r="AT138" s="175" t="s">
        <v>75</v>
      </c>
      <c r="AU138" s="175" t="s">
        <v>84</v>
      </c>
      <c r="AY138" s="174" t="s">
        <v>141</v>
      </c>
      <c r="BK138" s="176">
        <f>SUM(BK139:BK142)</f>
        <v>0</v>
      </c>
    </row>
    <row r="139" spans="1:65" s="2" customFormat="1" ht="37.9" customHeight="1">
      <c r="A139" s="37"/>
      <c r="B139" s="38"/>
      <c r="C139" s="179" t="s">
        <v>84</v>
      </c>
      <c r="D139" s="179" t="s">
        <v>144</v>
      </c>
      <c r="E139" s="180" t="s">
        <v>902</v>
      </c>
      <c r="F139" s="181" t="s">
        <v>903</v>
      </c>
      <c r="G139" s="182" t="s">
        <v>551</v>
      </c>
      <c r="H139" s="259"/>
      <c r="I139" s="184"/>
      <c r="J139" s="184"/>
      <c r="K139" s="185">
        <f>ROUND(P139*H139,2)</f>
        <v>0</v>
      </c>
      <c r="L139" s="181" t="s">
        <v>148</v>
      </c>
      <c r="M139" s="42"/>
      <c r="N139" s="186" t="s">
        <v>22</v>
      </c>
      <c r="O139" s="187" t="s">
        <v>46</v>
      </c>
      <c r="P139" s="188">
        <f>I139+J139</f>
        <v>0</v>
      </c>
      <c r="Q139" s="188">
        <f>ROUND(I139*H139,2)</f>
        <v>0</v>
      </c>
      <c r="R139" s="188">
        <f>ROUND(J139*H139,2)</f>
        <v>0</v>
      </c>
      <c r="S139" s="67"/>
      <c r="T139" s="189">
        <f>S139*H139</f>
        <v>0</v>
      </c>
      <c r="U139" s="189">
        <v>0</v>
      </c>
      <c r="V139" s="189">
        <f>U139*H139</f>
        <v>0</v>
      </c>
      <c r="W139" s="189">
        <v>0</v>
      </c>
      <c r="X139" s="190">
        <f>W139*H139</f>
        <v>0</v>
      </c>
      <c r="Y139" s="37"/>
      <c r="Z139" s="37"/>
      <c r="AA139" s="37"/>
      <c r="AB139" s="37"/>
      <c r="AC139" s="37"/>
      <c r="AD139" s="37"/>
      <c r="AE139" s="37"/>
      <c r="AR139" s="191" t="s">
        <v>185</v>
      </c>
      <c r="AT139" s="191" t="s">
        <v>144</v>
      </c>
      <c r="AU139" s="191" t="s">
        <v>150</v>
      </c>
      <c r="AY139" s="20" t="s">
        <v>141</v>
      </c>
      <c r="BE139" s="192">
        <f>IF(O139="základní",K139,0)</f>
        <v>0</v>
      </c>
      <c r="BF139" s="192">
        <f>IF(O139="snížená",K139,0)</f>
        <v>0</v>
      </c>
      <c r="BG139" s="192">
        <f>IF(O139="zákl. přenesená",K139,0)</f>
        <v>0</v>
      </c>
      <c r="BH139" s="192">
        <f>IF(O139="sníž. přenesená",K139,0)</f>
        <v>0</v>
      </c>
      <c r="BI139" s="192">
        <f>IF(O139="nulová",K139,0)</f>
        <v>0</v>
      </c>
      <c r="BJ139" s="20" t="s">
        <v>150</v>
      </c>
      <c r="BK139" s="192">
        <f>ROUND(P139*H139,2)</f>
        <v>0</v>
      </c>
      <c r="BL139" s="20" t="s">
        <v>185</v>
      </c>
      <c r="BM139" s="191" t="s">
        <v>977</v>
      </c>
    </row>
    <row r="140" spans="1:65" s="2" customFormat="1" ht="16.5" customHeight="1">
      <c r="A140" s="37"/>
      <c r="B140" s="38"/>
      <c r="C140" s="179" t="s">
        <v>150</v>
      </c>
      <c r="D140" s="179" t="s">
        <v>144</v>
      </c>
      <c r="E140" s="180" t="s">
        <v>1021</v>
      </c>
      <c r="F140" s="181" t="s">
        <v>1022</v>
      </c>
      <c r="G140" s="182" t="s">
        <v>906</v>
      </c>
      <c r="H140" s="183">
        <v>1</v>
      </c>
      <c r="I140" s="184"/>
      <c r="J140" s="184"/>
      <c r="K140" s="185">
        <f>ROUND(P140*H140,2)</f>
        <v>0</v>
      </c>
      <c r="L140" s="181" t="s">
        <v>148</v>
      </c>
      <c r="M140" s="42"/>
      <c r="N140" s="186" t="s">
        <v>22</v>
      </c>
      <c r="O140" s="187" t="s">
        <v>46</v>
      </c>
      <c r="P140" s="188">
        <f>I140+J140</f>
        <v>0</v>
      </c>
      <c r="Q140" s="188">
        <f>ROUND(I140*H140,2)</f>
        <v>0</v>
      </c>
      <c r="R140" s="188">
        <f>ROUND(J140*H140,2)</f>
        <v>0</v>
      </c>
      <c r="S140" s="67"/>
      <c r="T140" s="189">
        <f>S140*H140</f>
        <v>0</v>
      </c>
      <c r="U140" s="189">
        <v>0</v>
      </c>
      <c r="V140" s="189">
        <f>U140*H140</f>
        <v>0</v>
      </c>
      <c r="W140" s="189">
        <v>0</v>
      </c>
      <c r="X140" s="190">
        <f>W140*H140</f>
        <v>0</v>
      </c>
      <c r="Y140" s="37"/>
      <c r="Z140" s="37"/>
      <c r="AA140" s="37"/>
      <c r="AB140" s="37"/>
      <c r="AC140" s="37"/>
      <c r="AD140" s="37"/>
      <c r="AE140" s="37"/>
      <c r="AR140" s="191" t="s">
        <v>185</v>
      </c>
      <c r="AT140" s="191" t="s">
        <v>144</v>
      </c>
      <c r="AU140" s="191" t="s">
        <v>150</v>
      </c>
      <c r="AY140" s="20" t="s">
        <v>141</v>
      </c>
      <c r="BE140" s="192">
        <f>IF(O140="základní",K140,0)</f>
        <v>0</v>
      </c>
      <c r="BF140" s="192">
        <f>IF(O140="snížená",K140,0)</f>
        <v>0</v>
      </c>
      <c r="BG140" s="192">
        <f>IF(O140="zákl. přenesená",K140,0)</f>
        <v>0</v>
      </c>
      <c r="BH140" s="192">
        <f>IF(O140="sníž. přenesená",K140,0)</f>
        <v>0</v>
      </c>
      <c r="BI140" s="192">
        <f>IF(O140="nulová",K140,0)</f>
        <v>0</v>
      </c>
      <c r="BJ140" s="20" t="s">
        <v>150</v>
      </c>
      <c r="BK140" s="192">
        <f>ROUND(P140*H140,2)</f>
        <v>0</v>
      </c>
      <c r="BL140" s="20" t="s">
        <v>185</v>
      </c>
      <c r="BM140" s="191" t="s">
        <v>871</v>
      </c>
    </row>
    <row r="141" spans="1:65" s="2" customFormat="1" ht="16.5" customHeight="1">
      <c r="A141" s="37"/>
      <c r="B141" s="38"/>
      <c r="C141" s="179" t="s">
        <v>159</v>
      </c>
      <c r="D141" s="179" t="s">
        <v>144</v>
      </c>
      <c r="E141" s="180" t="s">
        <v>907</v>
      </c>
      <c r="F141" s="181" t="s">
        <v>908</v>
      </c>
      <c r="G141" s="182" t="s">
        <v>551</v>
      </c>
      <c r="H141" s="259"/>
      <c r="I141" s="184"/>
      <c r="J141" s="184"/>
      <c r="K141" s="185">
        <f>ROUND(P141*H141,2)</f>
        <v>0</v>
      </c>
      <c r="L141" s="181" t="s">
        <v>148</v>
      </c>
      <c r="M141" s="42"/>
      <c r="N141" s="186" t="s">
        <v>22</v>
      </c>
      <c r="O141" s="187" t="s">
        <v>46</v>
      </c>
      <c r="P141" s="188">
        <f>I141+J141</f>
        <v>0</v>
      </c>
      <c r="Q141" s="188">
        <f>ROUND(I141*H141,2)</f>
        <v>0</v>
      </c>
      <c r="R141" s="188">
        <f>ROUND(J141*H141,2)</f>
        <v>0</v>
      </c>
      <c r="S141" s="67"/>
      <c r="T141" s="189">
        <f>S141*H141</f>
        <v>0</v>
      </c>
      <c r="U141" s="189">
        <v>0</v>
      </c>
      <c r="V141" s="189">
        <f>U141*H141</f>
        <v>0</v>
      </c>
      <c r="W141" s="189">
        <v>0</v>
      </c>
      <c r="X141" s="190">
        <f>W141*H141</f>
        <v>0</v>
      </c>
      <c r="Y141" s="37"/>
      <c r="Z141" s="37"/>
      <c r="AA141" s="37"/>
      <c r="AB141" s="37"/>
      <c r="AC141" s="37"/>
      <c r="AD141" s="37"/>
      <c r="AE141" s="37"/>
      <c r="AR141" s="191" t="s">
        <v>185</v>
      </c>
      <c r="AT141" s="191" t="s">
        <v>144</v>
      </c>
      <c r="AU141" s="191" t="s">
        <v>150</v>
      </c>
      <c r="AY141" s="20" t="s">
        <v>141</v>
      </c>
      <c r="BE141" s="192">
        <f>IF(O141="základní",K141,0)</f>
        <v>0</v>
      </c>
      <c r="BF141" s="192">
        <f>IF(O141="snížená",K141,0)</f>
        <v>0</v>
      </c>
      <c r="BG141" s="192">
        <f>IF(O141="zákl. přenesená",K141,0)</f>
        <v>0</v>
      </c>
      <c r="BH141" s="192">
        <f>IF(O141="sníž. přenesená",K141,0)</f>
        <v>0</v>
      </c>
      <c r="BI141" s="192">
        <f>IF(O141="nulová",K141,0)</f>
        <v>0</v>
      </c>
      <c r="BJ141" s="20" t="s">
        <v>150</v>
      </c>
      <c r="BK141" s="192">
        <f>ROUND(P141*H141,2)</f>
        <v>0</v>
      </c>
      <c r="BL141" s="20" t="s">
        <v>185</v>
      </c>
      <c r="BM141" s="191" t="s">
        <v>982</v>
      </c>
    </row>
    <row r="142" spans="1:65" s="2" customFormat="1" ht="16.5" customHeight="1">
      <c r="A142" s="37"/>
      <c r="B142" s="38"/>
      <c r="C142" s="179" t="s">
        <v>185</v>
      </c>
      <c r="D142" s="179" t="s">
        <v>144</v>
      </c>
      <c r="E142" s="180" t="s">
        <v>909</v>
      </c>
      <c r="F142" s="181" t="s">
        <v>910</v>
      </c>
      <c r="G142" s="182" t="s">
        <v>551</v>
      </c>
      <c r="H142" s="259"/>
      <c r="I142" s="184"/>
      <c r="J142" s="184"/>
      <c r="K142" s="185">
        <f>ROUND(P142*H142,2)</f>
        <v>0</v>
      </c>
      <c r="L142" s="181" t="s">
        <v>148</v>
      </c>
      <c r="M142" s="42"/>
      <c r="N142" s="186" t="s">
        <v>22</v>
      </c>
      <c r="O142" s="187" t="s">
        <v>46</v>
      </c>
      <c r="P142" s="188">
        <f>I142+J142</f>
        <v>0</v>
      </c>
      <c r="Q142" s="188">
        <f>ROUND(I142*H142,2)</f>
        <v>0</v>
      </c>
      <c r="R142" s="188">
        <f>ROUND(J142*H142,2)</f>
        <v>0</v>
      </c>
      <c r="S142" s="67"/>
      <c r="T142" s="189">
        <f>S142*H142</f>
        <v>0</v>
      </c>
      <c r="U142" s="189">
        <v>0</v>
      </c>
      <c r="V142" s="189">
        <f>U142*H142</f>
        <v>0</v>
      </c>
      <c r="W142" s="189">
        <v>0</v>
      </c>
      <c r="X142" s="190">
        <f>W142*H142</f>
        <v>0</v>
      </c>
      <c r="Y142" s="37"/>
      <c r="Z142" s="37"/>
      <c r="AA142" s="37"/>
      <c r="AB142" s="37"/>
      <c r="AC142" s="37"/>
      <c r="AD142" s="37"/>
      <c r="AE142" s="37"/>
      <c r="AR142" s="191" t="s">
        <v>185</v>
      </c>
      <c r="AT142" s="191" t="s">
        <v>144</v>
      </c>
      <c r="AU142" s="191" t="s">
        <v>150</v>
      </c>
      <c r="AY142" s="20" t="s">
        <v>141</v>
      </c>
      <c r="BE142" s="192">
        <f>IF(O142="základní",K142,0)</f>
        <v>0</v>
      </c>
      <c r="BF142" s="192">
        <f>IF(O142="snížená",K142,0)</f>
        <v>0</v>
      </c>
      <c r="BG142" s="192">
        <f>IF(O142="zákl. přenesená",K142,0)</f>
        <v>0</v>
      </c>
      <c r="BH142" s="192">
        <f>IF(O142="sníž. přenesená",K142,0)</f>
        <v>0</v>
      </c>
      <c r="BI142" s="192">
        <f>IF(O142="nulová",K142,0)</f>
        <v>0</v>
      </c>
      <c r="BJ142" s="20" t="s">
        <v>150</v>
      </c>
      <c r="BK142" s="192">
        <f>ROUND(P142*H142,2)</f>
        <v>0</v>
      </c>
      <c r="BL142" s="20" t="s">
        <v>185</v>
      </c>
      <c r="BM142" s="191" t="s">
        <v>985</v>
      </c>
    </row>
    <row r="143" spans="1:65" s="12" customFormat="1" ht="22.9" customHeight="1">
      <c r="B143" s="162"/>
      <c r="C143" s="163"/>
      <c r="D143" s="164" t="s">
        <v>75</v>
      </c>
      <c r="E143" s="177" t="s">
        <v>1025</v>
      </c>
      <c r="F143" s="177" t="s">
        <v>1026</v>
      </c>
      <c r="G143" s="163"/>
      <c r="H143" s="163"/>
      <c r="I143" s="166"/>
      <c r="J143" s="166"/>
      <c r="K143" s="178">
        <f>BK143</f>
        <v>0</v>
      </c>
      <c r="L143" s="163"/>
      <c r="M143" s="168"/>
      <c r="N143" s="169"/>
      <c r="O143" s="170"/>
      <c r="P143" s="170"/>
      <c r="Q143" s="171">
        <f>SUM(Q144:Q148)</f>
        <v>0</v>
      </c>
      <c r="R143" s="171">
        <f>SUM(R144:R148)</f>
        <v>0</v>
      </c>
      <c r="S143" s="170"/>
      <c r="T143" s="172">
        <f>SUM(T144:T148)</f>
        <v>0</v>
      </c>
      <c r="U143" s="170"/>
      <c r="V143" s="172">
        <f>SUM(V144:V148)</f>
        <v>0</v>
      </c>
      <c r="W143" s="170"/>
      <c r="X143" s="173">
        <f>SUM(X144:X148)</f>
        <v>0</v>
      </c>
      <c r="AR143" s="174" t="s">
        <v>84</v>
      </c>
      <c r="AT143" s="175" t="s">
        <v>75</v>
      </c>
      <c r="AU143" s="175" t="s">
        <v>84</v>
      </c>
      <c r="AY143" s="174" t="s">
        <v>141</v>
      </c>
      <c r="BK143" s="176">
        <f>SUM(BK144:BK148)</f>
        <v>0</v>
      </c>
    </row>
    <row r="144" spans="1:65" s="2" customFormat="1" ht="37.9" customHeight="1">
      <c r="A144" s="37"/>
      <c r="B144" s="38"/>
      <c r="C144" s="179" t="s">
        <v>140</v>
      </c>
      <c r="D144" s="179" t="s">
        <v>144</v>
      </c>
      <c r="E144" s="180" t="s">
        <v>1027</v>
      </c>
      <c r="F144" s="181" t="s">
        <v>1028</v>
      </c>
      <c r="G144" s="182" t="s">
        <v>362</v>
      </c>
      <c r="H144" s="183">
        <v>5</v>
      </c>
      <c r="I144" s="184"/>
      <c r="J144" s="184"/>
      <c r="K144" s="185">
        <f>ROUND(P144*H144,2)</f>
        <v>0</v>
      </c>
      <c r="L144" s="181" t="s">
        <v>148</v>
      </c>
      <c r="M144" s="42"/>
      <c r="N144" s="186" t="s">
        <v>22</v>
      </c>
      <c r="O144" s="187" t="s">
        <v>46</v>
      </c>
      <c r="P144" s="188">
        <f>I144+J144</f>
        <v>0</v>
      </c>
      <c r="Q144" s="188">
        <f>ROUND(I144*H144,2)</f>
        <v>0</v>
      </c>
      <c r="R144" s="188">
        <f>ROUND(J144*H144,2)</f>
        <v>0</v>
      </c>
      <c r="S144" s="67"/>
      <c r="T144" s="189">
        <f>S144*H144</f>
        <v>0</v>
      </c>
      <c r="U144" s="189">
        <v>0</v>
      </c>
      <c r="V144" s="189">
        <f>U144*H144</f>
        <v>0</v>
      </c>
      <c r="W144" s="189">
        <v>0</v>
      </c>
      <c r="X144" s="190">
        <f>W144*H144</f>
        <v>0</v>
      </c>
      <c r="Y144" s="37"/>
      <c r="Z144" s="37"/>
      <c r="AA144" s="37"/>
      <c r="AB144" s="37"/>
      <c r="AC144" s="37"/>
      <c r="AD144" s="37"/>
      <c r="AE144" s="37"/>
      <c r="AR144" s="191" t="s">
        <v>185</v>
      </c>
      <c r="AT144" s="191" t="s">
        <v>144</v>
      </c>
      <c r="AU144" s="191" t="s">
        <v>150</v>
      </c>
      <c r="AY144" s="20" t="s">
        <v>141</v>
      </c>
      <c r="BE144" s="192">
        <f>IF(O144="základní",K144,0)</f>
        <v>0</v>
      </c>
      <c r="BF144" s="192">
        <f>IF(O144="snížená",K144,0)</f>
        <v>0</v>
      </c>
      <c r="BG144" s="192">
        <f>IF(O144="zákl. přenesená",K144,0)</f>
        <v>0</v>
      </c>
      <c r="BH144" s="192">
        <f>IF(O144="sníž. přenesená",K144,0)</f>
        <v>0</v>
      </c>
      <c r="BI144" s="192">
        <f>IF(O144="nulová",K144,0)</f>
        <v>0</v>
      </c>
      <c r="BJ144" s="20" t="s">
        <v>150</v>
      </c>
      <c r="BK144" s="192">
        <f>ROUND(P144*H144,2)</f>
        <v>0</v>
      </c>
      <c r="BL144" s="20" t="s">
        <v>185</v>
      </c>
      <c r="BM144" s="191" t="s">
        <v>435</v>
      </c>
    </row>
    <row r="145" spans="1:65" s="2" customFormat="1" ht="24.2" customHeight="1">
      <c r="A145" s="37"/>
      <c r="B145" s="38"/>
      <c r="C145" s="179" t="s">
        <v>359</v>
      </c>
      <c r="D145" s="179" t="s">
        <v>144</v>
      </c>
      <c r="E145" s="180" t="s">
        <v>1030</v>
      </c>
      <c r="F145" s="181" t="s">
        <v>1031</v>
      </c>
      <c r="G145" s="182" t="s">
        <v>362</v>
      </c>
      <c r="H145" s="183">
        <v>1</v>
      </c>
      <c r="I145" s="184"/>
      <c r="J145" s="184"/>
      <c r="K145" s="185">
        <f>ROUND(P145*H145,2)</f>
        <v>0</v>
      </c>
      <c r="L145" s="181" t="s">
        <v>148</v>
      </c>
      <c r="M145" s="42"/>
      <c r="N145" s="186" t="s">
        <v>22</v>
      </c>
      <c r="O145" s="187" t="s">
        <v>46</v>
      </c>
      <c r="P145" s="188">
        <f>I145+J145</f>
        <v>0</v>
      </c>
      <c r="Q145" s="188">
        <f>ROUND(I145*H145,2)</f>
        <v>0</v>
      </c>
      <c r="R145" s="188">
        <f>ROUND(J145*H145,2)</f>
        <v>0</v>
      </c>
      <c r="S145" s="67"/>
      <c r="T145" s="189">
        <f>S145*H145</f>
        <v>0</v>
      </c>
      <c r="U145" s="189">
        <v>0</v>
      </c>
      <c r="V145" s="189">
        <f>U145*H145</f>
        <v>0</v>
      </c>
      <c r="W145" s="189">
        <v>0</v>
      </c>
      <c r="X145" s="190">
        <f>W145*H145</f>
        <v>0</v>
      </c>
      <c r="Y145" s="37"/>
      <c r="Z145" s="37"/>
      <c r="AA145" s="37"/>
      <c r="AB145" s="37"/>
      <c r="AC145" s="37"/>
      <c r="AD145" s="37"/>
      <c r="AE145" s="37"/>
      <c r="AR145" s="191" t="s">
        <v>185</v>
      </c>
      <c r="AT145" s="191" t="s">
        <v>144</v>
      </c>
      <c r="AU145" s="191" t="s">
        <v>150</v>
      </c>
      <c r="AY145" s="20" t="s">
        <v>141</v>
      </c>
      <c r="BE145" s="192">
        <f>IF(O145="základní",K145,0)</f>
        <v>0</v>
      </c>
      <c r="BF145" s="192">
        <f>IF(O145="snížená",K145,0)</f>
        <v>0</v>
      </c>
      <c r="BG145" s="192">
        <f>IF(O145="zákl. přenesená",K145,0)</f>
        <v>0</v>
      </c>
      <c r="BH145" s="192">
        <f>IF(O145="sníž. přenesená",K145,0)</f>
        <v>0</v>
      </c>
      <c r="BI145" s="192">
        <f>IF(O145="nulová",K145,0)</f>
        <v>0</v>
      </c>
      <c r="BJ145" s="20" t="s">
        <v>150</v>
      </c>
      <c r="BK145" s="192">
        <f>ROUND(P145*H145,2)</f>
        <v>0</v>
      </c>
      <c r="BL145" s="20" t="s">
        <v>185</v>
      </c>
      <c r="BM145" s="191" t="s">
        <v>441</v>
      </c>
    </row>
    <row r="146" spans="1:65" s="2" customFormat="1" ht="33" customHeight="1">
      <c r="A146" s="37"/>
      <c r="B146" s="38"/>
      <c r="C146" s="179" t="s">
        <v>412</v>
      </c>
      <c r="D146" s="179" t="s">
        <v>144</v>
      </c>
      <c r="E146" s="180" t="s">
        <v>1033</v>
      </c>
      <c r="F146" s="181" t="s">
        <v>1034</v>
      </c>
      <c r="G146" s="182" t="s">
        <v>155</v>
      </c>
      <c r="H146" s="183">
        <v>1</v>
      </c>
      <c r="I146" s="184"/>
      <c r="J146" s="184"/>
      <c r="K146" s="185">
        <f>ROUND(P146*H146,2)</f>
        <v>0</v>
      </c>
      <c r="L146" s="181" t="s">
        <v>148</v>
      </c>
      <c r="M146" s="42"/>
      <c r="N146" s="186" t="s">
        <v>22</v>
      </c>
      <c r="O146" s="187" t="s">
        <v>46</v>
      </c>
      <c r="P146" s="188">
        <f>I146+J146</f>
        <v>0</v>
      </c>
      <c r="Q146" s="188">
        <f>ROUND(I146*H146,2)</f>
        <v>0</v>
      </c>
      <c r="R146" s="188">
        <f>ROUND(J146*H146,2)</f>
        <v>0</v>
      </c>
      <c r="S146" s="67"/>
      <c r="T146" s="189">
        <f>S146*H146</f>
        <v>0</v>
      </c>
      <c r="U146" s="189">
        <v>0</v>
      </c>
      <c r="V146" s="189">
        <f>U146*H146</f>
        <v>0</v>
      </c>
      <c r="W146" s="189">
        <v>0</v>
      </c>
      <c r="X146" s="190">
        <f>W146*H146</f>
        <v>0</v>
      </c>
      <c r="Y146" s="37"/>
      <c r="Z146" s="37"/>
      <c r="AA146" s="37"/>
      <c r="AB146" s="37"/>
      <c r="AC146" s="37"/>
      <c r="AD146" s="37"/>
      <c r="AE146" s="37"/>
      <c r="AR146" s="191" t="s">
        <v>185</v>
      </c>
      <c r="AT146" s="191" t="s">
        <v>144</v>
      </c>
      <c r="AU146" s="191" t="s">
        <v>150</v>
      </c>
      <c r="AY146" s="20" t="s">
        <v>141</v>
      </c>
      <c r="BE146" s="192">
        <f>IF(O146="základní",K146,0)</f>
        <v>0</v>
      </c>
      <c r="BF146" s="192">
        <f>IF(O146="snížená",K146,0)</f>
        <v>0</v>
      </c>
      <c r="BG146" s="192">
        <f>IF(O146="zákl. přenesená",K146,0)</f>
        <v>0</v>
      </c>
      <c r="BH146" s="192">
        <f>IF(O146="sníž. přenesená",K146,0)</f>
        <v>0</v>
      </c>
      <c r="BI146" s="192">
        <f>IF(O146="nulová",K146,0)</f>
        <v>0</v>
      </c>
      <c r="BJ146" s="20" t="s">
        <v>150</v>
      </c>
      <c r="BK146" s="192">
        <f>ROUND(P146*H146,2)</f>
        <v>0</v>
      </c>
      <c r="BL146" s="20" t="s">
        <v>185</v>
      </c>
      <c r="BM146" s="191" t="s">
        <v>453</v>
      </c>
    </row>
    <row r="147" spans="1:65" s="2" customFormat="1" ht="16.5" customHeight="1">
      <c r="A147" s="37"/>
      <c r="B147" s="38"/>
      <c r="C147" s="179" t="s">
        <v>371</v>
      </c>
      <c r="D147" s="179" t="s">
        <v>144</v>
      </c>
      <c r="E147" s="180" t="s">
        <v>1035</v>
      </c>
      <c r="F147" s="181" t="s">
        <v>1038</v>
      </c>
      <c r="G147" s="182" t="s">
        <v>155</v>
      </c>
      <c r="H147" s="183">
        <v>1</v>
      </c>
      <c r="I147" s="184"/>
      <c r="J147" s="184"/>
      <c r="K147" s="185">
        <f>ROUND(P147*H147,2)</f>
        <v>0</v>
      </c>
      <c r="L147" s="181" t="s">
        <v>148</v>
      </c>
      <c r="M147" s="42"/>
      <c r="N147" s="186" t="s">
        <v>22</v>
      </c>
      <c r="O147" s="187" t="s">
        <v>46</v>
      </c>
      <c r="P147" s="188">
        <f>I147+J147</f>
        <v>0</v>
      </c>
      <c r="Q147" s="188">
        <f>ROUND(I147*H147,2)</f>
        <v>0</v>
      </c>
      <c r="R147" s="188">
        <f>ROUND(J147*H147,2)</f>
        <v>0</v>
      </c>
      <c r="S147" s="67"/>
      <c r="T147" s="189">
        <f>S147*H147</f>
        <v>0</v>
      </c>
      <c r="U147" s="189">
        <v>0</v>
      </c>
      <c r="V147" s="189">
        <f>U147*H147</f>
        <v>0</v>
      </c>
      <c r="W147" s="189">
        <v>0</v>
      </c>
      <c r="X147" s="190">
        <f>W147*H147</f>
        <v>0</v>
      </c>
      <c r="Y147" s="37"/>
      <c r="Z147" s="37"/>
      <c r="AA147" s="37"/>
      <c r="AB147" s="37"/>
      <c r="AC147" s="37"/>
      <c r="AD147" s="37"/>
      <c r="AE147" s="37"/>
      <c r="AR147" s="191" t="s">
        <v>185</v>
      </c>
      <c r="AT147" s="191" t="s">
        <v>144</v>
      </c>
      <c r="AU147" s="191" t="s">
        <v>150</v>
      </c>
      <c r="AY147" s="20" t="s">
        <v>141</v>
      </c>
      <c r="BE147" s="192">
        <f>IF(O147="základní",K147,0)</f>
        <v>0</v>
      </c>
      <c r="BF147" s="192">
        <f>IF(O147="snížená",K147,0)</f>
        <v>0</v>
      </c>
      <c r="BG147" s="192">
        <f>IF(O147="zákl. přenesená",K147,0)</f>
        <v>0</v>
      </c>
      <c r="BH147" s="192">
        <f>IF(O147="sníž. přenesená",K147,0)</f>
        <v>0</v>
      </c>
      <c r="BI147" s="192">
        <f>IF(O147="nulová",K147,0)</f>
        <v>0</v>
      </c>
      <c r="BJ147" s="20" t="s">
        <v>150</v>
      </c>
      <c r="BK147" s="192">
        <f>ROUND(P147*H147,2)</f>
        <v>0</v>
      </c>
      <c r="BL147" s="20" t="s">
        <v>185</v>
      </c>
      <c r="BM147" s="191" t="s">
        <v>472</v>
      </c>
    </row>
    <row r="148" spans="1:65" s="2" customFormat="1" ht="21.75" customHeight="1">
      <c r="A148" s="37"/>
      <c r="B148" s="38"/>
      <c r="C148" s="179" t="s">
        <v>851</v>
      </c>
      <c r="D148" s="179" t="s">
        <v>144</v>
      </c>
      <c r="E148" s="180" t="s">
        <v>1039</v>
      </c>
      <c r="F148" s="181" t="s">
        <v>1040</v>
      </c>
      <c r="G148" s="182" t="s">
        <v>551</v>
      </c>
      <c r="H148" s="259"/>
      <c r="I148" s="184"/>
      <c r="J148" s="184"/>
      <c r="K148" s="185">
        <f>ROUND(P148*H148,2)</f>
        <v>0</v>
      </c>
      <c r="L148" s="181" t="s">
        <v>148</v>
      </c>
      <c r="M148" s="42"/>
      <c r="N148" s="186" t="s">
        <v>22</v>
      </c>
      <c r="O148" s="187" t="s">
        <v>46</v>
      </c>
      <c r="P148" s="188">
        <f>I148+J148</f>
        <v>0</v>
      </c>
      <c r="Q148" s="188">
        <f>ROUND(I148*H148,2)</f>
        <v>0</v>
      </c>
      <c r="R148" s="188">
        <f>ROUND(J148*H148,2)</f>
        <v>0</v>
      </c>
      <c r="S148" s="67"/>
      <c r="T148" s="189">
        <f>S148*H148</f>
        <v>0</v>
      </c>
      <c r="U148" s="189">
        <v>0</v>
      </c>
      <c r="V148" s="189">
        <f>U148*H148</f>
        <v>0</v>
      </c>
      <c r="W148" s="189">
        <v>0</v>
      </c>
      <c r="X148" s="190">
        <f>W148*H148</f>
        <v>0</v>
      </c>
      <c r="Y148" s="37"/>
      <c r="Z148" s="37"/>
      <c r="AA148" s="37"/>
      <c r="AB148" s="37"/>
      <c r="AC148" s="37"/>
      <c r="AD148" s="37"/>
      <c r="AE148" s="37"/>
      <c r="AR148" s="191" t="s">
        <v>185</v>
      </c>
      <c r="AT148" s="191" t="s">
        <v>144</v>
      </c>
      <c r="AU148" s="191" t="s">
        <v>150</v>
      </c>
      <c r="AY148" s="20" t="s">
        <v>141</v>
      </c>
      <c r="BE148" s="192">
        <f>IF(O148="základní",K148,0)</f>
        <v>0</v>
      </c>
      <c r="BF148" s="192">
        <f>IF(O148="snížená",K148,0)</f>
        <v>0</v>
      </c>
      <c r="BG148" s="192">
        <f>IF(O148="zákl. přenesená",K148,0)</f>
        <v>0</v>
      </c>
      <c r="BH148" s="192">
        <f>IF(O148="sníž. přenesená",K148,0)</f>
        <v>0</v>
      </c>
      <c r="BI148" s="192">
        <f>IF(O148="nulová",K148,0)</f>
        <v>0</v>
      </c>
      <c r="BJ148" s="20" t="s">
        <v>150</v>
      </c>
      <c r="BK148" s="192">
        <f>ROUND(P148*H148,2)</f>
        <v>0</v>
      </c>
      <c r="BL148" s="20" t="s">
        <v>185</v>
      </c>
      <c r="BM148" s="191" t="s">
        <v>482</v>
      </c>
    </row>
    <row r="149" spans="1:65" s="12" customFormat="1" ht="25.9" customHeight="1">
      <c r="B149" s="162"/>
      <c r="C149" s="163"/>
      <c r="D149" s="164" t="s">
        <v>75</v>
      </c>
      <c r="E149" s="165" t="s">
        <v>425</v>
      </c>
      <c r="F149" s="165" t="s">
        <v>426</v>
      </c>
      <c r="G149" s="163"/>
      <c r="H149" s="163"/>
      <c r="I149" s="166"/>
      <c r="J149" s="166"/>
      <c r="K149" s="167">
        <f>BK149</f>
        <v>0</v>
      </c>
      <c r="L149" s="163"/>
      <c r="M149" s="168"/>
      <c r="N149" s="169"/>
      <c r="O149" s="170"/>
      <c r="P149" s="170"/>
      <c r="Q149" s="171">
        <f>Q150</f>
        <v>0</v>
      </c>
      <c r="R149" s="171">
        <f>R150</f>
        <v>0</v>
      </c>
      <c r="S149" s="170"/>
      <c r="T149" s="172">
        <f>T150</f>
        <v>0</v>
      </c>
      <c r="U149" s="170"/>
      <c r="V149" s="172">
        <f>V150</f>
        <v>0</v>
      </c>
      <c r="W149" s="170"/>
      <c r="X149" s="173">
        <f>X150</f>
        <v>5.8380000000000001E-2</v>
      </c>
      <c r="AR149" s="174" t="s">
        <v>150</v>
      </c>
      <c r="AT149" s="175" t="s">
        <v>75</v>
      </c>
      <c r="AU149" s="175" t="s">
        <v>76</v>
      </c>
      <c r="AY149" s="174" t="s">
        <v>141</v>
      </c>
      <c r="BK149" s="176">
        <f>BK150</f>
        <v>0</v>
      </c>
    </row>
    <row r="150" spans="1:65" s="12" customFormat="1" ht="22.9" customHeight="1">
      <c r="B150" s="162"/>
      <c r="C150" s="163"/>
      <c r="D150" s="164" t="s">
        <v>75</v>
      </c>
      <c r="E150" s="177" t="s">
        <v>1042</v>
      </c>
      <c r="F150" s="177" t="s">
        <v>1043</v>
      </c>
      <c r="G150" s="163"/>
      <c r="H150" s="163"/>
      <c r="I150" s="166"/>
      <c r="J150" s="166"/>
      <c r="K150" s="178">
        <f>BK150</f>
        <v>0</v>
      </c>
      <c r="L150" s="163"/>
      <c r="M150" s="168"/>
      <c r="N150" s="169"/>
      <c r="O150" s="170"/>
      <c r="P150" s="170"/>
      <c r="Q150" s="171">
        <f>SUM(Q151:Q157)</f>
        <v>0</v>
      </c>
      <c r="R150" s="171">
        <f>SUM(R151:R157)</f>
        <v>0</v>
      </c>
      <c r="S150" s="170"/>
      <c r="T150" s="172">
        <f>SUM(T151:T157)</f>
        <v>0</v>
      </c>
      <c r="U150" s="170"/>
      <c r="V150" s="172">
        <f>SUM(V151:V157)</f>
        <v>0</v>
      </c>
      <c r="W150" s="170"/>
      <c r="X150" s="173">
        <f>SUM(X151:X157)</f>
        <v>5.8380000000000001E-2</v>
      </c>
      <c r="AR150" s="174" t="s">
        <v>150</v>
      </c>
      <c r="AT150" s="175" t="s">
        <v>75</v>
      </c>
      <c r="AU150" s="175" t="s">
        <v>84</v>
      </c>
      <c r="AY150" s="174" t="s">
        <v>141</v>
      </c>
      <c r="BK150" s="176">
        <f>SUM(BK151:BK157)</f>
        <v>0</v>
      </c>
    </row>
    <row r="151" spans="1:65" s="2" customFormat="1" ht="24">
      <c r="A151" s="37"/>
      <c r="B151" s="38"/>
      <c r="C151" s="179" t="s">
        <v>8</v>
      </c>
      <c r="D151" s="179" t="s">
        <v>144</v>
      </c>
      <c r="E151" s="180" t="s">
        <v>1049</v>
      </c>
      <c r="F151" s="181" t="s">
        <v>1050</v>
      </c>
      <c r="G151" s="182" t="s">
        <v>906</v>
      </c>
      <c r="H151" s="183">
        <v>3</v>
      </c>
      <c r="I151" s="184"/>
      <c r="J151" s="184"/>
      <c r="K151" s="185">
        <f>ROUND(P151*H151,2)</f>
        <v>0</v>
      </c>
      <c r="L151" s="181" t="s">
        <v>184</v>
      </c>
      <c r="M151" s="42"/>
      <c r="N151" s="186" t="s">
        <v>22</v>
      </c>
      <c r="O151" s="187" t="s">
        <v>46</v>
      </c>
      <c r="P151" s="188">
        <f>I151+J151</f>
        <v>0</v>
      </c>
      <c r="Q151" s="188">
        <f>ROUND(I151*H151,2)</f>
        <v>0</v>
      </c>
      <c r="R151" s="188">
        <f>ROUND(J151*H151,2)</f>
        <v>0</v>
      </c>
      <c r="S151" s="67"/>
      <c r="T151" s="189">
        <f>S151*H151</f>
        <v>0</v>
      </c>
      <c r="U151" s="189">
        <v>0</v>
      </c>
      <c r="V151" s="189">
        <f>U151*H151</f>
        <v>0</v>
      </c>
      <c r="W151" s="189">
        <v>1.9460000000000002E-2</v>
      </c>
      <c r="X151" s="190">
        <f>W151*H151</f>
        <v>5.8380000000000001E-2</v>
      </c>
      <c r="Y151" s="37"/>
      <c r="Z151" s="37"/>
      <c r="AA151" s="37"/>
      <c r="AB151" s="37"/>
      <c r="AC151" s="37"/>
      <c r="AD151" s="37"/>
      <c r="AE151" s="37"/>
      <c r="AR151" s="191" t="s">
        <v>371</v>
      </c>
      <c r="AT151" s="191" t="s">
        <v>144</v>
      </c>
      <c r="AU151" s="191" t="s">
        <v>150</v>
      </c>
      <c r="AY151" s="20" t="s">
        <v>141</v>
      </c>
      <c r="BE151" s="192">
        <f>IF(O151="základní",K151,0)</f>
        <v>0</v>
      </c>
      <c r="BF151" s="192">
        <f>IF(O151="snížená",K151,0)</f>
        <v>0</v>
      </c>
      <c r="BG151" s="192">
        <f>IF(O151="zákl. přenesená",K151,0)</f>
        <v>0</v>
      </c>
      <c r="BH151" s="192">
        <f>IF(O151="sníž. přenesená",K151,0)</f>
        <v>0</v>
      </c>
      <c r="BI151" s="192">
        <f>IF(O151="nulová",K151,0)</f>
        <v>0</v>
      </c>
      <c r="BJ151" s="20" t="s">
        <v>150</v>
      </c>
      <c r="BK151" s="192">
        <f>ROUND(P151*H151,2)</f>
        <v>0</v>
      </c>
      <c r="BL151" s="20" t="s">
        <v>371</v>
      </c>
      <c r="BM151" s="191" t="s">
        <v>1754</v>
      </c>
    </row>
    <row r="152" spans="1:65" s="2" customFormat="1" ht="11.25">
      <c r="A152" s="37"/>
      <c r="B152" s="38"/>
      <c r="C152" s="39"/>
      <c r="D152" s="199" t="s">
        <v>187</v>
      </c>
      <c r="E152" s="39"/>
      <c r="F152" s="200" t="s">
        <v>1052</v>
      </c>
      <c r="G152" s="39"/>
      <c r="H152" s="39"/>
      <c r="I152" s="201"/>
      <c r="J152" s="201"/>
      <c r="K152" s="39"/>
      <c r="L152" s="39"/>
      <c r="M152" s="42"/>
      <c r="N152" s="202"/>
      <c r="O152" s="203"/>
      <c r="P152" s="67"/>
      <c r="Q152" s="67"/>
      <c r="R152" s="67"/>
      <c r="S152" s="67"/>
      <c r="T152" s="67"/>
      <c r="U152" s="67"/>
      <c r="V152" s="67"/>
      <c r="W152" s="67"/>
      <c r="X152" s="68"/>
      <c r="Y152" s="37"/>
      <c r="Z152" s="37"/>
      <c r="AA152" s="37"/>
      <c r="AB152" s="37"/>
      <c r="AC152" s="37"/>
      <c r="AD152" s="37"/>
      <c r="AE152" s="37"/>
      <c r="AT152" s="20" t="s">
        <v>187</v>
      </c>
      <c r="AU152" s="20" t="s">
        <v>150</v>
      </c>
    </row>
    <row r="153" spans="1:65" s="13" customFormat="1" ht="11.25">
      <c r="B153" s="206"/>
      <c r="C153" s="207"/>
      <c r="D153" s="204" t="s">
        <v>191</v>
      </c>
      <c r="E153" s="208" t="s">
        <v>22</v>
      </c>
      <c r="F153" s="209" t="s">
        <v>1755</v>
      </c>
      <c r="G153" s="207"/>
      <c r="H153" s="208" t="s">
        <v>22</v>
      </c>
      <c r="I153" s="210"/>
      <c r="J153" s="210"/>
      <c r="K153" s="207"/>
      <c r="L153" s="207"/>
      <c r="M153" s="211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4"/>
      <c r="AT153" s="215" t="s">
        <v>191</v>
      </c>
      <c r="AU153" s="215" t="s">
        <v>150</v>
      </c>
      <c r="AV153" s="13" t="s">
        <v>84</v>
      </c>
      <c r="AW153" s="13" t="s">
        <v>5</v>
      </c>
      <c r="AX153" s="13" t="s">
        <v>76</v>
      </c>
      <c r="AY153" s="215" t="s">
        <v>141</v>
      </c>
    </row>
    <row r="154" spans="1:65" s="14" customFormat="1" ht="11.25">
      <c r="B154" s="216"/>
      <c r="C154" s="217"/>
      <c r="D154" s="204" t="s">
        <v>191</v>
      </c>
      <c r="E154" s="218" t="s">
        <v>22</v>
      </c>
      <c r="F154" s="219" t="s">
        <v>159</v>
      </c>
      <c r="G154" s="217"/>
      <c r="H154" s="220">
        <v>3</v>
      </c>
      <c r="I154" s="221"/>
      <c r="J154" s="221"/>
      <c r="K154" s="217"/>
      <c r="L154" s="217"/>
      <c r="M154" s="222"/>
      <c r="N154" s="223"/>
      <c r="O154" s="224"/>
      <c r="P154" s="224"/>
      <c r="Q154" s="224"/>
      <c r="R154" s="224"/>
      <c r="S154" s="224"/>
      <c r="T154" s="224"/>
      <c r="U154" s="224"/>
      <c r="V154" s="224"/>
      <c r="W154" s="224"/>
      <c r="X154" s="225"/>
      <c r="AT154" s="226" t="s">
        <v>191</v>
      </c>
      <c r="AU154" s="226" t="s">
        <v>150</v>
      </c>
      <c r="AV154" s="14" t="s">
        <v>150</v>
      </c>
      <c r="AW154" s="14" t="s">
        <v>5</v>
      </c>
      <c r="AX154" s="14" t="s">
        <v>76</v>
      </c>
      <c r="AY154" s="226" t="s">
        <v>141</v>
      </c>
    </row>
    <row r="155" spans="1:65" s="15" customFormat="1" ht="11.25">
      <c r="B155" s="227"/>
      <c r="C155" s="228"/>
      <c r="D155" s="204" t="s">
        <v>191</v>
      </c>
      <c r="E155" s="229" t="s">
        <v>22</v>
      </c>
      <c r="F155" s="230" t="s">
        <v>195</v>
      </c>
      <c r="G155" s="228"/>
      <c r="H155" s="231">
        <v>3</v>
      </c>
      <c r="I155" s="232"/>
      <c r="J155" s="232"/>
      <c r="K155" s="228"/>
      <c r="L155" s="228"/>
      <c r="M155" s="233"/>
      <c r="N155" s="234"/>
      <c r="O155" s="235"/>
      <c r="P155" s="235"/>
      <c r="Q155" s="235"/>
      <c r="R155" s="235"/>
      <c r="S155" s="235"/>
      <c r="T155" s="235"/>
      <c r="U155" s="235"/>
      <c r="V155" s="235"/>
      <c r="W155" s="235"/>
      <c r="X155" s="236"/>
      <c r="AT155" s="237" t="s">
        <v>191</v>
      </c>
      <c r="AU155" s="237" t="s">
        <v>150</v>
      </c>
      <c r="AV155" s="15" t="s">
        <v>185</v>
      </c>
      <c r="AW155" s="15" t="s">
        <v>5</v>
      </c>
      <c r="AX155" s="15" t="s">
        <v>84</v>
      </c>
      <c r="AY155" s="237" t="s">
        <v>141</v>
      </c>
    </row>
    <row r="156" spans="1:65" s="2" customFormat="1" ht="49.15" customHeight="1">
      <c r="A156" s="37"/>
      <c r="B156" s="38"/>
      <c r="C156" s="179" t="s">
        <v>460</v>
      </c>
      <c r="D156" s="179" t="s">
        <v>144</v>
      </c>
      <c r="E156" s="180" t="s">
        <v>1095</v>
      </c>
      <c r="F156" s="181" t="s">
        <v>1096</v>
      </c>
      <c r="G156" s="182" t="s">
        <v>551</v>
      </c>
      <c r="H156" s="259"/>
      <c r="I156" s="184"/>
      <c r="J156" s="184"/>
      <c r="K156" s="185">
        <f>ROUND(P156*H156,2)</f>
        <v>0</v>
      </c>
      <c r="L156" s="181" t="s">
        <v>184</v>
      </c>
      <c r="M156" s="42"/>
      <c r="N156" s="186" t="s">
        <v>22</v>
      </c>
      <c r="O156" s="187" t="s">
        <v>46</v>
      </c>
      <c r="P156" s="188">
        <f>I156+J156</f>
        <v>0</v>
      </c>
      <c r="Q156" s="188">
        <f>ROUND(I156*H156,2)</f>
        <v>0</v>
      </c>
      <c r="R156" s="188">
        <f>ROUND(J156*H156,2)</f>
        <v>0</v>
      </c>
      <c r="S156" s="67"/>
      <c r="T156" s="189">
        <f>S156*H156</f>
        <v>0</v>
      </c>
      <c r="U156" s="189">
        <v>0</v>
      </c>
      <c r="V156" s="189">
        <f>U156*H156</f>
        <v>0</v>
      </c>
      <c r="W156" s="189">
        <v>0</v>
      </c>
      <c r="X156" s="190">
        <f>W156*H156</f>
        <v>0</v>
      </c>
      <c r="Y156" s="37"/>
      <c r="Z156" s="37"/>
      <c r="AA156" s="37"/>
      <c r="AB156" s="37"/>
      <c r="AC156" s="37"/>
      <c r="AD156" s="37"/>
      <c r="AE156" s="37"/>
      <c r="AR156" s="191" t="s">
        <v>371</v>
      </c>
      <c r="AT156" s="191" t="s">
        <v>144</v>
      </c>
      <c r="AU156" s="191" t="s">
        <v>150</v>
      </c>
      <c r="AY156" s="20" t="s">
        <v>141</v>
      </c>
      <c r="BE156" s="192">
        <f>IF(O156="základní",K156,0)</f>
        <v>0</v>
      </c>
      <c r="BF156" s="192">
        <f>IF(O156="snížená",K156,0)</f>
        <v>0</v>
      </c>
      <c r="BG156" s="192">
        <f>IF(O156="zákl. přenesená",K156,0)</f>
        <v>0</v>
      </c>
      <c r="BH156" s="192">
        <f>IF(O156="sníž. přenesená",K156,0)</f>
        <v>0</v>
      </c>
      <c r="BI156" s="192">
        <f>IF(O156="nulová",K156,0)</f>
        <v>0</v>
      </c>
      <c r="BJ156" s="20" t="s">
        <v>150</v>
      </c>
      <c r="BK156" s="192">
        <f>ROUND(P156*H156,2)</f>
        <v>0</v>
      </c>
      <c r="BL156" s="20" t="s">
        <v>371</v>
      </c>
      <c r="BM156" s="191" t="s">
        <v>1756</v>
      </c>
    </row>
    <row r="157" spans="1:65" s="2" customFormat="1" ht="11.25">
      <c r="A157" s="37"/>
      <c r="B157" s="38"/>
      <c r="C157" s="39"/>
      <c r="D157" s="199" t="s">
        <v>187</v>
      </c>
      <c r="E157" s="39"/>
      <c r="F157" s="200" t="s">
        <v>1098</v>
      </c>
      <c r="G157" s="39"/>
      <c r="H157" s="39"/>
      <c r="I157" s="201"/>
      <c r="J157" s="201"/>
      <c r="K157" s="39"/>
      <c r="L157" s="39"/>
      <c r="M157" s="42"/>
      <c r="N157" s="263"/>
      <c r="O157" s="264"/>
      <c r="P157" s="196"/>
      <c r="Q157" s="196"/>
      <c r="R157" s="196"/>
      <c r="S157" s="196"/>
      <c r="T157" s="196"/>
      <c r="U157" s="196"/>
      <c r="V157" s="196"/>
      <c r="W157" s="196"/>
      <c r="X157" s="265"/>
      <c r="Y157" s="37"/>
      <c r="Z157" s="37"/>
      <c r="AA157" s="37"/>
      <c r="AB157" s="37"/>
      <c r="AC157" s="37"/>
      <c r="AD157" s="37"/>
      <c r="AE157" s="37"/>
      <c r="AT157" s="20" t="s">
        <v>187</v>
      </c>
      <c r="AU157" s="20" t="s">
        <v>150</v>
      </c>
    </row>
    <row r="158" spans="1:65" s="2" customFormat="1" ht="6.95" customHeight="1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42"/>
      <c r="N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BBhBiXjQDJEZuSTR9S0PIkeu25mX6+9R6jL7WyAQdOar1yPW1MBo1Xr2XjmY4oqJD6Wu/cwcOsmg2LMyG95RQw==" saltValue="+JZfsSOGCXcKIzlxlu+t0wRWksEwaMoxJSutSP0NYZRjP4cCHj2MaLmrskhwFDOMlktEVsCh1juou1cnYgeAYQ==" spinCount="100000" sheet="1" objects="1" scenarios="1" formatColumns="0" formatRows="0" autoFilter="0"/>
  <autoFilter ref="C95:L157"/>
  <mergeCells count="9">
    <mergeCell ref="E52:H52"/>
    <mergeCell ref="E86:H86"/>
    <mergeCell ref="E88:H88"/>
    <mergeCell ref="M2:Z2"/>
    <mergeCell ref="E7:H7"/>
    <mergeCell ref="E9:H9"/>
    <mergeCell ref="E18:H18"/>
    <mergeCell ref="E27:H27"/>
    <mergeCell ref="E50:H50"/>
  </mergeCells>
  <hyperlinks>
    <hyperlink ref="F152" r:id="rId1"/>
    <hyperlink ref="F157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s="1" customFormat="1" ht="37.5" customHeight="1"/>
    <row r="2" spans="2:11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7" customFormat="1" ht="45" customHeight="1">
      <c r="B3" s="270"/>
      <c r="C3" s="405" t="s">
        <v>1757</v>
      </c>
      <c r="D3" s="405"/>
      <c r="E3" s="405"/>
      <c r="F3" s="405"/>
      <c r="G3" s="405"/>
      <c r="H3" s="405"/>
      <c r="I3" s="405"/>
      <c r="J3" s="405"/>
      <c r="K3" s="271"/>
    </row>
    <row r="4" spans="2:11" s="1" customFormat="1" ht="25.5" customHeight="1">
      <c r="B4" s="272"/>
      <c r="C4" s="404" t="s">
        <v>1758</v>
      </c>
      <c r="D4" s="404"/>
      <c r="E4" s="404"/>
      <c r="F4" s="404"/>
      <c r="G4" s="404"/>
      <c r="H4" s="404"/>
      <c r="I4" s="404"/>
      <c r="J4" s="404"/>
      <c r="K4" s="273"/>
    </row>
    <row r="5" spans="2:11" s="1" customFormat="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s="1" customFormat="1" ht="15" customHeight="1">
      <c r="B6" s="272"/>
      <c r="C6" s="403" t="s">
        <v>1759</v>
      </c>
      <c r="D6" s="403"/>
      <c r="E6" s="403"/>
      <c r="F6" s="403"/>
      <c r="G6" s="403"/>
      <c r="H6" s="403"/>
      <c r="I6" s="403"/>
      <c r="J6" s="403"/>
      <c r="K6" s="273"/>
    </row>
    <row r="7" spans="2:11" s="1" customFormat="1" ht="15" customHeight="1">
      <c r="B7" s="276"/>
      <c r="C7" s="403" t="s">
        <v>1760</v>
      </c>
      <c r="D7" s="403"/>
      <c r="E7" s="403"/>
      <c r="F7" s="403"/>
      <c r="G7" s="403"/>
      <c r="H7" s="403"/>
      <c r="I7" s="403"/>
      <c r="J7" s="403"/>
      <c r="K7" s="273"/>
    </row>
    <row r="8" spans="2:11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s="1" customFormat="1" ht="15" customHeight="1">
      <c r="B9" s="276"/>
      <c r="C9" s="403" t="s">
        <v>1761</v>
      </c>
      <c r="D9" s="403"/>
      <c r="E9" s="403"/>
      <c r="F9" s="403"/>
      <c r="G9" s="403"/>
      <c r="H9" s="403"/>
      <c r="I9" s="403"/>
      <c r="J9" s="403"/>
      <c r="K9" s="273"/>
    </row>
    <row r="10" spans="2:11" s="1" customFormat="1" ht="15" customHeight="1">
      <c r="B10" s="276"/>
      <c r="C10" s="275"/>
      <c r="D10" s="403" t="s">
        <v>1762</v>
      </c>
      <c r="E10" s="403"/>
      <c r="F10" s="403"/>
      <c r="G10" s="403"/>
      <c r="H10" s="403"/>
      <c r="I10" s="403"/>
      <c r="J10" s="403"/>
      <c r="K10" s="273"/>
    </row>
    <row r="11" spans="2:11" s="1" customFormat="1" ht="15" customHeight="1">
      <c r="B11" s="276"/>
      <c r="C11" s="277"/>
      <c r="D11" s="403" t="s">
        <v>1763</v>
      </c>
      <c r="E11" s="403"/>
      <c r="F11" s="403"/>
      <c r="G11" s="403"/>
      <c r="H11" s="403"/>
      <c r="I11" s="403"/>
      <c r="J11" s="403"/>
      <c r="K11" s="273"/>
    </row>
    <row r="12" spans="2:11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pans="2:11" s="1" customFormat="1" ht="15" customHeight="1">
      <c r="B13" s="276"/>
      <c r="C13" s="277"/>
      <c r="D13" s="278" t="s">
        <v>1764</v>
      </c>
      <c r="E13" s="275"/>
      <c r="F13" s="275"/>
      <c r="G13" s="275"/>
      <c r="H13" s="275"/>
      <c r="I13" s="275"/>
      <c r="J13" s="275"/>
      <c r="K13" s="273"/>
    </row>
    <row r="14" spans="2:11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pans="2:11" s="1" customFormat="1" ht="15" customHeight="1">
      <c r="B15" s="276"/>
      <c r="C15" s="277"/>
      <c r="D15" s="403" t="s">
        <v>1765</v>
      </c>
      <c r="E15" s="403"/>
      <c r="F15" s="403"/>
      <c r="G15" s="403"/>
      <c r="H15" s="403"/>
      <c r="I15" s="403"/>
      <c r="J15" s="403"/>
      <c r="K15" s="273"/>
    </row>
    <row r="16" spans="2:11" s="1" customFormat="1" ht="15" customHeight="1">
      <c r="B16" s="276"/>
      <c r="C16" s="277"/>
      <c r="D16" s="403" t="s">
        <v>1766</v>
      </c>
      <c r="E16" s="403"/>
      <c r="F16" s="403"/>
      <c r="G16" s="403"/>
      <c r="H16" s="403"/>
      <c r="I16" s="403"/>
      <c r="J16" s="403"/>
      <c r="K16" s="273"/>
    </row>
    <row r="17" spans="2:11" s="1" customFormat="1" ht="15" customHeight="1">
      <c r="B17" s="276"/>
      <c r="C17" s="277"/>
      <c r="D17" s="403" t="s">
        <v>1767</v>
      </c>
      <c r="E17" s="403"/>
      <c r="F17" s="403"/>
      <c r="G17" s="403"/>
      <c r="H17" s="403"/>
      <c r="I17" s="403"/>
      <c r="J17" s="403"/>
      <c r="K17" s="273"/>
    </row>
    <row r="18" spans="2:11" s="1" customFormat="1" ht="15" customHeight="1">
      <c r="B18" s="276"/>
      <c r="C18" s="277"/>
      <c r="D18" s="277"/>
      <c r="E18" s="279" t="s">
        <v>83</v>
      </c>
      <c r="F18" s="403" t="s">
        <v>1768</v>
      </c>
      <c r="G18" s="403"/>
      <c r="H18" s="403"/>
      <c r="I18" s="403"/>
      <c r="J18" s="403"/>
      <c r="K18" s="273"/>
    </row>
    <row r="19" spans="2:11" s="1" customFormat="1" ht="15" customHeight="1">
      <c r="B19" s="276"/>
      <c r="C19" s="277"/>
      <c r="D19" s="277"/>
      <c r="E19" s="279" t="s">
        <v>1769</v>
      </c>
      <c r="F19" s="403" t="s">
        <v>1770</v>
      </c>
      <c r="G19" s="403"/>
      <c r="H19" s="403"/>
      <c r="I19" s="403"/>
      <c r="J19" s="403"/>
      <c r="K19" s="273"/>
    </row>
    <row r="20" spans="2:11" s="1" customFormat="1" ht="15" customHeight="1">
      <c r="B20" s="276"/>
      <c r="C20" s="277"/>
      <c r="D20" s="277"/>
      <c r="E20" s="279" t="s">
        <v>1771</v>
      </c>
      <c r="F20" s="403" t="s">
        <v>1772</v>
      </c>
      <c r="G20" s="403"/>
      <c r="H20" s="403"/>
      <c r="I20" s="403"/>
      <c r="J20" s="403"/>
      <c r="K20" s="273"/>
    </row>
    <row r="21" spans="2:11" s="1" customFormat="1" ht="15" customHeight="1">
      <c r="B21" s="276"/>
      <c r="C21" s="277"/>
      <c r="D21" s="277"/>
      <c r="E21" s="279" t="s">
        <v>1773</v>
      </c>
      <c r="F21" s="403" t="s">
        <v>1774</v>
      </c>
      <c r="G21" s="403"/>
      <c r="H21" s="403"/>
      <c r="I21" s="403"/>
      <c r="J21" s="403"/>
      <c r="K21" s="273"/>
    </row>
    <row r="22" spans="2:11" s="1" customFormat="1" ht="15" customHeight="1">
      <c r="B22" s="276"/>
      <c r="C22" s="277"/>
      <c r="D22" s="277"/>
      <c r="E22" s="279" t="s">
        <v>1775</v>
      </c>
      <c r="F22" s="403" t="s">
        <v>1776</v>
      </c>
      <c r="G22" s="403"/>
      <c r="H22" s="403"/>
      <c r="I22" s="403"/>
      <c r="J22" s="403"/>
      <c r="K22" s="273"/>
    </row>
    <row r="23" spans="2:11" s="1" customFormat="1" ht="15" customHeight="1">
      <c r="B23" s="276"/>
      <c r="C23" s="277"/>
      <c r="D23" s="277"/>
      <c r="E23" s="279" t="s">
        <v>1777</v>
      </c>
      <c r="F23" s="403" t="s">
        <v>1778</v>
      </c>
      <c r="G23" s="403"/>
      <c r="H23" s="403"/>
      <c r="I23" s="403"/>
      <c r="J23" s="403"/>
      <c r="K23" s="273"/>
    </row>
    <row r="24" spans="2:11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pans="2:11" s="1" customFormat="1" ht="15" customHeight="1">
      <c r="B25" s="276"/>
      <c r="C25" s="403" t="s">
        <v>1779</v>
      </c>
      <c r="D25" s="403"/>
      <c r="E25" s="403"/>
      <c r="F25" s="403"/>
      <c r="G25" s="403"/>
      <c r="H25" s="403"/>
      <c r="I25" s="403"/>
      <c r="J25" s="403"/>
      <c r="K25" s="273"/>
    </row>
    <row r="26" spans="2:11" s="1" customFormat="1" ht="15" customHeight="1">
      <c r="B26" s="276"/>
      <c r="C26" s="403" t="s">
        <v>1780</v>
      </c>
      <c r="D26" s="403"/>
      <c r="E26" s="403"/>
      <c r="F26" s="403"/>
      <c r="G26" s="403"/>
      <c r="H26" s="403"/>
      <c r="I26" s="403"/>
      <c r="J26" s="403"/>
      <c r="K26" s="273"/>
    </row>
    <row r="27" spans="2:11" s="1" customFormat="1" ht="15" customHeight="1">
      <c r="B27" s="276"/>
      <c r="C27" s="275"/>
      <c r="D27" s="403" t="s">
        <v>1781</v>
      </c>
      <c r="E27" s="403"/>
      <c r="F27" s="403"/>
      <c r="G27" s="403"/>
      <c r="H27" s="403"/>
      <c r="I27" s="403"/>
      <c r="J27" s="403"/>
      <c r="K27" s="273"/>
    </row>
    <row r="28" spans="2:11" s="1" customFormat="1" ht="15" customHeight="1">
      <c r="B28" s="276"/>
      <c r="C28" s="277"/>
      <c r="D28" s="403" t="s">
        <v>1782</v>
      </c>
      <c r="E28" s="403"/>
      <c r="F28" s="403"/>
      <c r="G28" s="403"/>
      <c r="H28" s="403"/>
      <c r="I28" s="403"/>
      <c r="J28" s="403"/>
      <c r="K28" s="273"/>
    </row>
    <row r="29" spans="2:11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pans="2:11" s="1" customFormat="1" ht="15" customHeight="1">
      <c r="B30" s="276"/>
      <c r="C30" s="277"/>
      <c r="D30" s="403" t="s">
        <v>1783</v>
      </c>
      <c r="E30" s="403"/>
      <c r="F30" s="403"/>
      <c r="G30" s="403"/>
      <c r="H30" s="403"/>
      <c r="I30" s="403"/>
      <c r="J30" s="403"/>
      <c r="K30" s="273"/>
    </row>
    <row r="31" spans="2:11" s="1" customFormat="1" ht="15" customHeight="1">
      <c r="B31" s="276"/>
      <c r="C31" s="277"/>
      <c r="D31" s="403" t="s">
        <v>1784</v>
      </c>
      <c r="E31" s="403"/>
      <c r="F31" s="403"/>
      <c r="G31" s="403"/>
      <c r="H31" s="403"/>
      <c r="I31" s="403"/>
      <c r="J31" s="403"/>
      <c r="K31" s="273"/>
    </row>
    <row r="32" spans="2:11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pans="2:11" s="1" customFormat="1" ht="15" customHeight="1">
      <c r="B33" s="276"/>
      <c r="C33" s="277"/>
      <c r="D33" s="403" t="s">
        <v>1785</v>
      </c>
      <c r="E33" s="403"/>
      <c r="F33" s="403"/>
      <c r="G33" s="403"/>
      <c r="H33" s="403"/>
      <c r="I33" s="403"/>
      <c r="J33" s="403"/>
      <c r="K33" s="273"/>
    </row>
    <row r="34" spans="2:11" s="1" customFormat="1" ht="15" customHeight="1">
      <c r="B34" s="276"/>
      <c r="C34" s="277"/>
      <c r="D34" s="403" t="s">
        <v>1786</v>
      </c>
      <c r="E34" s="403"/>
      <c r="F34" s="403"/>
      <c r="G34" s="403"/>
      <c r="H34" s="403"/>
      <c r="I34" s="403"/>
      <c r="J34" s="403"/>
      <c r="K34" s="273"/>
    </row>
    <row r="35" spans="2:11" s="1" customFormat="1" ht="15" customHeight="1">
      <c r="B35" s="276"/>
      <c r="C35" s="277"/>
      <c r="D35" s="403" t="s">
        <v>1787</v>
      </c>
      <c r="E35" s="403"/>
      <c r="F35" s="403"/>
      <c r="G35" s="403"/>
      <c r="H35" s="403"/>
      <c r="I35" s="403"/>
      <c r="J35" s="403"/>
      <c r="K35" s="273"/>
    </row>
    <row r="36" spans="2:11" s="1" customFormat="1" ht="15" customHeight="1">
      <c r="B36" s="276"/>
      <c r="C36" s="277"/>
      <c r="D36" s="275"/>
      <c r="E36" s="278" t="s">
        <v>122</v>
      </c>
      <c r="F36" s="275"/>
      <c r="G36" s="403" t="s">
        <v>1788</v>
      </c>
      <c r="H36" s="403"/>
      <c r="I36" s="403"/>
      <c r="J36" s="403"/>
      <c r="K36" s="273"/>
    </row>
    <row r="37" spans="2:11" s="1" customFormat="1" ht="30.75" customHeight="1">
      <c r="B37" s="276"/>
      <c r="C37" s="277"/>
      <c r="D37" s="275"/>
      <c r="E37" s="278" t="s">
        <v>1789</v>
      </c>
      <c r="F37" s="275"/>
      <c r="G37" s="403" t="s">
        <v>1790</v>
      </c>
      <c r="H37" s="403"/>
      <c r="I37" s="403"/>
      <c r="J37" s="403"/>
      <c r="K37" s="273"/>
    </row>
    <row r="38" spans="2:11" s="1" customFormat="1" ht="15" customHeight="1">
      <c r="B38" s="276"/>
      <c r="C38" s="277"/>
      <c r="D38" s="275"/>
      <c r="E38" s="278" t="s">
        <v>55</v>
      </c>
      <c r="F38" s="275"/>
      <c r="G38" s="403" t="s">
        <v>1791</v>
      </c>
      <c r="H38" s="403"/>
      <c r="I38" s="403"/>
      <c r="J38" s="403"/>
      <c r="K38" s="273"/>
    </row>
    <row r="39" spans="2:11" s="1" customFormat="1" ht="15" customHeight="1">
      <c r="B39" s="276"/>
      <c r="C39" s="277"/>
      <c r="D39" s="275"/>
      <c r="E39" s="278" t="s">
        <v>56</v>
      </c>
      <c r="F39" s="275"/>
      <c r="G39" s="403" t="s">
        <v>1792</v>
      </c>
      <c r="H39" s="403"/>
      <c r="I39" s="403"/>
      <c r="J39" s="403"/>
      <c r="K39" s="273"/>
    </row>
    <row r="40" spans="2:11" s="1" customFormat="1" ht="15" customHeight="1">
      <c r="B40" s="276"/>
      <c r="C40" s="277"/>
      <c r="D40" s="275"/>
      <c r="E40" s="278" t="s">
        <v>123</v>
      </c>
      <c r="F40" s="275"/>
      <c r="G40" s="403" t="s">
        <v>1793</v>
      </c>
      <c r="H40" s="403"/>
      <c r="I40" s="403"/>
      <c r="J40" s="403"/>
      <c r="K40" s="273"/>
    </row>
    <row r="41" spans="2:11" s="1" customFormat="1" ht="15" customHeight="1">
      <c r="B41" s="276"/>
      <c r="C41" s="277"/>
      <c r="D41" s="275"/>
      <c r="E41" s="278" t="s">
        <v>124</v>
      </c>
      <c r="F41" s="275"/>
      <c r="G41" s="403" t="s">
        <v>1794</v>
      </c>
      <c r="H41" s="403"/>
      <c r="I41" s="403"/>
      <c r="J41" s="403"/>
      <c r="K41" s="273"/>
    </row>
    <row r="42" spans="2:11" s="1" customFormat="1" ht="15" customHeight="1">
      <c r="B42" s="276"/>
      <c r="C42" s="277"/>
      <c r="D42" s="275"/>
      <c r="E42" s="278" t="s">
        <v>1795</v>
      </c>
      <c r="F42" s="275"/>
      <c r="G42" s="403" t="s">
        <v>1796</v>
      </c>
      <c r="H42" s="403"/>
      <c r="I42" s="403"/>
      <c r="J42" s="403"/>
      <c r="K42" s="273"/>
    </row>
    <row r="43" spans="2:11" s="1" customFormat="1" ht="15" customHeight="1">
      <c r="B43" s="276"/>
      <c r="C43" s="277"/>
      <c r="D43" s="275"/>
      <c r="E43" s="278"/>
      <c r="F43" s="275"/>
      <c r="G43" s="403" t="s">
        <v>1797</v>
      </c>
      <c r="H43" s="403"/>
      <c r="I43" s="403"/>
      <c r="J43" s="403"/>
      <c r="K43" s="273"/>
    </row>
    <row r="44" spans="2:11" s="1" customFormat="1" ht="15" customHeight="1">
      <c r="B44" s="276"/>
      <c r="C44" s="277"/>
      <c r="D44" s="275"/>
      <c r="E44" s="278" t="s">
        <v>1798</v>
      </c>
      <c r="F44" s="275"/>
      <c r="G44" s="403" t="s">
        <v>1799</v>
      </c>
      <c r="H44" s="403"/>
      <c r="I44" s="403"/>
      <c r="J44" s="403"/>
      <c r="K44" s="273"/>
    </row>
    <row r="45" spans="2:11" s="1" customFormat="1" ht="15" customHeight="1">
      <c r="B45" s="276"/>
      <c r="C45" s="277"/>
      <c r="D45" s="275"/>
      <c r="E45" s="278" t="s">
        <v>127</v>
      </c>
      <c r="F45" s="275"/>
      <c r="G45" s="403" t="s">
        <v>1800</v>
      </c>
      <c r="H45" s="403"/>
      <c r="I45" s="403"/>
      <c r="J45" s="403"/>
      <c r="K45" s="273"/>
    </row>
    <row r="46" spans="2:11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pans="2:11" s="1" customFormat="1" ht="15" customHeight="1">
      <c r="B47" s="276"/>
      <c r="C47" s="277"/>
      <c r="D47" s="403" t="s">
        <v>1801</v>
      </c>
      <c r="E47" s="403"/>
      <c r="F47" s="403"/>
      <c r="G47" s="403"/>
      <c r="H47" s="403"/>
      <c r="I47" s="403"/>
      <c r="J47" s="403"/>
      <c r="K47" s="273"/>
    </row>
    <row r="48" spans="2:11" s="1" customFormat="1" ht="15" customHeight="1">
      <c r="B48" s="276"/>
      <c r="C48" s="277"/>
      <c r="D48" s="277"/>
      <c r="E48" s="403" t="s">
        <v>1802</v>
      </c>
      <c r="F48" s="403"/>
      <c r="G48" s="403"/>
      <c r="H48" s="403"/>
      <c r="I48" s="403"/>
      <c r="J48" s="403"/>
      <c r="K48" s="273"/>
    </row>
    <row r="49" spans="2:11" s="1" customFormat="1" ht="15" customHeight="1">
      <c r="B49" s="276"/>
      <c r="C49" s="277"/>
      <c r="D49" s="277"/>
      <c r="E49" s="403" t="s">
        <v>1803</v>
      </c>
      <c r="F49" s="403"/>
      <c r="G49" s="403"/>
      <c r="H49" s="403"/>
      <c r="I49" s="403"/>
      <c r="J49" s="403"/>
      <c r="K49" s="273"/>
    </row>
    <row r="50" spans="2:11" s="1" customFormat="1" ht="15" customHeight="1">
      <c r="B50" s="276"/>
      <c r="C50" s="277"/>
      <c r="D50" s="277"/>
      <c r="E50" s="403" t="s">
        <v>1804</v>
      </c>
      <c r="F50" s="403"/>
      <c r="G50" s="403"/>
      <c r="H50" s="403"/>
      <c r="I50" s="403"/>
      <c r="J50" s="403"/>
      <c r="K50" s="273"/>
    </row>
    <row r="51" spans="2:11" s="1" customFormat="1" ht="15" customHeight="1">
      <c r="B51" s="276"/>
      <c r="C51" s="277"/>
      <c r="D51" s="403" t="s">
        <v>1805</v>
      </c>
      <c r="E51" s="403"/>
      <c r="F51" s="403"/>
      <c r="G51" s="403"/>
      <c r="H51" s="403"/>
      <c r="I51" s="403"/>
      <c r="J51" s="403"/>
      <c r="K51" s="273"/>
    </row>
    <row r="52" spans="2:11" s="1" customFormat="1" ht="25.5" customHeight="1">
      <c r="B52" s="272"/>
      <c r="C52" s="404" t="s">
        <v>1806</v>
      </c>
      <c r="D52" s="404"/>
      <c r="E52" s="404"/>
      <c r="F52" s="404"/>
      <c r="G52" s="404"/>
      <c r="H52" s="404"/>
      <c r="I52" s="404"/>
      <c r="J52" s="404"/>
      <c r="K52" s="273"/>
    </row>
    <row r="53" spans="2:11" s="1" customFormat="1" ht="5.25" customHeight="1">
      <c r="B53" s="272"/>
      <c r="C53" s="274"/>
      <c r="D53" s="274"/>
      <c r="E53" s="274"/>
      <c r="F53" s="274"/>
      <c r="G53" s="274"/>
      <c r="H53" s="274"/>
      <c r="I53" s="274"/>
      <c r="J53" s="274"/>
      <c r="K53" s="273"/>
    </row>
    <row r="54" spans="2:11" s="1" customFormat="1" ht="15" customHeight="1">
      <c r="B54" s="272"/>
      <c r="C54" s="403" t="s">
        <v>1807</v>
      </c>
      <c r="D54" s="403"/>
      <c r="E54" s="403"/>
      <c r="F54" s="403"/>
      <c r="G54" s="403"/>
      <c r="H54" s="403"/>
      <c r="I54" s="403"/>
      <c r="J54" s="403"/>
      <c r="K54" s="273"/>
    </row>
    <row r="55" spans="2:11" s="1" customFormat="1" ht="15" customHeight="1">
      <c r="B55" s="272"/>
      <c r="C55" s="403" t="s">
        <v>1808</v>
      </c>
      <c r="D55" s="403"/>
      <c r="E55" s="403"/>
      <c r="F55" s="403"/>
      <c r="G55" s="403"/>
      <c r="H55" s="403"/>
      <c r="I55" s="403"/>
      <c r="J55" s="403"/>
      <c r="K55" s="273"/>
    </row>
    <row r="56" spans="2:11" s="1" customFormat="1" ht="12.75" customHeight="1">
      <c r="B56" s="272"/>
      <c r="C56" s="275"/>
      <c r="D56" s="275"/>
      <c r="E56" s="275"/>
      <c r="F56" s="275"/>
      <c r="G56" s="275"/>
      <c r="H56" s="275"/>
      <c r="I56" s="275"/>
      <c r="J56" s="275"/>
      <c r="K56" s="273"/>
    </row>
    <row r="57" spans="2:11" s="1" customFormat="1" ht="15" customHeight="1">
      <c r="B57" s="272"/>
      <c r="C57" s="403" t="s">
        <v>1809</v>
      </c>
      <c r="D57" s="403"/>
      <c r="E57" s="403"/>
      <c r="F57" s="403"/>
      <c r="G57" s="403"/>
      <c r="H57" s="403"/>
      <c r="I57" s="403"/>
      <c r="J57" s="403"/>
      <c r="K57" s="273"/>
    </row>
    <row r="58" spans="2:11" s="1" customFormat="1" ht="15" customHeight="1">
      <c r="B58" s="272"/>
      <c r="C58" s="277"/>
      <c r="D58" s="403" t="s">
        <v>1810</v>
      </c>
      <c r="E58" s="403"/>
      <c r="F58" s="403"/>
      <c r="G58" s="403"/>
      <c r="H58" s="403"/>
      <c r="I58" s="403"/>
      <c r="J58" s="403"/>
      <c r="K58" s="273"/>
    </row>
    <row r="59" spans="2:11" s="1" customFormat="1" ht="15" customHeight="1">
      <c r="B59" s="272"/>
      <c r="C59" s="277"/>
      <c r="D59" s="403" t="s">
        <v>1811</v>
      </c>
      <c r="E59" s="403"/>
      <c r="F59" s="403"/>
      <c r="G59" s="403"/>
      <c r="H59" s="403"/>
      <c r="I59" s="403"/>
      <c r="J59" s="403"/>
      <c r="K59" s="273"/>
    </row>
    <row r="60" spans="2:11" s="1" customFormat="1" ht="15" customHeight="1">
      <c r="B60" s="272"/>
      <c r="C60" s="277"/>
      <c r="D60" s="403" t="s">
        <v>1812</v>
      </c>
      <c r="E60" s="403"/>
      <c r="F60" s="403"/>
      <c r="G60" s="403"/>
      <c r="H60" s="403"/>
      <c r="I60" s="403"/>
      <c r="J60" s="403"/>
      <c r="K60" s="273"/>
    </row>
    <row r="61" spans="2:11" s="1" customFormat="1" ht="15" customHeight="1">
      <c r="B61" s="272"/>
      <c r="C61" s="277"/>
      <c r="D61" s="403" t="s">
        <v>1813</v>
      </c>
      <c r="E61" s="403"/>
      <c r="F61" s="403"/>
      <c r="G61" s="403"/>
      <c r="H61" s="403"/>
      <c r="I61" s="403"/>
      <c r="J61" s="403"/>
      <c r="K61" s="273"/>
    </row>
    <row r="62" spans="2:11" s="1" customFormat="1" ht="15" customHeight="1">
      <c r="B62" s="272"/>
      <c r="C62" s="277"/>
      <c r="D62" s="406" t="s">
        <v>1814</v>
      </c>
      <c r="E62" s="406"/>
      <c r="F62" s="406"/>
      <c r="G62" s="406"/>
      <c r="H62" s="406"/>
      <c r="I62" s="406"/>
      <c r="J62" s="406"/>
      <c r="K62" s="273"/>
    </row>
    <row r="63" spans="2:11" s="1" customFormat="1" ht="15" customHeight="1">
      <c r="B63" s="272"/>
      <c r="C63" s="277"/>
      <c r="D63" s="403" t="s">
        <v>1815</v>
      </c>
      <c r="E63" s="403"/>
      <c r="F63" s="403"/>
      <c r="G63" s="403"/>
      <c r="H63" s="403"/>
      <c r="I63" s="403"/>
      <c r="J63" s="403"/>
      <c r="K63" s="273"/>
    </row>
    <row r="64" spans="2:11" s="1" customFormat="1" ht="12.75" customHeight="1">
      <c r="B64" s="272"/>
      <c r="C64" s="277"/>
      <c r="D64" s="277"/>
      <c r="E64" s="280"/>
      <c r="F64" s="277"/>
      <c r="G64" s="277"/>
      <c r="H64" s="277"/>
      <c r="I64" s="277"/>
      <c r="J64" s="277"/>
      <c r="K64" s="273"/>
    </row>
    <row r="65" spans="2:11" s="1" customFormat="1" ht="15" customHeight="1">
      <c r="B65" s="272"/>
      <c r="C65" s="277"/>
      <c r="D65" s="403" t="s">
        <v>1816</v>
      </c>
      <c r="E65" s="403"/>
      <c r="F65" s="403"/>
      <c r="G65" s="403"/>
      <c r="H65" s="403"/>
      <c r="I65" s="403"/>
      <c r="J65" s="403"/>
      <c r="K65" s="273"/>
    </row>
    <row r="66" spans="2:11" s="1" customFormat="1" ht="15" customHeight="1">
      <c r="B66" s="272"/>
      <c r="C66" s="277"/>
      <c r="D66" s="406" t="s">
        <v>1817</v>
      </c>
      <c r="E66" s="406"/>
      <c r="F66" s="406"/>
      <c r="G66" s="406"/>
      <c r="H66" s="406"/>
      <c r="I66" s="406"/>
      <c r="J66" s="406"/>
      <c r="K66" s="273"/>
    </row>
    <row r="67" spans="2:11" s="1" customFormat="1" ht="15" customHeight="1">
      <c r="B67" s="272"/>
      <c r="C67" s="277"/>
      <c r="D67" s="403" t="s">
        <v>1818</v>
      </c>
      <c r="E67" s="403"/>
      <c r="F67" s="403"/>
      <c r="G67" s="403"/>
      <c r="H67" s="403"/>
      <c r="I67" s="403"/>
      <c r="J67" s="403"/>
      <c r="K67" s="273"/>
    </row>
    <row r="68" spans="2:11" s="1" customFormat="1" ht="15" customHeight="1">
      <c r="B68" s="272"/>
      <c r="C68" s="277"/>
      <c r="D68" s="403" t="s">
        <v>1819</v>
      </c>
      <c r="E68" s="403"/>
      <c r="F68" s="403"/>
      <c r="G68" s="403"/>
      <c r="H68" s="403"/>
      <c r="I68" s="403"/>
      <c r="J68" s="403"/>
      <c r="K68" s="273"/>
    </row>
    <row r="69" spans="2:11" s="1" customFormat="1" ht="15" customHeight="1">
      <c r="B69" s="272"/>
      <c r="C69" s="277"/>
      <c r="D69" s="403" t="s">
        <v>1820</v>
      </c>
      <c r="E69" s="403"/>
      <c r="F69" s="403"/>
      <c r="G69" s="403"/>
      <c r="H69" s="403"/>
      <c r="I69" s="403"/>
      <c r="J69" s="403"/>
      <c r="K69" s="273"/>
    </row>
    <row r="70" spans="2:11" s="1" customFormat="1" ht="15" customHeight="1">
      <c r="B70" s="272"/>
      <c r="C70" s="277"/>
      <c r="D70" s="403" t="s">
        <v>1821</v>
      </c>
      <c r="E70" s="403"/>
      <c r="F70" s="403"/>
      <c r="G70" s="403"/>
      <c r="H70" s="403"/>
      <c r="I70" s="403"/>
      <c r="J70" s="403"/>
      <c r="K70" s="273"/>
    </row>
    <row r="71" spans="2:1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pans="2:11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pans="2:11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pans="2:11" s="1" customFormat="1" ht="45" customHeight="1">
      <c r="B75" s="289"/>
      <c r="C75" s="407" t="s">
        <v>1822</v>
      </c>
      <c r="D75" s="407"/>
      <c r="E75" s="407"/>
      <c r="F75" s="407"/>
      <c r="G75" s="407"/>
      <c r="H75" s="407"/>
      <c r="I75" s="407"/>
      <c r="J75" s="407"/>
      <c r="K75" s="290"/>
    </row>
    <row r="76" spans="2:11" s="1" customFormat="1" ht="17.25" customHeight="1">
      <c r="B76" s="289"/>
      <c r="C76" s="291" t="s">
        <v>1823</v>
      </c>
      <c r="D76" s="291"/>
      <c r="E76" s="291"/>
      <c r="F76" s="291" t="s">
        <v>1824</v>
      </c>
      <c r="G76" s="292"/>
      <c r="H76" s="291" t="s">
        <v>56</v>
      </c>
      <c r="I76" s="291" t="s">
        <v>59</v>
      </c>
      <c r="J76" s="291" t="s">
        <v>1825</v>
      </c>
      <c r="K76" s="290"/>
    </row>
    <row r="77" spans="2:11" s="1" customFormat="1" ht="17.25" customHeight="1">
      <c r="B77" s="289"/>
      <c r="C77" s="293" t="s">
        <v>1826</v>
      </c>
      <c r="D77" s="293"/>
      <c r="E77" s="293"/>
      <c r="F77" s="294" t="s">
        <v>1827</v>
      </c>
      <c r="G77" s="295"/>
      <c r="H77" s="293"/>
      <c r="I77" s="293"/>
      <c r="J77" s="293" t="s">
        <v>1828</v>
      </c>
      <c r="K77" s="290"/>
    </row>
    <row r="78" spans="2:11" s="1" customFormat="1" ht="5.25" customHeight="1">
      <c r="B78" s="289"/>
      <c r="C78" s="296"/>
      <c r="D78" s="296"/>
      <c r="E78" s="296"/>
      <c r="F78" s="296"/>
      <c r="G78" s="297"/>
      <c r="H78" s="296"/>
      <c r="I78" s="296"/>
      <c r="J78" s="296"/>
      <c r="K78" s="290"/>
    </row>
    <row r="79" spans="2:11" s="1" customFormat="1" ht="15" customHeight="1">
      <c r="B79" s="289"/>
      <c r="C79" s="278" t="s">
        <v>55</v>
      </c>
      <c r="D79" s="298"/>
      <c r="E79" s="298"/>
      <c r="F79" s="299" t="s">
        <v>1829</v>
      </c>
      <c r="G79" s="300"/>
      <c r="H79" s="278" t="s">
        <v>1830</v>
      </c>
      <c r="I79" s="278" t="s">
        <v>1831</v>
      </c>
      <c r="J79" s="278">
        <v>20</v>
      </c>
      <c r="K79" s="290"/>
    </row>
    <row r="80" spans="2:11" s="1" customFormat="1" ht="15" customHeight="1">
      <c r="B80" s="289"/>
      <c r="C80" s="278" t="s">
        <v>1832</v>
      </c>
      <c r="D80" s="278"/>
      <c r="E80" s="278"/>
      <c r="F80" s="299" t="s">
        <v>1829</v>
      </c>
      <c r="G80" s="300"/>
      <c r="H80" s="278" t="s">
        <v>1833</v>
      </c>
      <c r="I80" s="278" t="s">
        <v>1831</v>
      </c>
      <c r="J80" s="278">
        <v>120</v>
      </c>
      <c r="K80" s="290"/>
    </row>
    <row r="81" spans="2:11" s="1" customFormat="1" ht="15" customHeight="1">
      <c r="B81" s="301"/>
      <c r="C81" s="278" t="s">
        <v>1834</v>
      </c>
      <c r="D81" s="278"/>
      <c r="E81" s="278"/>
      <c r="F81" s="299" t="s">
        <v>1835</v>
      </c>
      <c r="G81" s="300"/>
      <c r="H81" s="278" t="s">
        <v>1836</v>
      </c>
      <c r="I81" s="278" t="s">
        <v>1831</v>
      </c>
      <c r="J81" s="278">
        <v>50</v>
      </c>
      <c r="K81" s="290"/>
    </row>
    <row r="82" spans="2:11" s="1" customFormat="1" ht="15" customHeight="1">
      <c r="B82" s="301"/>
      <c r="C82" s="278" t="s">
        <v>1837</v>
      </c>
      <c r="D82" s="278"/>
      <c r="E82" s="278"/>
      <c r="F82" s="299" t="s">
        <v>1829</v>
      </c>
      <c r="G82" s="300"/>
      <c r="H82" s="278" t="s">
        <v>1838</v>
      </c>
      <c r="I82" s="278" t="s">
        <v>1839</v>
      </c>
      <c r="J82" s="278"/>
      <c r="K82" s="290"/>
    </row>
    <row r="83" spans="2:11" s="1" customFormat="1" ht="15" customHeight="1">
      <c r="B83" s="301"/>
      <c r="C83" s="302" t="s">
        <v>1840</v>
      </c>
      <c r="D83" s="302"/>
      <c r="E83" s="302"/>
      <c r="F83" s="303" t="s">
        <v>1835</v>
      </c>
      <c r="G83" s="302"/>
      <c r="H83" s="302" t="s">
        <v>1841</v>
      </c>
      <c r="I83" s="302" t="s">
        <v>1831</v>
      </c>
      <c r="J83" s="302">
        <v>15</v>
      </c>
      <c r="K83" s="290"/>
    </row>
    <row r="84" spans="2:11" s="1" customFormat="1" ht="15" customHeight="1">
      <c r="B84" s="301"/>
      <c r="C84" s="302" t="s">
        <v>1842</v>
      </c>
      <c r="D84" s="302"/>
      <c r="E84" s="302"/>
      <c r="F84" s="303" t="s">
        <v>1835</v>
      </c>
      <c r="G84" s="302"/>
      <c r="H84" s="302" t="s">
        <v>1843</v>
      </c>
      <c r="I84" s="302" t="s">
        <v>1831</v>
      </c>
      <c r="J84" s="302">
        <v>15</v>
      </c>
      <c r="K84" s="290"/>
    </row>
    <row r="85" spans="2:11" s="1" customFormat="1" ht="15" customHeight="1">
      <c r="B85" s="301"/>
      <c r="C85" s="302" t="s">
        <v>1844</v>
      </c>
      <c r="D85" s="302"/>
      <c r="E85" s="302"/>
      <c r="F85" s="303" t="s">
        <v>1835</v>
      </c>
      <c r="G85" s="302"/>
      <c r="H85" s="302" t="s">
        <v>1845</v>
      </c>
      <c r="I85" s="302" t="s">
        <v>1831</v>
      </c>
      <c r="J85" s="302">
        <v>20</v>
      </c>
      <c r="K85" s="290"/>
    </row>
    <row r="86" spans="2:11" s="1" customFormat="1" ht="15" customHeight="1">
      <c r="B86" s="301"/>
      <c r="C86" s="302" t="s">
        <v>1846</v>
      </c>
      <c r="D86" s="302"/>
      <c r="E86" s="302"/>
      <c r="F86" s="303" t="s">
        <v>1835</v>
      </c>
      <c r="G86" s="302"/>
      <c r="H86" s="302" t="s">
        <v>1847</v>
      </c>
      <c r="I86" s="302" t="s">
        <v>1831</v>
      </c>
      <c r="J86" s="302">
        <v>20</v>
      </c>
      <c r="K86" s="290"/>
    </row>
    <row r="87" spans="2:11" s="1" customFormat="1" ht="15" customHeight="1">
      <c r="B87" s="301"/>
      <c r="C87" s="278" t="s">
        <v>1848</v>
      </c>
      <c r="D87" s="278"/>
      <c r="E87" s="278"/>
      <c r="F87" s="299" t="s">
        <v>1835</v>
      </c>
      <c r="G87" s="300"/>
      <c r="H87" s="278" t="s">
        <v>1849</v>
      </c>
      <c r="I87" s="278" t="s">
        <v>1831</v>
      </c>
      <c r="J87" s="278">
        <v>50</v>
      </c>
      <c r="K87" s="290"/>
    </row>
    <row r="88" spans="2:11" s="1" customFormat="1" ht="15" customHeight="1">
      <c r="B88" s="301"/>
      <c r="C88" s="278" t="s">
        <v>1850</v>
      </c>
      <c r="D88" s="278"/>
      <c r="E88" s="278"/>
      <c r="F88" s="299" t="s">
        <v>1835</v>
      </c>
      <c r="G88" s="300"/>
      <c r="H88" s="278" t="s">
        <v>1851</v>
      </c>
      <c r="I88" s="278" t="s">
        <v>1831</v>
      </c>
      <c r="J88" s="278">
        <v>20</v>
      </c>
      <c r="K88" s="290"/>
    </row>
    <row r="89" spans="2:11" s="1" customFormat="1" ht="15" customHeight="1">
      <c r="B89" s="301"/>
      <c r="C89" s="278" t="s">
        <v>1852</v>
      </c>
      <c r="D89" s="278"/>
      <c r="E89" s="278"/>
      <c r="F89" s="299" t="s">
        <v>1835</v>
      </c>
      <c r="G89" s="300"/>
      <c r="H89" s="278" t="s">
        <v>1853</v>
      </c>
      <c r="I89" s="278" t="s">
        <v>1831</v>
      </c>
      <c r="J89" s="278">
        <v>20</v>
      </c>
      <c r="K89" s="290"/>
    </row>
    <row r="90" spans="2:11" s="1" customFormat="1" ht="15" customHeight="1">
      <c r="B90" s="301"/>
      <c r="C90" s="278" t="s">
        <v>1854</v>
      </c>
      <c r="D90" s="278"/>
      <c r="E90" s="278"/>
      <c r="F90" s="299" t="s">
        <v>1835</v>
      </c>
      <c r="G90" s="300"/>
      <c r="H90" s="278" t="s">
        <v>1855</v>
      </c>
      <c r="I90" s="278" t="s">
        <v>1831</v>
      </c>
      <c r="J90" s="278">
        <v>50</v>
      </c>
      <c r="K90" s="290"/>
    </row>
    <row r="91" spans="2:11" s="1" customFormat="1" ht="15" customHeight="1">
      <c r="B91" s="301"/>
      <c r="C91" s="278" t="s">
        <v>1856</v>
      </c>
      <c r="D91" s="278"/>
      <c r="E91" s="278"/>
      <c r="F91" s="299" t="s">
        <v>1835</v>
      </c>
      <c r="G91" s="300"/>
      <c r="H91" s="278" t="s">
        <v>1856</v>
      </c>
      <c r="I91" s="278" t="s">
        <v>1831</v>
      </c>
      <c r="J91" s="278">
        <v>50</v>
      </c>
      <c r="K91" s="290"/>
    </row>
    <row r="92" spans="2:11" s="1" customFormat="1" ht="15" customHeight="1">
      <c r="B92" s="301"/>
      <c r="C92" s="278" t="s">
        <v>1857</v>
      </c>
      <c r="D92" s="278"/>
      <c r="E92" s="278"/>
      <c r="F92" s="299" t="s">
        <v>1835</v>
      </c>
      <c r="G92" s="300"/>
      <c r="H92" s="278" t="s">
        <v>1858</v>
      </c>
      <c r="I92" s="278" t="s">
        <v>1831</v>
      </c>
      <c r="J92" s="278">
        <v>255</v>
      </c>
      <c r="K92" s="290"/>
    </row>
    <row r="93" spans="2:11" s="1" customFormat="1" ht="15" customHeight="1">
      <c r="B93" s="301"/>
      <c r="C93" s="278" t="s">
        <v>1859</v>
      </c>
      <c r="D93" s="278"/>
      <c r="E93" s="278"/>
      <c r="F93" s="299" t="s">
        <v>1829</v>
      </c>
      <c r="G93" s="300"/>
      <c r="H93" s="278" t="s">
        <v>1860</v>
      </c>
      <c r="I93" s="278" t="s">
        <v>1861</v>
      </c>
      <c r="J93" s="278"/>
      <c r="K93" s="290"/>
    </row>
    <row r="94" spans="2:11" s="1" customFormat="1" ht="15" customHeight="1">
      <c r="B94" s="301"/>
      <c r="C94" s="278" t="s">
        <v>1862</v>
      </c>
      <c r="D94" s="278"/>
      <c r="E94" s="278"/>
      <c r="F94" s="299" t="s">
        <v>1829</v>
      </c>
      <c r="G94" s="300"/>
      <c r="H94" s="278" t="s">
        <v>1863</v>
      </c>
      <c r="I94" s="278" t="s">
        <v>1864</v>
      </c>
      <c r="J94" s="278"/>
      <c r="K94" s="290"/>
    </row>
    <row r="95" spans="2:11" s="1" customFormat="1" ht="15" customHeight="1">
      <c r="B95" s="301"/>
      <c r="C95" s="278" t="s">
        <v>1865</v>
      </c>
      <c r="D95" s="278"/>
      <c r="E95" s="278"/>
      <c r="F95" s="299" t="s">
        <v>1829</v>
      </c>
      <c r="G95" s="300"/>
      <c r="H95" s="278" t="s">
        <v>1865</v>
      </c>
      <c r="I95" s="278" t="s">
        <v>1864</v>
      </c>
      <c r="J95" s="278"/>
      <c r="K95" s="290"/>
    </row>
    <row r="96" spans="2:11" s="1" customFormat="1" ht="15" customHeight="1">
      <c r="B96" s="301"/>
      <c r="C96" s="278" t="s">
        <v>40</v>
      </c>
      <c r="D96" s="278"/>
      <c r="E96" s="278"/>
      <c r="F96" s="299" t="s">
        <v>1829</v>
      </c>
      <c r="G96" s="300"/>
      <c r="H96" s="278" t="s">
        <v>1866</v>
      </c>
      <c r="I96" s="278" t="s">
        <v>1864</v>
      </c>
      <c r="J96" s="278"/>
      <c r="K96" s="290"/>
    </row>
    <row r="97" spans="2:11" s="1" customFormat="1" ht="15" customHeight="1">
      <c r="B97" s="301"/>
      <c r="C97" s="278" t="s">
        <v>50</v>
      </c>
      <c r="D97" s="278"/>
      <c r="E97" s="278"/>
      <c r="F97" s="299" t="s">
        <v>1829</v>
      </c>
      <c r="G97" s="300"/>
      <c r="H97" s="278" t="s">
        <v>1867</v>
      </c>
      <c r="I97" s="278" t="s">
        <v>1864</v>
      </c>
      <c r="J97" s="278"/>
      <c r="K97" s="290"/>
    </row>
    <row r="98" spans="2:11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pans="2:11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pans="2:11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pans="2:1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pans="2:11" s="1" customFormat="1" ht="45" customHeight="1">
      <c r="B102" s="289"/>
      <c r="C102" s="407" t="s">
        <v>1868</v>
      </c>
      <c r="D102" s="407"/>
      <c r="E102" s="407"/>
      <c r="F102" s="407"/>
      <c r="G102" s="407"/>
      <c r="H102" s="407"/>
      <c r="I102" s="407"/>
      <c r="J102" s="407"/>
      <c r="K102" s="290"/>
    </row>
    <row r="103" spans="2:11" s="1" customFormat="1" ht="17.25" customHeight="1">
      <c r="B103" s="289"/>
      <c r="C103" s="291" t="s">
        <v>1823</v>
      </c>
      <c r="D103" s="291"/>
      <c r="E103" s="291"/>
      <c r="F103" s="291" t="s">
        <v>1824</v>
      </c>
      <c r="G103" s="292"/>
      <c r="H103" s="291" t="s">
        <v>56</v>
      </c>
      <c r="I103" s="291" t="s">
        <v>59</v>
      </c>
      <c r="J103" s="291" t="s">
        <v>1825</v>
      </c>
      <c r="K103" s="290"/>
    </row>
    <row r="104" spans="2:11" s="1" customFormat="1" ht="17.25" customHeight="1">
      <c r="B104" s="289"/>
      <c r="C104" s="293" t="s">
        <v>1826</v>
      </c>
      <c r="D104" s="293"/>
      <c r="E104" s="293"/>
      <c r="F104" s="294" t="s">
        <v>1827</v>
      </c>
      <c r="G104" s="295"/>
      <c r="H104" s="293"/>
      <c r="I104" s="293"/>
      <c r="J104" s="293" t="s">
        <v>1828</v>
      </c>
      <c r="K104" s="290"/>
    </row>
    <row r="105" spans="2:11" s="1" customFormat="1" ht="5.25" customHeight="1">
      <c r="B105" s="289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pans="2:11" s="1" customFormat="1" ht="15" customHeight="1">
      <c r="B106" s="289"/>
      <c r="C106" s="278" t="s">
        <v>55</v>
      </c>
      <c r="D106" s="298"/>
      <c r="E106" s="298"/>
      <c r="F106" s="299" t="s">
        <v>1829</v>
      </c>
      <c r="G106" s="278"/>
      <c r="H106" s="278" t="s">
        <v>1869</v>
      </c>
      <c r="I106" s="278" t="s">
        <v>1831</v>
      </c>
      <c r="J106" s="278">
        <v>20</v>
      </c>
      <c r="K106" s="290"/>
    </row>
    <row r="107" spans="2:11" s="1" customFormat="1" ht="15" customHeight="1">
      <c r="B107" s="289"/>
      <c r="C107" s="278" t="s">
        <v>1832</v>
      </c>
      <c r="D107" s="278"/>
      <c r="E107" s="278"/>
      <c r="F107" s="299" t="s">
        <v>1829</v>
      </c>
      <c r="G107" s="278"/>
      <c r="H107" s="278" t="s">
        <v>1869</v>
      </c>
      <c r="I107" s="278" t="s">
        <v>1831</v>
      </c>
      <c r="J107" s="278">
        <v>120</v>
      </c>
      <c r="K107" s="290"/>
    </row>
    <row r="108" spans="2:11" s="1" customFormat="1" ht="15" customHeight="1">
      <c r="B108" s="301"/>
      <c r="C108" s="278" t="s">
        <v>1834</v>
      </c>
      <c r="D108" s="278"/>
      <c r="E108" s="278"/>
      <c r="F108" s="299" t="s">
        <v>1835</v>
      </c>
      <c r="G108" s="278"/>
      <c r="H108" s="278" t="s">
        <v>1869</v>
      </c>
      <c r="I108" s="278" t="s">
        <v>1831</v>
      </c>
      <c r="J108" s="278">
        <v>50</v>
      </c>
      <c r="K108" s="290"/>
    </row>
    <row r="109" spans="2:11" s="1" customFormat="1" ht="15" customHeight="1">
      <c r="B109" s="301"/>
      <c r="C109" s="278" t="s">
        <v>1837</v>
      </c>
      <c r="D109" s="278"/>
      <c r="E109" s="278"/>
      <c r="F109" s="299" t="s">
        <v>1829</v>
      </c>
      <c r="G109" s="278"/>
      <c r="H109" s="278" t="s">
        <v>1869</v>
      </c>
      <c r="I109" s="278" t="s">
        <v>1839</v>
      </c>
      <c r="J109" s="278"/>
      <c r="K109" s="290"/>
    </row>
    <row r="110" spans="2:11" s="1" customFormat="1" ht="15" customHeight="1">
      <c r="B110" s="301"/>
      <c r="C110" s="278" t="s">
        <v>1848</v>
      </c>
      <c r="D110" s="278"/>
      <c r="E110" s="278"/>
      <c r="F110" s="299" t="s">
        <v>1835</v>
      </c>
      <c r="G110" s="278"/>
      <c r="H110" s="278" t="s">
        <v>1869</v>
      </c>
      <c r="I110" s="278" t="s">
        <v>1831</v>
      </c>
      <c r="J110" s="278">
        <v>50</v>
      </c>
      <c r="K110" s="290"/>
    </row>
    <row r="111" spans="2:11" s="1" customFormat="1" ht="15" customHeight="1">
      <c r="B111" s="301"/>
      <c r="C111" s="278" t="s">
        <v>1856</v>
      </c>
      <c r="D111" s="278"/>
      <c r="E111" s="278"/>
      <c r="F111" s="299" t="s">
        <v>1835</v>
      </c>
      <c r="G111" s="278"/>
      <c r="H111" s="278" t="s">
        <v>1869</v>
      </c>
      <c r="I111" s="278" t="s">
        <v>1831</v>
      </c>
      <c r="J111" s="278">
        <v>50</v>
      </c>
      <c r="K111" s="290"/>
    </row>
    <row r="112" spans="2:11" s="1" customFormat="1" ht="15" customHeight="1">
      <c r="B112" s="301"/>
      <c r="C112" s="278" t="s">
        <v>1854</v>
      </c>
      <c r="D112" s="278"/>
      <c r="E112" s="278"/>
      <c r="F112" s="299" t="s">
        <v>1835</v>
      </c>
      <c r="G112" s="278"/>
      <c r="H112" s="278" t="s">
        <v>1869</v>
      </c>
      <c r="I112" s="278" t="s">
        <v>1831</v>
      </c>
      <c r="J112" s="278">
        <v>50</v>
      </c>
      <c r="K112" s="290"/>
    </row>
    <row r="113" spans="2:11" s="1" customFormat="1" ht="15" customHeight="1">
      <c r="B113" s="301"/>
      <c r="C113" s="278" t="s">
        <v>55</v>
      </c>
      <c r="D113" s="278"/>
      <c r="E113" s="278"/>
      <c r="F113" s="299" t="s">
        <v>1829</v>
      </c>
      <c r="G113" s="278"/>
      <c r="H113" s="278" t="s">
        <v>1870</v>
      </c>
      <c r="I113" s="278" t="s">
        <v>1831</v>
      </c>
      <c r="J113" s="278">
        <v>20</v>
      </c>
      <c r="K113" s="290"/>
    </row>
    <row r="114" spans="2:11" s="1" customFormat="1" ht="15" customHeight="1">
      <c r="B114" s="301"/>
      <c r="C114" s="278" t="s">
        <v>1871</v>
      </c>
      <c r="D114" s="278"/>
      <c r="E114" s="278"/>
      <c r="F114" s="299" t="s">
        <v>1829</v>
      </c>
      <c r="G114" s="278"/>
      <c r="H114" s="278" t="s">
        <v>1872</v>
      </c>
      <c r="I114" s="278" t="s">
        <v>1831</v>
      </c>
      <c r="J114" s="278">
        <v>120</v>
      </c>
      <c r="K114" s="290"/>
    </row>
    <row r="115" spans="2:11" s="1" customFormat="1" ht="15" customHeight="1">
      <c r="B115" s="301"/>
      <c r="C115" s="278" t="s">
        <v>40</v>
      </c>
      <c r="D115" s="278"/>
      <c r="E115" s="278"/>
      <c r="F115" s="299" t="s">
        <v>1829</v>
      </c>
      <c r="G115" s="278"/>
      <c r="H115" s="278" t="s">
        <v>1873</v>
      </c>
      <c r="I115" s="278" t="s">
        <v>1864</v>
      </c>
      <c r="J115" s="278"/>
      <c r="K115" s="290"/>
    </row>
    <row r="116" spans="2:11" s="1" customFormat="1" ht="15" customHeight="1">
      <c r="B116" s="301"/>
      <c r="C116" s="278" t="s">
        <v>50</v>
      </c>
      <c r="D116" s="278"/>
      <c r="E116" s="278"/>
      <c r="F116" s="299" t="s">
        <v>1829</v>
      </c>
      <c r="G116" s="278"/>
      <c r="H116" s="278" t="s">
        <v>1874</v>
      </c>
      <c r="I116" s="278" t="s">
        <v>1864</v>
      </c>
      <c r="J116" s="278"/>
      <c r="K116" s="290"/>
    </row>
    <row r="117" spans="2:11" s="1" customFormat="1" ht="15" customHeight="1">
      <c r="B117" s="301"/>
      <c r="C117" s="278" t="s">
        <v>59</v>
      </c>
      <c r="D117" s="278"/>
      <c r="E117" s="278"/>
      <c r="F117" s="299" t="s">
        <v>1829</v>
      </c>
      <c r="G117" s="278"/>
      <c r="H117" s="278" t="s">
        <v>1875</v>
      </c>
      <c r="I117" s="278" t="s">
        <v>1876</v>
      </c>
      <c r="J117" s="278"/>
      <c r="K117" s="290"/>
    </row>
    <row r="118" spans="2:11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pans="2:11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pans="2:11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2:1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pans="2:11" s="1" customFormat="1" ht="45" customHeight="1">
      <c r="B122" s="317"/>
      <c r="C122" s="405" t="s">
        <v>1877</v>
      </c>
      <c r="D122" s="405"/>
      <c r="E122" s="405"/>
      <c r="F122" s="405"/>
      <c r="G122" s="405"/>
      <c r="H122" s="405"/>
      <c r="I122" s="405"/>
      <c r="J122" s="405"/>
      <c r="K122" s="318"/>
    </row>
    <row r="123" spans="2:11" s="1" customFormat="1" ht="17.25" customHeight="1">
      <c r="B123" s="319"/>
      <c r="C123" s="291" t="s">
        <v>1823</v>
      </c>
      <c r="D123" s="291"/>
      <c r="E123" s="291"/>
      <c r="F123" s="291" t="s">
        <v>1824</v>
      </c>
      <c r="G123" s="292"/>
      <c r="H123" s="291" t="s">
        <v>56</v>
      </c>
      <c r="I123" s="291" t="s">
        <v>59</v>
      </c>
      <c r="J123" s="291" t="s">
        <v>1825</v>
      </c>
      <c r="K123" s="320"/>
    </row>
    <row r="124" spans="2:11" s="1" customFormat="1" ht="17.25" customHeight="1">
      <c r="B124" s="319"/>
      <c r="C124" s="293" t="s">
        <v>1826</v>
      </c>
      <c r="D124" s="293"/>
      <c r="E124" s="293"/>
      <c r="F124" s="294" t="s">
        <v>1827</v>
      </c>
      <c r="G124" s="295"/>
      <c r="H124" s="293"/>
      <c r="I124" s="293"/>
      <c r="J124" s="293" t="s">
        <v>1828</v>
      </c>
      <c r="K124" s="320"/>
    </row>
    <row r="125" spans="2:11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pans="2:11" s="1" customFormat="1" ht="15" customHeight="1">
      <c r="B126" s="321"/>
      <c r="C126" s="278" t="s">
        <v>1832</v>
      </c>
      <c r="D126" s="298"/>
      <c r="E126" s="298"/>
      <c r="F126" s="299" t="s">
        <v>1829</v>
      </c>
      <c r="G126" s="278"/>
      <c r="H126" s="278" t="s">
        <v>1869</v>
      </c>
      <c r="I126" s="278" t="s">
        <v>1831</v>
      </c>
      <c r="J126" s="278">
        <v>120</v>
      </c>
      <c r="K126" s="324"/>
    </row>
    <row r="127" spans="2:11" s="1" customFormat="1" ht="15" customHeight="1">
      <c r="B127" s="321"/>
      <c r="C127" s="278" t="s">
        <v>1878</v>
      </c>
      <c r="D127" s="278"/>
      <c r="E127" s="278"/>
      <c r="F127" s="299" t="s">
        <v>1829</v>
      </c>
      <c r="G127" s="278"/>
      <c r="H127" s="278" t="s">
        <v>1879</v>
      </c>
      <c r="I127" s="278" t="s">
        <v>1831</v>
      </c>
      <c r="J127" s="278" t="s">
        <v>1880</v>
      </c>
      <c r="K127" s="324"/>
    </row>
    <row r="128" spans="2:11" s="1" customFormat="1" ht="15" customHeight="1">
      <c r="B128" s="321"/>
      <c r="C128" s="278" t="s">
        <v>1777</v>
      </c>
      <c r="D128" s="278"/>
      <c r="E128" s="278"/>
      <c r="F128" s="299" t="s">
        <v>1829</v>
      </c>
      <c r="G128" s="278"/>
      <c r="H128" s="278" t="s">
        <v>1881</v>
      </c>
      <c r="I128" s="278" t="s">
        <v>1831</v>
      </c>
      <c r="J128" s="278" t="s">
        <v>1880</v>
      </c>
      <c r="K128" s="324"/>
    </row>
    <row r="129" spans="2:11" s="1" customFormat="1" ht="15" customHeight="1">
      <c r="B129" s="321"/>
      <c r="C129" s="278" t="s">
        <v>1840</v>
      </c>
      <c r="D129" s="278"/>
      <c r="E129" s="278"/>
      <c r="F129" s="299" t="s">
        <v>1835</v>
      </c>
      <c r="G129" s="278"/>
      <c r="H129" s="278" t="s">
        <v>1841</v>
      </c>
      <c r="I129" s="278" t="s">
        <v>1831</v>
      </c>
      <c r="J129" s="278">
        <v>15</v>
      </c>
      <c r="K129" s="324"/>
    </row>
    <row r="130" spans="2:11" s="1" customFormat="1" ht="15" customHeight="1">
      <c r="B130" s="321"/>
      <c r="C130" s="302" t="s">
        <v>1842</v>
      </c>
      <c r="D130" s="302"/>
      <c r="E130" s="302"/>
      <c r="F130" s="303" t="s">
        <v>1835</v>
      </c>
      <c r="G130" s="302"/>
      <c r="H130" s="302" t="s">
        <v>1843</v>
      </c>
      <c r="I130" s="302" t="s">
        <v>1831</v>
      </c>
      <c r="J130" s="302">
        <v>15</v>
      </c>
      <c r="K130" s="324"/>
    </row>
    <row r="131" spans="2:11" s="1" customFormat="1" ht="15" customHeight="1">
      <c r="B131" s="321"/>
      <c r="C131" s="302" t="s">
        <v>1844</v>
      </c>
      <c r="D131" s="302"/>
      <c r="E131" s="302"/>
      <c r="F131" s="303" t="s">
        <v>1835</v>
      </c>
      <c r="G131" s="302"/>
      <c r="H131" s="302" t="s">
        <v>1845</v>
      </c>
      <c r="I131" s="302" t="s">
        <v>1831</v>
      </c>
      <c r="J131" s="302">
        <v>20</v>
      </c>
      <c r="K131" s="324"/>
    </row>
    <row r="132" spans="2:11" s="1" customFormat="1" ht="15" customHeight="1">
      <c r="B132" s="321"/>
      <c r="C132" s="302" t="s">
        <v>1846</v>
      </c>
      <c r="D132" s="302"/>
      <c r="E132" s="302"/>
      <c r="F132" s="303" t="s">
        <v>1835</v>
      </c>
      <c r="G132" s="302"/>
      <c r="H132" s="302" t="s">
        <v>1847</v>
      </c>
      <c r="I132" s="302" t="s">
        <v>1831</v>
      </c>
      <c r="J132" s="302">
        <v>20</v>
      </c>
      <c r="K132" s="324"/>
    </row>
    <row r="133" spans="2:11" s="1" customFormat="1" ht="15" customHeight="1">
      <c r="B133" s="321"/>
      <c r="C133" s="278" t="s">
        <v>1834</v>
      </c>
      <c r="D133" s="278"/>
      <c r="E133" s="278"/>
      <c r="F133" s="299" t="s">
        <v>1835</v>
      </c>
      <c r="G133" s="278"/>
      <c r="H133" s="278" t="s">
        <v>1869</v>
      </c>
      <c r="I133" s="278" t="s">
        <v>1831</v>
      </c>
      <c r="J133" s="278">
        <v>50</v>
      </c>
      <c r="K133" s="324"/>
    </row>
    <row r="134" spans="2:11" s="1" customFormat="1" ht="15" customHeight="1">
      <c r="B134" s="321"/>
      <c r="C134" s="278" t="s">
        <v>1848</v>
      </c>
      <c r="D134" s="278"/>
      <c r="E134" s="278"/>
      <c r="F134" s="299" t="s">
        <v>1835</v>
      </c>
      <c r="G134" s="278"/>
      <c r="H134" s="278" t="s">
        <v>1869</v>
      </c>
      <c r="I134" s="278" t="s">
        <v>1831</v>
      </c>
      <c r="J134" s="278">
        <v>50</v>
      </c>
      <c r="K134" s="324"/>
    </row>
    <row r="135" spans="2:11" s="1" customFormat="1" ht="15" customHeight="1">
      <c r="B135" s="321"/>
      <c r="C135" s="278" t="s">
        <v>1854</v>
      </c>
      <c r="D135" s="278"/>
      <c r="E135" s="278"/>
      <c r="F135" s="299" t="s">
        <v>1835</v>
      </c>
      <c r="G135" s="278"/>
      <c r="H135" s="278" t="s">
        <v>1869</v>
      </c>
      <c r="I135" s="278" t="s">
        <v>1831</v>
      </c>
      <c r="J135" s="278">
        <v>50</v>
      </c>
      <c r="K135" s="324"/>
    </row>
    <row r="136" spans="2:11" s="1" customFormat="1" ht="15" customHeight="1">
      <c r="B136" s="321"/>
      <c r="C136" s="278" t="s">
        <v>1856</v>
      </c>
      <c r="D136" s="278"/>
      <c r="E136" s="278"/>
      <c r="F136" s="299" t="s">
        <v>1835</v>
      </c>
      <c r="G136" s="278"/>
      <c r="H136" s="278" t="s">
        <v>1869</v>
      </c>
      <c r="I136" s="278" t="s">
        <v>1831</v>
      </c>
      <c r="J136" s="278">
        <v>50</v>
      </c>
      <c r="K136" s="324"/>
    </row>
    <row r="137" spans="2:11" s="1" customFormat="1" ht="15" customHeight="1">
      <c r="B137" s="321"/>
      <c r="C137" s="278" t="s">
        <v>1857</v>
      </c>
      <c r="D137" s="278"/>
      <c r="E137" s="278"/>
      <c r="F137" s="299" t="s">
        <v>1835</v>
      </c>
      <c r="G137" s="278"/>
      <c r="H137" s="278" t="s">
        <v>1882</v>
      </c>
      <c r="I137" s="278" t="s">
        <v>1831</v>
      </c>
      <c r="J137" s="278">
        <v>255</v>
      </c>
      <c r="K137" s="324"/>
    </row>
    <row r="138" spans="2:11" s="1" customFormat="1" ht="15" customHeight="1">
      <c r="B138" s="321"/>
      <c r="C138" s="278" t="s">
        <v>1859</v>
      </c>
      <c r="D138" s="278"/>
      <c r="E138" s="278"/>
      <c r="F138" s="299" t="s">
        <v>1829</v>
      </c>
      <c r="G138" s="278"/>
      <c r="H138" s="278" t="s">
        <v>1883</v>
      </c>
      <c r="I138" s="278" t="s">
        <v>1861</v>
      </c>
      <c r="J138" s="278"/>
      <c r="K138" s="324"/>
    </row>
    <row r="139" spans="2:11" s="1" customFormat="1" ht="15" customHeight="1">
      <c r="B139" s="321"/>
      <c r="C139" s="278" t="s">
        <v>1862</v>
      </c>
      <c r="D139" s="278"/>
      <c r="E139" s="278"/>
      <c r="F139" s="299" t="s">
        <v>1829</v>
      </c>
      <c r="G139" s="278"/>
      <c r="H139" s="278" t="s">
        <v>1884</v>
      </c>
      <c r="I139" s="278" t="s">
        <v>1864</v>
      </c>
      <c r="J139" s="278"/>
      <c r="K139" s="324"/>
    </row>
    <row r="140" spans="2:11" s="1" customFormat="1" ht="15" customHeight="1">
      <c r="B140" s="321"/>
      <c r="C140" s="278" t="s">
        <v>1865</v>
      </c>
      <c r="D140" s="278"/>
      <c r="E140" s="278"/>
      <c r="F140" s="299" t="s">
        <v>1829</v>
      </c>
      <c r="G140" s="278"/>
      <c r="H140" s="278" t="s">
        <v>1865</v>
      </c>
      <c r="I140" s="278" t="s">
        <v>1864</v>
      </c>
      <c r="J140" s="278"/>
      <c r="K140" s="324"/>
    </row>
    <row r="141" spans="2:11" s="1" customFormat="1" ht="15" customHeight="1">
      <c r="B141" s="321"/>
      <c r="C141" s="278" t="s">
        <v>40</v>
      </c>
      <c r="D141" s="278"/>
      <c r="E141" s="278"/>
      <c r="F141" s="299" t="s">
        <v>1829</v>
      </c>
      <c r="G141" s="278"/>
      <c r="H141" s="278" t="s">
        <v>1885</v>
      </c>
      <c r="I141" s="278" t="s">
        <v>1864</v>
      </c>
      <c r="J141" s="278"/>
      <c r="K141" s="324"/>
    </row>
    <row r="142" spans="2:11" s="1" customFormat="1" ht="15" customHeight="1">
      <c r="B142" s="321"/>
      <c r="C142" s="278" t="s">
        <v>1886</v>
      </c>
      <c r="D142" s="278"/>
      <c r="E142" s="278"/>
      <c r="F142" s="299" t="s">
        <v>1829</v>
      </c>
      <c r="G142" s="278"/>
      <c r="H142" s="278" t="s">
        <v>1887</v>
      </c>
      <c r="I142" s="278" t="s">
        <v>1864</v>
      </c>
      <c r="J142" s="278"/>
      <c r="K142" s="324"/>
    </row>
    <row r="143" spans="2:11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pans="2:11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pans="2:11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pans="2:11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pans="2:11" s="1" customFormat="1" ht="45" customHeight="1">
      <c r="B147" s="289"/>
      <c r="C147" s="407" t="s">
        <v>1888</v>
      </c>
      <c r="D147" s="407"/>
      <c r="E147" s="407"/>
      <c r="F147" s="407"/>
      <c r="G147" s="407"/>
      <c r="H147" s="407"/>
      <c r="I147" s="407"/>
      <c r="J147" s="407"/>
      <c r="K147" s="290"/>
    </row>
    <row r="148" spans="2:11" s="1" customFormat="1" ht="17.25" customHeight="1">
      <c r="B148" s="289"/>
      <c r="C148" s="291" t="s">
        <v>1823</v>
      </c>
      <c r="D148" s="291"/>
      <c r="E148" s="291"/>
      <c r="F148" s="291" t="s">
        <v>1824</v>
      </c>
      <c r="G148" s="292"/>
      <c r="H148" s="291" t="s">
        <v>56</v>
      </c>
      <c r="I148" s="291" t="s">
        <v>59</v>
      </c>
      <c r="J148" s="291" t="s">
        <v>1825</v>
      </c>
      <c r="K148" s="290"/>
    </row>
    <row r="149" spans="2:11" s="1" customFormat="1" ht="17.25" customHeight="1">
      <c r="B149" s="289"/>
      <c r="C149" s="293" t="s">
        <v>1826</v>
      </c>
      <c r="D149" s="293"/>
      <c r="E149" s="293"/>
      <c r="F149" s="294" t="s">
        <v>1827</v>
      </c>
      <c r="G149" s="295"/>
      <c r="H149" s="293"/>
      <c r="I149" s="293"/>
      <c r="J149" s="293" t="s">
        <v>1828</v>
      </c>
      <c r="K149" s="290"/>
    </row>
    <row r="150" spans="2:11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pans="2:11" s="1" customFormat="1" ht="15" customHeight="1">
      <c r="B151" s="301"/>
      <c r="C151" s="328" t="s">
        <v>1832</v>
      </c>
      <c r="D151" s="278"/>
      <c r="E151" s="278"/>
      <c r="F151" s="329" t="s">
        <v>1829</v>
      </c>
      <c r="G151" s="278"/>
      <c r="H151" s="328" t="s">
        <v>1869</v>
      </c>
      <c r="I151" s="328" t="s">
        <v>1831</v>
      </c>
      <c r="J151" s="328">
        <v>120</v>
      </c>
      <c r="K151" s="324"/>
    </row>
    <row r="152" spans="2:11" s="1" customFormat="1" ht="15" customHeight="1">
      <c r="B152" s="301"/>
      <c r="C152" s="328" t="s">
        <v>1878</v>
      </c>
      <c r="D152" s="278"/>
      <c r="E152" s="278"/>
      <c r="F152" s="329" t="s">
        <v>1829</v>
      </c>
      <c r="G152" s="278"/>
      <c r="H152" s="328" t="s">
        <v>1889</v>
      </c>
      <c r="I152" s="328" t="s">
        <v>1831</v>
      </c>
      <c r="J152" s="328" t="s">
        <v>1880</v>
      </c>
      <c r="K152" s="324"/>
    </row>
    <row r="153" spans="2:11" s="1" customFormat="1" ht="15" customHeight="1">
      <c r="B153" s="301"/>
      <c r="C153" s="328" t="s">
        <v>1777</v>
      </c>
      <c r="D153" s="278"/>
      <c r="E153" s="278"/>
      <c r="F153" s="329" t="s">
        <v>1829</v>
      </c>
      <c r="G153" s="278"/>
      <c r="H153" s="328" t="s">
        <v>1890</v>
      </c>
      <c r="I153" s="328" t="s">
        <v>1831</v>
      </c>
      <c r="J153" s="328" t="s">
        <v>1880</v>
      </c>
      <c r="K153" s="324"/>
    </row>
    <row r="154" spans="2:11" s="1" customFormat="1" ht="15" customHeight="1">
      <c r="B154" s="301"/>
      <c r="C154" s="328" t="s">
        <v>1834</v>
      </c>
      <c r="D154" s="278"/>
      <c r="E154" s="278"/>
      <c r="F154" s="329" t="s">
        <v>1835</v>
      </c>
      <c r="G154" s="278"/>
      <c r="H154" s="328" t="s">
        <v>1869</v>
      </c>
      <c r="I154" s="328" t="s">
        <v>1831</v>
      </c>
      <c r="J154" s="328">
        <v>50</v>
      </c>
      <c r="K154" s="324"/>
    </row>
    <row r="155" spans="2:11" s="1" customFormat="1" ht="15" customHeight="1">
      <c r="B155" s="301"/>
      <c r="C155" s="328" t="s">
        <v>1837</v>
      </c>
      <c r="D155" s="278"/>
      <c r="E155" s="278"/>
      <c r="F155" s="329" t="s">
        <v>1829</v>
      </c>
      <c r="G155" s="278"/>
      <c r="H155" s="328" t="s">
        <v>1869</v>
      </c>
      <c r="I155" s="328" t="s">
        <v>1839</v>
      </c>
      <c r="J155" s="328"/>
      <c r="K155" s="324"/>
    </row>
    <row r="156" spans="2:11" s="1" customFormat="1" ht="15" customHeight="1">
      <c r="B156" s="301"/>
      <c r="C156" s="328" t="s">
        <v>1848</v>
      </c>
      <c r="D156" s="278"/>
      <c r="E156" s="278"/>
      <c r="F156" s="329" t="s">
        <v>1835</v>
      </c>
      <c r="G156" s="278"/>
      <c r="H156" s="328" t="s">
        <v>1869</v>
      </c>
      <c r="I156" s="328" t="s">
        <v>1831</v>
      </c>
      <c r="J156" s="328">
        <v>50</v>
      </c>
      <c r="K156" s="324"/>
    </row>
    <row r="157" spans="2:11" s="1" customFormat="1" ht="15" customHeight="1">
      <c r="B157" s="301"/>
      <c r="C157" s="328" t="s">
        <v>1856</v>
      </c>
      <c r="D157" s="278"/>
      <c r="E157" s="278"/>
      <c r="F157" s="329" t="s">
        <v>1835</v>
      </c>
      <c r="G157" s="278"/>
      <c r="H157" s="328" t="s">
        <v>1869</v>
      </c>
      <c r="I157" s="328" t="s">
        <v>1831</v>
      </c>
      <c r="J157" s="328">
        <v>50</v>
      </c>
      <c r="K157" s="324"/>
    </row>
    <row r="158" spans="2:11" s="1" customFormat="1" ht="15" customHeight="1">
      <c r="B158" s="301"/>
      <c r="C158" s="328" t="s">
        <v>1854</v>
      </c>
      <c r="D158" s="278"/>
      <c r="E158" s="278"/>
      <c r="F158" s="329" t="s">
        <v>1835</v>
      </c>
      <c r="G158" s="278"/>
      <c r="H158" s="328" t="s">
        <v>1869</v>
      </c>
      <c r="I158" s="328" t="s">
        <v>1831</v>
      </c>
      <c r="J158" s="328">
        <v>50</v>
      </c>
      <c r="K158" s="324"/>
    </row>
    <row r="159" spans="2:11" s="1" customFormat="1" ht="15" customHeight="1">
      <c r="B159" s="301"/>
      <c r="C159" s="328" t="s">
        <v>112</v>
      </c>
      <c r="D159" s="278"/>
      <c r="E159" s="278"/>
      <c r="F159" s="329" t="s">
        <v>1829</v>
      </c>
      <c r="G159" s="278"/>
      <c r="H159" s="328" t="s">
        <v>1891</v>
      </c>
      <c r="I159" s="328" t="s">
        <v>1831</v>
      </c>
      <c r="J159" s="328" t="s">
        <v>1892</v>
      </c>
      <c r="K159" s="324"/>
    </row>
    <row r="160" spans="2:11" s="1" customFormat="1" ht="15" customHeight="1">
      <c r="B160" s="301"/>
      <c r="C160" s="328" t="s">
        <v>1893</v>
      </c>
      <c r="D160" s="278"/>
      <c r="E160" s="278"/>
      <c r="F160" s="329" t="s">
        <v>1829</v>
      </c>
      <c r="G160" s="278"/>
      <c r="H160" s="328" t="s">
        <v>1894</v>
      </c>
      <c r="I160" s="328" t="s">
        <v>1864</v>
      </c>
      <c r="J160" s="328"/>
      <c r="K160" s="324"/>
    </row>
    <row r="161" spans="2:1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pans="2:11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pans="2:11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pans="2:11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pans="2:11" s="1" customFormat="1" ht="45" customHeight="1">
      <c r="B165" s="270"/>
      <c r="C165" s="405" t="s">
        <v>1895</v>
      </c>
      <c r="D165" s="405"/>
      <c r="E165" s="405"/>
      <c r="F165" s="405"/>
      <c r="G165" s="405"/>
      <c r="H165" s="405"/>
      <c r="I165" s="405"/>
      <c r="J165" s="405"/>
      <c r="K165" s="271"/>
    </row>
    <row r="166" spans="2:11" s="1" customFormat="1" ht="17.25" customHeight="1">
      <c r="B166" s="270"/>
      <c r="C166" s="291" t="s">
        <v>1823</v>
      </c>
      <c r="D166" s="291"/>
      <c r="E166" s="291"/>
      <c r="F166" s="291" t="s">
        <v>1824</v>
      </c>
      <c r="G166" s="333"/>
      <c r="H166" s="334" t="s">
        <v>56</v>
      </c>
      <c r="I166" s="334" t="s">
        <v>59</v>
      </c>
      <c r="J166" s="291" t="s">
        <v>1825</v>
      </c>
      <c r="K166" s="271"/>
    </row>
    <row r="167" spans="2:11" s="1" customFormat="1" ht="17.25" customHeight="1">
      <c r="B167" s="272"/>
      <c r="C167" s="293" t="s">
        <v>1826</v>
      </c>
      <c r="D167" s="293"/>
      <c r="E167" s="293"/>
      <c r="F167" s="294" t="s">
        <v>1827</v>
      </c>
      <c r="G167" s="335"/>
      <c r="H167" s="336"/>
      <c r="I167" s="336"/>
      <c r="J167" s="293" t="s">
        <v>1828</v>
      </c>
      <c r="K167" s="273"/>
    </row>
    <row r="168" spans="2:11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pans="2:11" s="1" customFormat="1" ht="15" customHeight="1">
      <c r="B169" s="301"/>
      <c r="C169" s="278" t="s">
        <v>1832</v>
      </c>
      <c r="D169" s="278"/>
      <c r="E169" s="278"/>
      <c r="F169" s="299" t="s">
        <v>1829</v>
      </c>
      <c r="G169" s="278"/>
      <c r="H169" s="278" t="s">
        <v>1869</v>
      </c>
      <c r="I169" s="278" t="s">
        <v>1831</v>
      </c>
      <c r="J169" s="278">
        <v>120</v>
      </c>
      <c r="K169" s="324"/>
    </row>
    <row r="170" spans="2:11" s="1" customFormat="1" ht="15" customHeight="1">
      <c r="B170" s="301"/>
      <c r="C170" s="278" t="s">
        <v>1878</v>
      </c>
      <c r="D170" s="278"/>
      <c r="E170" s="278"/>
      <c r="F170" s="299" t="s">
        <v>1829</v>
      </c>
      <c r="G170" s="278"/>
      <c r="H170" s="278" t="s">
        <v>1879</v>
      </c>
      <c r="I170" s="278" t="s">
        <v>1831</v>
      </c>
      <c r="J170" s="278" t="s">
        <v>1880</v>
      </c>
      <c r="K170" s="324"/>
    </row>
    <row r="171" spans="2:11" s="1" customFormat="1" ht="15" customHeight="1">
      <c r="B171" s="301"/>
      <c r="C171" s="278" t="s">
        <v>1777</v>
      </c>
      <c r="D171" s="278"/>
      <c r="E171" s="278"/>
      <c r="F171" s="299" t="s">
        <v>1829</v>
      </c>
      <c r="G171" s="278"/>
      <c r="H171" s="278" t="s">
        <v>1896</v>
      </c>
      <c r="I171" s="278" t="s">
        <v>1831</v>
      </c>
      <c r="J171" s="278" t="s">
        <v>1880</v>
      </c>
      <c r="K171" s="324"/>
    </row>
    <row r="172" spans="2:11" s="1" customFormat="1" ht="15" customHeight="1">
      <c r="B172" s="301"/>
      <c r="C172" s="278" t="s">
        <v>1834</v>
      </c>
      <c r="D172" s="278"/>
      <c r="E172" s="278"/>
      <c r="F172" s="299" t="s">
        <v>1835</v>
      </c>
      <c r="G172" s="278"/>
      <c r="H172" s="278" t="s">
        <v>1896</v>
      </c>
      <c r="I172" s="278" t="s">
        <v>1831</v>
      </c>
      <c r="J172" s="278">
        <v>50</v>
      </c>
      <c r="K172" s="324"/>
    </row>
    <row r="173" spans="2:11" s="1" customFormat="1" ht="15" customHeight="1">
      <c r="B173" s="301"/>
      <c r="C173" s="278" t="s">
        <v>1837</v>
      </c>
      <c r="D173" s="278"/>
      <c r="E173" s="278"/>
      <c r="F173" s="299" t="s">
        <v>1829</v>
      </c>
      <c r="G173" s="278"/>
      <c r="H173" s="278" t="s">
        <v>1896</v>
      </c>
      <c r="I173" s="278" t="s">
        <v>1839</v>
      </c>
      <c r="J173" s="278"/>
      <c r="K173" s="324"/>
    </row>
    <row r="174" spans="2:11" s="1" customFormat="1" ht="15" customHeight="1">
      <c r="B174" s="301"/>
      <c r="C174" s="278" t="s">
        <v>1848</v>
      </c>
      <c r="D174" s="278"/>
      <c r="E174" s="278"/>
      <c r="F174" s="299" t="s">
        <v>1835</v>
      </c>
      <c r="G174" s="278"/>
      <c r="H174" s="278" t="s">
        <v>1896</v>
      </c>
      <c r="I174" s="278" t="s">
        <v>1831</v>
      </c>
      <c r="J174" s="278">
        <v>50</v>
      </c>
      <c r="K174" s="324"/>
    </row>
    <row r="175" spans="2:11" s="1" customFormat="1" ht="15" customHeight="1">
      <c r="B175" s="301"/>
      <c r="C175" s="278" t="s">
        <v>1856</v>
      </c>
      <c r="D175" s="278"/>
      <c r="E175" s="278"/>
      <c r="F175" s="299" t="s">
        <v>1835</v>
      </c>
      <c r="G175" s="278"/>
      <c r="H175" s="278" t="s">
        <v>1896</v>
      </c>
      <c r="I175" s="278" t="s">
        <v>1831</v>
      </c>
      <c r="J175" s="278">
        <v>50</v>
      </c>
      <c r="K175" s="324"/>
    </row>
    <row r="176" spans="2:11" s="1" customFormat="1" ht="15" customHeight="1">
      <c r="B176" s="301"/>
      <c r="C176" s="278" t="s">
        <v>1854</v>
      </c>
      <c r="D176" s="278"/>
      <c r="E176" s="278"/>
      <c r="F176" s="299" t="s">
        <v>1835</v>
      </c>
      <c r="G176" s="278"/>
      <c r="H176" s="278" t="s">
        <v>1896</v>
      </c>
      <c r="I176" s="278" t="s">
        <v>1831</v>
      </c>
      <c r="J176" s="278">
        <v>50</v>
      </c>
      <c r="K176" s="324"/>
    </row>
    <row r="177" spans="2:11" s="1" customFormat="1" ht="15" customHeight="1">
      <c r="B177" s="301"/>
      <c r="C177" s="278" t="s">
        <v>122</v>
      </c>
      <c r="D177" s="278"/>
      <c r="E177" s="278"/>
      <c r="F177" s="299" t="s">
        <v>1829</v>
      </c>
      <c r="G177" s="278"/>
      <c r="H177" s="278" t="s">
        <v>1897</v>
      </c>
      <c r="I177" s="278" t="s">
        <v>1898</v>
      </c>
      <c r="J177" s="278"/>
      <c r="K177" s="324"/>
    </row>
    <row r="178" spans="2:11" s="1" customFormat="1" ht="15" customHeight="1">
      <c r="B178" s="301"/>
      <c r="C178" s="278" t="s">
        <v>59</v>
      </c>
      <c r="D178" s="278"/>
      <c r="E178" s="278"/>
      <c r="F178" s="299" t="s">
        <v>1829</v>
      </c>
      <c r="G178" s="278"/>
      <c r="H178" s="278" t="s">
        <v>1899</v>
      </c>
      <c r="I178" s="278" t="s">
        <v>1900</v>
      </c>
      <c r="J178" s="278">
        <v>1</v>
      </c>
      <c r="K178" s="324"/>
    </row>
    <row r="179" spans="2:11" s="1" customFormat="1" ht="15" customHeight="1">
      <c r="B179" s="301"/>
      <c r="C179" s="278" t="s">
        <v>55</v>
      </c>
      <c r="D179" s="278"/>
      <c r="E179" s="278"/>
      <c r="F179" s="299" t="s">
        <v>1829</v>
      </c>
      <c r="G179" s="278"/>
      <c r="H179" s="278" t="s">
        <v>1901</v>
      </c>
      <c r="I179" s="278" t="s">
        <v>1831</v>
      </c>
      <c r="J179" s="278">
        <v>20</v>
      </c>
      <c r="K179" s="324"/>
    </row>
    <row r="180" spans="2:11" s="1" customFormat="1" ht="15" customHeight="1">
      <c r="B180" s="301"/>
      <c r="C180" s="278" t="s">
        <v>56</v>
      </c>
      <c r="D180" s="278"/>
      <c r="E180" s="278"/>
      <c r="F180" s="299" t="s">
        <v>1829</v>
      </c>
      <c r="G180" s="278"/>
      <c r="H180" s="278" t="s">
        <v>1902</v>
      </c>
      <c r="I180" s="278" t="s">
        <v>1831</v>
      </c>
      <c r="J180" s="278">
        <v>255</v>
      </c>
      <c r="K180" s="324"/>
    </row>
    <row r="181" spans="2:11" s="1" customFormat="1" ht="15" customHeight="1">
      <c r="B181" s="301"/>
      <c r="C181" s="278" t="s">
        <v>123</v>
      </c>
      <c r="D181" s="278"/>
      <c r="E181" s="278"/>
      <c r="F181" s="299" t="s">
        <v>1829</v>
      </c>
      <c r="G181" s="278"/>
      <c r="H181" s="278" t="s">
        <v>1793</v>
      </c>
      <c r="I181" s="278" t="s">
        <v>1831</v>
      </c>
      <c r="J181" s="278">
        <v>10</v>
      </c>
      <c r="K181" s="324"/>
    </row>
    <row r="182" spans="2:11" s="1" customFormat="1" ht="15" customHeight="1">
      <c r="B182" s="301"/>
      <c r="C182" s="278" t="s">
        <v>124</v>
      </c>
      <c r="D182" s="278"/>
      <c r="E182" s="278"/>
      <c r="F182" s="299" t="s">
        <v>1829</v>
      </c>
      <c r="G182" s="278"/>
      <c r="H182" s="278" t="s">
        <v>1903</v>
      </c>
      <c r="I182" s="278" t="s">
        <v>1864</v>
      </c>
      <c r="J182" s="278"/>
      <c r="K182" s="324"/>
    </row>
    <row r="183" spans="2:11" s="1" customFormat="1" ht="15" customHeight="1">
      <c r="B183" s="301"/>
      <c r="C183" s="278" t="s">
        <v>1904</v>
      </c>
      <c r="D183" s="278"/>
      <c r="E183" s="278"/>
      <c r="F183" s="299" t="s">
        <v>1829</v>
      </c>
      <c r="G183" s="278"/>
      <c r="H183" s="278" t="s">
        <v>1905</v>
      </c>
      <c r="I183" s="278" t="s">
        <v>1864</v>
      </c>
      <c r="J183" s="278"/>
      <c r="K183" s="324"/>
    </row>
    <row r="184" spans="2:11" s="1" customFormat="1" ht="15" customHeight="1">
      <c r="B184" s="301"/>
      <c r="C184" s="278" t="s">
        <v>1893</v>
      </c>
      <c r="D184" s="278"/>
      <c r="E184" s="278"/>
      <c r="F184" s="299" t="s">
        <v>1829</v>
      </c>
      <c r="G184" s="278"/>
      <c r="H184" s="278" t="s">
        <v>1906</v>
      </c>
      <c r="I184" s="278" t="s">
        <v>1864</v>
      </c>
      <c r="J184" s="278"/>
      <c r="K184" s="324"/>
    </row>
    <row r="185" spans="2:11" s="1" customFormat="1" ht="15" customHeight="1">
      <c r="B185" s="301"/>
      <c r="C185" s="278" t="s">
        <v>127</v>
      </c>
      <c r="D185" s="278"/>
      <c r="E185" s="278"/>
      <c r="F185" s="299" t="s">
        <v>1835</v>
      </c>
      <c r="G185" s="278"/>
      <c r="H185" s="278" t="s">
        <v>1907</v>
      </c>
      <c r="I185" s="278" t="s">
        <v>1831</v>
      </c>
      <c r="J185" s="278">
        <v>50</v>
      </c>
      <c r="K185" s="324"/>
    </row>
    <row r="186" spans="2:11" s="1" customFormat="1" ht="15" customHeight="1">
      <c r="B186" s="301"/>
      <c r="C186" s="278" t="s">
        <v>1908</v>
      </c>
      <c r="D186" s="278"/>
      <c r="E186" s="278"/>
      <c r="F186" s="299" t="s">
        <v>1835</v>
      </c>
      <c r="G186" s="278"/>
      <c r="H186" s="278" t="s">
        <v>1909</v>
      </c>
      <c r="I186" s="278" t="s">
        <v>1910</v>
      </c>
      <c r="J186" s="278"/>
      <c r="K186" s="324"/>
    </row>
    <row r="187" spans="2:11" s="1" customFormat="1" ht="15" customHeight="1">
      <c r="B187" s="301"/>
      <c r="C187" s="278" t="s">
        <v>1911</v>
      </c>
      <c r="D187" s="278"/>
      <c r="E187" s="278"/>
      <c r="F187" s="299" t="s">
        <v>1835</v>
      </c>
      <c r="G187" s="278"/>
      <c r="H187" s="278" t="s">
        <v>1912</v>
      </c>
      <c r="I187" s="278" t="s">
        <v>1910</v>
      </c>
      <c r="J187" s="278"/>
      <c r="K187" s="324"/>
    </row>
    <row r="188" spans="2:11" s="1" customFormat="1" ht="15" customHeight="1">
      <c r="B188" s="301"/>
      <c r="C188" s="278" t="s">
        <v>1913</v>
      </c>
      <c r="D188" s="278"/>
      <c r="E188" s="278"/>
      <c r="F188" s="299" t="s">
        <v>1835</v>
      </c>
      <c r="G188" s="278"/>
      <c r="H188" s="278" t="s">
        <v>1914</v>
      </c>
      <c r="I188" s="278" t="s">
        <v>1910</v>
      </c>
      <c r="J188" s="278"/>
      <c r="K188" s="324"/>
    </row>
    <row r="189" spans="2:11" s="1" customFormat="1" ht="15" customHeight="1">
      <c r="B189" s="301"/>
      <c r="C189" s="337" t="s">
        <v>1915</v>
      </c>
      <c r="D189" s="278"/>
      <c r="E189" s="278"/>
      <c r="F189" s="299" t="s">
        <v>1835</v>
      </c>
      <c r="G189" s="278"/>
      <c r="H189" s="278" t="s">
        <v>1916</v>
      </c>
      <c r="I189" s="278" t="s">
        <v>1917</v>
      </c>
      <c r="J189" s="338" t="s">
        <v>1918</v>
      </c>
      <c r="K189" s="324"/>
    </row>
    <row r="190" spans="2:11" s="18" customFormat="1" ht="15" customHeight="1">
      <c r="B190" s="339"/>
      <c r="C190" s="340" t="s">
        <v>1919</v>
      </c>
      <c r="D190" s="341"/>
      <c r="E190" s="341"/>
      <c r="F190" s="342" t="s">
        <v>1835</v>
      </c>
      <c r="G190" s="341"/>
      <c r="H190" s="341" t="s">
        <v>1920</v>
      </c>
      <c r="I190" s="341" t="s">
        <v>1917</v>
      </c>
      <c r="J190" s="343" t="s">
        <v>1918</v>
      </c>
      <c r="K190" s="344"/>
    </row>
    <row r="191" spans="2:11" s="1" customFormat="1" ht="15" customHeight="1">
      <c r="B191" s="301"/>
      <c r="C191" s="337" t="s">
        <v>44</v>
      </c>
      <c r="D191" s="278"/>
      <c r="E191" s="278"/>
      <c r="F191" s="299" t="s">
        <v>1829</v>
      </c>
      <c r="G191" s="278"/>
      <c r="H191" s="275" t="s">
        <v>1921</v>
      </c>
      <c r="I191" s="278" t="s">
        <v>1922</v>
      </c>
      <c r="J191" s="278"/>
      <c r="K191" s="324"/>
    </row>
    <row r="192" spans="2:11" s="1" customFormat="1" ht="15" customHeight="1">
      <c r="B192" s="301"/>
      <c r="C192" s="337" t="s">
        <v>1923</v>
      </c>
      <c r="D192" s="278"/>
      <c r="E192" s="278"/>
      <c r="F192" s="299" t="s">
        <v>1829</v>
      </c>
      <c r="G192" s="278"/>
      <c r="H192" s="278" t="s">
        <v>1924</v>
      </c>
      <c r="I192" s="278" t="s">
        <v>1864</v>
      </c>
      <c r="J192" s="278"/>
      <c r="K192" s="324"/>
    </row>
    <row r="193" spans="2:11" s="1" customFormat="1" ht="15" customHeight="1">
      <c r="B193" s="301"/>
      <c r="C193" s="337" t="s">
        <v>1925</v>
      </c>
      <c r="D193" s="278"/>
      <c r="E193" s="278"/>
      <c r="F193" s="299" t="s">
        <v>1829</v>
      </c>
      <c r="G193" s="278"/>
      <c r="H193" s="278" t="s">
        <v>1926</v>
      </c>
      <c r="I193" s="278" t="s">
        <v>1864</v>
      </c>
      <c r="J193" s="278"/>
      <c r="K193" s="324"/>
    </row>
    <row r="194" spans="2:11" s="1" customFormat="1" ht="15" customHeight="1">
      <c r="B194" s="301"/>
      <c r="C194" s="337" t="s">
        <v>1927</v>
      </c>
      <c r="D194" s="278"/>
      <c r="E194" s="278"/>
      <c r="F194" s="299" t="s">
        <v>1835</v>
      </c>
      <c r="G194" s="278"/>
      <c r="H194" s="278" t="s">
        <v>1928</v>
      </c>
      <c r="I194" s="278" t="s">
        <v>1864</v>
      </c>
      <c r="J194" s="278"/>
      <c r="K194" s="324"/>
    </row>
    <row r="195" spans="2:11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pans="2:11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pans="2:11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pans="2:11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pans="2:11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pans="2:11" s="1" customFormat="1" ht="21">
      <c r="B200" s="270"/>
      <c r="C200" s="405" t="s">
        <v>1929</v>
      </c>
      <c r="D200" s="405"/>
      <c r="E200" s="405"/>
      <c r="F200" s="405"/>
      <c r="G200" s="405"/>
      <c r="H200" s="405"/>
      <c r="I200" s="405"/>
      <c r="J200" s="405"/>
      <c r="K200" s="271"/>
    </row>
    <row r="201" spans="2:11" s="1" customFormat="1" ht="25.5" customHeight="1">
      <c r="B201" s="270"/>
      <c r="C201" s="346" t="s">
        <v>1930</v>
      </c>
      <c r="D201" s="346"/>
      <c r="E201" s="346"/>
      <c r="F201" s="346" t="s">
        <v>1931</v>
      </c>
      <c r="G201" s="347"/>
      <c r="H201" s="408" t="s">
        <v>1932</v>
      </c>
      <c r="I201" s="408"/>
      <c r="J201" s="408"/>
      <c r="K201" s="271"/>
    </row>
    <row r="202" spans="2:11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pans="2:11" s="1" customFormat="1" ht="15" customHeight="1">
      <c r="B203" s="301"/>
      <c r="C203" s="278" t="s">
        <v>1922</v>
      </c>
      <c r="D203" s="278"/>
      <c r="E203" s="278"/>
      <c r="F203" s="299" t="s">
        <v>45</v>
      </c>
      <c r="G203" s="278"/>
      <c r="H203" s="409" t="s">
        <v>1933</v>
      </c>
      <c r="I203" s="409"/>
      <c r="J203" s="409"/>
      <c r="K203" s="324"/>
    </row>
    <row r="204" spans="2:11" s="1" customFormat="1" ht="15" customHeight="1">
      <c r="B204" s="301"/>
      <c r="C204" s="278"/>
      <c r="D204" s="278"/>
      <c r="E204" s="278"/>
      <c r="F204" s="299" t="s">
        <v>46</v>
      </c>
      <c r="G204" s="278"/>
      <c r="H204" s="409" t="s">
        <v>1934</v>
      </c>
      <c r="I204" s="409"/>
      <c r="J204" s="409"/>
      <c r="K204" s="324"/>
    </row>
    <row r="205" spans="2:11" s="1" customFormat="1" ht="15" customHeight="1">
      <c r="B205" s="301"/>
      <c r="C205" s="278"/>
      <c r="D205" s="278"/>
      <c r="E205" s="278"/>
      <c r="F205" s="299" t="s">
        <v>49</v>
      </c>
      <c r="G205" s="278"/>
      <c r="H205" s="409" t="s">
        <v>1935</v>
      </c>
      <c r="I205" s="409"/>
      <c r="J205" s="409"/>
      <c r="K205" s="324"/>
    </row>
    <row r="206" spans="2:11" s="1" customFormat="1" ht="15" customHeight="1">
      <c r="B206" s="301"/>
      <c r="C206" s="278"/>
      <c r="D206" s="278"/>
      <c r="E206" s="278"/>
      <c r="F206" s="299" t="s">
        <v>47</v>
      </c>
      <c r="G206" s="278"/>
      <c r="H206" s="409" t="s">
        <v>1936</v>
      </c>
      <c r="I206" s="409"/>
      <c r="J206" s="409"/>
      <c r="K206" s="324"/>
    </row>
    <row r="207" spans="2:11" s="1" customFormat="1" ht="15" customHeight="1">
      <c r="B207" s="301"/>
      <c r="C207" s="278"/>
      <c r="D207" s="278"/>
      <c r="E207" s="278"/>
      <c r="F207" s="299" t="s">
        <v>48</v>
      </c>
      <c r="G207" s="278"/>
      <c r="H207" s="409" t="s">
        <v>1937</v>
      </c>
      <c r="I207" s="409"/>
      <c r="J207" s="409"/>
      <c r="K207" s="324"/>
    </row>
    <row r="208" spans="2:11" s="1" customFormat="1" ht="15" customHeight="1">
      <c r="B208" s="301"/>
      <c r="C208" s="278"/>
      <c r="D208" s="278"/>
      <c r="E208" s="278"/>
      <c r="F208" s="299"/>
      <c r="G208" s="278"/>
      <c r="H208" s="278"/>
      <c r="I208" s="278"/>
      <c r="J208" s="278"/>
      <c r="K208" s="324"/>
    </row>
    <row r="209" spans="2:11" s="1" customFormat="1" ht="15" customHeight="1">
      <c r="B209" s="301"/>
      <c r="C209" s="278" t="s">
        <v>1876</v>
      </c>
      <c r="D209" s="278"/>
      <c r="E209" s="278"/>
      <c r="F209" s="299" t="s">
        <v>83</v>
      </c>
      <c r="G209" s="278"/>
      <c r="H209" s="409" t="s">
        <v>1938</v>
      </c>
      <c r="I209" s="409"/>
      <c r="J209" s="409"/>
      <c r="K209" s="324"/>
    </row>
    <row r="210" spans="2:11" s="1" customFormat="1" ht="15" customHeight="1">
      <c r="B210" s="301"/>
      <c r="C210" s="278"/>
      <c r="D210" s="278"/>
      <c r="E210" s="278"/>
      <c r="F210" s="299" t="s">
        <v>1771</v>
      </c>
      <c r="G210" s="278"/>
      <c r="H210" s="409" t="s">
        <v>1772</v>
      </c>
      <c r="I210" s="409"/>
      <c r="J210" s="409"/>
      <c r="K210" s="324"/>
    </row>
    <row r="211" spans="2:11" s="1" customFormat="1" ht="15" customHeight="1">
      <c r="B211" s="301"/>
      <c r="C211" s="278"/>
      <c r="D211" s="278"/>
      <c r="E211" s="278"/>
      <c r="F211" s="299" t="s">
        <v>1769</v>
      </c>
      <c r="G211" s="278"/>
      <c r="H211" s="409" t="s">
        <v>1939</v>
      </c>
      <c r="I211" s="409"/>
      <c r="J211" s="409"/>
      <c r="K211" s="324"/>
    </row>
    <row r="212" spans="2:11" s="1" customFormat="1" ht="15" customHeight="1">
      <c r="B212" s="348"/>
      <c r="C212" s="278"/>
      <c r="D212" s="278"/>
      <c r="E212" s="278"/>
      <c r="F212" s="299" t="s">
        <v>1773</v>
      </c>
      <c r="G212" s="337"/>
      <c r="H212" s="410" t="s">
        <v>1774</v>
      </c>
      <c r="I212" s="410"/>
      <c r="J212" s="410"/>
      <c r="K212" s="349"/>
    </row>
    <row r="213" spans="2:11" s="1" customFormat="1" ht="15" customHeight="1">
      <c r="B213" s="348"/>
      <c r="C213" s="278"/>
      <c r="D213" s="278"/>
      <c r="E213" s="278"/>
      <c r="F213" s="299" t="s">
        <v>1775</v>
      </c>
      <c r="G213" s="337"/>
      <c r="H213" s="410" t="s">
        <v>158</v>
      </c>
      <c r="I213" s="410"/>
      <c r="J213" s="410"/>
      <c r="K213" s="349"/>
    </row>
    <row r="214" spans="2:11" s="1" customFormat="1" ht="15" customHeight="1">
      <c r="B214" s="348"/>
      <c r="C214" s="278"/>
      <c r="D214" s="278"/>
      <c r="E214" s="278"/>
      <c r="F214" s="299"/>
      <c r="G214" s="337"/>
      <c r="H214" s="328"/>
      <c r="I214" s="328"/>
      <c r="J214" s="328"/>
      <c r="K214" s="349"/>
    </row>
    <row r="215" spans="2:11" s="1" customFormat="1" ht="15" customHeight="1">
      <c r="B215" s="348"/>
      <c r="C215" s="278" t="s">
        <v>1900</v>
      </c>
      <c r="D215" s="278"/>
      <c r="E215" s="278"/>
      <c r="F215" s="299">
        <v>1</v>
      </c>
      <c r="G215" s="337"/>
      <c r="H215" s="410" t="s">
        <v>1940</v>
      </c>
      <c r="I215" s="410"/>
      <c r="J215" s="410"/>
      <c r="K215" s="349"/>
    </row>
    <row r="216" spans="2:11" s="1" customFormat="1" ht="15" customHeight="1">
      <c r="B216" s="348"/>
      <c r="C216" s="278"/>
      <c r="D216" s="278"/>
      <c r="E216" s="278"/>
      <c r="F216" s="299">
        <v>2</v>
      </c>
      <c r="G216" s="337"/>
      <c r="H216" s="410" t="s">
        <v>1941</v>
      </c>
      <c r="I216" s="410"/>
      <c r="J216" s="410"/>
      <c r="K216" s="349"/>
    </row>
    <row r="217" spans="2:11" s="1" customFormat="1" ht="15" customHeight="1">
      <c r="B217" s="348"/>
      <c r="C217" s="278"/>
      <c r="D217" s="278"/>
      <c r="E217" s="278"/>
      <c r="F217" s="299">
        <v>3</v>
      </c>
      <c r="G217" s="337"/>
      <c r="H217" s="410" t="s">
        <v>1942</v>
      </c>
      <c r="I217" s="410"/>
      <c r="J217" s="410"/>
      <c r="K217" s="349"/>
    </row>
    <row r="218" spans="2:11" s="1" customFormat="1" ht="15" customHeight="1">
      <c r="B218" s="348"/>
      <c r="C218" s="278"/>
      <c r="D218" s="278"/>
      <c r="E218" s="278"/>
      <c r="F218" s="299">
        <v>4</v>
      </c>
      <c r="G218" s="337"/>
      <c r="H218" s="410" t="s">
        <v>1943</v>
      </c>
      <c r="I218" s="410"/>
      <c r="J218" s="410"/>
      <c r="K218" s="349"/>
    </row>
    <row r="219" spans="2:11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2025-2-1 - VEDLEJŠÍ ROZPO...</vt:lpstr>
      <vt:lpstr>2025-2-5 - STAVEBNÍ OBJEK...</vt:lpstr>
      <vt:lpstr>2025-2-6 - STAVEBNÍ OBJEK...</vt:lpstr>
      <vt:lpstr>2025-2-7 - STAVEBNÍ OBJEK...</vt:lpstr>
      <vt:lpstr>2025-2-8 - STAVEBNÍ OBJEK...</vt:lpstr>
      <vt:lpstr>2025-2-9 - STAVEBNÍ OBJEK...</vt:lpstr>
      <vt:lpstr>2025-2-10 - STAVEBNÍ OBJE...</vt:lpstr>
      <vt:lpstr>Pokyny pro vyplnění</vt:lpstr>
      <vt:lpstr>'2025-2-1 - VEDLEJŠÍ ROZPO...'!Názvy_tisku</vt:lpstr>
      <vt:lpstr>'2025-2-10 - STAVEBNÍ OBJE...'!Názvy_tisku</vt:lpstr>
      <vt:lpstr>'2025-2-5 - STAVEBNÍ OBJEK...'!Názvy_tisku</vt:lpstr>
      <vt:lpstr>'2025-2-6 - STAVEBNÍ OBJEK...'!Názvy_tisku</vt:lpstr>
      <vt:lpstr>'2025-2-7 - STAVEBNÍ OBJEK...'!Názvy_tisku</vt:lpstr>
      <vt:lpstr>'2025-2-8 - STAVEBNÍ OBJEK...'!Názvy_tisku</vt:lpstr>
      <vt:lpstr>'2025-2-9 - STAVEBNÍ OBJEK...'!Názvy_tisku</vt:lpstr>
      <vt:lpstr>'Rekapitulace stavby'!Názvy_tisku</vt:lpstr>
      <vt:lpstr>'2025-2-1 - VEDLEJŠÍ ROZPO...'!Oblast_tisku</vt:lpstr>
      <vt:lpstr>'2025-2-10 - STAVEBNÍ OBJE...'!Oblast_tisku</vt:lpstr>
      <vt:lpstr>'2025-2-5 - STAVEBNÍ OBJEK...'!Oblast_tisku</vt:lpstr>
      <vt:lpstr>'2025-2-6 - STAVEBNÍ OBJEK...'!Oblast_tisku</vt:lpstr>
      <vt:lpstr>'2025-2-7 - STAVEBNÍ OBJEK...'!Oblast_tisku</vt:lpstr>
      <vt:lpstr>'2025-2-8 - STAVEBNÍ OBJEK...'!Oblast_tisku</vt:lpstr>
      <vt:lpstr>'2025-2-9 - STAVEBNÍ OBJEK...'!Oblast_tisku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DESKTOP-KV1O8RS\Petr</dc:creator>
  <cp:lastModifiedBy>Martina</cp:lastModifiedBy>
  <dcterms:created xsi:type="dcterms:W3CDTF">2025-02-05T12:03:14Z</dcterms:created>
  <dcterms:modified xsi:type="dcterms:W3CDTF">2025-02-10T06:53:18Z</dcterms:modified>
</cp:coreProperties>
</file>