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22695" windowHeight="11700"/>
  </bookViews>
  <sheets>
    <sheet name="Rekapitulace stavby" sheetId="1" r:id="rId1"/>
    <sheet name="SO-01 - Stavební část" sheetId="2" r:id="rId2"/>
    <sheet name="SO-02 - Bleskosvod" sheetId="3" r:id="rId3"/>
    <sheet name="Pokyny pro vyplnění" sheetId="4" r:id="rId4"/>
  </sheets>
  <definedNames>
    <definedName name="_xlnm._FilterDatabase" localSheetId="1" hidden="1">'SO-01 - Stavební část'!$C$98:$K$1240</definedName>
    <definedName name="_xlnm._FilterDatabase" localSheetId="2" hidden="1">'SO-02 - Bleskosvod'!$C$80:$K$200</definedName>
    <definedName name="_xlnm.Print_Titles" localSheetId="0">'Rekapitulace stavby'!$49:$49</definedName>
    <definedName name="_xlnm.Print_Titles" localSheetId="1">'SO-01 - Stavební část'!$98:$98</definedName>
    <definedName name="_xlnm.Print_Titles" localSheetId="2">'SO-02 - Bleskosvod'!$80:$80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1">'SO-01 - Stavební část'!$C$4:$J$36,'SO-01 - Stavební část'!$C$42:$J$80,'SO-01 - Stavební část'!$C$86:$K$1240</definedName>
    <definedName name="_xlnm.Print_Area" localSheetId="2">'SO-02 - Bleskosvod'!$C$4:$J$36,'SO-02 - Bleskosvod'!$C$42:$J$62,'SO-02 - Bleskosvod'!$C$68:$K$200</definedName>
  </definedNames>
  <calcPr calcId="145621"/>
</workbook>
</file>

<file path=xl/calcChain.xml><?xml version="1.0" encoding="utf-8"?>
<calcChain xmlns="http://schemas.openxmlformats.org/spreadsheetml/2006/main">
  <c r="P191" i="3" l="1"/>
  <c r="P190" i="3" s="1"/>
  <c r="T83" i="3"/>
  <c r="T82" i="3" s="1"/>
  <c r="T81" i="3" s="1"/>
  <c r="BC53" i="1"/>
  <c r="AY53" i="1"/>
  <c r="AX53" i="1"/>
  <c r="BI200" i="3"/>
  <c r="BH200" i="3"/>
  <c r="BG200" i="3"/>
  <c r="BE200" i="3"/>
  <c r="T200" i="3"/>
  <c r="T199" i="3" s="1"/>
  <c r="R200" i="3"/>
  <c r="R199" i="3" s="1"/>
  <c r="P200" i="3"/>
  <c r="P199" i="3" s="1"/>
  <c r="BK200" i="3"/>
  <c r="BK199" i="3" s="1"/>
  <c r="J199" i="3" s="1"/>
  <c r="J61" i="3" s="1"/>
  <c r="J200" i="3"/>
  <c r="BF200" i="3" s="1"/>
  <c r="BI196" i="3"/>
  <c r="BH196" i="3"/>
  <c r="BG196" i="3"/>
  <c r="BE196" i="3"/>
  <c r="T196" i="3"/>
  <c r="R196" i="3"/>
  <c r="P196" i="3"/>
  <c r="BK196" i="3"/>
  <c r="J196" i="3"/>
  <c r="BF196" i="3" s="1"/>
  <c r="BI195" i="3"/>
  <c r="BH195" i="3"/>
  <c r="BG195" i="3"/>
  <c r="BF195" i="3"/>
  <c r="BE195" i="3"/>
  <c r="T195" i="3"/>
  <c r="R195" i="3"/>
  <c r="P195" i="3"/>
  <c r="BK195" i="3"/>
  <c r="J195" i="3"/>
  <c r="BI192" i="3"/>
  <c r="BH192" i="3"/>
  <c r="BG192" i="3"/>
  <c r="BE192" i="3"/>
  <c r="T192" i="3"/>
  <c r="T191" i="3" s="1"/>
  <c r="T190" i="3" s="1"/>
  <c r="R192" i="3"/>
  <c r="P192" i="3"/>
  <c r="BK192" i="3"/>
  <c r="J192" i="3"/>
  <c r="BF192" i="3" s="1"/>
  <c r="BI186" i="3"/>
  <c r="BH186" i="3"/>
  <c r="BG186" i="3"/>
  <c r="BE186" i="3"/>
  <c r="T186" i="3"/>
  <c r="R186" i="3"/>
  <c r="P186" i="3"/>
  <c r="BK186" i="3"/>
  <c r="J186" i="3"/>
  <c r="BF186" i="3" s="1"/>
  <c r="BI182" i="3"/>
  <c r="BH182" i="3"/>
  <c r="BG182" i="3"/>
  <c r="BF182" i="3"/>
  <c r="BE182" i="3"/>
  <c r="T182" i="3"/>
  <c r="R182" i="3"/>
  <c r="P182" i="3"/>
  <c r="BK182" i="3"/>
  <c r="J182" i="3"/>
  <c r="BI178" i="3"/>
  <c r="BH178" i="3"/>
  <c r="BG178" i="3"/>
  <c r="BE178" i="3"/>
  <c r="T178" i="3"/>
  <c r="R178" i="3"/>
  <c r="P178" i="3"/>
  <c r="BK178" i="3"/>
  <c r="J178" i="3"/>
  <c r="BF178" i="3" s="1"/>
  <c r="BI174" i="3"/>
  <c r="BH174" i="3"/>
  <c r="BG174" i="3"/>
  <c r="BF174" i="3"/>
  <c r="BE174" i="3"/>
  <c r="T174" i="3"/>
  <c r="R174" i="3"/>
  <c r="P174" i="3"/>
  <c r="BK174" i="3"/>
  <c r="J174" i="3"/>
  <c r="BI170" i="3"/>
  <c r="BH170" i="3"/>
  <c r="BG170" i="3"/>
  <c r="BE170" i="3"/>
  <c r="T170" i="3"/>
  <c r="R170" i="3"/>
  <c r="P170" i="3"/>
  <c r="BK170" i="3"/>
  <c r="J170" i="3"/>
  <c r="BF170" i="3" s="1"/>
  <c r="BI166" i="3"/>
  <c r="BH166" i="3"/>
  <c r="BG166" i="3"/>
  <c r="BF166" i="3"/>
  <c r="BE166" i="3"/>
  <c r="T166" i="3"/>
  <c r="R166" i="3"/>
  <c r="P166" i="3"/>
  <c r="BK166" i="3"/>
  <c r="J166" i="3"/>
  <c r="BI162" i="3"/>
  <c r="BH162" i="3"/>
  <c r="BG162" i="3"/>
  <c r="BE162" i="3"/>
  <c r="T162" i="3"/>
  <c r="R162" i="3"/>
  <c r="P162" i="3"/>
  <c r="BK162" i="3"/>
  <c r="J162" i="3"/>
  <c r="BF162" i="3" s="1"/>
  <c r="BI158" i="3"/>
  <c r="BH158" i="3"/>
  <c r="BG158" i="3"/>
  <c r="BF158" i="3"/>
  <c r="BE158" i="3"/>
  <c r="T158" i="3"/>
  <c r="R158" i="3"/>
  <c r="P158" i="3"/>
  <c r="BK158" i="3"/>
  <c r="J158" i="3"/>
  <c r="BI157" i="3"/>
  <c r="BH157" i="3"/>
  <c r="BG157" i="3"/>
  <c r="BE157" i="3"/>
  <c r="T157" i="3"/>
  <c r="R157" i="3"/>
  <c r="P157" i="3"/>
  <c r="BK157" i="3"/>
  <c r="J157" i="3"/>
  <c r="BF157" i="3" s="1"/>
  <c r="BI152" i="3"/>
  <c r="BH152" i="3"/>
  <c r="BG152" i="3"/>
  <c r="BF152" i="3"/>
  <c r="BE152" i="3"/>
  <c r="T152" i="3"/>
  <c r="R152" i="3"/>
  <c r="P152" i="3"/>
  <c r="BK152" i="3"/>
  <c r="J152" i="3"/>
  <c r="BI151" i="3"/>
  <c r="BH151" i="3"/>
  <c r="BG151" i="3"/>
  <c r="BE151" i="3"/>
  <c r="T151" i="3"/>
  <c r="R151" i="3"/>
  <c r="P151" i="3"/>
  <c r="BK151" i="3"/>
  <c r="J151" i="3"/>
  <c r="BF151" i="3" s="1"/>
  <c r="BI146" i="3"/>
  <c r="BH146" i="3"/>
  <c r="BG146" i="3"/>
  <c r="BF146" i="3"/>
  <c r="BE146" i="3"/>
  <c r="T146" i="3"/>
  <c r="R146" i="3"/>
  <c r="P146" i="3"/>
  <c r="BK146" i="3"/>
  <c r="J146" i="3"/>
  <c r="BI145" i="3"/>
  <c r="BH145" i="3"/>
  <c r="BG145" i="3"/>
  <c r="BE145" i="3"/>
  <c r="T145" i="3"/>
  <c r="R145" i="3"/>
  <c r="P145" i="3"/>
  <c r="BK145" i="3"/>
  <c r="J145" i="3"/>
  <c r="BF145" i="3" s="1"/>
  <c r="BI140" i="3"/>
  <c r="BH140" i="3"/>
  <c r="BG140" i="3"/>
  <c r="BF140" i="3"/>
  <c r="BE140" i="3"/>
  <c r="T140" i="3"/>
  <c r="R140" i="3"/>
  <c r="P140" i="3"/>
  <c r="BK140" i="3"/>
  <c r="J140" i="3"/>
  <c r="BI139" i="3"/>
  <c r="BH139" i="3"/>
  <c r="BG139" i="3"/>
  <c r="BE139" i="3"/>
  <c r="T139" i="3"/>
  <c r="R139" i="3"/>
  <c r="P139" i="3"/>
  <c r="BK139" i="3"/>
  <c r="J139" i="3"/>
  <c r="BF139" i="3" s="1"/>
  <c r="BI134" i="3"/>
  <c r="BH134" i="3"/>
  <c r="BG134" i="3"/>
  <c r="BF134" i="3"/>
  <c r="BE134" i="3"/>
  <c r="T134" i="3"/>
  <c r="R134" i="3"/>
  <c r="P134" i="3"/>
  <c r="BK134" i="3"/>
  <c r="J134" i="3"/>
  <c r="BI133" i="3"/>
  <c r="BH133" i="3"/>
  <c r="BG133" i="3"/>
  <c r="BE133" i="3"/>
  <c r="T133" i="3"/>
  <c r="R133" i="3"/>
  <c r="P133" i="3"/>
  <c r="BK133" i="3"/>
  <c r="J133" i="3"/>
  <c r="BF133" i="3" s="1"/>
  <c r="BI128" i="3"/>
  <c r="BH128" i="3"/>
  <c r="BG128" i="3"/>
  <c r="BF128" i="3"/>
  <c r="BE128" i="3"/>
  <c r="T128" i="3"/>
  <c r="R128" i="3"/>
  <c r="P128" i="3"/>
  <c r="BK128" i="3"/>
  <c r="J128" i="3"/>
  <c r="BI127" i="3"/>
  <c r="BH127" i="3"/>
  <c r="BG127" i="3"/>
  <c r="BE127" i="3"/>
  <c r="T127" i="3"/>
  <c r="R127" i="3"/>
  <c r="P127" i="3"/>
  <c r="BK127" i="3"/>
  <c r="J127" i="3"/>
  <c r="BF127" i="3" s="1"/>
  <c r="BI124" i="3"/>
  <c r="BH124" i="3"/>
  <c r="BG124" i="3"/>
  <c r="BF124" i="3"/>
  <c r="BE124" i="3"/>
  <c r="T124" i="3"/>
  <c r="R124" i="3"/>
  <c r="P124" i="3"/>
  <c r="BK124" i="3"/>
  <c r="J124" i="3"/>
  <c r="BI120" i="3"/>
  <c r="BH120" i="3"/>
  <c r="BG120" i="3"/>
  <c r="BE120" i="3"/>
  <c r="T120" i="3"/>
  <c r="R120" i="3"/>
  <c r="P120" i="3"/>
  <c r="BK120" i="3"/>
  <c r="J120" i="3"/>
  <c r="BF120" i="3" s="1"/>
  <c r="BI119" i="3"/>
  <c r="BH119" i="3"/>
  <c r="BG119" i="3"/>
  <c r="BF119" i="3"/>
  <c r="BE119" i="3"/>
  <c r="T119" i="3"/>
  <c r="R119" i="3"/>
  <c r="P119" i="3"/>
  <c r="BK119" i="3"/>
  <c r="J119" i="3"/>
  <c r="BI116" i="3"/>
  <c r="BH116" i="3"/>
  <c r="BG116" i="3"/>
  <c r="BE116" i="3"/>
  <c r="T116" i="3"/>
  <c r="R116" i="3"/>
  <c r="P116" i="3"/>
  <c r="BK116" i="3"/>
  <c r="J116" i="3"/>
  <c r="BF116" i="3" s="1"/>
  <c r="BI115" i="3"/>
  <c r="BH115" i="3"/>
  <c r="BG115" i="3"/>
  <c r="BF115" i="3"/>
  <c r="BE115" i="3"/>
  <c r="T115" i="3"/>
  <c r="R115" i="3"/>
  <c r="P115" i="3"/>
  <c r="BK115" i="3"/>
  <c r="J115" i="3"/>
  <c r="BI112" i="3"/>
  <c r="BH112" i="3"/>
  <c r="BG112" i="3"/>
  <c r="BE112" i="3"/>
  <c r="T112" i="3"/>
  <c r="R112" i="3"/>
  <c r="P112" i="3"/>
  <c r="BK112" i="3"/>
  <c r="J112" i="3"/>
  <c r="BF112" i="3" s="1"/>
  <c r="BI108" i="3"/>
  <c r="BH108" i="3"/>
  <c r="BG108" i="3"/>
  <c r="BF108" i="3"/>
  <c r="BE108" i="3"/>
  <c r="T108" i="3"/>
  <c r="R108" i="3"/>
  <c r="P108" i="3"/>
  <c r="BK108" i="3"/>
  <c r="J108" i="3"/>
  <c r="BI104" i="3"/>
  <c r="BH104" i="3"/>
  <c r="BG104" i="3"/>
  <c r="BE104" i="3"/>
  <c r="T104" i="3"/>
  <c r="R104" i="3"/>
  <c r="P104" i="3"/>
  <c r="BK104" i="3"/>
  <c r="J104" i="3"/>
  <c r="BF104" i="3" s="1"/>
  <c r="BI100" i="3"/>
  <c r="F34" i="3" s="1"/>
  <c r="BD53" i="1" s="1"/>
  <c r="BH100" i="3"/>
  <c r="BG100" i="3"/>
  <c r="BF100" i="3"/>
  <c r="BE100" i="3"/>
  <c r="T100" i="3"/>
  <c r="R100" i="3"/>
  <c r="P100" i="3"/>
  <c r="BK100" i="3"/>
  <c r="J100" i="3"/>
  <c r="BI96" i="3"/>
  <c r="BH96" i="3"/>
  <c r="BG96" i="3"/>
  <c r="BE96" i="3"/>
  <c r="T96" i="3"/>
  <c r="R96" i="3"/>
  <c r="P96" i="3"/>
  <c r="BK96" i="3"/>
  <c r="J96" i="3"/>
  <c r="BF96" i="3" s="1"/>
  <c r="BI92" i="3"/>
  <c r="BH92" i="3"/>
  <c r="BG92" i="3"/>
  <c r="BF92" i="3"/>
  <c r="BE92" i="3"/>
  <c r="T92" i="3"/>
  <c r="R92" i="3"/>
  <c r="P92" i="3"/>
  <c r="BK92" i="3"/>
  <c r="J92" i="3"/>
  <c r="BI91" i="3"/>
  <c r="BH91" i="3"/>
  <c r="BG91" i="3"/>
  <c r="BE91" i="3"/>
  <c r="T91" i="3"/>
  <c r="R91" i="3"/>
  <c r="P91" i="3"/>
  <c r="BK91" i="3"/>
  <c r="J91" i="3"/>
  <c r="BF91" i="3" s="1"/>
  <c r="BI88" i="3"/>
  <c r="BH88" i="3"/>
  <c r="BG88" i="3"/>
  <c r="BF88" i="3"/>
  <c r="BE88" i="3"/>
  <c r="T88" i="3"/>
  <c r="R88" i="3"/>
  <c r="P88" i="3"/>
  <c r="BK88" i="3"/>
  <c r="J88" i="3"/>
  <c r="BI87" i="3"/>
  <c r="BH87" i="3"/>
  <c r="BG87" i="3"/>
  <c r="BE87" i="3"/>
  <c r="T87" i="3"/>
  <c r="R87" i="3"/>
  <c r="P87" i="3"/>
  <c r="BK87" i="3"/>
  <c r="J87" i="3"/>
  <c r="BF87" i="3" s="1"/>
  <c r="F31" i="3" s="1"/>
  <c r="BA53" i="1" s="1"/>
  <c r="BI84" i="3"/>
  <c r="BH84" i="3"/>
  <c r="F33" i="3" s="1"/>
  <c r="BG84" i="3"/>
  <c r="BF84" i="3"/>
  <c r="BE84" i="3"/>
  <c r="T84" i="3"/>
  <c r="R84" i="3"/>
  <c r="P84" i="3"/>
  <c r="P83" i="3" s="1"/>
  <c r="P82" i="3" s="1"/>
  <c r="P81" i="3" s="1"/>
  <c r="AU53" i="1" s="1"/>
  <c r="BK84" i="3"/>
  <c r="BK83" i="3" s="1"/>
  <c r="J84" i="3"/>
  <c r="F78" i="3"/>
  <c r="J77" i="3"/>
  <c r="F77" i="3"/>
  <c r="F75" i="3"/>
  <c r="E73" i="3"/>
  <c r="J51" i="3"/>
  <c r="F51" i="3"/>
  <c r="F49" i="3"/>
  <c r="E47" i="3"/>
  <c r="J18" i="3"/>
  <c r="E18" i="3"/>
  <c r="F52" i="3" s="1"/>
  <c r="J17" i="3"/>
  <c r="J12" i="3"/>
  <c r="J49" i="3" s="1"/>
  <c r="E7" i="3"/>
  <c r="E45" i="3" s="1"/>
  <c r="T1239" i="2"/>
  <c r="R1237" i="2"/>
  <c r="J1237" i="2"/>
  <c r="J78" i="2" s="1"/>
  <c r="P1230" i="2"/>
  <c r="R1226" i="2"/>
  <c r="P1112" i="2"/>
  <c r="T1076" i="2"/>
  <c r="J875" i="2"/>
  <c r="AY52" i="1"/>
  <c r="AX52" i="1"/>
  <c r="BI1240" i="2"/>
  <c r="BH1240" i="2"/>
  <c r="BG1240" i="2"/>
  <c r="BF1240" i="2"/>
  <c r="BE1240" i="2"/>
  <c r="T1240" i="2"/>
  <c r="R1240" i="2"/>
  <c r="R1239" i="2" s="1"/>
  <c r="P1240" i="2"/>
  <c r="P1239" i="2" s="1"/>
  <c r="BK1240" i="2"/>
  <c r="BK1239" i="2" s="1"/>
  <c r="J1239" i="2" s="1"/>
  <c r="J79" i="2" s="1"/>
  <c r="J1240" i="2"/>
  <c r="BI1238" i="2"/>
  <c r="BH1238" i="2"/>
  <c r="BG1238" i="2"/>
  <c r="BE1238" i="2"/>
  <c r="T1238" i="2"/>
  <c r="T1237" i="2" s="1"/>
  <c r="R1238" i="2"/>
  <c r="P1238" i="2"/>
  <c r="P1237" i="2" s="1"/>
  <c r="BK1238" i="2"/>
  <c r="BK1237" i="2" s="1"/>
  <c r="J1238" i="2"/>
  <c r="BF1238" i="2" s="1"/>
  <c r="BI1236" i="2"/>
  <c r="BH1236" i="2"/>
  <c r="BG1236" i="2"/>
  <c r="BE1236" i="2"/>
  <c r="T1236" i="2"/>
  <c r="R1236" i="2"/>
  <c r="P1236" i="2"/>
  <c r="BK1236" i="2"/>
  <c r="J1236" i="2"/>
  <c r="BF1236" i="2" s="1"/>
  <c r="BI1235" i="2"/>
  <c r="BH1235" i="2"/>
  <c r="BG1235" i="2"/>
  <c r="BF1235" i="2"/>
  <c r="BE1235" i="2"/>
  <c r="T1235" i="2"/>
  <c r="R1235" i="2"/>
  <c r="P1235" i="2"/>
  <c r="BK1235" i="2"/>
  <c r="J1235" i="2"/>
  <c r="BI1234" i="2"/>
  <c r="BH1234" i="2"/>
  <c r="BG1234" i="2"/>
  <c r="BE1234" i="2"/>
  <c r="T1234" i="2"/>
  <c r="R1234" i="2"/>
  <c r="P1234" i="2"/>
  <c r="BK1234" i="2"/>
  <c r="J1234" i="2"/>
  <c r="BF1234" i="2" s="1"/>
  <c r="BI1233" i="2"/>
  <c r="BH1233" i="2"/>
  <c r="BG1233" i="2"/>
  <c r="BF1233" i="2"/>
  <c r="BE1233" i="2"/>
  <c r="T1233" i="2"/>
  <c r="R1233" i="2"/>
  <c r="P1233" i="2"/>
  <c r="BK1233" i="2"/>
  <c r="J1233" i="2"/>
  <c r="BI1232" i="2"/>
  <c r="BH1232" i="2"/>
  <c r="BG1232" i="2"/>
  <c r="BE1232" i="2"/>
  <c r="T1232" i="2"/>
  <c r="R1232" i="2"/>
  <c r="P1232" i="2"/>
  <c r="BK1232" i="2"/>
  <c r="J1232" i="2"/>
  <c r="BF1232" i="2" s="1"/>
  <c r="BI1231" i="2"/>
  <c r="BH1231" i="2"/>
  <c r="BG1231" i="2"/>
  <c r="BF1231" i="2"/>
  <c r="BE1231" i="2"/>
  <c r="T1231" i="2"/>
  <c r="T1230" i="2" s="1"/>
  <c r="R1231" i="2"/>
  <c r="P1231" i="2"/>
  <c r="BK1231" i="2"/>
  <c r="BK1230" i="2" s="1"/>
  <c r="J1230" i="2" s="1"/>
  <c r="J77" i="2" s="1"/>
  <c r="J1231" i="2"/>
  <c r="BI1229" i="2"/>
  <c r="BH1229" i="2"/>
  <c r="BG1229" i="2"/>
  <c r="BE1229" i="2"/>
  <c r="T1229" i="2"/>
  <c r="R1229" i="2"/>
  <c r="P1229" i="2"/>
  <c r="BK1229" i="2"/>
  <c r="J1229" i="2"/>
  <c r="BF1229" i="2" s="1"/>
  <c r="BI1228" i="2"/>
  <c r="BH1228" i="2"/>
  <c r="BG1228" i="2"/>
  <c r="BF1228" i="2"/>
  <c r="BE1228" i="2"/>
  <c r="T1228" i="2"/>
  <c r="R1228" i="2"/>
  <c r="P1228" i="2"/>
  <c r="BK1228" i="2"/>
  <c r="J1228" i="2"/>
  <c r="BI1227" i="2"/>
  <c r="BH1227" i="2"/>
  <c r="BG1227" i="2"/>
  <c r="BE1227" i="2"/>
  <c r="T1227" i="2"/>
  <c r="R1227" i="2"/>
  <c r="P1227" i="2"/>
  <c r="BK1227" i="2"/>
  <c r="BK1226" i="2" s="1"/>
  <c r="J1226" i="2" s="1"/>
  <c r="J76" i="2" s="1"/>
  <c r="J1227" i="2"/>
  <c r="BF1227" i="2" s="1"/>
  <c r="BI1224" i="2"/>
  <c r="BH1224" i="2"/>
  <c r="BG1224" i="2"/>
  <c r="BE1224" i="2"/>
  <c r="T1224" i="2"/>
  <c r="R1224" i="2"/>
  <c r="P1224" i="2"/>
  <c r="BK1224" i="2"/>
  <c r="J1224" i="2"/>
  <c r="BF1224" i="2" s="1"/>
  <c r="BI1223" i="2"/>
  <c r="BH1223" i="2"/>
  <c r="BG1223" i="2"/>
  <c r="BF1223" i="2"/>
  <c r="BE1223" i="2"/>
  <c r="T1223" i="2"/>
  <c r="R1223" i="2"/>
  <c r="P1223" i="2"/>
  <c r="BK1223" i="2"/>
  <c r="J1223" i="2"/>
  <c r="BI1185" i="2"/>
  <c r="BH1185" i="2"/>
  <c r="BG1185" i="2"/>
  <c r="BE1185" i="2"/>
  <c r="T1185" i="2"/>
  <c r="R1185" i="2"/>
  <c r="P1185" i="2"/>
  <c r="BK1185" i="2"/>
  <c r="J1185" i="2"/>
  <c r="BF1185" i="2" s="1"/>
  <c r="BI1131" i="2"/>
  <c r="BH1131" i="2"/>
  <c r="BG1131" i="2"/>
  <c r="BF1131" i="2"/>
  <c r="BE1131" i="2"/>
  <c r="T1131" i="2"/>
  <c r="R1131" i="2"/>
  <c r="P1131" i="2"/>
  <c r="BK1131" i="2"/>
  <c r="J1131" i="2"/>
  <c r="BI1130" i="2"/>
  <c r="BH1130" i="2"/>
  <c r="BG1130" i="2"/>
  <c r="BE1130" i="2"/>
  <c r="T1130" i="2"/>
  <c r="R1130" i="2"/>
  <c r="P1130" i="2"/>
  <c r="BK1130" i="2"/>
  <c r="J1130" i="2"/>
  <c r="BF1130" i="2" s="1"/>
  <c r="BI1129" i="2"/>
  <c r="BH1129" i="2"/>
  <c r="BG1129" i="2"/>
  <c r="BF1129" i="2"/>
  <c r="BE1129" i="2"/>
  <c r="T1129" i="2"/>
  <c r="R1129" i="2"/>
  <c r="P1129" i="2"/>
  <c r="BK1129" i="2"/>
  <c r="J1129" i="2"/>
  <c r="BI1128" i="2"/>
  <c r="BH1128" i="2"/>
  <c r="BG1128" i="2"/>
  <c r="BE1128" i="2"/>
  <c r="T1128" i="2"/>
  <c r="R1128" i="2"/>
  <c r="R1127" i="2" s="1"/>
  <c r="P1128" i="2"/>
  <c r="BK1128" i="2"/>
  <c r="BK1127" i="2" s="1"/>
  <c r="J1127" i="2" s="1"/>
  <c r="J74" i="2" s="1"/>
  <c r="J1128" i="2"/>
  <c r="BF1128" i="2" s="1"/>
  <c r="BI1126" i="2"/>
  <c r="BH1126" i="2"/>
  <c r="BG1126" i="2"/>
  <c r="BE1126" i="2"/>
  <c r="T1126" i="2"/>
  <c r="R1126" i="2"/>
  <c r="P1126" i="2"/>
  <c r="BK1126" i="2"/>
  <c r="J1126" i="2"/>
  <c r="BF1126" i="2" s="1"/>
  <c r="BI1122" i="2"/>
  <c r="BH1122" i="2"/>
  <c r="BG1122" i="2"/>
  <c r="BF1122" i="2"/>
  <c r="BE1122" i="2"/>
  <c r="T1122" i="2"/>
  <c r="R1122" i="2"/>
  <c r="P1122" i="2"/>
  <c r="BK1122" i="2"/>
  <c r="J1122" i="2"/>
  <c r="BI1121" i="2"/>
  <c r="BH1121" i="2"/>
  <c r="BG1121" i="2"/>
  <c r="BE1121" i="2"/>
  <c r="T1121" i="2"/>
  <c r="R1121" i="2"/>
  <c r="P1121" i="2"/>
  <c r="BK1121" i="2"/>
  <c r="J1121" i="2"/>
  <c r="BF1121" i="2" s="1"/>
  <c r="BI1120" i="2"/>
  <c r="BH1120" i="2"/>
  <c r="BG1120" i="2"/>
  <c r="BF1120" i="2"/>
  <c r="BE1120" i="2"/>
  <c r="T1120" i="2"/>
  <c r="R1120" i="2"/>
  <c r="P1120" i="2"/>
  <c r="BK1120" i="2"/>
  <c r="J1120" i="2"/>
  <c r="BI1119" i="2"/>
  <c r="BH1119" i="2"/>
  <c r="BG1119" i="2"/>
  <c r="BE1119" i="2"/>
  <c r="T1119" i="2"/>
  <c r="R1119" i="2"/>
  <c r="P1119" i="2"/>
  <c r="BK1119" i="2"/>
  <c r="J1119" i="2"/>
  <c r="BF1119" i="2" s="1"/>
  <c r="BI1116" i="2"/>
  <c r="BH1116" i="2"/>
  <c r="BG1116" i="2"/>
  <c r="BF1116" i="2"/>
  <c r="BE1116" i="2"/>
  <c r="T1116" i="2"/>
  <c r="R1116" i="2"/>
  <c r="P1116" i="2"/>
  <c r="BK1116" i="2"/>
  <c r="J1116" i="2"/>
  <c r="BI1113" i="2"/>
  <c r="BH1113" i="2"/>
  <c r="BG1113" i="2"/>
  <c r="BE1113" i="2"/>
  <c r="T1113" i="2"/>
  <c r="T1112" i="2" s="1"/>
  <c r="R1113" i="2"/>
  <c r="P1113" i="2"/>
  <c r="BK1113" i="2"/>
  <c r="BK1112" i="2" s="1"/>
  <c r="J1112" i="2" s="1"/>
  <c r="J73" i="2" s="1"/>
  <c r="J1113" i="2"/>
  <c r="BF1113" i="2" s="1"/>
  <c r="BI1111" i="2"/>
  <c r="BH1111" i="2"/>
  <c r="BG1111" i="2"/>
  <c r="BF1111" i="2"/>
  <c r="BE1111" i="2"/>
  <c r="T1111" i="2"/>
  <c r="R1111" i="2"/>
  <c r="P1111" i="2"/>
  <c r="BK1111" i="2"/>
  <c r="J1111" i="2"/>
  <c r="BI1110" i="2"/>
  <c r="BH1110" i="2"/>
  <c r="BG1110" i="2"/>
  <c r="BE1110" i="2"/>
  <c r="T1110" i="2"/>
  <c r="R1110" i="2"/>
  <c r="P1110" i="2"/>
  <c r="BK1110" i="2"/>
  <c r="J1110" i="2"/>
  <c r="BF1110" i="2" s="1"/>
  <c r="BI1109" i="2"/>
  <c r="BH1109" i="2"/>
  <c r="BG1109" i="2"/>
  <c r="BF1109" i="2"/>
  <c r="BE1109" i="2"/>
  <c r="T1109" i="2"/>
  <c r="R1109" i="2"/>
  <c r="P1109" i="2"/>
  <c r="BK1109" i="2"/>
  <c r="J1109" i="2"/>
  <c r="BI1108" i="2"/>
  <c r="BH1108" i="2"/>
  <c r="BG1108" i="2"/>
  <c r="BE1108" i="2"/>
  <c r="T1108" i="2"/>
  <c r="R1108" i="2"/>
  <c r="P1108" i="2"/>
  <c r="BK1108" i="2"/>
  <c r="J1108" i="2"/>
  <c r="BF1108" i="2" s="1"/>
  <c r="BI1107" i="2"/>
  <c r="BH1107" i="2"/>
  <c r="BG1107" i="2"/>
  <c r="BF1107" i="2"/>
  <c r="BE1107" i="2"/>
  <c r="T1107" i="2"/>
  <c r="R1107" i="2"/>
  <c r="P1107" i="2"/>
  <c r="BK1107" i="2"/>
  <c r="J1107" i="2"/>
  <c r="BI1106" i="2"/>
  <c r="BH1106" i="2"/>
  <c r="BG1106" i="2"/>
  <c r="BE1106" i="2"/>
  <c r="T1106" i="2"/>
  <c r="R1106" i="2"/>
  <c r="P1106" i="2"/>
  <c r="BK1106" i="2"/>
  <c r="J1106" i="2"/>
  <c r="BF1106" i="2" s="1"/>
  <c r="BI1105" i="2"/>
  <c r="BH1105" i="2"/>
  <c r="BG1105" i="2"/>
  <c r="BF1105" i="2"/>
  <c r="BE1105" i="2"/>
  <c r="T1105" i="2"/>
  <c r="R1105" i="2"/>
  <c r="P1105" i="2"/>
  <c r="BK1105" i="2"/>
  <c r="J1105" i="2"/>
  <c r="BI1104" i="2"/>
  <c r="BH1104" i="2"/>
  <c r="BG1104" i="2"/>
  <c r="BE1104" i="2"/>
  <c r="T1104" i="2"/>
  <c r="R1104" i="2"/>
  <c r="P1104" i="2"/>
  <c r="BK1104" i="2"/>
  <c r="J1104" i="2"/>
  <c r="BF1104" i="2" s="1"/>
  <c r="BI1103" i="2"/>
  <c r="BH1103" i="2"/>
  <c r="BG1103" i="2"/>
  <c r="BF1103" i="2"/>
  <c r="BE1103" i="2"/>
  <c r="T1103" i="2"/>
  <c r="R1103" i="2"/>
  <c r="P1103" i="2"/>
  <c r="BK1103" i="2"/>
  <c r="J1103" i="2"/>
  <c r="BI1102" i="2"/>
  <c r="BH1102" i="2"/>
  <c r="BG1102" i="2"/>
  <c r="BE1102" i="2"/>
  <c r="T1102" i="2"/>
  <c r="R1102" i="2"/>
  <c r="P1102" i="2"/>
  <c r="BK1102" i="2"/>
  <c r="J1102" i="2"/>
  <c r="BF1102" i="2" s="1"/>
  <c r="BI1101" i="2"/>
  <c r="BH1101" i="2"/>
  <c r="BG1101" i="2"/>
  <c r="BF1101" i="2"/>
  <c r="BE1101" i="2"/>
  <c r="T1101" i="2"/>
  <c r="R1101" i="2"/>
  <c r="P1101" i="2"/>
  <c r="BK1101" i="2"/>
  <c r="J1101" i="2"/>
  <c r="BI1100" i="2"/>
  <c r="BH1100" i="2"/>
  <c r="BG1100" i="2"/>
  <c r="BF1100" i="2"/>
  <c r="BE1100" i="2"/>
  <c r="T1100" i="2"/>
  <c r="R1100" i="2"/>
  <c r="P1100" i="2"/>
  <c r="BK1100" i="2"/>
  <c r="J1100" i="2"/>
  <c r="BI1099" i="2"/>
  <c r="BH1099" i="2"/>
  <c r="BG1099" i="2"/>
  <c r="BE1099" i="2"/>
  <c r="T1099" i="2"/>
  <c r="R1099" i="2"/>
  <c r="P1099" i="2"/>
  <c r="BK1099" i="2"/>
  <c r="J1099" i="2"/>
  <c r="BF1099" i="2" s="1"/>
  <c r="BI1098" i="2"/>
  <c r="BH1098" i="2"/>
  <c r="BG1098" i="2"/>
  <c r="BF1098" i="2"/>
  <c r="BE1098" i="2"/>
  <c r="T1098" i="2"/>
  <c r="R1098" i="2"/>
  <c r="P1098" i="2"/>
  <c r="BK1098" i="2"/>
  <c r="J1098" i="2"/>
  <c r="BI1097" i="2"/>
  <c r="BH1097" i="2"/>
  <c r="BG1097" i="2"/>
  <c r="BE1097" i="2"/>
  <c r="T1097" i="2"/>
  <c r="R1097" i="2"/>
  <c r="P1097" i="2"/>
  <c r="BK1097" i="2"/>
  <c r="J1097" i="2"/>
  <c r="BF1097" i="2" s="1"/>
  <c r="BI1096" i="2"/>
  <c r="BH1096" i="2"/>
  <c r="BG1096" i="2"/>
  <c r="BF1096" i="2"/>
  <c r="BE1096" i="2"/>
  <c r="T1096" i="2"/>
  <c r="R1096" i="2"/>
  <c r="P1096" i="2"/>
  <c r="BK1096" i="2"/>
  <c r="J1096" i="2"/>
  <c r="BI1095" i="2"/>
  <c r="BH1095" i="2"/>
  <c r="BG1095" i="2"/>
  <c r="BE1095" i="2"/>
  <c r="T1095" i="2"/>
  <c r="R1095" i="2"/>
  <c r="R1094" i="2" s="1"/>
  <c r="P1095" i="2"/>
  <c r="BK1095" i="2"/>
  <c r="J1095" i="2"/>
  <c r="BF1095" i="2" s="1"/>
  <c r="BI1093" i="2"/>
  <c r="BH1093" i="2"/>
  <c r="BG1093" i="2"/>
  <c r="BF1093" i="2"/>
  <c r="BE1093" i="2"/>
  <c r="T1093" i="2"/>
  <c r="R1093" i="2"/>
  <c r="P1093" i="2"/>
  <c r="BK1093" i="2"/>
  <c r="J1093" i="2"/>
  <c r="BI1090" i="2"/>
  <c r="BH1090" i="2"/>
  <c r="BG1090" i="2"/>
  <c r="BE1090" i="2"/>
  <c r="T1090" i="2"/>
  <c r="R1090" i="2"/>
  <c r="P1090" i="2"/>
  <c r="BK1090" i="2"/>
  <c r="J1090" i="2"/>
  <c r="BF1090" i="2" s="1"/>
  <c r="BI1087" i="2"/>
  <c r="BH1087" i="2"/>
  <c r="BG1087" i="2"/>
  <c r="BF1087" i="2"/>
  <c r="BE1087" i="2"/>
  <c r="T1087" i="2"/>
  <c r="R1087" i="2"/>
  <c r="P1087" i="2"/>
  <c r="BK1087" i="2"/>
  <c r="J1087" i="2"/>
  <c r="BI1084" i="2"/>
  <c r="BH1084" i="2"/>
  <c r="BG1084" i="2"/>
  <c r="BE1084" i="2"/>
  <c r="T1084" i="2"/>
  <c r="R1084" i="2"/>
  <c r="P1084" i="2"/>
  <c r="BK1084" i="2"/>
  <c r="J1084" i="2"/>
  <c r="BF1084" i="2" s="1"/>
  <c r="BI1077" i="2"/>
  <c r="BH1077" i="2"/>
  <c r="BG1077" i="2"/>
  <c r="BF1077" i="2"/>
  <c r="BE1077" i="2"/>
  <c r="T1077" i="2"/>
  <c r="R1077" i="2"/>
  <c r="P1077" i="2"/>
  <c r="BK1077" i="2"/>
  <c r="BK1076" i="2" s="1"/>
  <c r="J1076" i="2" s="1"/>
  <c r="J71" i="2" s="1"/>
  <c r="J1077" i="2"/>
  <c r="BI1075" i="2"/>
  <c r="BH1075" i="2"/>
  <c r="BG1075" i="2"/>
  <c r="BE1075" i="2"/>
  <c r="T1075" i="2"/>
  <c r="R1075" i="2"/>
  <c r="P1075" i="2"/>
  <c r="BK1075" i="2"/>
  <c r="J1075" i="2"/>
  <c r="BF1075" i="2" s="1"/>
  <c r="BI1074" i="2"/>
  <c r="BH1074" i="2"/>
  <c r="BG1074" i="2"/>
  <c r="BF1074" i="2"/>
  <c r="BE1074" i="2"/>
  <c r="T1074" i="2"/>
  <c r="R1074" i="2"/>
  <c r="P1074" i="2"/>
  <c r="BK1074" i="2"/>
  <c r="J1074" i="2"/>
  <c r="BI1073" i="2"/>
  <c r="BH1073" i="2"/>
  <c r="BG1073" i="2"/>
  <c r="BE1073" i="2"/>
  <c r="T1073" i="2"/>
  <c r="R1073" i="2"/>
  <c r="P1073" i="2"/>
  <c r="BK1073" i="2"/>
  <c r="J1073" i="2"/>
  <c r="BF1073" i="2" s="1"/>
  <c r="BI1072" i="2"/>
  <c r="BH1072" i="2"/>
  <c r="BG1072" i="2"/>
  <c r="BF1072" i="2"/>
  <c r="BE1072" i="2"/>
  <c r="T1072" i="2"/>
  <c r="R1072" i="2"/>
  <c r="P1072" i="2"/>
  <c r="BK1072" i="2"/>
  <c r="J1072" i="2"/>
  <c r="BI1071" i="2"/>
  <c r="BH1071" i="2"/>
  <c r="BG1071" i="2"/>
  <c r="BE1071" i="2"/>
  <c r="T1071" i="2"/>
  <c r="R1071" i="2"/>
  <c r="P1071" i="2"/>
  <c r="BK1071" i="2"/>
  <c r="J1071" i="2"/>
  <c r="BF1071" i="2" s="1"/>
  <c r="BI1070" i="2"/>
  <c r="BH1070" i="2"/>
  <c r="BG1070" i="2"/>
  <c r="BF1070" i="2"/>
  <c r="BE1070" i="2"/>
  <c r="T1070" i="2"/>
  <c r="R1070" i="2"/>
  <c r="P1070" i="2"/>
  <c r="BK1070" i="2"/>
  <c r="J1070" i="2"/>
  <c r="BI1057" i="2"/>
  <c r="BH1057" i="2"/>
  <c r="BG1057" i="2"/>
  <c r="BE1057" i="2"/>
  <c r="T1057" i="2"/>
  <c r="R1057" i="2"/>
  <c r="P1057" i="2"/>
  <c r="BK1057" i="2"/>
  <c r="J1057" i="2"/>
  <c r="BF1057" i="2" s="1"/>
  <c r="BI1056" i="2"/>
  <c r="BH1056" i="2"/>
  <c r="BG1056" i="2"/>
  <c r="BF1056" i="2"/>
  <c r="BE1056" i="2"/>
  <c r="T1056" i="2"/>
  <c r="R1056" i="2"/>
  <c r="P1056" i="2"/>
  <c r="BK1056" i="2"/>
  <c r="J1056" i="2"/>
  <c r="BI1055" i="2"/>
  <c r="BH1055" i="2"/>
  <c r="BG1055" i="2"/>
  <c r="BE1055" i="2"/>
  <c r="T1055" i="2"/>
  <c r="R1055" i="2"/>
  <c r="P1055" i="2"/>
  <c r="BK1055" i="2"/>
  <c r="J1055" i="2"/>
  <c r="BF1055" i="2" s="1"/>
  <c r="BI1054" i="2"/>
  <c r="BH1054" i="2"/>
  <c r="BG1054" i="2"/>
  <c r="BF1054" i="2"/>
  <c r="BE1054" i="2"/>
  <c r="T1054" i="2"/>
  <c r="R1054" i="2"/>
  <c r="P1054" i="2"/>
  <c r="BK1054" i="2"/>
  <c r="J1054" i="2"/>
  <c r="BI1048" i="2"/>
  <c r="BH1048" i="2"/>
  <c r="BG1048" i="2"/>
  <c r="BE1048" i="2"/>
  <c r="T1048" i="2"/>
  <c r="R1048" i="2"/>
  <c r="P1048" i="2"/>
  <c r="BK1048" i="2"/>
  <c r="J1048" i="2"/>
  <c r="BF1048" i="2" s="1"/>
  <c r="BI1044" i="2"/>
  <c r="BH1044" i="2"/>
  <c r="BG1044" i="2"/>
  <c r="BF1044" i="2"/>
  <c r="BE1044" i="2"/>
  <c r="T1044" i="2"/>
  <c r="R1044" i="2"/>
  <c r="P1044" i="2"/>
  <c r="BK1044" i="2"/>
  <c r="J1044" i="2"/>
  <c r="BI1031" i="2"/>
  <c r="BH1031" i="2"/>
  <c r="BG1031" i="2"/>
  <c r="BE1031" i="2"/>
  <c r="T1031" i="2"/>
  <c r="R1031" i="2"/>
  <c r="P1031" i="2"/>
  <c r="BK1031" i="2"/>
  <c r="J1031" i="2"/>
  <c r="BF1031" i="2" s="1"/>
  <c r="BI1030" i="2"/>
  <c r="BH1030" i="2"/>
  <c r="BG1030" i="2"/>
  <c r="BF1030" i="2"/>
  <c r="BE1030" i="2"/>
  <c r="T1030" i="2"/>
  <c r="R1030" i="2"/>
  <c r="P1030" i="2"/>
  <c r="BK1030" i="2"/>
  <c r="J1030" i="2"/>
  <c r="BI1029" i="2"/>
  <c r="BH1029" i="2"/>
  <c r="BG1029" i="2"/>
  <c r="BE1029" i="2"/>
  <c r="T1029" i="2"/>
  <c r="T1028" i="2" s="1"/>
  <c r="R1029" i="2"/>
  <c r="R1028" i="2" s="1"/>
  <c r="P1029" i="2"/>
  <c r="BK1029" i="2"/>
  <c r="BK1028" i="2" s="1"/>
  <c r="J1028" i="2" s="1"/>
  <c r="J70" i="2" s="1"/>
  <c r="J1029" i="2"/>
  <c r="BF1029" i="2" s="1"/>
  <c r="BI1027" i="2"/>
  <c r="BH1027" i="2"/>
  <c r="BG1027" i="2"/>
  <c r="BE1027" i="2"/>
  <c r="T1027" i="2"/>
  <c r="R1027" i="2"/>
  <c r="P1027" i="2"/>
  <c r="BK1027" i="2"/>
  <c r="J1027" i="2"/>
  <c r="BF1027" i="2" s="1"/>
  <c r="BI1024" i="2"/>
  <c r="BH1024" i="2"/>
  <c r="BG1024" i="2"/>
  <c r="BF1024" i="2"/>
  <c r="BE1024" i="2"/>
  <c r="T1024" i="2"/>
  <c r="R1024" i="2"/>
  <c r="P1024" i="2"/>
  <c r="BK1024" i="2"/>
  <c r="J1024" i="2"/>
  <c r="BI1021" i="2"/>
  <c r="BH1021" i="2"/>
  <c r="BG1021" i="2"/>
  <c r="BE1021" i="2"/>
  <c r="T1021" i="2"/>
  <c r="R1021" i="2"/>
  <c r="P1021" i="2"/>
  <c r="BK1021" i="2"/>
  <c r="J1021" i="2"/>
  <c r="BF1021" i="2" s="1"/>
  <c r="BI1018" i="2"/>
  <c r="BH1018" i="2"/>
  <c r="BG1018" i="2"/>
  <c r="BF1018" i="2"/>
  <c r="BE1018" i="2"/>
  <c r="T1018" i="2"/>
  <c r="R1018" i="2"/>
  <c r="P1018" i="2"/>
  <c r="BK1018" i="2"/>
  <c r="J1018" i="2"/>
  <c r="BI1015" i="2"/>
  <c r="BH1015" i="2"/>
  <c r="BG1015" i="2"/>
  <c r="BE1015" i="2"/>
  <c r="T1015" i="2"/>
  <c r="R1015" i="2"/>
  <c r="P1015" i="2"/>
  <c r="BK1015" i="2"/>
  <c r="J1015" i="2"/>
  <c r="BF1015" i="2" s="1"/>
  <c r="BI1012" i="2"/>
  <c r="BH1012" i="2"/>
  <c r="BG1012" i="2"/>
  <c r="BF1012" i="2"/>
  <c r="BE1012" i="2"/>
  <c r="T1012" i="2"/>
  <c r="R1012" i="2"/>
  <c r="P1012" i="2"/>
  <c r="BK1012" i="2"/>
  <c r="J1012" i="2"/>
  <c r="BI1006" i="2"/>
  <c r="BH1006" i="2"/>
  <c r="BG1006" i="2"/>
  <c r="BE1006" i="2"/>
  <c r="T1006" i="2"/>
  <c r="R1006" i="2"/>
  <c r="P1006" i="2"/>
  <c r="BK1006" i="2"/>
  <c r="J1006" i="2"/>
  <c r="BF1006" i="2" s="1"/>
  <c r="BI1003" i="2"/>
  <c r="BH1003" i="2"/>
  <c r="BG1003" i="2"/>
  <c r="BF1003" i="2"/>
  <c r="BE1003" i="2"/>
  <c r="T1003" i="2"/>
  <c r="R1003" i="2"/>
  <c r="P1003" i="2"/>
  <c r="BK1003" i="2"/>
  <c r="J1003" i="2"/>
  <c r="BI996" i="2"/>
  <c r="BH996" i="2"/>
  <c r="BG996" i="2"/>
  <c r="BE996" i="2"/>
  <c r="T996" i="2"/>
  <c r="R996" i="2"/>
  <c r="P996" i="2"/>
  <c r="BK996" i="2"/>
  <c r="J996" i="2"/>
  <c r="BF996" i="2" s="1"/>
  <c r="BI980" i="2"/>
  <c r="BH980" i="2"/>
  <c r="BG980" i="2"/>
  <c r="BF980" i="2"/>
  <c r="BE980" i="2"/>
  <c r="T980" i="2"/>
  <c r="R980" i="2"/>
  <c r="P980" i="2"/>
  <c r="BK980" i="2"/>
  <c r="J980" i="2"/>
  <c r="BI977" i="2"/>
  <c r="BH977" i="2"/>
  <c r="BG977" i="2"/>
  <c r="BE977" i="2"/>
  <c r="T977" i="2"/>
  <c r="R977" i="2"/>
  <c r="P977" i="2"/>
  <c r="BK977" i="2"/>
  <c r="J977" i="2"/>
  <c r="BF977" i="2" s="1"/>
  <c r="BI974" i="2"/>
  <c r="BH974" i="2"/>
  <c r="BG974" i="2"/>
  <c r="BF974" i="2"/>
  <c r="BE974" i="2"/>
  <c r="T974" i="2"/>
  <c r="R974" i="2"/>
  <c r="P974" i="2"/>
  <c r="BK974" i="2"/>
  <c r="J974" i="2"/>
  <c r="BI971" i="2"/>
  <c r="BH971" i="2"/>
  <c r="BG971" i="2"/>
  <c r="BE971" i="2"/>
  <c r="T971" i="2"/>
  <c r="R971" i="2"/>
  <c r="P971" i="2"/>
  <c r="BK971" i="2"/>
  <c r="J971" i="2"/>
  <c r="BF971" i="2" s="1"/>
  <c r="BI968" i="2"/>
  <c r="BH968" i="2"/>
  <c r="BG968" i="2"/>
  <c r="BF968" i="2"/>
  <c r="BE968" i="2"/>
  <c r="T968" i="2"/>
  <c r="R968" i="2"/>
  <c r="P968" i="2"/>
  <c r="BK968" i="2"/>
  <c r="J968" i="2"/>
  <c r="BI962" i="2"/>
  <c r="BH962" i="2"/>
  <c r="BG962" i="2"/>
  <c r="BE962" i="2"/>
  <c r="T962" i="2"/>
  <c r="R962" i="2"/>
  <c r="P962" i="2"/>
  <c r="BK962" i="2"/>
  <c r="J962" i="2"/>
  <c r="BF962" i="2" s="1"/>
  <c r="BI959" i="2"/>
  <c r="BH959" i="2"/>
  <c r="BG959" i="2"/>
  <c r="BF959" i="2"/>
  <c r="BE959" i="2"/>
  <c r="T959" i="2"/>
  <c r="R959" i="2"/>
  <c r="P959" i="2"/>
  <c r="BK959" i="2"/>
  <c r="J959" i="2"/>
  <c r="BI956" i="2"/>
  <c r="BH956" i="2"/>
  <c r="BG956" i="2"/>
  <c r="BE956" i="2"/>
  <c r="T956" i="2"/>
  <c r="R956" i="2"/>
  <c r="P956" i="2"/>
  <c r="BK956" i="2"/>
  <c r="J956" i="2"/>
  <c r="BF956" i="2" s="1"/>
  <c r="BI955" i="2"/>
  <c r="BH955" i="2"/>
  <c r="BG955" i="2"/>
  <c r="BF955" i="2"/>
  <c r="BE955" i="2"/>
  <c r="T955" i="2"/>
  <c r="R955" i="2"/>
  <c r="P955" i="2"/>
  <c r="BK955" i="2"/>
  <c r="J955" i="2"/>
  <c r="BI952" i="2"/>
  <c r="BH952" i="2"/>
  <c r="BG952" i="2"/>
  <c r="BE952" i="2"/>
  <c r="T952" i="2"/>
  <c r="R952" i="2"/>
  <c r="P952" i="2"/>
  <c r="BK952" i="2"/>
  <c r="J952" i="2"/>
  <c r="BF952" i="2" s="1"/>
  <c r="BI944" i="2"/>
  <c r="BH944" i="2"/>
  <c r="BG944" i="2"/>
  <c r="BF944" i="2"/>
  <c r="BE944" i="2"/>
  <c r="T944" i="2"/>
  <c r="R944" i="2"/>
  <c r="P944" i="2"/>
  <c r="BK944" i="2"/>
  <c r="J944" i="2"/>
  <c r="BI938" i="2"/>
  <c r="BH938" i="2"/>
  <c r="BG938" i="2"/>
  <c r="BE938" i="2"/>
  <c r="T938" i="2"/>
  <c r="R938" i="2"/>
  <c r="P938" i="2"/>
  <c r="BK938" i="2"/>
  <c r="J938" i="2"/>
  <c r="BF938" i="2" s="1"/>
  <c r="BI922" i="2"/>
  <c r="BH922" i="2"/>
  <c r="BG922" i="2"/>
  <c r="BF922" i="2"/>
  <c r="BE922" i="2"/>
  <c r="T922" i="2"/>
  <c r="R922" i="2"/>
  <c r="P922" i="2"/>
  <c r="BK922" i="2"/>
  <c r="J922" i="2"/>
  <c r="BI915" i="2"/>
  <c r="BH915" i="2"/>
  <c r="BG915" i="2"/>
  <c r="BE915" i="2"/>
  <c r="T915" i="2"/>
  <c r="R915" i="2"/>
  <c r="P915" i="2"/>
  <c r="BK915" i="2"/>
  <c r="J915" i="2"/>
  <c r="BF915" i="2" s="1"/>
  <c r="BI909" i="2"/>
  <c r="BH909" i="2"/>
  <c r="BG909" i="2"/>
  <c r="BF909" i="2"/>
  <c r="BE909" i="2"/>
  <c r="T909" i="2"/>
  <c r="R909" i="2"/>
  <c r="P909" i="2"/>
  <c r="P908" i="2" s="1"/>
  <c r="BK909" i="2"/>
  <c r="J909" i="2"/>
  <c r="BI907" i="2"/>
  <c r="BH907" i="2"/>
  <c r="BG907" i="2"/>
  <c r="BF907" i="2"/>
  <c r="BE907" i="2"/>
  <c r="T907" i="2"/>
  <c r="R907" i="2"/>
  <c r="P907" i="2"/>
  <c r="BK907" i="2"/>
  <c r="J907" i="2"/>
  <c r="BI906" i="2"/>
  <c r="BH906" i="2"/>
  <c r="BG906" i="2"/>
  <c r="BE906" i="2"/>
  <c r="T906" i="2"/>
  <c r="R906" i="2"/>
  <c r="P906" i="2"/>
  <c r="BK906" i="2"/>
  <c r="J906" i="2"/>
  <c r="BF906" i="2" s="1"/>
  <c r="BI902" i="2"/>
  <c r="BH902" i="2"/>
  <c r="BG902" i="2"/>
  <c r="BF902" i="2"/>
  <c r="BE902" i="2"/>
  <c r="T902" i="2"/>
  <c r="R902" i="2"/>
  <c r="P902" i="2"/>
  <c r="BK902" i="2"/>
  <c r="J902" i="2"/>
  <c r="BI901" i="2"/>
  <c r="BH901" i="2"/>
  <c r="BG901" i="2"/>
  <c r="BE901" i="2"/>
  <c r="T901" i="2"/>
  <c r="R901" i="2"/>
  <c r="P901" i="2"/>
  <c r="BK901" i="2"/>
  <c r="J901" i="2"/>
  <c r="BF901" i="2" s="1"/>
  <c r="BI888" i="2"/>
  <c r="BH888" i="2"/>
  <c r="BG888" i="2"/>
  <c r="BF888" i="2"/>
  <c r="BE888" i="2"/>
  <c r="T888" i="2"/>
  <c r="R888" i="2"/>
  <c r="P888" i="2"/>
  <c r="BK888" i="2"/>
  <c r="J888" i="2"/>
  <c r="BI887" i="2"/>
  <c r="BH887" i="2"/>
  <c r="BG887" i="2"/>
  <c r="BE887" i="2"/>
  <c r="T887" i="2"/>
  <c r="R887" i="2"/>
  <c r="P887" i="2"/>
  <c r="BK887" i="2"/>
  <c r="J887" i="2"/>
  <c r="BF887" i="2" s="1"/>
  <c r="BI886" i="2"/>
  <c r="BH886" i="2"/>
  <c r="BG886" i="2"/>
  <c r="BF886" i="2"/>
  <c r="BE886" i="2"/>
  <c r="T886" i="2"/>
  <c r="R886" i="2"/>
  <c r="P886" i="2"/>
  <c r="BK886" i="2"/>
  <c r="J886" i="2"/>
  <c r="BI885" i="2"/>
  <c r="BH885" i="2"/>
  <c r="BG885" i="2"/>
  <c r="BE885" i="2"/>
  <c r="T885" i="2"/>
  <c r="R885" i="2"/>
  <c r="P885" i="2"/>
  <c r="BK885" i="2"/>
  <c r="J885" i="2"/>
  <c r="BF885" i="2" s="1"/>
  <c r="BI884" i="2"/>
  <c r="BH884" i="2"/>
  <c r="BG884" i="2"/>
  <c r="BF884" i="2"/>
  <c r="BE884" i="2"/>
  <c r="T884" i="2"/>
  <c r="R884" i="2"/>
  <c r="P884" i="2"/>
  <c r="BK884" i="2"/>
  <c r="J884" i="2"/>
  <c r="BI883" i="2"/>
  <c r="BH883" i="2"/>
  <c r="BG883" i="2"/>
  <c r="BE883" i="2"/>
  <c r="T883" i="2"/>
  <c r="R883" i="2"/>
  <c r="P883" i="2"/>
  <c r="BK883" i="2"/>
  <c r="J883" i="2"/>
  <c r="BF883" i="2" s="1"/>
  <c r="BI882" i="2"/>
  <c r="BH882" i="2"/>
  <c r="BG882" i="2"/>
  <c r="BF882" i="2"/>
  <c r="BE882" i="2"/>
  <c r="T882" i="2"/>
  <c r="R882" i="2"/>
  <c r="P882" i="2"/>
  <c r="BK882" i="2"/>
  <c r="J882" i="2"/>
  <c r="BI881" i="2"/>
  <c r="BH881" i="2"/>
  <c r="BG881" i="2"/>
  <c r="BE881" i="2"/>
  <c r="T881" i="2"/>
  <c r="R881" i="2"/>
  <c r="P881" i="2"/>
  <c r="BK881" i="2"/>
  <c r="J881" i="2"/>
  <c r="BF881" i="2" s="1"/>
  <c r="BI880" i="2"/>
  <c r="BH880" i="2"/>
  <c r="BG880" i="2"/>
  <c r="BF880" i="2"/>
  <c r="BE880" i="2"/>
  <c r="T880" i="2"/>
  <c r="R880" i="2"/>
  <c r="P880" i="2"/>
  <c r="BK880" i="2"/>
  <c r="J880" i="2"/>
  <c r="BI877" i="2"/>
  <c r="BH877" i="2"/>
  <c r="BG877" i="2"/>
  <c r="BE877" i="2"/>
  <c r="T877" i="2"/>
  <c r="T876" i="2" s="1"/>
  <c r="R877" i="2"/>
  <c r="R876" i="2" s="1"/>
  <c r="P877" i="2"/>
  <c r="BK877" i="2"/>
  <c r="J877" i="2"/>
  <c r="BF877" i="2" s="1"/>
  <c r="J67" i="2"/>
  <c r="BI874" i="2"/>
  <c r="BH874" i="2"/>
  <c r="BG874" i="2"/>
  <c r="BE874" i="2"/>
  <c r="T874" i="2"/>
  <c r="R874" i="2"/>
  <c r="P874" i="2"/>
  <c r="BK874" i="2"/>
  <c r="J874" i="2"/>
  <c r="BF874" i="2" s="1"/>
  <c r="BI868" i="2"/>
  <c r="BH868" i="2"/>
  <c r="BG868" i="2"/>
  <c r="BF868" i="2"/>
  <c r="BE868" i="2"/>
  <c r="T868" i="2"/>
  <c r="R868" i="2"/>
  <c r="P868" i="2"/>
  <c r="P867" i="2" s="1"/>
  <c r="BK868" i="2"/>
  <c r="BK867" i="2" s="1"/>
  <c r="J867" i="2" s="1"/>
  <c r="J66" i="2" s="1"/>
  <c r="J868" i="2"/>
  <c r="BI866" i="2"/>
  <c r="BH866" i="2"/>
  <c r="BG866" i="2"/>
  <c r="BE866" i="2"/>
  <c r="T866" i="2"/>
  <c r="R866" i="2"/>
  <c r="P866" i="2"/>
  <c r="BK866" i="2"/>
  <c r="J866" i="2"/>
  <c r="BF866" i="2" s="1"/>
  <c r="BI863" i="2"/>
  <c r="BH863" i="2"/>
  <c r="BG863" i="2"/>
  <c r="BF863" i="2"/>
  <c r="BE863" i="2"/>
  <c r="T863" i="2"/>
  <c r="R863" i="2"/>
  <c r="P863" i="2"/>
  <c r="BK863" i="2"/>
  <c r="J863" i="2"/>
  <c r="BI860" i="2"/>
  <c r="BH860" i="2"/>
  <c r="BG860" i="2"/>
  <c r="BE860" i="2"/>
  <c r="T860" i="2"/>
  <c r="T859" i="2" s="1"/>
  <c r="R860" i="2"/>
  <c r="P860" i="2"/>
  <c r="P859" i="2" s="1"/>
  <c r="BK860" i="2"/>
  <c r="BK859" i="2" s="1"/>
  <c r="J860" i="2"/>
  <c r="BF860" i="2" s="1"/>
  <c r="BI857" i="2"/>
  <c r="BH857" i="2"/>
  <c r="BG857" i="2"/>
  <c r="BE857" i="2"/>
  <c r="T857" i="2"/>
  <c r="T856" i="2" s="1"/>
  <c r="R857" i="2"/>
  <c r="R856" i="2" s="1"/>
  <c r="P857" i="2"/>
  <c r="P856" i="2" s="1"/>
  <c r="BK857" i="2"/>
  <c r="BK856" i="2" s="1"/>
  <c r="J856" i="2" s="1"/>
  <c r="J63" i="2" s="1"/>
  <c r="J857" i="2"/>
  <c r="BF857" i="2" s="1"/>
  <c r="BI855" i="2"/>
  <c r="BH855" i="2"/>
  <c r="BG855" i="2"/>
  <c r="BE855" i="2"/>
  <c r="T855" i="2"/>
  <c r="R855" i="2"/>
  <c r="P855" i="2"/>
  <c r="BK855" i="2"/>
  <c r="J855" i="2"/>
  <c r="BF855" i="2" s="1"/>
  <c r="BI854" i="2"/>
  <c r="BH854" i="2"/>
  <c r="BG854" i="2"/>
  <c r="BF854" i="2"/>
  <c r="BE854" i="2"/>
  <c r="T854" i="2"/>
  <c r="R854" i="2"/>
  <c r="P854" i="2"/>
  <c r="BK854" i="2"/>
  <c r="J854" i="2"/>
  <c r="BI853" i="2"/>
  <c r="BH853" i="2"/>
  <c r="BG853" i="2"/>
  <c r="BE853" i="2"/>
  <c r="T853" i="2"/>
  <c r="R853" i="2"/>
  <c r="P853" i="2"/>
  <c r="BK853" i="2"/>
  <c r="J853" i="2"/>
  <c r="BF853" i="2" s="1"/>
  <c r="BI852" i="2"/>
  <c r="BH852" i="2"/>
  <c r="BG852" i="2"/>
  <c r="BF852" i="2"/>
  <c r="BE852" i="2"/>
  <c r="T852" i="2"/>
  <c r="R852" i="2"/>
  <c r="P852" i="2"/>
  <c r="BK852" i="2"/>
  <c r="J852" i="2"/>
  <c r="BI851" i="2"/>
  <c r="BH851" i="2"/>
  <c r="BG851" i="2"/>
  <c r="BE851" i="2"/>
  <c r="T851" i="2"/>
  <c r="T850" i="2" s="1"/>
  <c r="R851" i="2"/>
  <c r="R850" i="2" s="1"/>
  <c r="P851" i="2"/>
  <c r="BK851" i="2"/>
  <c r="J851" i="2"/>
  <c r="BF851" i="2" s="1"/>
  <c r="BI849" i="2"/>
  <c r="BH849" i="2"/>
  <c r="BG849" i="2"/>
  <c r="BF849" i="2"/>
  <c r="BE849" i="2"/>
  <c r="T849" i="2"/>
  <c r="R849" i="2"/>
  <c r="P849" i="2"/>
  <c r="BK849" i="2"/>
  <c r="J849" i="2"/>
  <c r="BI848" i="2"/>
  <c r="BH848" i="2"/>
  <c r="BG848" i="2"/>
  <c r="BE848" i="2"/>
  <c r="T848" i="2"/>
  <c r="R848" i="2"/>
  <c r="P848" i="2"/>
  <c r="BK848" i="2"/>
  <c r="J848" i="2"/>
  <c r="BF848" i="2" s="1"/>
  <c r="BI827" i="2"/>
  <c r="BH827" i="2"/>
  <c r="BG827" i="2"/>
  <c r="BF827" i="2"/>
  <c r="BE827" i="2"/>
  <c r="T827" i="2"/>
  <c r="R827" i="2"/>
  <c r="P827" i="2"/>
  <c r="BK827" i="2"/>
  <c r="J827" i="2"/>
  <c r="BI758" i="2"/>
  <c r="BH758" i="2"/>
  <c r="BG758" i="2"/>
  <c r="BE758" i="2"/>
  <c r="T758" i="2"/>
  <c r="R758" i="2"/>
  <c r="P758" i="2"/>
  <c r="BK758" i="2"/>
  <c r="J758" i="2"/>
  <c r="BF758" i="2" s="1"/>
  <c r="BI704" i="2"/>
  <c r="BH704" i="2"/>
  <c r="BG704" i="2"/>
  <c r="BF704" i="2"/>
  <c r="BE704" i="2"/>
  <c r="T704" i="2"/>
  <c r="R704" i="2"/>
  <c r="P704" i="2"/>
  <c r="BK704" i="2"/>
  <c r="J704" i="2"/>
  <c r="BI669" i="2"/>
  <c r="BH669" i="2"/>
  <c r="BG669" i="2"/>
  <c r="BE669" i="2"/>
  <c r="T669" i="2"/>
  <c r="R669" i="2"/>
  <c r="P669" i="2"/>
  <c r="BK669" i="2"/>
  <c r="J669" i="2"/>
  <c r="BF669" i="2" s="1"/>
  <c r="BI664" i="2"/>
  <c r="BH664" i="2"/>
  <c r="BG664" i="2"/>
  <c r="BF664" i="2"/>
  <c r="BE664" i="2"/>
  <c r="T664" i="2"/>
  <c r="R664" i="2"/>
  <c r="P664" i="2"/>
  <c r="BK664" i="2"/>
  <c r="J664" i="2"/>
  <c r="BI662" i="2"/>
  <c r="BH662" i="2"/>
  <c r="BG662" i="2"/>
  <c r="BE662" i="2"/>
  <c r="T662" i="2"/>
  <c r="R662" i="2"/>
  <c r="P662" i="2"/>
  <c r="BK662" i="2"/>
  <c r="J662" i="2"/>
  <c r="BF662" i="2" s="1"/>
  <c r="BI660" i="2"/>
  <c r="BH660" i="2"/>
  <c r="BG660" i="2"/>
  <c r="BF660" i="2"/>
  <c r="BE660" i="2"/>
  <c r="T660" i="2"/>
  <c r="R660" i="2"/>
  <c r="P660" i="2"/>
  <c r="BK660" i="2"/>
  <c r="J660" i="2"/>
  <c r="BI658" i="2"/>
  <c r="BH658" i="2"/>
  <c r="BG658" i="2"/>
  <c r="BE658" i="2"/>
  <c r="T658" i="2"/>
  <c r="R658" i="2"/>
  <c r="P658" i="2"/>
  <c r="BK658" i="2"/>
  <c r="J658" i="2"/>
  <c r="BF658" i="2" s="1"/>
  <c r="BI656" i="2"/>
  <c r="BH656" i="2"/>
  <c r="BG656" i="2"/>
  <c r="BF656" i="2"/>
  <c r="BE656" i="2"/>
  <c r="T656" i="2"/>
  <c r="R656" i="2"/>
  <c r="P656" i="2"/>
  <c r="BK656" i="2"/>
  <c r="J656" i="2"/>
  <c r="BI654" i="2"/>
  <c r="BH654" i="2"/>
  <c r="BG654" i="2"/>
  <c r="BE654" i="2"/>
  <c r="T654" i="2"/>
  <c r="R654" i="2"/>
  <c r="P654" i="2"/>
  <c r="BK654" i="2"/>
  <c r="J654" i="2"/>
  <c r="BF654" i="2" s="1"/>
  <c r="BI653" i="2"/>
  <c r="BH653" i="2"/>
  <c r="BG653" i="2"/>
  <c r="BF653" i="2"/>
  <c r="BE653" i="2"/>
  <c r="T653" i="2"/>
  <c r="R653" i="2"/>
  <c r="P653" i="2"/>
  <c r="BK653" i="2"/>
  <c r="J653" i="2"/>
  <c r="BI652" i="2"/>
  <c r="BH652" i="2"/>
  <c r="BG652" i="2"/>
  <c r="BE652" i="2"/>
  <c r="T652" i="2"/>
  <c r="R652" i="2"/>
  <c r="P652" i="2"/>
  <c r="BK652" i="2"/>
  <c r="J652" i="2"/>
  <c r="BF652" i="2" s="1"/>
  <c r="BI651" i="2"/>
  <c r="BH651" i="2"/>
  <c r="BG651" i="2"/>
  <c r="BF651" i="2"/>
  <c r="BE651" i="2"/>
  <c r="T651" i="2"/>
  <c r="R651" i="2"/>
  <c r="P651" i="2"/>
  <c r="BK651" i="2"/>
  <c r="J651" i="2"/>
  <c r="BI650" i="2"/>
  <c r="BH650" i="2"/>
  <c r="BG650" i="2"/>
  <c r="BE650" i="2"/>
  <c r="T650" i="2"/>
  <c r="R650" i="2"/>
  <c r="P650" i="2"/>
  <c r="BK650" i="2"/>
  <c r="J650" i="2"/>
  <c r="BF650" i="2" s="1"/>
  <c r="BI648" i="2"/>
  <c r="BH648" i="2"/>
  <c r="BG648" i="2"/>
  <c r="BF648" i="2"/>
  <c r="BE648" i="2"/>
  <c r="T648" i="2"/>
  <c r="R648" i="2"/>
  <c r="P648" i="2"/>
  <c r="BK648" i="2"/>
  <c r="J648" i="2"/>
  <c r="BI638" i="2"/>
  <c r="BH638" i="2"/>
  <c r="BG638" i="2"/>
  <c r="BE638" i="2"/>
  <c r="T638" i="2"/>
  <c r="R638" i="2"/>
  <c r="P638" i="2"/>
  <c r="BK638" i="2"/>
  <c r="J638" i="2"/>
  <c r="BF638" i="2" s="1"/>
  <c r="BI637" i="2"/>
  <c r="BH637" i="2"/>
  <c r="BG637" i="2"/>
  <c r="BF637" i="2"/>
  <c r="BE637" i="2"/>
  <c r="T637" i="2"/>
  <c r="R637" i="2"/>
  <c r="P637" i="2"/>
  <c r="BK637" i="2"/>
  <c r="J637" i="2"/>
  <c r="BI635" i="2"/>
  <c r="BH635" i="2"/>
  <c r="BG635" i="2"/>
  <c r="BE635" i="2"/>
  <c r="T635" i="2"/>
  <c r="R635" i="2"/>
  <c r="P635" i="2"/>
  <c r="BK635" i="2"/>
  <c r="J635" i="2"/>
  <c r="BF635" i="2" s="1"/>
  <c r="BI625" i="2"/>
  <c r="BH625" i="2"/>
  <c r="BG625" i="2"/>
  <c r="BF625" i="2"/>
  <c r="BE625" i="2"/>
  <c r="T625" i="2"/>
  <c r="R625" i="2"/>
  <c r="R624" i="2" s="1"/>
  <c r="P625" i="2"/>
  <c r="P624" i="2" s="1"/>
  <c r="BK625" i="2"/>
  <c r="J625" i="2"/>
  <c r="BI620" i="2"/>
  <c r="BH620" i="2"/>
  <c r="BG620" i="2"/>
  <c r="BF620" i="2"/>
  <c r="BE620" i="2"/>
  <c r="T620" i="2"/>
  <c r="R620" i="2"/>
  <c r="P620" i="2"/>
  <c r="BK620" i="2"/>
  <c r="J620" i="2"/>
  <c r="BI618" i="2"/>
  <c r="BH618" i="2"/>
  <c r="BG618" i="2"/>
  <c r="BE618" i="2"/>
  <c r="T618" i="2"/>
  <c r="R618" i="2"/>
  <c r="P618" i="2"/>
  <c r="BK618" i="2"/>
  <c r="J618" i="2"/>
  <c r="BF618" i="2" s="1"/>
  <c r="BI615" i="2"/>
  <c r="BH615" i="2"/>
  <c r="BG615" i="2"/>
  <c r="BF615" i="2"/>
  <c r="BE615" i="2"/>
  <c r="T615" i="2"/>
  <c r="R615" i="2"/>
  <c r="P615" i="2"/>
  <c r="BK615" i="2"/>
  <c r="J615" i="2"/>
  <c r="BI613" i="2"/>
  <c r="BH613" i="2"/>
  <c r="BG613" i="2"/>
  <c r="BE613" i="2"/>
  <c r="T613" i="2"/>
  <c r="R613" i="2"/>
  <c r="P613" i="2"/>
  <c r="BK613" i="2"/>
  <c r="J613" i="2"/>
  <c r="BF613" i="2" s="1"/>
  <c r="BI612" i="2"/>
  <c r="BH612" i="2"/>
  <c r="BG612" i="2"/>
  <c r="BF612" i="2"/>
  <c r="BE612" i="2"/>
  <c r="T612" i="2"/>
  <c r="R612" i="2"/>
  <c r="P612" i="2"/>
  <c r="BK612" i="2"/>
  <c r="J612" i="2"/>
  <c r="BI532" i="2"/>
  <c r="BH532" i="2"/>
  <c r="BG532" i="2"/>
  <c r="BE532" i="2"/>
  <c r="T532" i="2"/>
  <c r="R532" i="2"/>
  <c r="P532" i="2"/>
  <c r="BK532" i="2"/>
  <c r="J532" i="2"/>
  <c r="BF532" i="2" s="1"/>
  <c r="BI525" i="2"/>
  <c r="BH525" i="2"/>
  <c r="BG525" i="2"/>
  <c r="BF525" i="2"/>
  <c r="BE525" i="2"/>
  <c r="T525" i="2"/>
  <c r="R525" i="2"/>
  <c r="P525" i="2"/>
  <c r="BK525" i="2"/>
  <c r="J525" i="2"/>
  <c r="BI523" i="2"/>
  <c r="BH523" i="2"/>
  <c r="BG523" i="2"/>
  <c r="BE523" i="2"/>
  <c r="T523" i="2"/>
  <c r="R523" i="2"/>
  <c r="P523" i="2"/>
  <c r="BK523" i="2"/>
  <c r="J523" i="2"/>
  <c r="BF523" i="2" s="1"/>
  <c r="BI451" i="2"/>
  <c r="BH451" i="2"/>
  <c r="BG451" i="2"/>
  <c r="BF451" i="2"/>
  <c r="BE451" i="2"/>
  <c r="T451" i="2"/>
  <c r="R451" i="2"/>
  <c r="P451" i="2"/>
  <c r="BK451" i="2"/>
  <c r="J451" i="2"/>
  <c r="BI450" i="2"/>
  <c r="BH450" i="2"/>
  <c r="BG450" i="2"/>
  <c r="BE450" i="2"/>
  <c r="T450" i="2"/>
  <c r="R450" i="2"/>
  <c r="P450" i="2"/>
  <c r="BK450" i="2"/>
  <c r="J450" i="2"/>
  <c r="BF450" i="2" s="1"/>
  <c r="BI449" i="2"/>
  <c r="BH449" i="2"/>
  <c r="BG449" i="2"/>
  <c r="BF449" i="2"/>
  <c r="BE449" i="2"/>
  <c r="T449" i="2"/>
  <c r="R449" i="2"/>
  <c r="P449" i="2"/>
  <c r="BK449" i="2"/>
  <c r="J449" i="2"/>
  <c r="BI448" i="2"/>
  <c r="BH448" i="2"/>
  <c r="BG448" i="2"/>
  <c r="BE448" i="2"/>
  <c r="T448" i="2"/>
  <c r="R448" i="2"/>
  <c r="P448" i="2"/>
  <c r="BK448" i="2"/>
  <c r="J448" i="2"/>
  <c r="BF448" i="2" s="1"/>
  <c r="BI447" i="2"/>
  <c r="BH447" i="2"/>
  <c r="BG447" i="2"/>
  <c r="BF447" i="2"/>
  <c r="BE447" i="2"/>
  <c r="T447" i="2"/>
  <c r="R447" i="2"/>
  <c r="P447" i="2"/>
  <c r="BK447" i="2"/>
  <c r="J447" i="2"/>
  <c r="BI444" i="2"/>
  <c r="BH444" i="2"/>
  <c r="BG444" i="2"/>
  <c r="BE444" i="2"/>
  <c r="T444" i="2"/>
  <c r="R444" i="2"/>
  <c r="P444" i="2"/>
  <c r="BK444" i="2"/>
  <c r="J444" i="2"/>
  <c r="BF444" i="2" s="1"/>
  <c r="BI443" i="2"/>
  <c r="BH443" i="2"/>
  <c r="BG443" i="2"/>
  <c r="BF443" i="2"/>
  <c r="BE443" i="2"/>
  <c r="T443" i="2"/>
  <c r="R443" i="2"/>
  <c r="P443" i="2"/>
  <c r="BK443" i="2"/>
  <c r="J443" i="2"/>
  <c r="BI442" i="2"/>
  <c r="BH442" i="2"/>
  <c r="BG442" i="2"/>
  <c r="BE442" i="2"/>
  <c r="T442" i="2"/>
  <c r="R442" i="2"/>
  <c r="P442" i="2"/>
  <c r="BK442" i="2"/>
  <c r="J442" i="2"/>
  <c r="BF442" i="2" s="1"/>
  <c r="BI441" i="2"/>
  <c r="BH441" i="2"/>
  <c r="BG441" i="2"/>
  <c r="BF441" i="2"/>
  <c r="BE441" i="2"/>
  <c r="T441" i="2"/>
  <c r="R441" i="2"/>
  <c r="P441" i="2"/>
  <c r="BK441" i="2"/>
  <c r="J441" i="2"/>
  <c r="BI435" i="2"/>
  <c r="BH435" i="2"/>
  <c r="BG435" i="2"/>
  <c r="BE435" i="2"/>
  <c r="T435" i="2"/>
  <c r="R435" i="2"/>
  <c r="P435" i="2"/>
  <c r="BK435" i="2"/>
  <c r="J435" i="2"/>
  <c r="BF435" i="2" s="1"/>
  <c r="BI434" i="2"/>
  <c r="BH434" i="2"/>
  <c r="BG434" i="2"/>
  <c r="BF434" i="2"/>
  <c r="BE434" i="2"/>
  <c r="T434" i="2"/>
  <c r="R434" i="2"/>
  <c r="P434" i="2"/>
  <c r="BK434" i="2"/>
  <c r="J434" i="2"/>
  <c r="BI362" i="2"/>
  <c r="BH362" i="2"/>
  <c r="BG362" i="2"/>
  <c r="BE362" i="2"/>
  <c r="T362" i="2"/>
  <c r="R362" i="2"/>
  <c r="P362" i="2"/>
  <c r="BK362" i="2"/>
  <c r="J362" i="2"/>
  <c r="BF362" i="2" s="1"/>
  <c r="BI360" i="2"/>
  <c r="BH360" i="2"/>
  <c r="BG360" i="2"/>
  <c r="BF360" i="2"/>
  <c r="BE360" i="2"/>
  <c r="T360" i="2"/>
  <c r="R360" i="2"/>
  <c r="P360" i="2"/>
  <c r="BK360" i="2"/>
  <c r="J360" i="2"/>
  <c r="BI358" i="2"/>
  <c r="BH358" i="2"/>
  <c r="BG358" i="2"/>
  <c r="BE358" i="2"/>
  <c r="T358" i="2"/>
  <c r="R358" i="2"/>
  <c r="P358" i="2"/>
  <c r="BK358" i="2"/>
  <c r="J358" i="2"/>
  <c r="BF358" i="2" s="1"/>
  <c r="BI312" i="2"/>
  <c r="BH312" i="2"/>
  <c r="BG312" i="2"/>
  <c r="BF312" i="2"/>
  <c r="BE312" i="2"/>
  <c r="T312" i="2"/>
  <c r="R312" i="2"/>
  <c r="P312" i="2"/>
  <c r="BK312" i="2"/>
  <c r="J312" i="2"/>
  <c r="BI311" i="2"/>
  <c r="BH311" i="2"/>
  <c r="BG311" i="2"/>
  <c r="BE311" i="2"/>
  <c r="T311" i="2"/>
  <c r="R311" i="2"/>
  <c r="P311" i="2"/>
  <c r="BK311" i="2"/>
  <c r="J311" i="2"/>
  <c r="BF311" i="2" s="1"/>
  <c r="BI305" i="2"/>
  <c r="BH305" i="2"/>
  <c r="BG305" i="2"/>
  <c r="BF305" i="2"/>
  <c r="BE305" i="2"/>
  <c r="T305" i="2"/>
  <c r="R305" i="2"/>
  <c r="P305" i="2"/>
  <c r="BK305" i="2"/>
  <c r="J305" i="2"/>
  <c r="BI224" i="2"/>
  <c r="BH224" i="2"/>
  <c r="BG224" i="2"/>
  <c r="BE224" i="2"/>
  <c r="T224" i="2"/>
  <c r="R224" i="2"/>
  <c r="P224" i="2"/>
  <c r="BK224" i="2"/>
  <c r="J224" i="2"/>
  <c r="BF224" i="2" s="1"/>
  <c r="BI221" i="2"/>
  <c r="BH221" i="2"/>
  <c r="BG221" i="2"/>
  <c r="BF221" i="2"/>
  <c r="BE221" i="2"/>
  <c r="T221" i="2"/>
  <c r="R221" i="2"/>
  <c r="P221" i="2"/>
  <c r="BK221" i="2"/>
  <c r="J221" i="2"/>
  <c r="BI149" i="2"/>
  <c r="BH149" i="2"/>
  <c r="BG149" i="2"/>
  <c r="BE149" i="2"/>
  <c r="T149" i="2"/>
  <c r="R149" i="2"/>
  <c r="P149" i="2"/>
  <c r="BK149" i="2"/>
  <c r="J149" i="2"/>
  <c r="BF149" i="2" s="1"/>
  <c r="BI144" i="2"/>
  <c r="BH144" i="2"/>
  <c r="BG144" i="2"/>
  <c r="BF144" i="2"/>
  <c r="BE144" i="2"/>
  <c r="T144" i="2"/>
  <c r="R144" i="2"/>
  <c r="P144" i="2"/>
  <c r="BK144" i="2"/>
  <c r="J144" i="2"/>
  <c r="BI143" i="2"/>
  <c r="BH143" i="2"/>
  <c r="BG143" i="2"/>
  <c r="BE143" i="2"/>
  <c r="T143" i="2"/>
  <c r="R143" i="2"/>
  <c r="P143" i="2"/>
  <c r="BK143" i="2"/>
  <c r="J143" i="2"/>
  <c r="BF143" i="2" s="1"/>
  <c r="BI122" i="2"/>
  <c r="BH122" i="2"/>
  <c r="BG122" i="2"/>
  <c r="BF122" i="2"/>
  <c r="BE122" i="2"/>
  <c r="T122" i="2"/>
  <c r="R122" i="2"/>
  <c r="R121" i="2" s="1"/>
  <c r="P122" i="2"/>
  <c r="P121" i="2" s="1"/>
  <c r="BK122" i="2"/>
  <c r="BK121" i="2" s="1"/>
  <c r="J121" i="2" s="1"/>
  <c r="J60" i="2" s="1"/>
  <c r="J122" i="2"/>
  <c r="BI120" i="2"/>
  <c r="BH120" i="2"/>
  <c r="BG120" i="2"/>
  <c r="BE120" i="2"/>
  <c r="T120" i="2"/>
  <c r="R120" i="2"/>
  <c r="P120" i="2"/>
  <c r="BK120" i="2"/>
  <c r="J120" i="2"/>
  <c r="BF120" i="2" s="1"/>
  <c r="BI118" i="2"/>
  <c r="BH118" i="2"/>
  <c r="BG118" i="2"/>
  <c r="BF118" i="2"/>
  <c r="BE118" i="2"/>
  <c r="T118" i="2"/>
  <c r="T117" i="2" s="1"/>
  <c r="R118" i="2"/>
  <c r="R117" i="2" s="1"/>
  <c r="P118" i="2"/>
  <c r="P117" i="2" s="1"/>
  <c r="BK118" i="2"/>
  <c r="BK117" i="2" s="1"/>
  <c r="J117" i="2" s="1"/>
  <c r="J59" i="2" s="1"/>
  <c r="J118" i="2"/>
  <c r="BI115" i="2"/>
  <c r="BH115" i="2"/>
  <c r="BG115" i="2"/>
  <c r="BF115" i="2"/>
  <c r="BE115" i="2"/>
  <c r="T115" i="2"/>
  <c r="R115" i="2"/>
  <c r="P115" i="2"/>
  <c r="BK115" i="2"/>
  <c r="J115" i="2"/>
  <c r="BI114" i="2"/>
  <c r="BH114" i="2"/>
  <c r="BG114" i="2"/>
  <c r="BE114" i="2"/>
  <c r="T114" i="2"/>
  <c r="R114" i="2"/>
  <c r="P114" i="2"/>
  <c r="BK114" i="2"/>
  <c r="J114" i="2"/>
  <c r="BF114" i="2" s="1"/>
  <c r="BI112" i="2"/>
  <c r="BH112" i="2"/>
  <c r="BG112" i="2"/>
  <c r="BF112" i="2"/>
  <c r="BE112" i="2"/>
  <c r="T112" i="2"/>
  <c r="R112" i="2"/>
  <c r="P112" i="2"/>
  <c r="BK112" i="2"/>
  <c r="J112" i="2"/>
  <c r="BI111" i="2"/>
  <c r="BH111" i="2"/>
  <c r="BG111" i="2"/>
  <c r="BE111" i="2"/>
  <c r="T111" i="2"/>
  <c r="R111" i="2"/>
  <c r="P111" i="2"/>
  <c r="BK111" i="2"/>
  <c r="J111" i="2"/>
  <c r="BF111" i="2" s="1"/>
  <c r="BI110" i="2"/>
  <c r="BH110" i="2"/>
  <c r="BG110" i="2"/>
  <c r="BF110" i="2"/>
  <c r="BE110" i="2"/>
  <c r="T110" i="2"/>
  <c r="R110" i="2"/>
  <c r="P110" i="2"/>
  <c r="BK110" i="2"/>
  <c r="J110" i="2"/>
  <c r="BI109" i="2"/>
  <c r="BH109" i="2"/>
  <c r="BG109" i="2"/>
  <c r="BE109" i="2"/>
  <c r="T109" i="2"/>
  <c r="R109" i="2"/>
  <c r="P109" i="2"/>
  <c r="BK109" i="2"/>
  <c r="J109" i="2"/>
  <c r="BF109" i="2" s="1"/>
  <c r="BI108" i="2"/>
  <c r="BH108" i="2"/>
  <c r="BG108" i="2"/>
  <c r="BF108" i="2"/>
  <c r="BE108" i="2"/>
  <c r="T108" i="2"/>
  <c r="R108" i="2"/>
  <c r="P108" i="2"/>
  <c r="BK108" i="2"/>
  <c r="J108" i="2"/>
  <c r="BI107" i="2"/>
  <c r="BH107" i="2"/>
  <c r="BG107" i="2"/>
  <c r="BE107" i="2"/>
  <c r="T107" i="2"/>
  <c r="R107" i="2"/>
  <c r="P107" i="2"/>
  <c r="BK107" i="2"/>
  <c r="J107" i="2"/>
  <c r="BF107" i="2" s="1"/>
  <c r="BI106" i="2"/>
  <c r="BH106" i="2"/>
  <c r="BG106" i="2"/>
  <c r="BF106" i="2"/>
  <c r="BE106" i="2"/>
  <c r="T106" i="2"/>
  <c r="R106" i="2"/>
  <c r="P106" i="2"/>
  <c r="BK106" i="2"/>
  <c r="J106" i="2"/>
  <c r="BI104" i="2"/>
  <c r="BH104" i="2"/>
  <c r="BG104" i="2"/>
  <c r="BE104" i="2"/>
  <c r="T104" i="2"/>
  <c r="R104" i="2"/>
  <c r="P104" i="2"/>
  <c r="BK104" i="2"/>
  <c r="J104" i="2"/>
  <c r="BF104" i="2" s="1"/>
  <c r="BI102" i="2"/>
  <c r="F34" i="2" s="1"/>
  <c r="BD52" i="1" s="1"/>
  <c r="BH102" i="2"/>
  <c r="BG102" i="2"/>
  <c r="BF102" i="2"/>
  <c r="BE102" i="2"/>
  <c r="T102" i="2"/>
  <c r="R102" i="2"/>
  <c r="P102" i="2"/>
  <c r="P101" i="2" s="1"/>
  <c r="BK102" i="2"/>
  <c r="BK101" i="2" s="1"/>
  <c r="J102" i="2"/>
  <c r="J95" i="2"/>
  <c r="F95" i="2"/>
  <c r="J93" i="2"/>
  <c r="F93" i="2"/>
  <c r="E91" i="2"/>
  <c r="J51" i="2"/>
  <c r="F51" i="2"/>
  <c r="F49" i="2"/>
  <c r="E47" i="2"/>
  <c r="J18" i="2"/>
  <c r="E18" i="2"/>
  <c r="F52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BD51" i="1" l="1"/>
  <c r="W30" i="1" s="1"/>
  <c r="BK82" i="3"/>
  <c r="J83" i="3"/>
  <c r="J58" i="3" s="1"/>
  <c r="F96" i="2"/>
  <c r="J30" i="2"/>
  <c r="AV52" i="1" s="1"/>
  <c r="F30" i="2"/>
  <c r="AZ52" i="1" s="1"/>
  <c r="AZ51" i="1" s="1"/>
  <c r="J31" i="3"/>
  <c r="AW53" i="1" s="1"/>
  <c r="J859" i="2"/>
  <c r="J65" i="2" s="1"/>
  <c r="R908" i="2"/>
  <c r="T1094" i="2"/>
  <c r="T1127" i="2"/>
  <c r="P1226" i="2"/>
  <c r="P1225" i="2" s="1"/>
  <c r="R83" i="3"/>
  <c r="R82" i="3" s="1"/>
  <c r="R81" i="3" s="1"/>
  <c r="F32" i="3"/>
  <c r="BB53" i="1" s="1"/>
  <c r="R191" i="3"/>
  <c r="R190" i="3" s="1"/>
  <c r="J101" i="2"/>
  <c r="J58" i="2" s="1"/>
  <c r="E89" i="2"/>
  <c r="R101" i="2"/>
  <c r="R100" i="2" s="1"/>
  <c r="BK850" i="2"/>
  <c r="J850" i="2" s="1"/>
  <c r="J62" i="2" s="1"/>
  <c r="R867" i="2"/>
  <c r="BK876" i="2"/>
  <c r="J876" i="2" s="1"/>
  <c r="J68" i="2" s="1"/>
  <c r="T908" i="2"/>
  <c r="P1076" i="2"/>
  <c r="BK1094" i="2"/>
  <c r="J1094" i="2" s="1"/>
  <c r="J72" i="2" s="1"/>
  <c r="R1112" i="2"/>
  <c r="R1230" i="2"/>
  <c r="R1225" i="2"/>
  <c r="BK1225" i="2"/>
  <c r="J1225" i="2" s="1"/>
  <c r="J75" i="2" s="1"/>
  <c r="F31" i="2"/>
  <c r="BA52" i="1" s="1"/>
  <c r="BA51" i="1" s="1"/>
  <c r="F32" i="2"/>
  <c r="BB52" i="1" s="1"/>
  <c r="BB51" i="1" s="1"/>
  <c r="T624" i="2"/>
  <c r="T101" i="2"/>
  <c r="F33" i="2"/>
  <c r="BC52" i="1" s="1"/>
  <c r="BC51" i="1" s="1"/>
  <c r="T121" i="2"/>
  <c r="BK624" i="2"/>
  <c r="J624" i="2" s="1"/>
  <c r="J61" i="2" s="1"/>
  <c r="P850" i="2"/>
  <c r="P100" i="2" s="1"/>
  <c r="R859" i="2"/>
  <c r="T867" i="2"/>
  <c r="T858" i="2" s="1"/>
  <c r="P876" i="2"/>
  <c r="P858" i="2" s="1"/>
  <c r="BK908" i="2"/>
  <c r="J908" i="2" s="1"/>
  <c r="J69" i="2" s="1"/>
  <c r="P1028" i="2"/>
  <c r="R1076" i="2"/>
  <c r="P1094" i="2"/>
  <c r="P1127" i="2"/>
  <c r="T1226" i="2"/>
  <c r="T1225" i="2" s="1"/>
  <c r="J31" i="2"/>
  <c r="AW52" i="1" s="1"/>
  <c r="J30" i="3"/>
  <c r="AV53" i="1" s="1"/>
  <c r="AT53" i="1" s="1"/>
  <c r="F30" i="3"/>
  <c r="AZ53" i="1" s="1"/>
  <c r="BK191" i="3"/>
  <c r="J75" i="3"/>
  <c r="E71" i="3"/>
  <c r="P99" i="2" l="1"/>
  <c r="AU52" i="1" s="1"/>
  <c r="AU51" i="1" s="1"/>
  <c r="W26" i="1"/>
  <c r="AV51" i="1"/>
  <c r="AX51" i="1"/>
  <c r="W28" i="1"/>
  <c r="BK100" i="2"/>
  <c r="BK858" i="2"/>
  <c r="J858" i="2" s="1"/>
  <c r="J64" i="2" s="1"/>
  <c r="J82" i="3"/>
  <c r="J57" i="3" s="1"/>
  <c r="R858" i="2"/>
  <c r="R99" i="2" s="1"/>
  <c r="AW51" i="1"/>
  <c r="AK27" i="1" s="1"/>
  <c r="W27" i="1"/>
  <c r="AT52" i="1"/>
  <c r="J191" i="3"/>
  <c r="J60" i="3" s="1"/>
  <c r="BK190" i="3"/>
  <c r="J190" i="3" s="1"/>
  <c r="J59" i="3" s="1"/>
  <c r="W29" i="1"/>
  <c r="AY51" i="1"/>
  <c r="T100" i="2"/>
  <c r="T99" i="2" s="1"/>
  <c r="AK26" i="1" l="1"/>
  <c r="AT51" i="1"/>
  <c r="BK81" i="3"/>
  <c r="J81" i="3" s="1"/>
  <c r="J100" i="2"/>
  <c r="J57" i="2" s="1"/>
  <c r="BK99" i="2"/>
  <c r="J99" i="2" s="1"/>
  <c r="J56" i="3" l="1"/>
  <c r="J27" i="3"/>
  <c r="J56" i="2"/>
  <c r="J27" i="2"/>
  <c r="AG53" i="1" l="1"/>
  <c r="AN53" i="1" s="1"/>
  <c r="J36" i="3"/>
  <c r="AG52" i="1"/>
  <c r="J36" i="2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<sst xmlns="http://schemas.openxmlformats.org/spreadsheetml/2006/main" count="13498" uniqueCount="1531">
  <si>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</si>
  <si>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</si>
  <si>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</si>
  <si>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</si>
  <si>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</si>
  <si>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</si>
  <si>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</si>
  <si>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{b70e25a7-8743-41a0-9561-4854dbe81932}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</si>
  <si>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</si>
  <si>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</si>
  <si>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</si>
  <si>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</si>
  <si>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</si>
  <si>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</si>
  <si>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</si>
  <si>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</si>
  <si>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1667/I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</si>
  <si>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</si>
  <si>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</si>
  <si>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Zateplení budovy Tovární 122 v Neratovicích</t>
  </si>
  <si>
    <t>KSO:</t>
  </si>
  <si>
    <t/>
  </si>
  <si>
    <t>CC-CZ:</t>
  </si>
  <si>
    <t>Místo:</t>
  </si>
  <si>
    <t>Neratovice</t>
  </si>
  <si>
    <t>Datum:</t>
  </si>
  <si>
    <t>30. 1. 2017</t>
  </si>
  <si>
    <t>Zadavatel:</t>
  </si>
  <si>
    <t>IČ:</t>
  </si>
  <si>
    <t>71209310</t>
  </si>
  <si>
    <t>Rybka, poskyovatel sociálních služeb</t>
  </si>
  <si>
    <t>DIČ:</t>
  </si>
  <si>
    <t>Uchazeč:</t>
  </si>
  <si>
    <t>Vyplň údaj</t>
  </si>
  <si>
    <t>Projektant:</t>
  </si>
  <si>
    <t>64826996</t>
  </si>
  <si>
    <t xml:space="preserve">DABONA s.r.o. </t>
  </si>
  <si>
    <t>True</t>
  </si>
  <si>
    <t>Poznámka:</t>
  </si>
  <si>
    <t xml:space="preserve">Rozpočet je zpracován v cenové soustavě ÚRS 2017/I.pol._x000D_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</si>
  <si>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</si>
  <si>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</si>
  <si>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</si>
  <si>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</si>
  <si>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</si>
  <si>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</si>
  <si>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</si>
  <si>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</si>
  <si>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</si>
  <si>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</si>
  <si>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</si>
  <si>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</si>
  <si>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</si>
  <si>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</si>
  <si>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</si>
  <si>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</si>
  <si>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</si>
  <si>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</si>
  <si>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</si>
  <si>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</si>
  <si>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</si>
  <si>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</si>
  <si>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</si>
  <si>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</si>
  <si>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</si>
  <si>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</si>
  <si>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</si>
  <si>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</si>
  <si>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</si>
  <si>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</si>
  <si>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</si>
  <si>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</si>
  <si>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</si>
  <si>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</si>
  <si>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</si>
  <si>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</si>
  <si>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</si>
  <si>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</si>
  <si>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</si>
  <si>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</si>
  <si>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Stavební část</t>
  </si>
  <si>
    <t>STA</t>
  </si>
  <si>
    <t>1</t>
  </si>
  <si>
    <t>{0182498b-a352-425e-97dc-71806aa57dfb}</t>
  </si>
  <si>
    <t>SO-02</t>
  </si>
  <si>
    <t>Bleskosvod</t>
  </si>
  <si>
    <t>{5a7b1b4b-12a5-49b3-81a9-9a68455ee83b}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</si>
  <si>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</si>
  <si>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</si>
  <si>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</si>
  <si>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</si>
  <si>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</si>
  <si>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</si>
  <si>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</si>
  <si>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SO-01 -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</si>
  <si>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</si>
  <si>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</si>
  <si>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</si>
  <si>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</si>
  <si>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</si>
  <si>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</si>
  <si>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</si>
  <si>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5 -  Komunikace pozemní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</si>
  <si>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</si>
  <si>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</si>
  <si>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</si>
  <si>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</si>
  <si>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</si>
  <si>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</si>
  <si>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713 -  Izolace tepelné</t>
  </si>
  <si>
    <t xml:space="preserve">    741 -  Elektroinstalace</t>
  </si>
  <si>
    <t xml:space="preserve">    762 -  Konstrukce tesařské</t>
  </si>
  <si>
    <t xml:space="preserve">    764 -  Konstrukce klempířské</t>
  </si>
  <si>
    <t xml:space="preserve">    765 -  Krytina skládaná</t>
  </si>
  <si>
    <t xml:space="preserve">    766 -  Konstrukce truhlářské</t>
  </si>
  <si>
    <t xml:space="preserve">    767 -  Konstrukce zámečnické</t>
  </si>
  <si>
    <t xml:space="preserve">    771 -  Podlahy z dlaždic</t>
  </si>
  <si>
    <t xml:space="preserve">    783 -  Dokončovací práce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</si>
  <si>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</si>
  <si>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</si>
  <si>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</si>
  <si>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</si>
  <si>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VRN7 - 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</si>
  <si>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</si>
  <si>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</si>
  <si>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</si>
  <si>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</si>
  <si>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</si>
  <si>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</si>
  <si>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</si>
  <si>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</si>
  <si>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</si>
  <si>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</si>
  <si>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</si>
  <si>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</si>
  <si>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</si>
  <si>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</si>
  <si>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</si>
  <si>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</si>
  <si>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</si>
  <si>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</si>
  <si>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</si>
  <si>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113107131</t>
  </si>
  <si>
    <t>Odstranění podkladu pl do 50 m2 z betonu prostého tl 150 mm</t>
  </si>
  <si>
    <t>m2</t>
  </si>
  <si>
    <t>4</t>
  </si>
  <si>
    <t>2</t>
  </si>
  <si>
    <t>-133256701</t>
  </si>
  <si>
    <t>VV</t>
  </si>
  <si>
    <t>(14,28+5,75+1,3+9,94+2,55+4,25+14,09+7,7+0,2+6,49+1,26+5,75)*0,5</t>
  </si>
  <si>
    <t>122201101</t>
  </si>
  <si>
    <t>Odkopávky a prokopávky nezapažené v hornině tř. 3 objem do 100 m3</t>
  </si>
  <si>
    <t>m3</t>
  </si>
  <si>
    <t>1561150973</t>
  </si>
  <si>
    <t>(14,28+5,75+1,3+9,94+2,55+4,25+14,09+7,7+0,2+6,49+1,26+5,75)*0,6*0,8</t>
  </si>
  <si>
    <t>3</t>
  </si>
  <si>
    <t>122201109</t>
  </si>
  <si>
    <t>Příplatek za lepivost u odkopávek v hornině tř. 1 až 3</t>
  </si>
  <si>
    <t>563621735</t>
  </si>
  <si>
    <t>162701105</t>
  </si>
  <si>
    <t>Vodorovné přemístění do 10000 m výkopku/sypaniny z horniny tř. 1 až 4</t>
  </si>
  <si>
    <t>253523715</t>
  </si>
  <si>
    <t>5</t>
  </si>
  <si>
    <t>162701109</t>
  </si>
  <si>
    <t>Příplatek k vodorovnému přemístění výkopku/sypaniny z horniny tř. 1 až 4 ZKD 1000 m přes 10000 m</t>
  </si>
  <si>
    <t>-1032293487</t>
  </si>
  <si>
    <t>6</t>
  </si>
  <si>
    <t>167101101</t>
  </si>
  <si>
    <t>Nakládání výkopku z hornin tř. 1 až 4 do 100 m3</t>
  </si>
  <si>
    <t>-608508151</t>
  </si>
  <si>
    <t>7</t>
  </si>
  <si>
    <t>171201211</t>
  </si>
  <si>
    <t>Poplatek za uložení odpadu ze sypaniny na skládce (skládkovné)</t>
  </si>
  <si>
    <t>t</t>
  </si>
  <si>
    <t>1167802404</t>
  </si>
  <si>
    <t>8</t>
  </si>
  <si>
    <t>174101101</t>
  </si>
  <si>
    <t>Zásyp jam, šachet rýh nebo kolem objektů sypaninou se zhutněním</t>
  </si>
  <si>
    <t>-1922973423</t>
  </si>
  <si>
    <t>9</t>
  </si>
  <si>
    <t>M</t>
  </si>
  <si>
    <t>583336250</t>
  </si>
  <si>
    <t>kamenivo těžené hrubé prané (Bratčice) frakce 4-8</t>
  </si>
  <si>
    <t>-433369348</t>
  </si>
  <si>
    <t>25,309*1,8</t>
  </si>
  <si>
    <t>10</t>
  </si>
  <si>
    <t>175101201</t>
  </si>
  <si>
    <t>Obsypání objektu nad přilehlým původním terénem sypaninou bez prohození, uloženou do 3 m</t>
  </si>
  <si>
    <t>-690063208</t>
  </si>
  <si>
    <t>11</t>
  </si>
  <si>
    <t>184813212</t>
  </si>
  <si>
    <t>Ochranné oplocení keřové zeleně v rovině nebo na svahu do 1:5, výšky do 2000 mm + odborné zastřižení</t>
  </si>
  <si>
    <t>m</t>
  </si>
  <si>
    <t>-1416275439</t>
  </si>
  <si>
    <t>0,5*4*8</t>
  </si>
  <si>
    <t xml:space="preserve"> Komunikace pozemní</t>
  </si>
  <si>
    <t>12</t>
  </si>
  <si>
    <t>596811221</t>
  </si>
  <si>
    <t>Kladení betonové dlažby komunikací pro pěší do lože z kameniva vel do 0,25 m2 plochy do 100 m2</t>
  </si>
  <si>
    <t>2059681149</t>
  </si>
  <si>
    <t>13</t>
  </si>
  <si>
    <t>592456000</t>
  </si>
  <si>
    <t>dlažba desková betonová HBB 50x50x5 cm</t>
  </si>
  <si>
    <t>-246161284</t>
  </si>
  <si>
    <t xml:space="preserve"> Úpravy povrchů, podlahy a osazování výplní</t>
  </si>
  <si>
    <t>14</t>
  </si>
  <si>
    <t>612821012</t>
  </si>
  <si>
    <t>Vnitřní sanační štuková omítka pro vlhké a zasolené zdivo prováděná ručně</t>
  </si>
  <si>
    <t>-1693987287</t>
  </si>
  <si>
    <t>(6,95+6,95+3,9+3,9)*1,5</t>
  </si>
  <si>
    <t>-1,45*1,5</t>
  </si>
  <si>
    <t>(0,3+0,35+0,65+1,05+0,65+0,6+0,6+0,3+0,1+0,6)*1,5</t>
  </si>
  <si>
    <t>(2,0+0,1+0,6+2,4+1,15+6,3+0,65+1,5+0,3)*1,5</t>
  </si>
  <si>
    <t>(5,1+5,1+2,85+2,85)*1,5</t>
  </si>
  <si>
    <t>-1,25*1,5</t>
  </si>
  <si>
    <t>-1,0*1,5</t>
  </si>
  <si>
    <t>(5,6+5,1+4,45+0,5+0,25+0,1)*1,5</t>
  </si>
  <si>
    <t>(0,1+0,5+0,1+0,5+0,4+0,5+0,4+1,7+1,35+0,45+2,85+0,4+0,4+0,4)*1,5</t>
  </si>
  <si>
    <t>(5,1+5,1+1,55+1,55)*1,5</t>
  </si>
  <si>
    <t>-0,8*3*1,5</t>
  </si>
  <si>
    <t>(1,85+2,6+1,85+2,6)*1,5</t>
  </si>
  <si>
    <t>(2,5+2,5+0,45+0,45+4,15+4,15)*1,5</t>
  </si>
  <si>
    <t>-0,8*1,5</t>
  </si>
  <si>
    <t>(4,5+4,5+5,15+5,15+0,45*4+0,5*2+0,1*2)*1,5</t>
  </si>
  <si>
    <t>Součet</t>
  </si>
  <si>
    <t>612821031</t>
  </si>
  <si>
    <t>Vnitřní vyrovnávací sanační omítka prováděná ručně</t>
  </si>
  <si>
    <t>425680126</t>
  </si>
  <si>
    <t>16</t>
  </si>
  <si>
    <t>621142001</t>
  </si>
  <si>
    <t>Potažení vnějších podhledů sklovláknitým pletivem vtlačeným do tenkovrstvé hmoty</t>
  </si>
  <si>
    <t>-2003550076</t>
  </si>
  <si>
    <t>podhledy</t>
  </si>
  <si>
    <t>6,0*1,5+(6,0+1,5+6,0)*0,2</t>
  </si>
  <si>
    <t>3,43*1,17</t>
  </si>
  <si>
    <t>17</t>
  </si>
  <si>
    <t>622131121</t>
  </si>
  <si>
    <t>Penetrace akrylát-silikon vnějších stěn nanášená ručně</t>
  </si>
  <si>
    <t>-1085064832</t>
  </si>
  <si>
    <t>předpoklad 30% plochy</t>
  </si>
  <si>
    <t>jihozápad</t>
  </si>
  <si>
    <t>14,04*17,225</t>
  </si>
  <si>
    <t>-6,1*4,6/2*2</t>
  </si>
  <si>
    <t>-0,9*0,7</t>
  </si>
  <si>
    <t>-1,8*2,4*2</t>
  </si>
  <si>
    <t>-1,0*1,8</t>
  </si>
  <si>
    <t>-1,8*2,1*2</t>
  </si>
  <si>
    <t>-1,01*2,45</t>
  </si>
  <si>
    <t>-1,09*1,6</t>
  </si>
  <si>
    <t>-0,7*1,5*2</t>
  </si>
  <si>
    <t>-1,2*2,4</t>
  </si>
  <si>
    <t>Mezisoučet</t>
  </si>
  <si>
    <t>severozápad</t>
  </si>
  <si>
    <t>(19,7+0,2+1,26)*11,0</t>
  </si>
  <si>
    <t>(7,7+0,2)*(11,4+1,55-11,0)</t>
  </si>
  <si>
    <t>6,25*3,7</t>
  </si>
  <si>
    <t>2,7*2,3/2*2</t>
  </si>
  <si>
    <t>3,0*1,25/2</t>
  </si>
  <si>
    <t>1,0</t>
  </si>
  <si>
    <t>-0,8*0,7*2</t>
  </si>
  <si>
    <t>-0,55*2,4*2</t>
  </si>
  <si>
    <t>-1,0*3,3</t>
  </si>
  <si>
    <t>-1,2*2,3*2</t>
  </si>
  <si>
    <t>-2,0*2,3</t>
  </si>
  <si>
    <t>-2,0*2,1</t>
  </si>
  <si>
    <t>severovýchod</t>
  </si>
  <si>
    <t>(16,6+4,25)*(1,55+1,5)</t>
  </si>
  <si>
    <t>(16,6+3,42+1,17)*(12,2-1,5)</t>
  </si>
  <si>
    <t>(3,43+2,85)*(14,93-12,2)</t>
  </si>
  <si>
    <t>-0,6*1,2*3</t>
  </si>
  <si>
    <t>-1,0*1,2</t>
  </si>
  <si>
    <t>-1,39*2,1</t>
  </si>
  <si>
    <t>-0,9*1,2</t>
  </si>
  <si>
    <t>-1,25*2,05</t>
  </si>
  <si>
    <t>-1,2*2,3</t>
  </si>
  <si>
    <t>-0,7*2,3</t>
  </si>
  <si>
    <t>-1,2*1,2</t>
  </si>
  <si>
    <t>-1,1*1,2</t>
  </si>
  <si>
    <t>-1,4*0,9</t>
  </si>
  <si>
    <t>-0,9*0,6*2</t>
  </si>
  <si>
    <t>jihovýchod</t>
  </si>
  <si>
    <t>(19,7+1,3)*2,9</t>
  </si>
  <si>
    <t>(9,7+1,3+5,75)*8,2</t>
  </si>
  <si>
    <t>9,7*3,8</t>
  </si>
  <si>
    <t>3,1*2,5/2*2</t>
  </si>
  <si>
    <t>3,5*1,7</t>
  </si>
  <si>
    <t>4,0*4,5/2</t>
  </si>
  <si>
    <t>arkýř</t>
  </si>
  <si>
    <t>(1,2++2,9+1,2)*5,5</t>
  </si>
  <si>
    <t>-1,2*1,8*2</t>
  </si>
  <si>
    <t>-2,1*2,4</t>
  </si>
  <si>
    <t>-2,0*1,3</t>
  </si>
  <si>
    <t>-1,0*2,1</t>
  </si>
  <si>
    <t>-0,525*2,45*2</t>
  </si>
  <si>
    <t>-2,05*2,1</t>
  </si>
  <si>
    <t>-1002,188</t>
  </si>
  <si>
    <t>1002,188/100*30</t>
  </si>
  <si>
    <t>18</t>
  </si>
  <si>
    <t>622135011</t>
  </si>
  <si>
    <t>Vyrovnání podkladu vnějších stěn tmelem tl do 2 mm</t>
  </si>
  <si>
    <t>-2024424463</t>
  </si>
  <si>
    <t>předpoklad 50% plochy</t>
  </si>
  <si>
    <t>1002,188/100*50</t>
  </si>
  <si>
    <t>19</t>
  </si>
  <si>
    <t>622142001</t>
  </si>
  <si>
    <t>Potažení vnějších stěn sklovláknitým pletivem vtlačeným do tenkovrstvé hmoty</t>
  </si>
  <si>
    <t>-1276874326</t>
  </si>
  <si>
    <t>odpočet soklu</t>
  </si>
  <si>
    <t>-(14,28+5,75+1,3+9,94+2,55+4,25+14,09+7,7+0,2+6,49+1,26+5,75)*0,3</t>
  </si>
  <si>
    <t>1,25*0,3</t>
  </si>
  <si>
    <t>1,39*0,3</t>
  </si>
  <si>
    <t>sokl</t>
  </si>
  <si>
    <t>(14,28+5,75+1,3+9,94+2,55+4,25+14,09+7,7+0,2+6,49+1,26+5,75)*1,0</t>
  </si>
  <si>
    <t>-1,25*0,3</t>
  </si>
  <si>
    <t>-1,39*0,3</t>
  </si>
  <si>
    <t>ostění a parapety</t>
  </si>
  <si>
    <t>65,502</t>
  </si>
  <si>
    <t>17,07</t>
  </si>
  <si>
    <t>odpočet přístavby na severozápadě</t>
  </si>
  <si>
    <t>-8,18*5,6</t>
  </si>
  <si>
    <t>20</t>
  </si>
  <si>
    <t>622211021</t>
  </si>
  <si>
    <t>Montáž kontaktního zateplení vnějších stěn z polystyrénových desek tl do 120 mm</t>
  </si>
  <si>
    <t>-2078918484</t>
  </si>
  <si>
    <t>-8,18*0,3</t>
  </si>
  <si>
    <t>283764230</t>
  </si>
  <si>
    <t>deska z extrudovaného polystyrénu BACHL XPS 300 SF 120 mm</t>
  </si>
  <si>
    <t>268677429</t>
  </si>
  <si>
    <t>22</t>
  </si>
  <si>
    <t>622212051</t>
  </si>
  <si>
    <t>Montáž kontaktního zateplení vnějšího ostění hl. špalety do 400 mm z polystyrenu tl do 40 mm</t>
  </si>
  <si>
    <t>-571350835</t>
  </si>
  <si>
    <t>(0,9*2+0,7*2)</t>
  </si>
  <si>
    <t>(1,8*2+2,4*2)*2</t>
  </si>
  <si>
    <t>(1,0*2+1,8*2)</t>
  </si>
  <si>
    <t>(1,8*2+2,1*2)*2</t>
  </si>
  <si>
    <t>(1,01*2+2,45*2)</t>
  </si>
  <si>
    <t>(1,09*2+1,6*2)</t>
  </si>
  <si>
    <t>(0,7*2+1,5*2)*2</t>
  </si>
  <si>
    <t>(1,2+2,4*2)</t>
  </si>
  <si>
    <t>(0,8*2+0,7*2)*2</t>
  </si>
  <si>
    <t>(1,2*2+2,4*2)</t>
  </si>
  <si>
    <t>(0,55*2+2,4*2)*2</t>
  </si>
  <si>
    <t>(1,0*2+3,3*2)</t>
  </si>
  <si>
    <t>(1,2*2+2,3*2)*2</t>
  </si>
  <si>
    <t>(2,0*2+2,3*2)</t>
  </si>
  <si>
    <t>(2,0*2+2,1*2)</t>
  </si>
  <si>
    <t>(0,6*2+1,2*2)*3</t>
  </si>
  <si>
    <t>(1,0*2+1,2*2)</t>
  </si>
  <si>
    <t>(1,39+2,1*2)</t>
  </si>
  <si>
    <t>(0,9*2+1,2*2)</t>
  </si>
  <si>
    <t>(1,25+2,05*2)</t>
  </si>
  <si>
    <t>(1,2*2+2,3*2)</t>
  </si>
  <si>
    <t>(0,7*2+2,3*2)</t>
  </si>
  <si>
    <t>(1,2*2+1,2*2)</t>
  </si>
  <si>
    <t>(1,1*2+1,2*2)</t>
  </si>
  <si>
    <t>(1,4*2+0,9*2)</t>
  </si>
  <si>
    <t>(0,9*2+0,6*2)*2</t>
  </si>
  <si>
    <t>(1,2*2+1,8*2)*2</t>
  </si>
  <si>
    <t>(2,1*2+2,4*2)</t>
  </si>
  <si>
    <t>(2,0*2+1,3*2)</t>
  </si>
  <si>
    <t>(1,0*2+2,1*2)</t>
  </si>
  <si>
    <t>(0,525*2+2,45*2)*2</t>
  </si>
  <si>
    <t>(1,0+3,3*2)</t>
  </si>
  <si>
    <t>(2,05*2+2,1*2)</t>
  </si>
  <si>
    <t>23</t>
  </si>
  <si>
    <t>283759300</t>
  </si>
  <si>
    <t>deska fasádní polystyrénová EPS 70 F 1000 x 500 x 20 mm</t>
  </si>
  <si>
    <t>-1397704348</t>
  </si>
  <si>
    <t>P</t>
  </si>
  <si>
    <t>Poznámka k položce:
lambda=0,039 [W / m K]</t>
  </si>
  <si>
    <t>24</t>
  </si>
  <si>
    <t>283760100</t>
  </si>
  <si>
    <t>deska fasádní polystyrénová soklová EPS SOKL 3000 1250 x 600 x 20 mm</t>
  </si>
  <si>
    <t>-216272441</t>
  </si>
  <si>
    <t>Poznámka k položce:
lambda=0,035 [W / m K]</t>
  </si>
  <si>
    <t>25</t>
  </si>
  <si>
    <t>622221021</t>
  </si>
  <si>
    <t>Montáž kontaktního zateplení vnějších stěn z minerální vlny s podélnou orientací vláken tl do 120 mm</t>
  </si>
  <si>
    <t>2097381129</t>
  </si>
  <si>
    <t>-8,18*5,3</t>
  </si>
  <si>
    <t>26</t>
  </si>
  <si>
    <t>631515290</t>
  </si>
  <si>
    <t>deska minerální izolační ISOVER TF PROFI tl. 120 mm</t>
  </si>
  <si>
    <t>306102078</t>
  </si>
  <si>
    <t>27</t>
  </si>
  <si>
    <t>622252001</t>
  </si>
  <si>
    <t>Montáž zakládacích soklových lišt kontaktního zateplení</t>
  </si>
  <si>
    <t>-775571061</t>
  </si>
  <si>
    <t>14,28+5,75+1,3+9,94+2,55+4,25+14,09+7,7+0,2+6,49+1,26+5,75</t>
  </si>
  <si>
    <t>-1,25</t>
  </si>
  <si>
    <t>-1,39</t>
  </si>
  <si>
    <t>-8,18</t>
  </si>
  <si>
    <t>28</t>
  </si>
  <si>
    <t>590516490</t>
  </si>
  <si>
    <t>lišta soklová Al s okapničkou, zakládací U 12 cm, 0,95/200 cm</t>
  </si>
  <si>
    <t>1589230716</t>
  </si>
  <si>
    <t>29</t>
  </si>
  <si>
    <t>590514340</t>
  </si>
  <si>
    <t>hmoždinka zatloukací na zakládací lištu ND 6 x 80 mm</t>
  </si>
  <si>
    <t>kus</t>
  </si>
  <si>
    <t>742028555</t>
  </si>
  <si>
    <t>30</t>
  </si>
  <si>
    <t>590514400</t>
  </si>
  <si>
    <t>spojka soklových lišt 30 mm</t>
  </si>
  <si>
    <t>-1194152776</t>
  </si>
  <si>
    <t>31</t>
  </si>
  <si>
    <t>622252002</t>
  </si>
  <si>
    <t>Montáž ostatních lišt kontaktního zateplení</t>
  </si>
  <si>
    <t>-473254131</t>
  </si>
  <si>
    <t>333,1+164,5+226,34+11,2</t>
  </si>
  <si>
    <t>32</t>
  </si>
  <si>
    <t>590514840</t>
  </si>
  <si>
    <t>Lišta rohová PVC 10/10 cm s tkaninou bal. 2,5 m</t>
  </si>
  <si>
    <t>1268072977</t>
  </si>
  <si>
    <t>33</t>
  </si>
  <si>
    <t>590515160</t>
  </si>
  <si>
    <t>Lišta okapní se skrytou čelní hranou</t>
  </si>
  <si>
    <t>-1246769815</t>
  </si>
  <si>
    <t>34</t>
  </si>
  <si>
    <t>590515100</t>
  </si>
  <si>
    <t>Profil okenní - APU lišta plast 2,0 m</t>
  </si>
  <si>
    <t>1603102399</t>
  </si>
  <si>
    <t>35</t>
  </si>
  <si>
    <t>590515000</t>
  </si>
  <si>
    <t>profil dilatační stěnový , dl. 2,5 m</t>
  </si>
  <si>
    <t>794057440</t>
  </si>
  <si>
    <t>36</t>
  </si>
  <si>
    <t>622321101</t>
  </si>
  <si>
    <t>Vápenocementová omítka hrubá jednovrstvá nezatřená vnějších stěn nanášená ručně tl. do 15mm</t>
  </si>
  <si>
    <t>-783961202</t>
  </si>
  <si>
    <t>37</t>
  </si>
  <si>
    <t>622321191</t>
  </si>
  <si>
    <t>Příplatek k vápenocementové omítce vnějších stěn za každých dalších 5 mm tloušťky ručně</t>
  </si>
  <si>
    <t>-896272490</t>
  </si>
  <si>
    <t>300,656*3</t>
  </si>
  <si>
    <t>38</t>
  </si>
  <si>
    <t>622511111</t>
  </si>
  <si>
    <t>Organická omítka z přírodního kameniva střednězrnná, stěn vč penetrace podkladu</t>
  </si>
  <si>
    <t>-329553938</t>
  </si>
  <si>
    <t>(14,28+5,75+1,3+9,94+2,55+4,25+14,09+7,7+0,2+6,49+1,26+5,75)*0,3</t>
  </si>
  <si>
    <t>0,3*0,3*4</t>
  </si>
  <si>
    <t>39</t>
  </si>
  <si>
    <t>622521021</t>
  </si>
  <si>
    <t>Tenkovrstvá silikátová zrnitá omítka tl. 2,0 mm včetně penetrace vnějších stěn</t>
  </si>
  <si>
    <t>796195351</t>
  </si>
  <si>
    <t>40</t>
  </si>
  <si>
    <t>629991011</t>
  </si>
  <si>
    <t>Zakrytí výplní otvorů a svislých ploch fólií přilepenou lepící páskou</t>
  </si>
  <si>
    <t>-1421093309</t>
  </si>
  <si>
    <t>41</t>
  </si>
  <si>
    <t>629995101</t>
  </si>
  <si>
    <t>Očištění vnějších ploch tlakovou vodou</t>
  </si>
  <si>
    <t>758260447</t>
  </si>
  <si>
    <t>15,713+1120,539</t>
  </si>
  <si>
    <t>42</t>
  </si>
  <si>
    <t>632451023</t>
  </si>
  <si>
    <t>Spádová vrstva z hydrofobního potěru tl do 30 mm z rychlovazné směsi vč. adhezního můstku</t>
  </si>
  <si>
    <t>425414894</t>
  </si>
  <si>
    <t>balkon</t>
  </si>
  <si>
    <t>6,0*1,5</t>
  </si>
  <si>
    <t>43</t>
  </si>
  <si>
    <t>R pol 021</t>
  </si>
  <si>
    <t>Sanace ploch a hran původní železobetonové balkonové desky vč. adhezního můstku</t>
  </si>
  <si>
    <t>2131208184</t>
  </si>
  <si>
    <t>1136,252/100*5</t>
  </si>
  <si>
    <t>44</t>
  </si>
  <si>
    <t>R pol 022</t>
  </si>
  <si>
    <t>Sanace ploch a hran původní železobetonové desky markýzy nad vstupem vč. penetrace</t>
  </si>
  <si>
    <t>2316595</t>
  </si>
  <si>
    <t>6,0*1,5*2/100*50</t>
  </si>
  <si>
    <t>(1,5+6,0+1,5)*0,25/100*50</t>
  </si>
  <si>
    <t xml:space="preserve"> Ostatní konstrukce a práce, bourání</t>
  </si>
  <si>
    <t>45</t>
  </si>
  <si>
    <t>941221112</t>
  </si>
  <si>
    <t>Montáž lešení řadového rámového těžkého zatížení do 300 kg/m2 š do 1,2 m v do 25 m</t>
  </si>
  <si>
    <t>593279330</t>
  </si>
  <si>
    <t>(6,2+1,2+1,2+5,42+1,17+1,2+1,2+9,94+1,3)*(16,5+1,0)</t>
  </si>
  <si>
    <t>(5,75+1,2)*(11,0+1,0)</t>
  </si>
  <si>
    <t>(1,2+14,28+1,2)*(16,5+1,0)</t>
  </si>
  <si>
    <t>(1,2+5,75)*(11,0+1,0)</t>
  </si>
  <si>
    <t>(1,26+1,2+6,49+7,7+1,2)*(13,0+1,0)</t>
  </si>
  <si>
    <t>6,5*(3,5+1,0)</t>
  </si>
  <si>
    <t>(1,2+10,6+1,2)*(12,5+1,0)</t>
  </si>
  <si>
    <t>(7,5+1,2+1,2+8,5)*(3,0+1,0)</t>
  </si>
  <si>
    <t>46</t>
  </si>
  <si>
    <t>941221211</t>
  </si>
  <si>
    <t>Příplatek k lešení řadovému rámovému těžkému š 1,2 m v do 25 m za první a ZKD den použití</t>
  </si>
  <si>
    <t>837660857</t>
  </si>
  <si>
    <t>1491,475*90</t>
  </si>
  <si>
    <t>47</t>
  </si>
  <si>
    <t>941221812</t>
  </si>
  <si>
    <t>Demontáž lešení řadového rámového těžkého zatížení do 300 kg/m2 š do 1,2 m v do 25 m</t>
  </si>
  <si>
    <t>1214202118</t>
  </si>
  <si>
    <t>48</t>
  </si>
  <si>
    <t>944111122</t>
  </si>
  <si>
    <t>Montáž ochranného zábradlí trubkového vnitřního na lešeňových konstrukcích dvoutyčového</t>
  </si>
  <si>
    <t>-1934034474</t>
  </si>
  <si>
    <t>(6,2+1,2+1,2+5,42+1,17+1,2+1,2+9,94+1,3)*8</t>
  </si>
  <si>
    <t>(5,75+1,2)*6</t>
  </si>
  <si>
    <t>(1,2+14,28+1,2)*8</t>
  </si>
  <si>
    <t>(1,2+5,75)*6</t>
  </si>
  <si>
    <t>(1,26+1,2+6,49+7,7+1,2)*7</t>
  </si>
  <si>
    <t>6,5*2</t>
  </si>
  <si>
    <t>(1,2+10,6+1,2)*6</t>
  </si>
  <si>
    <t>(7,5+1,2+1,2+8,5)*2</t>
  </si>
  <si>
    <t>49</t>
  </si>
  <si>
    <t>944111222</t>
  </si>
  <si>
    <t>Příplatek k ochrannému zábradlí trubkovému vnitřnímu dvoutyčovému za první a ZKD den použití</t>
  </si>
  <si>
    <t>1770331831</t>
  </si>
  <si>
    <t>700,23*90</t>
  </si>
  <si>
    <t>50</t>
  </si>
  <si>
    <t>944111822</t>
  </si>
  <si>
    <t>Demontáž ochranného zábradlí trubkového vnitřního na lešeňových konstrukcích dvoutyčového</t>
  </si>
  <si>
    <t>-436058346</t>
  </si>
  <si>
    <t>51</t>
  </si>
  <si>
    <t>944511111</t>
  </si>
  <si>
    <t>Montáž ochranné sítě z textilie z umělých vláken</t>
  </si>
  <si>
    <t>-21745914</t>
  </si>
  <si>
    <t>52</t>
  </si>
  <si>
    <t>944511211</t>
  </si>
  <si>
    <t>Příplatek k ochranné síti za první a ZKD den použití</t>
  </si>
  <si>
    <t>-1903096154</t>
  </si>
  <si>
    <t>53</t>
  </si>
  <si>
    <t>944511811</t>
  </si>
  <si>
    <t>Demontáž ochranné sítě z textilie z umělých vláken</t>
  </si>
  <si>
    <t>169196071</t>
  </si>
  <si>
    <t>54</t>
  </si>
  <si>
    <t>944711114</t>
  </si>
  <si>
    <t>Montáž záchytné stříšky š přes 2,5 m</t>
  </si>
  <si>
    <t>-582696182</t>
  </si>
  <si>
    <t>2,5+2,5</t>
  </si>
  <si>
    <t>55</t>
  </si>
  <si>
    <t>944711214</t>
  </si>
  <si>
    <t>Příplatek k záchytné stříšce š přes 2,5 m za první a ZKD den použití</t>
  </si>
  <si>
    <t>-240485499</t>
  </si>
  <si>
    <t>5,0*90</t>
  </si>
  <si>
    <t>56</t>
  </si>
  <si>
    <t>944711814</t>
  </si>
  <si>
    <t>Demontáž záchytné stříšky š přes 2,5 m</t>
  </si>
  <si>
    <t>449533080</t>
  </si>
  <si>
    <t>57</t>
  </si>
  <si>
    <t>962031132</t>
  </si>
  <si>
    <t>Bourání příček z cihel pálených na MVC tl do 100 mm - izolační přizdívka</t>
  </si>
  <si>
    <t>745745569</t>
  </si>
  <si>
    <t>6,25*1,0</t>
  </si>
  <si>
    <t>58</t>
  </si>
  <si>
    <t>962032641</t>
  </si>
  <si>
    <t>Bourání zdiva komínového nad střechou z cihel na MC</t>
  </si>
  <si>
    <t>165232823</t>
  </si>
  <si>
    <t>0,5*0,75*1,2</t>
  </si>
  <si>
    <t>59</t>
  </si>
  <si>
    <t>965081213</t>
  </si>
  <si>
    <t>Bourání podlah z dlaždic keramických nebo xylolitových tl do 10 mm plochy přes 1 m2</t>
  </si>
  <si>
    <t>457556112</t>
  </si>
  <si>
    <t>6,0*0,2</t>
  </si>
  <si>
    <t>60</t>
  </si>
  <si>
    <t>966031313</t>
  </si>
  <si>
    <t>Vybourání částí říms z cihel vyložených do 250 mm tl do 300 mm</t>
  </si>
  <si>
    <t>52990954</t>
  </si>
  <si>
    <t>16,8*2</t>
  </si>
  <si>
    <t>4,1*2</t>
  </si>
  <si>
    <t>1,3*2</t>
  </si>
  <si>
    <t>1,3+0,4</t>
  </si>
  <si>
    <t>0,5*8</t>
  </si>
  <si>
    <t>2,4*2</t>
  </si>
  <si>
    <t>0,6*6</t>
  </si>
  <si>
    <t>2,5</t>
  </si>
  <si>
    <t>8,2+6,2</t>
  </si>
  <si>
    <t>19,9*2-1,5</t>
  </si>
  <si>
    <t>1,8*3</t>
  </si>
  <si>
    <t>2,6*2</t>
  </si>
  <si>
    <t>11,2*3</t>
  </si>
  <si>
    <t>3,5</t>
  </si>
  <si>
    <t>6,7</t>
  </si>
  <si>
    <t>1,8+1,2+1,8</t>
  </si>
  <si>
    <t>5,5*2</t>
  </si>
  <si>
    <t>4,3</t>
  </si>
  <si>
    <t>2,6</t>
  </si>
  <si>
    <t>2,7*2+2,5</t>
  </si>
  <si>
    <t>12,1</t>
  </si>
  <si>
    <t>6,1*2</t>
  </si>
  <si>
    <t>3,2+0,9</t>
  </si>
  <si>
    <t>1,2+1,2</t>
  </si>
  <si>
    <t>61</t>
  </si>
  <si>
    <t>967032974</t>
  </si>
  <si>
    <t>Odsekání plošných fasádních prvků předsazených před líc zdiva 80 mm</t>
  </si>
  <si>
    <t>1243281871</t>
  </si>
  <si>
    <t>9,0*0,6*2</t>
  </si>
  <si>
    <t>5,0*0,6*2</t>
  </si>
  <si>
    <t>2,7*0,5*2</t>
  </si>
  <si>
    <t>1,8*0,6*2</t>
  </si>
  <si>
    <t>2,1*0,3*2</t>
  </si>
  <si>
    <t>(2,1+2,2+2,2)*0,2*2</t>
  </si>
  <si>
    <t>(1,3+2,1+1,3+2,1)*0,2*2</t>
  </si>
  <si>
    <t>(11,0+11,0)*0,2</t>
  </si>
  <si>
    <t>6,8*0,4*2</t>
  </si>
  <si>
    <t>4,6*0,6*4</t>
  </si>
  <si>
    <t>19,7*0,4</t>
  </si>
  <si>
    <t>3,6*0,6</t>
  </si>
  <si>
    <t>5,8*0,6</t>
  </si>
  <si>
    <t>1,3*2,5*2</t>
  </si>
  <si>
    <t>5,3*0,3</t>
  </si>
  <si>
    <t>(2,3+2,5+2,3+2,5)*0,2</t>
  </si>
  <si>
    <t>(2,5+1,5+2,5)*0,2*2</t>
  </si>
  <si>
    <t>(2,6+2,3+2,6)*0,2*2</t>
  </si>
  <si>
    <t>(2,6+1,5+2,6)*0,2</t>
  </si>
  <si>
    <t>1,9*0,6*2</t>
  </si>
  <si>
    <t>5,8*0,6*2</t>
  </si>
  <si>
    <t>(10,1+3,4)*0,4</t>
  </si>
  <si>
    <t>(1,4+1,4+1,4)*0,2*3</t>
  </si>
  <si>
    <t>(2,7+1,5+2,7+1,5)*0,2*2</t>
  </si>
  <si>
    <t>(2,5+1,5+2,5)*0,2</t>
  </si>
  <si>
    <t>(1,0+2,5+2,5)*0,2</t>
  </si>
  <si>
    <t>4,0*0,6</t>
  </si>
  <si>
    <t>4,5*0,6*3</t>
  </si>
  <si>
    <t>(3,6+5,8)*0,6</t>
  </si>
  <si>
    <t>5,42*0,6</t>
  </si>
  <si>
    <t>7,7*0,4*2</t>
  </si>
  <si>
    <t>(5,8+1,2+1,2)*0,4</t>
  </si>
  <si>
    <t>1,3*0,4</t>
  </si>
  <si>
    <t>(2,2+1,2+2,2)*0,2</t>
  </si>
  <si>
    <t>(2,5+2,3+2,5)*0,2</t>
  </si>
  <si>
    <t>(2,4+2,4+2,4+2,4)*0,2</t>
  </si>
  <si>
    <t>(3,1+2,4+3,1+2,4)*0,2</t>
  </si>
  <si>
    <t>(1,3+1,3+1,3)*0,2</t>
  </si>
  <si>
    <t>(1,5+1,3+1,5+1,3)*0,2</t>
  </si>
  <si>
    <t>6,3*0,8</t>
  </si>
  <si>
    <t>62</t>
  </si>
  <si>
    <t>978019341</t>
  </si>
  <si>
    <t>Otlučení vnější vápenné nebo vápenocementové vnější omítky stupně členitosti 3 až 5  rozsahu do 30%</t>
  </si>
  <si>
    <t>-1982522616</t>
  </si>
  <si>
    <t>63</t>
  </si>
  <si>
    <t>978021191</t>
  </si>
  <si>
    <t>Otlučení cementových omítek vnitřních stěn o rozsahu do 100 %</t>
  </si>
  <si>
    <t>-523986066</t>
  </si>
  <si>
    <t>64</t>
  </si>
  <si>
    <t>978023411</t>
  </si>
  <si>
    <t>Vyškrabání spár zdiva cihelného mimo komínového</t>
  </si>
  <si>
    <t>411618299</t>
  </si>
  <si>
    <t>65</t>
  </si>
  <si>
    <t>R pol 95201</t>
  </si>
  <si>
    <t>Vystěhování sklepa a zpětné nastěhování sklepa v rámci provedení sanačních omítek</t>
  </si>
  <si>
    <t>kpl</t>
  </si>
  <si>
    <t>823698189</t>
  </si>
  <si>
    <t>997</t>
  </si>
  <si>
    <t xml:space="preserve"> Přesun sutě</t>
  </si>
  <si>
    <t>66</t>
  </si>
  <si>
    <t>997013155</t>
  </si>
  <si>
    <t>Vnitrostaveništní doprava suti a vybouraných hmot pro budovy v do 18 m s omezením mechanizace</t>
  </si>
  <si>
    <t>-94730218</t>
  </si>
  <si>
    <t>67</t>
  </si>
  <si>
    <t>997013501</t>
  </si>
  <si>
    <t>Odvoz suti a vybouraných hmot na skládku nebo meziskládku do 1 km se složením</t>
  </si>
  <si>
    <t>-797569959</t>
  </si>
  <si>
    <t>68</t>
  </si>
  <si>
    <t>997013509</t>
  </si>
  <si>
    <t>Příplatek k odvozu suti a vybouraných hmot na skládku ZKD 1 km přes 1 km</t>
  </si>
  <si>
    <t>30636802</t>
  </si>
  <si>
    <t>69</t>
  </si>
  <si>
    <t>997013831</t>
  </si>
  <si>
    <t>Poplatek za uložení stavebního směsného odpadu na skládce (skládkovné)</t>
  </si>
  <si>
    <t>82987509</t>
  </si>
  <si>
    <t>70</t>
  </si>
  <si>
    <t>997241622</t>
  </si>
  <si>
    <t>Naložení a složení suti</t>
  </si>
  <si>
    <t>444270611</t>
  </si>
  <si>
    <t>998</t>
  </si>
  <si>
    <t xml:space="preserve"> Přesun hmot</t>
  </si>
  <si>
    <t>71</t>
  </si>
  <si>
    <t>998011003</t>
  </si>
  <si>
    <t>Přesun hmot pro budovy zděné v do 24 m</t>
  </si>
  <si>
    <t>-1927067418</t>
  </si>
  <si>
    <t>PSV</t>
  </si>
  <si>
    <t xml:space="preserve"> Práce a dodávky PSV</t>
  </si>
  <si>
    <t>711</t>
  </si>
  <si>
    <t xml:space="preserve"> Izolace proti vodě, vlhkosti a plynům</t>
  </si>
  <si>
    <t>72</t>
  </si>
  <si>
    <t>711193121</t>
  </si>
  <si>
    <t>Minerální hydroizolační stěrka proti zemní vlhkosti na vodorovné ploše - izolace balkonů</t>
  </si>
  <si>
    <t>424885029</t>
  </si>
  <si>
    <t>73</t>
  </si>
  <si>
    <t>711193131</t>
  </si>
  <si>
    <t>Minerální hydroizolační stěrka proti zemní vlhkosti na svislé ploše - izolace balkonového soklu vč. systémové výztužné pásky pro napojení na vodorovnou izolaci</t>
  </si>
  <si>
    <t>1929877368</t>
  </si>
  <si>
    <t>6,0*0,3</t>
  </si>
  <si>
    <t>74</t>
  </si>
  <si>
    <t>998711203</t>
  </si>
  <si>
    <t>Přesun hmot procentní pro izolace proti vodě, vlhkosti a plynům v objektech v do 60 m</t>
  </si>
  <si>
    <t>%</t>
  </si>
  <si>
    <t>-2101295782</t>
  </si>
  <si>
    <t>713</t>
  </si>
  <si>
    <t xml:space="preserve"> Izolace tepelné</t>
  </si>
  <si>
    <t>75</t>
  </si>
  <si>
    <t>713114512</t>
  </si>
  <si>
    <t>Tepelná foukaná izolace minerální vlákna standardní objemová hmotnost vodorovná volná tl do 250 mm</t>
  </si>
  <si>
    <t>-888277384</t>
  </si>
  <si>
    <t>10,04*7,4*0,22</t>
  </si>
  <si>
    <t>5,3*16,0*0,22</t>
  </si>
  <si>
    <t>5,4*14,04*0,22</t>
  </si>
  <si>
    <t>0,45*16,0*0,22</t>
  </si>
  <si>
    <t>76</t>
  </si>
  <si>
    <t>998713203</t>
  </si>
  <si>
    <t>Přesun hmot procentní pro izolace tepelné v objektech v do 24 m</t>
  </si>
  <si>
    <t>1426877628</t>
  </si>
  <si>
    <t>741</t>
  </si>
  <si>
    <t xml:space="preserve"> Elektroinstalace</t>
  </si>
  <si>
    <t>762</t>
  </si>
  <si>
    <t xml:space="preserve"> Konstrukce tesařské</t>
  </si>
  <si>
    <t>77</t>
  </si>
  <si>
    <t>762083111</t>
  </si>
  <si>
    <t>Impregnace řeziva proti dřevokaznému hmyzu a houbám máčením třída ohrožení 1 a 2</t>
  </si>
  <si>
    <t>-132257408</t>
  </si>
  <si>
    <t>odhad</t>
  </si>
  <si>
    <t>11,5</t>
  </si>
  <si>
    <t>78</t>
  </si>
  <si>
    <t>762331912</t>
  </si>
  <si>
    <t>Vyřezání části střešní vazby průřezové plochy řeziva do 120 cm2 délky do 5 m - odhad (50%)</t>
  </si>
  <si>
    <t>1763815703</t>
  </si>
  <si>
    <t>79</t>
  </si>
  <si>
    <t>762331923</t>
  </si>
  <si>
    <t>Vyřezání části střešní vazby průřezové plochy řeziva do 224 cm2 délky do 8 m - odhad (50%)</t>
  </si>
  <si>
    <t>-288818495</t>
  </si>
  <si>
    <t>80</t>
  </si>
  <si>
    <t>762331933</t>
  </si>
  <si>
    <t>Vyřezání části střešní vazby průřezové plochy řeziva do 288 cm2 délky do 8 m - odhad (50%)</t>
  </si>
  <si>
    <t>790015420</t>
  </si>
  <si>
    <t>81</t>
  </si>
  <si>
    <t>762331943</t>
  </si>
  <si>
    <t>Vyřezání části střešní vazby průřezové plochy řeziva do 450 cm2 délky do 8 m - odhad (50%)</t>
  </si>
  <si>
    <t>40551346</t>
  </si>
  <si>
    <t>82</t>
  </si>
  <si>
    <t>762332921</t>
  </si>
  <si>
    <t>Doplnění části střešní vazby z hranolů průřezové plochy do 120 cm2 včetně materiálu - odhad (50%)</t>
  </si>
  <si>
    <t>-1176873835</t>
  </si>
  <si>
    <t>83</t>
  </si>
  <si>
    <t>762332922</t>
  </si>
  <si>
    <t>Doplnění části střešní vazby z hranolů průřezové plochy do 224 cm2 včetně materiálu - odhad (50%)</t>
  </si>
  <si>
    <t>-862763105</t>
  </si>
  <si>
    <t>84</t>
  </si>
  <si>
    <t>762332923</t>
  </si>
  <si>
    <t>Doplnění části střešní vazby z hranolů průřezové plochy do 288 cm2 včetně materiálu - odhad (50%)</t>
  </si>
  <si>
    <t>-1233061810</t>
  </si>
  <si>
    <t>85</t>
  </si>
  <si>
    <t>762332924</t>
  </si>
  <si>
    <t>Doplnění části střešní vazby z hranolů průřezové plochy do 450 cm2 včetně materiálu - odhad (50%)</t>
  </si>
  <si>
    <t>1595902461</t>
  </si>
  <si>
    <t>86</t>
  </si>
  <si>
    <t>762342214</t>
  </si>
  <si>
    <t>Montáž laťování na střechách jednoduchých sklonu do 60° osové vzdálenosti do 360 mm</t>
  </si>
  <si>
    <t>-1770728339</t>
  </si>
  <si>
    <t>5,3*6,2/2*2</t>
  </si>
  <si>
    <t>5,5*6,2/2*2</t>
  </si>
  <si>
    <t>2,6*6,2*2</t>
  </si>
  <si>
    <t>2,8*6,2/2*2</t>
  </si>
  <si>
    <t>9,1*5,2*2</t>
  </si>
  <si>
    <t>3,1*4,5/2*2</t>
  </si>
  <si>
    <t>3,5*4,0/2</t>
  </si>
  <si>
    <t>4,5*4,0</t>
  </si>
  <si>
    <t>9,3*4,2-4,2*4,2/2*2</t>
  </si>
  <si>
    <t>87</t>
  </si>
  <si>
    <t>762342441</t>
  </si>
  <si>
    <t>Montáž lišt trojúhelníkových nebo kontralatí na střechách sklonu do 60°</t>
  </si>
  <si>
    <t>-1814646044</t>
  </si>
  <si>
    <t>88</t>
  </si>
  <si>
    <t>605141050</t>
  </si>
  <si>
    <t>řezivo jehličnaté lať pevnostní třída S10 - 13 průžez 40 x 50 mm</t>
  </si>
  <si>
    <t>-727195421</t>
  </si>
  <si>
    <t>296,57*3*0,06*0,04</t>
  </si>
  <si>
    <t>285*0,06*0,04</t>
  </si>
  <si>
    <t>89</t>
  </si>
  <si>
    <t>762342812</t>
  </si>
  <si>
    <t>Demontáž laťování střech z latí osové vzdálenosti do 0,50 m</t>
  </si>
  <si>
    <t>1858268048</t>
  </si>
  <si>
    <t>90</t>
  </si>
  <si>
    <t>998762203</t>
  </si>
  <si>
    <t>Přesun hmot procentní pro kce tesařské v objektech v do 24 m</t>
  </si>
  <si>
    <t>1341152457</t>
  </si>
  <si>
    <t>764</t>
  </si>
  <si>
    <t xml:space="preserve"> Konstrukce klempířské</t>
  </si>
  <si>
    <t>91</t>
  </si>
  <si>
    <t>764001821</t>
  </si>
  <si>
    <t>Demontáž krytiny ze svitků nebo tabulí do suti</t>
  </si>
  <si>
    <t>-1463624650</t>
  </si>
  <si>
    <t>demontáž K3</t>
  </si>
  <si>
    <t>1,6*0,65</t>
  </si>
  <si>
    <t>demontáž K8</t>
  </si>
  <si>
    <t>3,3*1,4</t>
  </si>
  <si>
    <t>92</t>
  </si>
  <si>
    <t>764002841</t>
  </si>
  <si>
    <t>Demontáž oplechování horních ploch zdí a nadezdívek do suti</t>
  </si>
  <si>
    <t>-1597909392</t>
  </si>
  <si>
    <t>demontáž K6</t>
  </si>
  <si>
    <t>19,0</t>
  </si>
  <si>
    <t>14,0</t>
  </si>
  <si>
    <t>demontáž K7</t>
  </si>
  <si>
    <t>93</t>
  </si>
  <si>
    <t>764002851</t>
  </si>
  <si>
    <t>Demontáž oplechování parapetů do suti</t>
  </si>
  <si>
    <t>-2030934010</t>
  </si>
  <si>
    <t>demontáž K1</t>
  </si>
  <si>
    <t>0,6*5</t>
  </si>
  <si>
    <t>0,7*1</t>
  </si>
  <si>
    <t>0,8*4</t>
  </si>
  <si>
    <t>0,9*4</t>
  </si>
  <si>
    <t>1,0*5</t>
  </si>
  <si>
    <t>1,1*2</t>
  </si>
  <si>
    <t>1,2*9</t>
  </si>
  <si>
    <t>1,4*1</t>
  </si>
  <si>
    <t>1,7*3</t>
  </si>
  <si>
    <t>2,0*3</t>
  </si>
  <si>
    <t>2,1*2</t>
  </si>
  <si>
    <t>2,3*4</t>
  </si>
  <si>
    <t>2,5*1</t>
  </si>
  <si>
    <t>94</t>
  </si>
  <si>
    <t>764002861</t>
  </si>
  <si>
    <t>Demontáž oplechování říms a ozdobných prvků do suti</t>
  </si>
  <si>
    <t>-622421532</t>
  </si>
  <si>
    <t>demontáž K4</t>
  </si>
  <si>
    <t>26,5</t>
  </si>
  <si>
    <t>demontáž K5</t>
  </si>
  <si>
    <t>44,0</t>
  </si>
  <si>
    <t>95</t>
  </si>
  <si>
    <t>764002871</t>
  </si>
  <si>
    <t>Demontáž lemování zdí do suti</t>
  </si>
  <si>
    <t>1776387961</t>
  </si>
  <si>
    <t>demontáž K10</t>
  </si>
  <si>
    <t>35,0</t>
  </si>
  <si>
    <t>demontáž K11</t>
  </si>
  <si>
    <t>58,0</t>
  </si>
  <si>
    <t>demontáž K13</t>
  </si>
  <si>
    <t>12,0</t>
  </si>
  <si>
    <t>96</t>
  </si>
  <si>
    <t>764002881</t>
  </si>
  <si>
    <t>Demontáž lemování střešních prostupů do suti</t>
  </si>
  <si>
    <t>1469488865</t>
  </si>
  <si>
    <t>demontáž K12</t>
  </si>
  <si>
    <t>8,0</t>
  </si>
  <si>
    <t>97</t>
  </si>
  <si>
    <t>764003801</t>
  </si>
  <si>
    <t>Demontáž lemování trub, konzol, držáků, ventilačních nástavců a jiných kusových prvků do suti</t>
  </si>
  <si>
    <t>1364373968</t>
  </si>
  <si>
    <t>98</t>
  </si>
  <si>
    <t>764004801</t>
  </si>
  <si>
    <t>Demontáž podokapního žlabu do suti</t>
  </si>
  <si>
    <t>-114573110</t>
  </si>
  <si>
    <t>demontáž K9</t>
  </si>
  <si>
    <t>99</t>
  </si>
  <si>
    <t>764004861</t>
  </si>
  <si>
    <t>Demontáž svodu do suti</t>
  </si>
  <si>
    <t>241298930</t>
  </si>
  <si>
    <t>demontáž K2</t>
  </si>
  <si>
    <t>60,0</t>
  </si>
  <si>
    <t>100</t>
  </si>
  <si>
    <t>764111641</t>
  </si>
  <si>
    <t>Krytina střechy rovné drážkováním ze svitků z Pz plechu s povrchovou úpravou rš 670 mm sklonu do 30°</t>
  </si>
  <si>
    <t>-526627209</t>
  </si>
  <si>
    <t>K3</t>
  </si>
  <si>
    <t>K8</t>
  </si>
  <si>
    <t>101</t>
  </si>
  <si>
    <t>764212663</t>
  </si>
  <si>
    <t>Oplechování rovné okapové hrany z Pz s povrchovou úpravou rš 250 mm</t>
  </si>
  <si>
    <t>-1792677859</t>
  </si>
  <si>
    <t>K11</t>
  </si>
  <si>
    <t>102</t>
  </si>
  <si>
    <t>764215606</t>
  </si>
  <si>
    <t>Oplechování horních ploch a atik bez rohů z Pz plechu s povrch úpravou celoplošně lepené rš 500 mm</t>
  </si>
  <si>
    <t>-764007204</t>
  </si>
  <si>
    <t>K7</t>
  </si>
  <si>
    <t>103</t>
  </si>
  <si>
    <t>764215607</t>
  </si>
  <si>
    <t>Oplechování horních ploch a atik bez rohů z Pz plechu s povrch úpravou celoplošně lepené rš 670 mm</t>
  </si>
  <si>
    <t>1346396105</t>
  </si>
  <si>
    <t>K6</t>
  </si>
  <si>
    <t>104</t>
  </si>
  <si>
    <t>764215611</t>
  </si>
  <si>
    <t>Oplechování horních ploch a atik bez rohů z Pz s povrch úpravou celoplošně lepené rš přes 800 mm</t>
  </si>
  <si>
    <t>1723957836</t>
  </si>
  <si>
    <t>1,00*19,0</t>
  </si>
  <si>
    <t>105</t>
  </si>
  <si>
    <t>764216605</t>
  </si>
  <si>
    <t>Oplechování rovných parapetů mechanicky kotvené z Pz s povrchovou úpravou rš 400 mm</t>
  </si>
  <si>
    <t>2023951125</t>
  </si>
  <si>
    <t>K1</t>
  </si>
  <si>
    <t>106</t>
  </si>
  <si>
    <t>764218624</t>
  </si>
  <si>
    <t>Oplechování rovné římsy celoplošně lepené z Pz s upraveným povrchem rš 330 mm</t>
  </si>
  <si>
    <t>1016064771</t>
  </si>
  <si>
    <t>K4</t>
  </si>
  <si>
    <t>1,4*3</t>
  </si>
  <si>
    <t>2,5*2</t>
  </si>
  <si>
    <t>2,8*4</t>
  </si>
  <si>
    <t>107</t>
  </si>
  <si>
    <t>764218625</t>
  </si>
  <si>
    <t>Oplechování rovné římsy celoplošně lepené z Pz s upraveným povrchem rš 400 mm</t>
  </si>
  <si>
    <t>-512823660</t>
  </si>
  <si>
    <t>K5</t>
  </si>
  <si>
    <t>108</t>
  </si>
  <si>
    <t>764311606</t>
  </si>
  <si>
    <t>Lemování rovných zdí střech s krytinou prejzovou nebo vlnitou  z Pz s povrchovou úpravou rš 500 mm</t>
  </si>
  <si>
    <t>1954359936</t>
  </si>
  <si>
    <t>K13</t>
  </si>
  <si>
    <t>přístavba</t>
  </si>
  <si>
    <t>8,3</t>
  </si>
  <si>
    <t>109</t>
  </si>
  <si>
    <t>764312614</t>
  </si>
  <si>
    <t>Spodní lemování rovných zdí střech s krytinou skládanou z Pz s povrchovou úpravou rš 330 mm</t>
  </si>
  <si>
    <t>889068842</t>
  </si>
  <si>
    <t>K10</t>
  </si>
  <si>
    <t>110</t>
  </si>
  <si>
    <t>764316603</t>
  </si>
  <si>
    <t>Lemování ventilačních nástavců z Pz s povrch úpravou na prejzové nebo vlnité krytině D do 150 mm</t>
  </si>
  <si>
    <t>2045629962</t>
  </si>
  <si>
    <t>K12</t>
  </si>
  <si>
    <t>111</t>
  </si>
  <si>
    <t>764511602</t>
  </si>
  <si>
    <t>Žlab podokapní půlkruhový z Pz s povrchovou úpravou rš 330 mm</t>
  </si>
  <si>
    <t>1823673595</t>
  </si>
  <si>
    <t>K9</t>
  </si>
  <si>
    <t>112</t>
  </si>
  <si>
    <t>764511643</t>
  </si>
  <si>
    <t>Kotlík oválný (trychtýřový) pro podokapní žlaby z Pz s povrchovou úpravou 330/125 mm</t>
  </si>
  <si>
    <t>1506508452</t>
  </si>
  <si>
    <t>6,0</t>
  </si>
  <si>
    <t>113</t>
  </si>
  <si>
    <t>764518623</t>
  </si>
  <si>
    <t>Svody kruhové včetně objímek, kolen, odskoků z Pz s povrchovou úpravou průměru 125 mm</t>
  </si>
  <si>
    <t>-40415430</t>
  </si>
  <si>
    <t>K2</t>
  </si>
  <si>
    <t>114</t>
  </si>
  <si>
    <t>998764203</t>
  </si>
  <si>
    <t>Přesun hmot procentní pro konstrukce klempířské v objektech v do 24 m</t>
  </si>
  <si>
    <t>-581899633</t>
  </si>
  <si>
    <t>765</t>
  </si>
  <si>
    <t xml:space="preserve"> Krytina skládaná</t>
  </si>
  <si>
    <t>115</t>
  </si>
  <si>
    <t>765111201</t>
  </si>
  <si>
    <t>Montáž okapního větracího pásu</t>
  </si>
  <si>
    <t>222183123</t>
  </si>
  <si>
    <t>116</t>
  </si>
  <si>
    <t>596602320</t>
  </si>
  <si>
    <t>pás ochranný větrací okapní plastový 500/10 cm (v barvě)</t>
  </si>
  <si>
    <t>-1141946158</t>
  </si>
  <si>
    <t>117</t>
  </si>
  <si>
    <t>765113011</t>
  </si>
  <si>
    <t>Krytina keramická drážková velkoformátová režná sklonu do 30° na sucho</t>
  </si>
  <si>
    <t>-1434003266</t>
  </si>
  <si>
    <t>118</t>
  </si>
  <si>
    <t>765113311</t>
  </si>
  <si>
    <t>Krytina keramická drážková hřeben z hřebenáčů režných na sucho s větracím pásem kovovým</t>
  </si>
  <si>
    <t>1126748802</t>
  </si>
  <si>
    <t>16,45+8,95+5,3</t>
  </si>
  <si>
    <t>7,6*2</t>
  </si>
  <si>
    <t>119</t>
  </si>
  <si>
    <t>765113412</t>
  </si>
  <si>
    <t>Krytina keramická úžlabí na plech na sucho s těsnicím pásem</t>
  </si>
  <si>
    <t>-704562506</t>
  </si>
  <si>
    <t>6,2*2</t>
  </si>
  <si>
    <t>7,5+5,0</t>
  </si>
  <si>
    <t>2,8+3,8</t>
  </si>
  <si>
    <t>4,2+4,3</t>
  </si>
  <si>
    <t>120</t>
  </si>
  <si>
    <t>765113911</t>
  </si>
  <si>
    <t>Příplatek ke krytině keramické za sklon přes 30° do 40°</t>
  </si>
  <si>
    <t>-935155904</t>
  </si>
  <si>
    <t>121</t>
  </si>
  <si>
    <t>765115012</t>
  </si>
  <si>
    <t>Montáž keramické speciální tašky (větrací, protisněhové, prostupové) drážkové maloformátové na sucho</t>
  </si>
  <si>
    <t>1484920475</t>
  </si>
  <si>
    <t>122</t>
  </si>
  <si>
    <t>596605220</t>
  </si>
  <si>
    <t>taška ražená režná Francouzská 14 protisněhová 24,5x40,5 cm</t>
  </si>
  <si>
    <t>-678402481</t>
  </si>
  <si>
    <t>123</t>
  </si>
  <si>
    <t>765121801</t>
  </si>
  <si>
    <t>Demontáž krytiny betonové sklonu do 30° na sucho do suti</t>
  </si>
  <si>
    <t>-1124802907</t>
  </si>
  <si>
    <t>124</t>
  </si>
  <si>
    <t>765125421</t>
  </si>
  <si>
    <t>Montáž bezpečnostního háku pro betonovou krytinu</t>
  </si>
  <si>
    <t>-1827714323</t>
  </si>
  <si>
    <t>125</t>
  </si>
  <si>
    <t>592440520</t>
  </si>
  <si>
    <t>sada bezpečnostního háku (bez tašky)</t>
  </si>
  <si>
    <t>810483719</t>
  </si>
  <si>
    <t>126</t>
  </si>
  <si>
    <t>765191011</t>
  </si>
  <si>
    <t>Montáž pojistné hydroizolační fólie kladené ve sklonu do 30° volně na krokve</t>
  </si>
  <si>
    <t>-1150623814</t>
  </si>
  <si>
    <t>127</t>
  </si>
  <si>
    <t>283292950</t>
  </si>
  <si>
    <t>membrána podstřešní JUTADACH 150 g/m2 s aplikovanou spojovací páskou</t>
  </si>
  <si>
    <t>1888846372</t>
  </si>
  <si>
    <t>128</t>
  </si>
  <si>
    <t>765191091</t>
  </si>
  <si>
    <t>Příplatek k cenám montáže pojistné hydroizolační fólie za sklon přes 30°</t>
  </si>
  <si>
    <t>-1746649264</t>
  </si>
  <si>
    <t>129</t>
  </si>
  <si>
    <t>998765203</t>
  </si>
  <si>
    <t>Přesun hmot procentní pro krytiny skládané v objektech v do 24 m</t>
  </si>
  <si>
    <t>-2092790618</t>
  </si>
  <si>
    <t>766</t>
  </si>
  <si>
    <t xml:space="preserve"> Konstrukce truhlářské</t>
  </si>
  <si>
    <t>130</t>
  </si>
  <si>
    <t>766622111</t>
  </si>
  <si>
    <t>Montáž plastových oken plochy přes 1 m2 pevných výšky do 1,5 m s rámem do dřevěné kce</t>
  </si>
  <si>
    <t>439023904</t>
  </si>
  <si>
    <t>sklep</t>
  </si>
  <si>
    <t>0,9*0,7*2</t>
  </si>
  <si>
    <t>strojovna výtahu</t>
  </si>
  <si>
    <t>0,9*0,6*2</t>
  </si>
  <si>
    <t>131</t>
  </si>
  <si>
    <t>611301005</t>
  </si>
  <si>
    <t>Okno plastové bílé dvoukřídlové 900/700mm, otevíravé a sklápěcí, dvojsklo, součástí je vnitřní plastový parapet</t>
  </si>
  <si>
    <t>-360620598</t>
  </si>
  <si>
    <t>okno sklepní</t>
  </si>
  <si>
    <t>132</t>
  </si>
  <si>
    <t>611301006</t>
  </si>
  <si>
    <t>Okno plastové bílé dvoukřídlové 800/700mm, otevíravé a sklápěcí, dvojsklo, součástí je vnitřní plastový parapet</t>
  </si>
  <si>
    <t>1421608146</t>
  </si>
  <si>
    <t>0,8*0,7*2</t>
  </si>
  <si>
    <t>133</t>
  </si>
  <si>
    <t>611301007</t>
  </si>
  <si>
    <t>Okno plastové bílé jednokřídlové 900/600mm, sklápěcí, dvojsklo, součástí je vnitřní plastový parapet</t>
  </si>
  <si>
    <t>123828820</t>
  </si>
  <si>
    <t>134</t>
  </si>
  <si>
    <t>998766203</t>
  </si>
  <si>
    <t>Přesun hmot procentní pro konstrukce truhlářské v objektech v do 24 m</t>
  </si>
  <si>
    <t>-388448526</t>
  </si>
  <si>
    <t>767</t>
  </si>
  <si>
    <t xml:space="preserve"> Konstrukce zámečnické</t>
  </si>
  <si>
    <t>135</t>
  </si>
  <si>
    <t>R pol 76701</t>
  </si>
  <si>
    <t>Demontáž a po zateplení fasády objektu zpětná montáž ochranné stříšky nad hlavním vstupem do objektu vč. prodloužení kotevních prvků o tl.zateplení (120mm), nový nátěr, makrolon, rozměr 2500x1300mm - dle popisu výr.č.Z01</t>
  </si>
  <si>
    <t>-1517757008</t>
  </si>
  <si>
    <t>136</t>
  </si>
  <si>
    <t>R pol 76702</t>
  </si>
  <si>
    <t>Demontáž a po zateplení fasády objektu zpětná montáž ochranné stříšky nad vstupem do výtahu vč.prodloužení kotevních prvků o tl.zateplení (120mm), ocel kce očištěna a opatřena novým nátěrem, makrolon, půdorysný rozměr 1750x1300m - dle popisu výr.č.Z02</t>
  </si>
  <si>
    <t>340497207</t>
  </si>
  <si>
    <t>137</t>
  </si>
  <si>
    <t>R pol 76703</t>
  </si>
  <si>
    <t xml:space="preserve">Demontáž a po zateplení fasády zpětná montáž kovového vícesložkového komína vč. prodloužení kotvení a vodorovné části kouřovodu o tloušťku zateplení (120mm), délka komína 15,0 m - dle popisu výr.č.Z03_x000D_
</t>
  </si>
  <si>
    <t>1129848256</t>
  </si>
  <si>
    <t>138</t>
  </si>
  <si>
    <t>R pol 76704</t>
  </si>
  <si>
    <t xml:space="preserve">Repase stávajícího ocelového únikového schodiště na JZ fasádě objektu, očištění od rzi a opatření novým barevným nátěrem - dle popisu výr.č.Z04_x000D_
</t>
  </si>
  <si>
    <t>2097541810</t>
  </si>
  <si>
    <t>139</t>
  </si>
  <si>
    <t>R pol 76705</t>
  </si>
  <si>
    <t>Dodávka a montáž ocelového zábradlí balkonových dveří, ocelové prvky zábradlí budou z plného materiálu o pr.200mm2 a velikost ok 150/250mm, rám z jaklu 80/40/2mm, vodorovné prvky pásovina 50/4mm a svislé prvky kulatina průměru 16mm - dle popisu výr.č.Z05</t>
  </si>
  <si>
    <t>kg</t>
  </si>
  <si>
    <t>-341854980</t>
  </si>
  <si>
    <t>140</t>
  </si>
  <si>
    <t>R pol 76706</t>
  </si>
  <si>
    <t>Demontáž a po zateplení zpětná montáž ochranné stříšky a_x000D_
zábradlí balkonu ve 2.NP vč. prodloužení kotevních prvků a zkrácení bočních stěn zábradlí a střešních nosníků o tl. zateplení (120mm), 6000x1700mm, nový nátěr, makrolon - dle popisu výr.č.Z06</t>
  </si>
  <si>
    <t>-205936312</t>
  </si>
  <si>
    <t>141</t>
  </si>
  <si>
    <t>R pol 76708</t>
  </si>
  <si>
    <t xml:space="preserve">Demontáž a po zateplení fasády zpětná montáž nových plastových větracích mřížek vč. prodloužení kotevních prvků o tl. zateplení (120mm) - dle popisu výr.č.Z08_x000D_
</t>
  </si>
  <si>
    <t>217553419</t>
  </si>
  <si>
    <t>142</t>
  </si>
  <si>
    <t>R pol 76709</t>
  </si>
  <si>
    <t xml:space="preserve">Demontáž a po zateplení fasády zpětná montáž vlajkových držáků vč.prodloužení kotevních prvků o tl. zateplení. Očištění od rzi a opatření novým barevným nátěrem - JV fasáda - dle popisu výr.č.Z09_x000D_
</t>
  </si>
  <si>
    <t>2004573773</t>
  </si>
  <si>
    <t>143</t>
  </si>
  <si>
    <t>R pol 76710</t>
  </si>
  <si>
    <t xml:space="preserve">Demontáž a po zateplení fasády zpětná montáž označení provozovny vč. prodloužení kotevních výložníků o tl. zateplení (120mm) - dle popisu výr.č.Z10_x000D_
</t>
  </si>
  <si>
    <t>-589360001</t>
  </si>
  <si>
    <t>144</t>
  </si>
  <si>
    <t>R pol 76711</t>
  </si>
  <si>
    <t xml:space="preserve">Demontáž a po zateplení fasády zpětná montáž ochranných mříží oken do zázemí kuchyně včetně prodloužení kotevních prvků o tl. zateplení. Očištění od rzi a opatření novým barevným nátěrem - dle popisu výr.č.Z11_x000D_
</t>
  </si>
  <si>
    <t>574952964</t>
  </si>
  <si>
    <t>145</t>
  </si>
  <si>
    <t>R pol 76712</t>
  </si>
  <si>
    <t xml:space="preserve">Demontáž a po zateplení fasády zpětná montáž vnějšího osvětlení včetně prodloužení kotevních výložníků a přívodního kabelu o tl. zateplení (120mm) - dle popisu vý.č.Z12_x000D_
</t>
  </si>
  <si>
    <t>1614893024</t>
  </si>
  <si>
    <t>146</t>
  </si>
  <si>
    <t>R pol 76713.1</t>
  </si>
  <si>
    <t xml:space="preserve">Ocelová krycí dvířka skříňky HUP vč.osazovacího rámečku do KZS JV fasády, jednokřídlová otvíravá, barva shodná s barevným řešením fasády, zámek jazýčkový na čtyřhran, rozměr dvířek 600/600mm - dle popisu vý.č.Z13_x000D_
</t>
  </si>
  <si>
    <t>1682109192</t>
  </si>
  <si>
    <t>147</t>
  </si>
  <si>
    <t>R pol 76713.2</t>
  </si>
  <si>
    <t xml:space="preserve">Ocelová krycí dvířka skříňky HUP vč.osazovacího rámečku do KZS JV fasády, jednokřídlová otvíravá, barva shodná s barevným řešením fasády, zámek jazýčkový na čtyřhran, rozměr dvířek 400/400mm - dle popisu vý.č.Z13_x000D_
</t>
  </si>
  <si>
    <t>-557285090</t>
  </si>
  <si>
    <t>148</t>
  </si>
  <si>
    <t>R pol 76714</t>
  </si>
  <si>
    <t xml:space="preserve">Demontáž a po zateplení fasády zpětná montáž vypínačů vnějšího osvětlení vč. prodloužení kotevních prvků a přívodního kabelu o tl.zateplení (120mm) - dle popisu vý.č.Z14_x000D_
</t>
  </si>
  <si>
    <t>1817219007</t>
  </si>
  <si>
    <t>149</t>
  </si>
  <si>
    <t>R pol 76715</t>
  </si>
  <si>
    <t xml:space="preserve">Demontáž a po zateplení fasády zpětná montáž čidel vytápění vč.prodloužení kotevních prvků a přívodního kabelu o tl. zateplení (120mm) - dle popisu vý.č.Z15_x000D_
</t>
  </si>
  <si>
    <t>687598571</t>
  </si>
  <si>
    <t>150</t>
  </si>
  <si>
    <t>R pol 76716</t>
  </si>
  <si>
    <t xml:space="preserve">Demontáž nefunkčních ocelových konzol na fasádách po původním zařízení - dle popisu vý.č.Z16_x000D_
</t>
  </si>
  <si>
    <t>-823699078</t>
  </si>
  <si>
    <t>151</t>
  </si>
  <si>
    <t>998767203</t>
  </si>
  <si>
    <t>Přesun hmot procentní pro zámečnické konstrukce v objektech v do 24 m</t>
  </si>
  <si>
    <t>2140061270</t>
  </si>
  <si>
    <t>771</t>
  </si>
  <si>
    <t xml:space="preserve"> Podlahy z dlaždic</t>
  </si>
  <si>
    <t>152</t>
  </si>
  <si>
    <t>771473114</t>
  </si>
  <si>
    <t>Montáž soklíků z dlaždic keramických lepených rovných v do 150 mm</t>
  </si>
  <si>
    <t>-108470341</t>
  </si>
  <si>
    <t>153</t>
  </si>
  <si>
    <t>771574115</t>
  </si>
  <si>
    <t>Montáž podlah keramických režných hladkých lepených flexibilním lepidlem do 22 ks/m2</t>
  </si>
  <si>
    <t>365939632</t>
  </si>
  <si>
    <t>154</t>
  </si>
  <si>
    <t>597614340</t>
  </si>
  <si>
    <t>dlaždice keramické slinuté neglazované mrazuvzdorné TAURUS Granit Rio Negro S 29,8 x 29,8 x 0,9 cm</t>
  </si>
  <si>
    <t>-1596144815</t>
  </si>
  <si>
    <t>155</t>
  </si>
  <si>
    <t>771579192</t>
  </si>
  <si>
    <t>Příplatek k montáž podlah keramických za omezený prostor</t>
  </si>
  <si>
    <t>-1953336267</t>
  </si>
  <si>
    <t>156</t>
  </si>
  <si>
    <t>771579196</t>
  </si>
  <si>
    <t>Příplatek k montáž podlah keramických za spárování tmelem dvousložkovým</t>
  </si>
  <si>
    <t>-191354544</t>
  </si>
  <si>
    <t>157</t>
  </si>
  <si>
    <t>771591111</t>
  </si>
  <si>
    <t>Podlahy penetrace podkladu</t>
  </si>
  <si>
    <t>1624142924</t>
  </si>
  <si>
    <t>0,3*6,0</t>
  </si>
  <si>
    <t>158</t>
  </si>
  <si>
    <t>998771203</t>
  </si>
  <si>
    <t>Přesun hmot procentní pro podlahy z dlaždic v objektech v do 24 m</t>
  </si>
  <si>
    <t>644162620</t>
  </si>
  <si>
    <t>783</t>
  </si>
  <si>
    <t xml:space="preserve"> Dokončovací práce</t>
  </si>
  <si>
    <t>159</t>
  </si>
  <si>
    <t>783334201</t>
  </si>
  <si>
    <t>Základní antikorozní jednonásobný epoxidový nátěr zámečnických konstrukcí</t>
  </si>
  <si>
    <t>-895465518</t>
  </si>
  <si>
    <t>160</t>
  </si>
  <si>
    <t>783335101</t>
  </si>
  <si>
    <t>Mezinátěr jednonásobný epoxidový mezinátěr zámečnických konstrukcí</t>
  </si>
  <si>
    <t>-898827159</t>
  </si>
  <si>
    <t>161</t>
  </si>
  <si>
    <t>783337101</t>
  </si>
  <si>
    <t>Krycí jednonásobný epoxidový nátěr zámečnických konstrukcí</t>
  </si>
  <si>
    <t>-1963712645</t>
  </si>
  <si>
    <t>162</t>
  </si>
  <si>
    <t>783809217</t>
  </si>
  <si>
    <t>Montáž plošných ozdobných prvků nepravidelného tvaru průměru nebo výšky (šířky) do 800 mm na fasády</t>
  </si>
  <si>
    <t>2056325114</t>
  </si>
  <si>
    <t>163</t>
  </si>
  <si>
    <t>783809235</t>
  </si>
  <si>
    <t>Montáž ornamentových ozdobných prvků s délkovým rozměrem výšky (šířky) do 350 mm na fasády</t>
  </si>
  <si>
    <t>475558255</t>
  </si>
  <si>
    <t>odečet hlavní římsy pod střechou</t>
  </si>
  <si>
    <t>(8,0+5,3+11,2+2,5+4,5+4,5+8,2+5,2)</t>
  </si>
  <si>
    <t>164</t>
  </si>
  <si>
    <t>581249190</t>
  </si>
  <si>
    <t>římsy s ornamentem, lišta štukovářímsová - mašličková  20 x 3 cm</t>
  </si>
  <si>
    <t>994307338</t>
  </si>
  <si>
    <t>165</t>
  </si>
  <si>
    <t>283741460</t>
  </si>
  <si>
    <t>fasádní dekorační profily plošné</t>
  </si>
  <si>
    <t>577365593</t>
  </si>
  <si>
    <t>VRN</t>
  </si>
  <si>
    <t xml:space="preserve"> Vedlejší rozpočtové náklady</t>
  </si>
  <si>
    <t>VRN1</t>
  </si>
  <si>
    <t xml:space="preserve"> Průzkumné, geodetické a projektové práce</t>
  </si>
  <si>
    <t>166</t>
  </si>
  <si>
    <t>011002000</t>
  </si>
  <si>
    <t>Průzkumné práce</t>
  </si>
  <si>
    <t>1024</t>
  </si>
  <si>
    <t>-447983305</t>
  </si>
  <si>
    <t>167</t>
  </si>
  <si>
    <t>012103000</t>
  </si>
  <si>
    <t>Geodetické práce před výstavbou - vytýčení inženýrských sítí</t>
  </si>
  <si>
    <t>1196084296</t>
  </si>
  <si>
    <t>168</t>
  </si>
  <si>
    <t>013254000</t>
  </si>
  <si>
    <t>Dokumentace skutečného provedení stavby</t>
  </si>
  <si>
    <t>1720507983</t>
  </si>
  <si>
    <t>VRN3</t>
  </si>
  <si>
    <t xml:space="preserve"> Zařízení staveniště</t>
  </si>
  <si>
    <t>169</t>
  </si>
  <si>
    <t>032002000</t>
  </si>
  <si>
    <t>Zařízení staveniště</t>
  </si>
  <si>
    <t>1649623619</t>
  </si>
  <si>
    <t>170</t>
  </si>
  <si>
    <t>032103000</t>
  </si>
  <si>
    <t>Náklady na stavební kontejner a mobilní WC</t>
  </si>
  <si>
    <t>2073378268</t>
  </si>
  <si>
    <t>171</t>
  </si>
  <si>
    <t>032503000</t>
  </si>
  <si>
    <t>Náklady na sklad materiálu</t>
  </si>
  <si>
    <t>-585392482</t>
  </si>
  <si>
    <t>172</t>
  </si>
  <si>
    <t>033002000</t>
  </si>
  <si>
    <t>Voda na mytí</t>
  </si>
  <si>
    <t>-1810320257</t>
  </si>
  <si>
    <t>173</t>
  </si>
  <si>
    <t>034002000</t>
  </si>
  <si>
    <t>Zabezpečení staveniště - oplocení proti vstupu nepovolaných osob, 2,5m od lešení</t>
  </si>
  <si>
    <t>-1118510315</t>
  </si>
  <si>
    <t>174</t>
  </si>
  <si>
    <t>034503000</t>
  </si>
  <si>
    <t>Informační cedulky na staveništi</t>
  </si>
  <si>
    <t>2132894621</t>
  </si>
  <si>
    <t>VRN4</t>
  </si>
  <si>
    <t xml:space="preserve"> Inženýrská činnost</t>
  </si>
  <si>
    <t>175</t>
  </si>
  <si>
    <t>043194000</t>
  </si>
  <si>
    <t>Revize elektrických zařízení na staveništi</t>
  </si>
  <si>
    <t>1877378438</t>
  </si>
  <si>
    <t>VRN7</t>
  </si>
  <si>
    <t xml:space="preserve"> Provozní vlivy</t>
  </si>
  <si>
    <t>176</t>
  </si>
  <si>
    <t>071002000</t>
  </si>
  <si>
    <t>Provoz investora, třetích osob</t>
  </si>
  <si>
    <t>767346912</t>
  </si>
  <si>
    <t>SO-02 - Bleskosvod</t>
  </si>
  <si>
    <t>PSV - Práce a dodávky PSV</t>
  </si>
  <si>
    <t xml:space="preserve">    741 - Elektroinstalace - silnoproud</t>
  </si>
  <si>
    <t>M - Práce a dodávky M</t>
  </si>
  <si>
    <t xml:space="preserve">    46-M - Zemní práce při extr.mont.pracích</t>
  </si>
  <si>
    <t>HZS - Hodinové zúčtovací sazby</t>
  </si>
  <si>
    <t>Práce a dodávky PSV</t>
  </si>
  <si>
    <t>Elektroinstalace - silnoproud</t>
  </si>
  <si>
    <t>741120101R</t>
  </si>
  <si>
    <t>Přeložení stávajících kabelových vedení na vnějším plášti budovy do ochranných trubek pod zateplení</t>
  </si>
  <si>
    <t>"hlavní budova"145</t>
  </si>
  <si>
    <t>354101020R</t>
  </si>
  <si>
    <t>Drobný elektromateriál (trubky, kabely, spojky atd.)</t>
  </si>
  <si>
    <t>sou</t>
  </si>
  <si>
    <t>741310101R</t>
  </si>
  <si>
    <t>vypínač (polo)zapuštěný bezšroubové připojení 1-jednopólový - přemístění na zateplení vč. prodloužení přívodu</t>
  </si>
  <si>
    <t>"hlavní budova"2</t>
  </si>
  <si>
    <t>741370002R</t>
  </si>
  <si>
    <t>svítidlo žárovkové přisazené 1 zdroj se sklem - přemístění na zateplení vč. prodloužení přívodního kabelu</t>
  </si>
  <si>
    <t>741410021</t>
  </si>
  <si>
    <t>Montáž vodič uzemňovací pásek průřezu do 120 mm2 v městské zástavbě v zemi</t>
  </si>
  <si>
    <t>"hlavní budova"36</t>
  </si>
  <si>
    <t>"přístavba"16+16+8</t>
  </si>
  <si>
    <t>354420620</t>
  </si>
  <si>
    <t>pás zemnící 30 x 4 mm FeZn</t>
  </si>
  <si>
    <t>"hlavní budova"36*0,95</t>
  </si>
  <si>
    <t>"přístavba"(16+16+8)*0,95</t>
  </si>
  <si>
    <t>741410041</t>
  </si>
  <si>
    <t>Montáž vodič uzemňovací drát nebo lano D do 10 mm v městské zástavbě</t>
  </si>
  <si>
    <t>"hlavní budova"12</t>
  </si>
  <si>
    <t>"přístavba"9</t>
  </si>
  <si>
    <t>354410730</t>
  </si>
  <si>
    <t>drát průměr 10 mm FeZn</t>
  </si>
  <si>
    <t>"hlavní budova"12*0,62</t>
  </si>
  <si>
    <t>"přístavba"9*0,62</t>
  </si>
  <si>
    <t>741420001</t>
  </si>
  <si>
    <t>Montáž drát nebo lano hromosvodné svodové D do 10 mm s podpěrou</t>
  </si>
  <si>
    <t>"hlavní budova"15+9+10+10+16+3+3+3+3+10+10+6+10+5+6+10+8+10+8+10+12</t>
  </si>
  <si>
    <t>"přístavba"8+8+16+16+20</t>
  </si>
  <si>
    <t>354410770</t>
  </si>
  <si>
    <t>drát průměr 8 mm AlMgSi</t>
  </si>
  <si>
    <t>245,000*0,135</t>
  </si>
  <si>
    <t>354414900</t>
  </si>
  <si>
    <t>podpěra vedení PV15 FeZn na hřebenáče a prejzovou krytinu 120 mm</t>
  </si>
  <si>
    <t>354415500</t>
  </si>
  <si>
    <t>podpěra vedení PV22 FeZn na lepenkovou krytinu a eternit 100 mm</t>
  </si>
  <si>
    <t>"hlavní budova"37</t>
  </si>
  <si>
    <t>354414150</t>
  </si>
  <si>
    <t>podpěra vedení PV 1b 15 FeZn do zdiva 150 mm</t>
  </si>
  <si>
    <t>354415600R</t>
  </si>
  <si>
    <t>podpěra vedení PV21  na rovné střechy</t>
  </si>
  <si>
    <t>"hlavní budova"15</t>
  </si>
  <si>
    <t>"přístavba"16+16+8+8</t>
  </si>
  <si>
    <t>741420011R</t>
  </si>
  <si>
    <t>Demontáž drát nebo lano hromosvodné svodové D do 10 mm</t>
  </si>
  <si>
    <t>"hlavní budova"185</t>
  </si>
  <si>
    <t>741420021</t>
  </si>
  <si>
    <t>Montáž svorka hromosvodná se 2 šrouby</t>
  </si>
  <si>
    <t>354418850</t>
  </si>
  <si>
    <t>svorka spojovací SS pro lano D8-10 mm</t>
  </si>
  <si>
    <t>"hlavní budova"40</t>
  </si>
  <si>
    <t>"přístavba"24</t>
  </si>
  <si>
    <t>Mezisoučet SS</t>
  </si>
  <si>
    <t>354419050</t>
  </si>
  <si>
    <t>svorka připojovací SOc k připojení okapových žlabů</t>
  </si>
  <si>
    <t>354419960</t>
  </si>
  <si>
    <t>svorka odbočovací a spojovací SR 3a pro spojování kruhových a páskových vodičů    FeZn</t>
  </si>
  <si>
    <t>"přístavba"6+4</t>
  </si>
  <si>
    <t>Mezisoučet SR 03a</t>
  </si>
  <si>
    <t>741420022</t>
  </si>
  <si>
    <t>Montáž svorka hromosvodná se 3 šrouby</t>
  </si>
  <si>
    <t>354418750</t>
  </si>
  <si>
    <t>svorka křížová SK pro vodič D6-10 mm</t>
  </si>
  <si>
    <t>"hlavní budova"1</t>
  </si>
  <si>
    <t>"přístavba"0</t>
  </si>
  <si>
    <t>Mezisoučet SK</t>
  </si>
  <si>
    <t>354418950</t>
  </si>
  <si>
    <t>svorka připojovací SP1 k připojení kovových částí</t>
  </si>
  <si>
    <t>354419250</t>
  </si>
  <si>
    <t>svorka zkušební SZ pro lano D6-12 mm   FeZn</t>
  </si>
  <si>
    <t>"hlavní budova"8</t>
  </si>
  <si>
    <t>"přístavba"3</t>
  </si>
  <si>
    <t>Mezisoučet SZ</t>
  </si>
  <si>
    <t>354418600</t>
  </si>
  <si>
    <t>svorka SJ 1 k jímací tyči-4 šrouby</t>
  </si>
  <si>
    <t>354420040</t>
  </si>
  <si>
    <t>svorka na potrubí ST 09  4"      - 115mm   FeZn</t>
  </si>
  <si>
    <t>"hlavní budova"3</t>
  </si>
  <si>
    <t>Mezisoučet ST 09</t>
  </si>
  <si>
    <t>741420051</t>
  </si>
  <si>
    <t>Montáž vedení hromosvodné-úhelník nebo trubka s držáky do zdiva</t>
  </si>
  <si>
    <t>354418310</t>
  </si>
  <si>
    <t>úhelník ochranný OU 2.0 na ochranu svodu 2 m</t>
  </si>
  <si>
    <t>354418360</t>
  </si>
  <si>
    <t>držák ochranného úhelníku do zdiva DOU FeZn</t>
  </si>
  <si>
    <t>"hlavní budova"8*2</t>
  </si>
  <si>
    <t>"přístavba"3*2</t>
  </si>
  <si>
    <t>741420083</t>
  </si>
  <si>
    <t>Montáž vedení hromosvodné-štítek k označení svodu</t>
  </si>
  <si>
    <t>354421100</t>
  </si>
  <si>
    <t>štítek plastový č. 31 -  čísla svodů</t>
  </si>
  <si>
    <t>741430002</t>
  </si>
  <si>
    <t>Montáž tyč jímací délky do 3 m na konstrukci zděnou</t>
  </si>
  <si>
    <t>"hlavní budova"9</t>
  </si>
  <si>
    <t>"přístavba"2</t>
  </si>
  <si>
    <t>354410650</t>
  </si>
  <si>
    <t>tyč jímací s rovným koncem JR 1,5 1500 mm FeZn</t>
  </si>
  <si>
    <t>354421030</t>
  </si>
  <si>
    <t>stříška ochranná horní OSH Cu</t>
  </si>
  <si>
    <t>741810002</t>
  </si>
  <si>
    <t>Celková prohlídka elektrického rozvodu a výchozí revize zařízení do 500 000,- Kč</t>
  </si>
  <si>
    <t>"hlavní budova"0,6</t>
  </si>
  <si>
    <t>"přístavba"0,4</t>
  </si>
  <si>
    <t>Práce a dodávky M</t>
  </si>
  <si>
    <t>46-M</t>
  </si>
  <si>
    <t>Zemní práce při extr.mont.pracích</t>
  </si>
  <si>
    <t>460010025</t>
  </si>
  <si>
    <t>Vytyčení trasy inženýrských sítí v zastavěném prostoru</t>
  </si>
  <si>
    <t>km</t>
  </si>
  <si>
    <t>"hlavní budova"0,036</t>
  </si>
  <si>
    <t>460150053</t>
  </si>
  <si>
    <t>Hloubení kabelových zapažených i nezapažených rýh ručně š 40 cm, hl 70 cm, v hornině tř 3</t>
  </si>
  <si>
    <t>460560053</t>
  </si>
  <si>
    <t>Zásyp rýh ručně šířky 40 cm, hloubky 70 cm, z horniny třídy 3</t>
  </si>
  <si>
    <t>HZS</t>
  </si>
  <si>
    <t>Hodinové zúčtovací sazby</t>
  </si>
  <si>
    <t>HZS2222</t>
  </si>
  <si>
    <t>Hodinová zúčtovací sazba elektrikář odborný</t>
  </si>
  <si>
    <t>hod</t>
  </si>
  <si>
    <t>262144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</si>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</sst>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color rgb="FFFF0000"/>
      <name val="Trebuchet MS"/>
    </font>
    <font>
      <sz val="8"/>
      <color rgb="FF800080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3" borderId="0" xfId="0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horizontal="left" vertical="center"/>
    </xf>
    <xf numFmtId="0" fontId="16" fillId="3" borderId="0" xfId="1" applyFont="1" applyFill="1" applyAlignment="1" applyProtection="1">
      <alignment vertical="center"/>
    </xf>
    <xf numFmtId="0" fontId="49" fillId="3" borderId="0" xfId="1" applyFill="1"/>
    <xf numFmtId="0" fontId="0" fillId="3" borderId="0" xfId="0" applyFill="1"/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4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9" fillId="0" borderId="0" xfId="0" applyFont="1" applyBorder="1" applyAlignment="1" applyProtection="1">
      <alignment horizontal="left" vertical="center"/>
    </xf>
    <xf numFmtId="0" fontId="3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horizontal="left" vertical="center"/>
    </xf>
    <xf numFmtId="0" fontId="3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41" fillId="0" borderId="0" xfId="0" applyFont="1" applyBorder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4" fontId="5" fillId="0" borderId="0" xfId="0" applyNumberFormat="1" applyFont="1" applyBorder="1" applyAlignment="1" applyProtection="1"/>
    <xf numFmtId="0" fontId="0" fillId="0" borderId="0" xfId="0" applyAlignment="1" applyProtection="1">
      <alignment vertical="top"/>
      <protection locked="0"/>
    </xf>
    <xf numFmtId="0" fontId="42" fillId="0" borderId="29" xfId="0" applyFont="1" applyBorder="1" applyAlignment="1" applyProtection="1">
      <alignment vertical="center" wrapText="1"/>
      <protection locked="0"/>
    </xf>
    <xf numFmtId="0" fontId="42" fillId="0" borderId="30" xfId="0" applyFont="1" applyBorder="1" applyAlignment="1" applyProtection="1">
      <alignment vertical="center" wrapText="1"/>
      <protection locked="0"/>
    </xf>
    <xf numFmtId="0" fontId="42" fillId="0" borderId="31" xfId="0" applyFont="1" applyBorder="1" applyAlignment="1" applyProtection="1">
      <alignment vertical="center" wrapText="1"/>
      <protection locked="0"/>
    </xf>
    <xf numFmtId="0" fontId="42" fillId="0" borderId="32" xfId="0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horizontal="center" vertical="center" wrapText="1"/>
      <protection locked="0"/>
    </xf>
    <xf numFmtId="0" fontId="42" fillId="0" borderId="32" xfId="0" applyFont="1" applyBorder="1" applyAlignment="1" applyProtection="1">
      <alignment vertical="center" wrapText="1"/>
      <protection locked="0"/>
    </xf>
    <xf numFmtId="0" fontId="42" fillId="0" borderId="33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 wrapText="1"/>
      <protection locked="0"/>
    </xf>
    <xf numFmtId="0" fontId="45" fillId="0" borderId="1" xfId="0" applyFont="1" applyBorder="1" applyAlignment="1" applyProtection="1">
      <alignment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49" fontId="45" fillId="0" borderId="1" xfId="0" applyNumberFormat="1" applyFont="1" applyBorder="1" applyAlignment="1" applyProtection="1">
      <alignment vertical="center" wrapText="1"/>
      <protection locked="0"/>
    </xf>
    <xf numFmtId="0" fontId="42" fillId="0" borderId="35" xfId="0" applyFont="1" applyBorder="1" applyAlignment="1" applyProtection="1">
      <alignment vertical="center" wrapText="1"/>
      <protection locked="0"/>
    </xf>
    <xf numFmtId="0" fontId="46" fillId="0" borderId="34" xfId="0" applyFont="1" applyBorder="1" applyAlignment="1" applyProtection="1">
      <alignment vertical="center" wrapText="1"/>
      <protection locked="0"/>
    </xf>
    <xf numFmtId="0" fontId="42" fillId="0" borderId="36" xfId="0" applyFont="1" applyBorder="1" applyAlignment="1" applyProtection="1">
      <alignment vertical="center" wrapText="1"/>
      <protection locked="0"/>
    </xf>
    <xf numFmtId="0" fontId="42" fillId="0" borderId="1" xfId="0" applyFont="1" applyBorder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2" fillId="0" borderId="29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42" fillId="0" borderId="31" xfId="0" applyFont="1" applyBorder="1" applyAlignment="1" applyProtection="1">
      <alignment horizontal="left" vertical="center"/>
      <protection locked="0"/>
    </xf>
    <xf numFmtId="0" fontId="42" fillId="0" borderId="32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center" vertical="center"/>
      <protection locked="0"/>
    </xf>
    <xf numFmtId="0" fontId="47" fillId="0" borderId="34" xfId="0" applyFont="1" applyBorder="1" applyAlignment="1" applyProtection="1">
      <alignment horizontal="left" vertical="center"/>
      <protection locked="0"/>
    </xf>
    <xf numFmtId="0" fontId="48" fillId="0" borderId="1" xfId="0" applyFont="1" applyBorder="1" applyAlignment="1" applyProtection="1">
      <alignment horizontal="left" vertical="center"/>
      <protection locked="0"/>
    </xf>
    <xf numFmtId="0" fontId="45" fillId="0" borderId="0" xfId="0" applyFont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center" vertical="center"/>
      <protection locked="0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left" vertical="center"/>
      <protection locked="0"/>
    </xf>
    <xf numFmtId="0" fontId="45" fillId="2" borderId="1" xfId="0" applyFont="1" applyFill="1" applyBorder="1" applyAlignment="1" applyProtection="1">
      <alignment horizontal="center" vertical="center"/>
      <protection locked="0"/>
    </xf>
    <xf numFmtId="0" fontId="42" fillId="0" borderId="35" xfId="0" applyFont="1" applyBorder="1" applyAlignment="1" applyProtection="1">
      <alignment horizontal="left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2" fillId="0" borderId="36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center" vertical="center" wrapText="1"/>
      <protection locked="0"/>
    </xf>
    <xf numFmtId="0" fontId="42" fillId="0" borderId="29" xfId="0" applyFont="1" applyBorder="1" applyAlignment="1" applyProtection="1">
      <alignment horizontal="left" vertical="center" wrapText="1"/>
      <protection locked="0"/>
    </xf>
    <xf numFmtId="0" fontId="42" fillId="0" borderId="30" xfId="0" applyFont="1" applyBorder="1" applyAlignment="1" applyProtection="1">
      <alignment horizontal="left" vertical="center" wrapText="1"/>
      <protection locked="0"/>
    </xf>
    <xf numFmtId="0" fontId="42" fillId="0" borderId="31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7" fillId="0" borderId="32" xfId="0" applyFont="1" applyBorder="1" applyAlignment="1" applyProtection="1">
      <alignment horizontal="left" vertical="center" wrapText="1"/>
      <protection locked="0"/>
    </xf>
    <xf numFmtId="0" fontId="47" fillId="0" borderId="33" xfId="0" applyFont="1" applyBorder="1" applyAlignment="1" applyProtection="1">
      <alignment horizontal="left" vertical="center" wrapText="1"/>
      <protection locked="0"/>
    </xf>
    <xf numFmtId="0" fontId="45" fillId="0" borderId="32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 wrapText="1"/>
      <protection locked="0"/>
    </xf>
    <xf numFmtId="0" fontId="45" fillId="0" borderId="33" xfId="0" applyFont="1" applyBorder="1" applyAlignment="1" applyProtection="1">
      <alignment horizontal="left" vertical="center"/>
      <protection locked="0"/>
    </xf>
    <xf numFmtId="0" fontId="45" fillId="0" borderId="35" xfId="0" applyFont="1" applyBorder="1" applyAlignment="1" applyProtection="1">
      <alignment horizontal="left" vertical="center" wrapText="1"/>
      <protection locked="0"/>
    </xf>
    <xf numFmtId="0" fontId="45" fillId="0" borderId="34" xfId="0" applyFont="1" applyBorder="1" applyAlignment="1" applyProtection="1">
      <alignment horizontal="left" vertical="center" wrapText="1"/>
      <protection locked="0"/>
    </xf>
    <xf numFmtId="0" fontId="45" fillId="0" borderId="36" xfId="0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5" fillId="0" borderId="1" xfId="0" applyFont="1" applyBorder="1" applyAlignment="1" applyProtection="1">
      <alignment horizontal="center" vertical="top"/>
      <protection locked="0"/>
    </xf>
    <xf numFmtId="0" fontId="45" fillId="0" borderId="35" xfId="0" applyFont="1" applyBorder="1" applyAlignment="1" applyProtection="1">
      <alignment horizontal="left" vertical="center"/>
      <protection locked="0"/>
    </xf>
    <xf numFmtId="0" fontId="45" fillId="0" borderId="36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7" fillId="0" borderId="34" xfId="0" applyFont="1" applyBorder="1" applyAlignment="1" applyProtection="1">
      <alignment vertical="center"/>
      <protection locked="0"/>
    </xf>
    <xf numFmtId="0" fontId="44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5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7" fillId="0" borderId="34" xfId="0" applyFont="1" applyBorder="1" applyAlignment="1" applyProtection="1">
      <protection locked="0"/>
    </xf>
    <xf numFmtId="0" fontId="42" fillId="0" borderId="32" xfId="0" applyFont="1" applyBorder="1" applyAlignment="1" applyProtection="1">
      <alignment vertical="top"/>
      <protection locked="0"/>
    </xf>
    <xf numFmtId="0" fontId="42" fillId="0" borderId="33" xfId="0" applyFont="1" applyBorder="1" applyAlignment="1" applyProtection="1">
      <alignment vertical="top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2" fillId="0" borderId="1" xfId="0" applyFont="1" applyBorder="1" applyAlignment="1" applyProtection="1">
      <alignment horizontal="left" vertical="top"/>
      <protection locked="0"/>
    </xf>
    <xf numFmtId="0" fontId="42" fillId="0" borderId="35" xfId="0" applyFont="1" applyBorder="1" applyAlignment="1" applyProtection="1">
      <alignment vertical="top"/>
      <protection locked="0"/>
    </xf>
    <xf numFmtId="0" fontId="42" fillId="0" borderId="34" xfId="0" applyFont="1" applyBorder="1" applyAlignment="1" applyProtection="1">
      <alignment vertical="top"/>
      <protection locked="0"/>
    </xf>
    <xf numFmtId="0" fontId="42" fillId="0" borderId="36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2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9" fillId="0" borderId="0" xfId="0" applyNumberFormat="1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2" fillId="3" borderId="0" xfId="1" applyFont="1" applyFill="1" applyAlignment="1">
      <alignment vertical="center"/>
    </xf>
    <xf numFmtId="0" fontId="45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top"/>
      <protection locked="0"/>
    </xf>
    <xf numFmtId="0" fontId="44" fillId="0" borderId="34" xfId="0" applyFont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 applyProtection="1">
      <alignment horizontal="center" vertical="center"/>
      <protection locked="0"/>
    </xf>
    <xf numFmtId="49" fontId="45" fillId="0" borderId="1" xfId="0" applyNumberFormat="1" applyFont="1" applyBorder="1" applyAlignment="1" applyProtection="1">
      <alignment horizontal="left" vertical="center" wrapText="1"/>
      <protection locked="0"/>
    </xf>
    <xf numFmtId="0" fontId="45" fillId="0" borderId="1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1:74" ht="36.950000000000003" customHeight="1">
      <c r="AR2" s="393"/>
      <c r="AS2" s="393"/>
      <c r="AT2" s="393"/>
      <c r="AU2" s="393"/>
      <c r="AV2" s="393"/>
      <c r="AW2" s="393"/>
      <c r="AX2" s="393"/>
      <c r="AY2" s="393"/>
      <c r="AZ2" s="393"/>
      <c r="BA2" s="393"/>
      <c r="BB2" s="393"/>
      <c r="BC2" s="393"/>
      <c r="BD2" s="393"/>
      <c r="BE2" s="393"/>
      <c r="BS2" s="24" t="s">
        <v>8</v>
      </c>
      <c r="BT2" s="24" t="s">
        <v>9</v>
      </c>
    </row>
    <row r="3" spans="1:74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1:74" ht="36.950000000000003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1:74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8" t="s">
        <v>16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9"/>
      <c r="AQ5" s="31"/>
      <c r="BE5" s="356" t="s">
        <v>17</v>
      </c>
      <c r="BS5" s="24" t="s">
        <v>8</v>
      </c>
    </row>
    <row r="6" spans="1:74" ht="36.950000000000003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60" t="s">
        <v>19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9"/>
      <c r="AQ6" s="31"/>
      <c r="BE6" s="357"/>
      <c r="BS6" s="24" t="s">
        <v>8</v>
      </c>
    </row>
    <row r="7" spans="1:74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57"/>
      <c r="BS7" s="24" t="s">
        <v>8</v>
      </c>
    </row>
    <row r="8" spans="1:74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57"/>
      <c r="BS8" s="24" t="s">
        <v>8</v>
      </c>
    </row>
    <row r="9" spans="1:74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57"/>
      <c r="BS9" s="24" t="s">
        <v>8</v>
      </c>
    </row>
    <row r="10" spans="1:74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29</v>
      </c>
      <c r="AO10" s="29"/>
      <c r="AP10" s="29"/>
      <c r="AQ10" s="31"/>
      <c r="BE10" s="357"/>
      <c r="BS10" s="24" t="s">
        <v>8</v>
      </c>
    </row>
    <row r="11" spans="1:74" ht="18.399999999999999" customHeight="1">
      <c r="B11" s="28"/>
      <c r="C11" s="29"/>
      <c r="D11" s="29"/>
      <c r="E11" s="35" t="s">
        <v>30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31</v>
      </c>
      <c r="AL11" s="29"/>
      <c r="AM11" s="29"/>
      <c r="AN11" s="35" t="s">
        <v>21</v>
      </c>
      <c r="AO11" s="29"/>
      <c r="AP11" s="29"/>
      <c r="AQ11" s="31"/>
      <c r="BE11" s="357"/>
      <c r="BS11" s="24" t="s">
        <v>8</v>
      </c>
    </row>
    <row r="12" spans="1:74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57"/>
      <c r="BS12" s="24" t="s">
        <v>8</v>
      </c>
    </row>
    <row r="13" spans="1:74" ht="14.45" customHeight="1">
      <c r="B13" s="28"/>
      <c r="C13" s="29"/>
      <c r="D13" s="37" t="s">
        <v>32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33</v>
      </c>
      <c r="AO13" s="29"/>
      <c r="AP13" s="29"/>
      <c r="AQ13" s="31"/>
      <c r="BE13" s="357"/>
      <c r="BS13" s="24" t="s">
        <v>8</v>
      </c>
    </row>
    <row r="14" spans="1:74">
      <c r="B14" s="28"/>
      <c r="C14" s="29"/>
      <c r="D14" s="29"/>
      <c r="E14" s="361" t="s">
        <v>33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7" t="s">
        <v>31</v>
      </c>
      <c r="AL14" s="29"/>
      <c r="AM14" s="29"/>
      <c r="AN14" s="39" t="s">
        <v>33</v>
      </c>
      <c r="AO14" s="29"/>
      <c r="AP14" s="29"/>
      <c r="AQ14" s="31"/>
      <c r="BE14" s="357"/>
      <c r="BS14" s="24" t="s">
        <v>8</v>
      </c>
    </row>
    <row r="15" spans="1:74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57"/>
      <c r="BS15" s="24" t="s">
        <v>6</v>
      </c>
    </row>
    <row r="16" spans="1:74" ht="14.45" customHeight="1">
      <c r="B16" s="28"/>
      <c r="C16" s="29"/>
      <c r="D16" s="37" t="s">
        <v>34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35</v>
      </c>
      <c r="AO16" s="29"/>
      <c r="AP16" s="29"/>
      <c r="AQ16" s="31"/>
      <c r="BE16" s="357"/>
      <c r="BS16" s="24" t="s">
        <v>6</v>
      </c>
    </row>
    <row r="17" spans="2:71" ht="18.399999999999999" customHeight="1">
      <c r="B17" s="28"/>
      <c r="C17" s="29"/>
      <c r="D17" s="29"/>
      <c r="E17" s="35" t="s">
        <v>36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31</v>
      </c>
      <c r="AL17" s="29"/>
      <c r="AM17" s="29"/>
      <c r="AN17" s="35" t="s">
        <v>21</v>
      </c>
      <c r="AO17" s="29"/>
      <c r="AP17" s="29"/>
      <c r="AQ17" s="31"/>
      <c r="BE17" s="357"/>
      <c r="BS17" s="24" t="s">
        <v>37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57"/>
      <c r="BS18" s="24" t="s">
        <v>8</v>
      </c>
    </row>
    <row r="19" spans="2:71" ht="14.45" customHeight="1">
      <c r="B19" s="28"/>
      <c r="C19" s="29"/>
      <c r="D19" s="37" t="s">
        <v>38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57"/>
      <c r="BS19" s="24" t="s">
        <v>8</v>
      </c>
    </row>
    <row r="20" spans="2:71" ht="34.5" customHeight="1">
      <c r="B20" s="28"/>
      <c r="C20" s="29"/>
      <c r="D20" s="29"/>
      <c r="E20" s="363" t="s">
        <v>39</v>
      </c>
      <c r="F20" s="363"/>
      <c r="G20" s="363"/>
      <c r="H20" s="363"/>
      <c r="I20" s="363"/>
      <c r="J20" s="363"/>
      <c r="K20" s="363"/>
      <c r="L20" s="363"/>
      <c r="M20" s="363"/>
      <c r="N20" s="363"/>
      <c r="O20" s="363"/>
      <c r="P20" s="363"/>
      <c r="Q20" s="363"/>
      <c r="R20" s="363"/>
      <c r="S20" s="363"/>
      <c r="T20" s="363"/>
      <c r="U20" s="363"/>
      <c r="V20" s="363"/>
      <c r="W20" s="363"/>
      <c r="X20" s="363"/>
      <c r="Y20" s="363"/>
      <c r="Z20" s="363"/>
      <c r="AA20" s="363"/>
      <c r="AB20" s="363"/>
      <c r="AC20" s="363"/>
      <c r="AD20" s="363"/>
      <c r="AE20" s="363"/>
      <c r="AF20" s="363"/>
      <c r="AG20" s="363"/>
      <c r="AH20" s="363"/>
      <c r="AI20" s="363"/>
      <c r="AJ20" s="363"/>
      <c r="AK20" s="363"/>
      <c r="AL20" s="363"/>
      <c r="AM20" s="363"/>
      <c r="AN20" s="363"/>
      <c r="AO20" s="29"/>
      <c r="AP20" s="29"/>
      <c r="AQ20" s="31"/>
      <c r="BE20" s="357"/>
      <c r="BS20" s="24" t="s">
        <v>6</v>
      </c>
    </row>
    <row r="21" spans="2:71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57"/>
    </row>
    <row r="22" spans="2:71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57"/>
    </row>
    <row r="23" spans="2:71" s="1" customFormat="1" ht="25.9" customHeight="1">
      <c r="B23" s="41"/>
      <c r="C23" s="42"/>
      <c r="D23" s="43" t="s">
        <v>40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64">
        <f>ROUND(AG51,2)</f>
        <v>0</v>
      </c>
      <c r="AL23" s="365"/>
      <c r="AM23" s="365"/>
      <c r="AN23" s="365"/>
      <c r="AO23" s="365"/>
      <c r="AP23" s="42"/>
      <c r="AQ23" s="45"/>
      <c r="BE23" s="357"/>
    </row>
    <row r="24" spans="2:71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7"/>
    </row>
    <row r="25" spans="2:71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66" t="s">
        <v>41</v>
      </c>
      <c r="M25" s="366"/>
      <c r="N25" s="366"/>
      <c r="O25" s="366"/>
      <c r="P25" s="42"/>
      <c r="Q25" s="42"/>
      <c r="R25" s="42"/>
      <c r="S25" s="42"/>
      <c r="T25" s="42"/>
      <c r="U25" s="42"/>
      <c r="V25" s="42"/>
      <c r="W25" s="366" t="s">
        <v>42</v>
      </c>
      <c r="X25" s="366"/>
      <c r="Y25" s="366"/>
      <c r="Z25" s="366"/>
      <c r="AA25" s="366"/>
      <c r="AB25" s="366"/>
      <c r="AC25" s="366"/>
      <c r="AD25" s="366"/>
      <c r="AE25" s="366"/>
      <c r="AF25" s="42"/>
      <c r="AG25" s="42"/>
      <c r="AH25" s="42"/>
      <c r="AI25" s="42"/>
      <c r="AJ25" s="42"/>
      <c r="AK25" s="366" t="s">
        <v>43</v>
      </c>
      <c r="AL25" s="366"/>
      <c r="AM25" s="366"/>
      <c r="AN25" s="366"/>
      <c r="AO25" s="366"/>
      <c r="AP25" s="42"/>
      <c r="AQ25" s="45"/>
      <c r="BE25" s="357"/>
    </row>
    <row r="26" spans="2:71" s="2" customFormat="1" ht="14.45" customHeight="1">
      <c r="B26" s="47"/>
      <c r="C26" s="48"/>
      <c r="D26" s="49" t="s">
        <v>44</v>
      </c>
      <c r="E26" s="48"/>
      <c r="F26" s="49" t="s">
        <v>45</v>
      </c>
      <c r="G26" s="48"/>
      <c r="H26" s="48"/>
      <c r="I26" s="48"/>
      <c r="J26" s="48"/>
      <c r="K26" s="48"/>
      <c r="L26" s="367">
        <v>0.21</v>
      </c>
      <c r="M26" s="368"/>
      <c r="N26" s="368"/>
      <c r="O26" s="368"/>
      <c r="P26" s="48"/>
      <c r="Q26" s="48"/>
      <c r="R26" s="48"/>
      <c r="S26" s="48"/>
      <c r="T26" s="48"/>
      <c r="U26" s="48"/>
      <c r="V26" s="48"/>
      <c r="W26" s="369">
        <f>ROUND(AZ51,2)</f>
        <v>0</v>
      </c>
      <c r="X26" s="368"/>
      <c r="Y26" s="368"/>
      <c r="Z26" s="368"/>
      <c r="AA26" s="368"/>
      <c r="AB26" s="368"/>
      <c r="AC26" s="368"/>
      <c r="AD26" s="368"/>
      <c r="AE26" s="368"/>
      <c r="AF26" s="48"/>
      <c r="AG26" s="48"/>
      <c r="AH26" s="48"/>
      <c r="AI26" s="48"/>
      <c r="AJ26" s="48"/>
      <c r="AK26" s="369">
        <f>ROUND(AV51,2)</f>
        <v>0</v>
      </c>
      <c r="AL26" s="368"/>
      <c r="AM26" s="368"/>
      <c r="AN26" s="368"/>
      <c r="AO26" s="368"/>
      <c r="AP26" s="48"/>
      <c r="AQ26" s="50"/>
      <c r="BE26" s="357"/>
    </row>
    <row r="27" spans="2:71" s="2" customFormat="1" ht="14.45" customHeight="1">
      <c r="B27" s="47"/>
      <c r="C27" s="48"/>
      <c r="D27" s="48"/>
      <c r="E27" s="48"/>
      <c r="F27" s="49" t="s">
        <v>46</v>
      </c>
      <c r="G27" s="48"/>
      <c r="H27" s="48"/>
      <c r="I27" s="48"/>
      <c r="J27" s="48"/>
      <c r="K27" s="48"/>
      <c r="L27" s="367">
        <v>0.15</v>
      </c>
      <c r="M27" s="368"/>
      <c r="N27" s="368"/>
      <c r="O27" s="368"/>
      <c r="P27" s="48"/>
      <c r="Q27" s="48"/>
      <c r="R27" s="48"/>
      <c r="S27" s="48"/>
      <c r="T27" s="48"/>
      <c r="U27" s="48"/>
      <c r="V27" s="48"/>
      <c r="W27" s="369">
        <f>ROUND(BA51,2)</f>
        <v>0</v>
      </c>
      <c r="X27" s="368"/>
      <c r="Y27" s="368"/>
      <c r="Z27" s="368"/>
      <c r="AA27" s="368"/>
      <c r="AB27" s="368"/>
      <c r="AC27" s="368"/>
      <c r="AD27" s="368"/>
      <c r="AE27" s="368"/>
      <c r="AF27" s="48"/>
      <c r="AG27" s="48"/>
      <c r="AH27" s="48"/>
      <c r="AI27" s="48"/>
      <c r="AJ27" s="48"/>
      <c r="AK27" s="369">
        <f>ROUND(AW51,2)</f>
        <v>0</v>
      </c>
      <c r="AL27" s="368"/>
      <c r="AM27" s="368"/>
      <c r="AN27" s="368"/>
      <c r="AO27" s="368"/>
      <c r="AP27" s="48"/>
      <c r="AQ27" s="50"/>
      <c r="BE27" s="357"/>
    </row>
    <row r="28" spans="2:71" s="2" customFormat="1" ht="14.45" hidden="1" customHeight="1">
      <c r="B28" s="47"/>
      <c r="C28" s="48"/>
      <c r="D28" s="48"/>
      <c r="E28" s="48"/>
      <c r="F28" s="49" t="s">
        <v>47</v>
      </c>
      <c r="G28" s="48"/>
      <c r="H28" s="48"/>
      <c r="I28" s="48"/>
      <c r="J28" s="48"/>
      <c r="K28" s="48"/>
      <c r="L28" s="367">
        <v>0.21</v>
      </c>
      <c r="M28" s="368"/>
      <c r="N28" s="368"/>
      <c r="O28" s="368"/>
      <c r="P28" s="48"/>
      <c r="Q28" s="48"/>
      <c r="R28" s="48"/>
      <c r="S28" s="48"/>
      <c r="T28" s="48"/>
      <c r="U28" s="48"/>
      <c r="V28" s="48"/>
      <c r="W28" s="369">
        <f>ROUND(BB51,2)</f>
        <v>0</v>
      </c>
      <c r="X28" s="368"/>
      <c r="Y28" s="368"/>
      <c r="Z28" s="368"/>
      <c r="AA28" s="368"/>
      <c r="AB28" s="368"/>
      <c r="AC28" s="368"/>
      <c r="AD28" s="368"/>
      <c r="AE28" s="368"/>
      <c r="AF28" s="48"/>
      <c r="AG28" s="48"/>
      <c r="AH28" s="48"/>
      <c r="AI28" s="48"/>
      <c r="AJ28" s="48"/>
      <c r="AK28" s="369">
        <v>0</v>
      </c>
      <c r="AL28" s="368"/>
      <c r="AM28" s="368"/>
      <c r="AN28" s="368"/>
      <c r="AO28" s="368"/>
      <c r="AP28" s="48"/>
      <c r="AQ28" s="50"/>
      <c r="BE28" s="357"/>
    </row>
    <row r="29" spans="2:71" s="2" customFormat="1" ht="14.45" hidden="1" customHeight="1">
      <c r="B29" s="47"/>
      <c r="C29" s="48"/>
      <c r="D29" s="48"/>
      <c r="E29" s="48"/>
      <c r="F29" s="49" t="s">
        <v>48</v>
      </c>
      <c r="G29" s="48"/>
      <c r="H29" s="48"/>
      <c r="I29" s="48"/>
      <c r="J29" s="48"/>
      <c r="K29" s="48"/>
      <c r="L29" s="367">
        <v>0.15</v>
      </c>
      <c r="M29" s="368"/>
      <c r="N29" s="368"/>
      <c r="O29" s="368"/>
      <c r="P29" s="48"/>
      <c r="Q29" s="48"/>
      <c r="R29" s="48"/>
      <c r="S29" s="48"/>
      <c r="T29" s="48"/>
      <c r="U29" s="48"/>
      <c r="V29" s="48"/>
      <c r="W29" s="369">
        <f>ROUND(BC51,2)</f>
        <v>0</v>
      </c>
      <c r="X29" s="368"/>
      <c r="Y29" s="368"/>
      <c r="Z29" s="368"/>
      <c r="AA29" s="368"/>
      <c r="AB29" s="368"/>
      <c r="AC29" s="368"/>
      <c r="AD29" s="368"/>
      <c r="AE29" s="368"/>
      <c r="AF29" s="48"/>
      <c r="AG29" s="48"/>
      <c r="AH29" s="48"/>
      <c r="AI29" s="48"/>
      <c r="AJ29" s="48"/>
      <c r="AK29" s="369">
        <v>0</v>
      </c>
      <c r="AL29" s="368"/>
      <c r="AM29" s="368"/>
      <c r="AN29" s="368"/>
      <c r="AO29" s="368"/>
      <c r="AP29" s="48"/>
      <c r="AQ29" s="50"/>
      <c r="BE29" s="357"/>
    </row>
    <row r="30" spans="2:71" s="2" customFormat="1" ht="14.45" hidden="1" customHeight="1">
      <c r="B30" s="47"/>
      <c r="C30" s="48"/>
      <c r="D30" s="48"/>
      <c r="E30" s="48"/>
      <c r="F30" s="49" t="s">
        <v>49</v>
      </c>
      <c r="G30" s="48"/>
      <c r="H30" s="48"/>
      <c r="I30" s="48"/>
      <c r="J30" s="48"/>
      <c r="K30" s="48"/>
      <c r="L30" s="367">
        <v>0</v>
      </c>
      <c r="M30" s="368"/>
      <c r="N30" s="368"/>
      <c r="O30" s="368"/>
      <c r="P30" s="48"/>
      <c r="Q30" s="48"/>
      <c r="R30" s="48"/>
      <c r="S30" s="48"/>
      <c r="T30" s="48"/>
      <c r="U30" s="48"/>
      <c r="V30" s="48"/>
      <c r="W30" s="369">
        <f>ROUND(BD51,2)</f>
        <v>0</v>
      </c>
      <c r="X30" s="368"/>
      <c r="Y30" s="368"/>
      <c r="Z30" s="368"/>
      <c r="AA30" s="368"/>
      <c r="AB30" s="368"/>
      <c r="AC30" s="368"/>
      <c r="AD30" s="368"/>
      <c r="AE30" s="368"/>
      <c r="AF30" s="48"/>
      <c r="AG30" s="48"/>
      <c r="AH30" s="48"/>
      <c r="AI30" s="48"/>
      <c r="AJ30" s="48"/>
      <c r="AK30" s="369">
        <v>0</v>
      </c>
      <c r="AL30" s="368"/>
      <c r="AM30" s="368"/>
      <c r="AN30" s="368"/>
      <c r="AO30" s="368"/>
      <c r="AP30" s="48"/>
      <c r="AQ30" s="50"/>
      <c r="BE30" s="357"/>
    </row>
    <row r="31" spans="2:71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7"/>
    </row>
    <row r="32" spans="2:71" s="1" customFormat="1" ht="25.9" customHeight="1">
      <c r="B32" s="41"/>
      <c r="C32" s="51"/>
      <c r="D32" s="52" t="s">
        <v>50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51</v>
      </c>
      <c r="U32" s="53"/>
      <c r="V32" s="53"/>
      <c r="W32" s="53"/>
      <c r="X32" s="370" t="s">
        <v>52</v>
      </c>
      <c r="Y32" s="371"/>
      <c r="Z32" s="371"/>
      <c r="AA32" s="371"/>
      <c r="AB32" s="371"/>
      <c r="AC32" s="53"/>
      <c r="AD32" s="53"/>
      <c r="AE32" s="53"/>
      <c r="AF32" s="53"/>
      <c r="AG32" s="53"/>
      <c r="AH32" s="53"/>
      <c r="AI32" s="53"/>
      <c r="AJ32" s="53"/>
      <c r="AK32" s="372">
        <f>SUM(AK23:AK30)</f>
        <v>0</v>
      </c>
      <c r="AL32" s="371"/>
      <c r="AM32" s="371"/>
      <c r="AN32" s="371"/>
      <c r="AO32" s="373"/>
      <c r="AP32" s="51"/>
      <c r="AQ32" s="55"/>
      <c r="BE32" s="357"/>
    </row>
    <row r="33" spans="2:56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50000000000003" customHeight="1">
      <c r="B39" s="41"/>
      <c r="C39" s="62" t="s">
        <v>53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1667/I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50000000000003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74" t="str">
        <f>K6</f>
        <v>Zateplení budovy Tovární 122 v Neratovicích</v>
      </c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5"/>
      <c r="AH42" s="375"/>
      <c r="AI42" s="375"/>
      <c r="AJ42" s="375"/>
      <c r="AK42" s="375"/>
      <c r="AL42" s="375"/>
      <c r="AM42" s="375"/>
      <c r="AN42" s="375"/>
      <c r="AO42" s="375"/>
      <c r="AP42" s="70"/>
      <c r="AQ42" s="70"/>
      <c r="AR42" s="71"/>
    </row>
    <row r="43" spans="2:56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Neratovice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76" t="str">
        <f>IF(AN8= "","",AN8)</f>
        <v>30. 1. 2017</v>
      </c>
      <c r="AN44" s="376"/>
      <c r="AO44" s="63"/>
      <c r="AP44" s="63"/>
      <c r="AQ44" s="63"/>
      <c r="AR44" s="61"/>
    </row>
    <row r="45" spans="2:56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Rybka, poskyovatel sociálních služeb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34</v>
      </c>
      <c r="AJ46" s="63"/>
      <c r="AK46" s="63"/>
      <c r="AL46" s="63"/>
      <c r="AM46" s="377" t="str">
        <f>IF(E17="","",E17)</f>
        <v xml:space="preserve">DABONA s.r.o. </v>
      </c>
      <c r="AN46" s="377"/>
      <c r="AO46" s="377"/>
      <c r="AP46" s="377"/>
      <c r="AQ46" s="63"/>
      <c r="AR46" s="61"/>
      <c r="AS46" s="378" t="s">
        <v>54</v>
      </c>
      <c r="AT46" s="37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>
      <c r="B47" s="41"/>
      <c r="C47" s="65" t="s">
        <v>32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80"/>
      <c r="AT47" s="38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82"/>
      <c r="AT48" s="38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>
      <c r="B49" s="41"/>
      <c r="C49" s="384" t="s">
        <v>55</v>
      </c>
      <c r="D49" s="385"/>
      <c r="E49" s="385"/>
      <c r="F49" s="385"/>
      <c r="G49" s="385"/>
      <c r="H49" s="79"/>
      <c r="I49" s="386" t="s">
        <v>56</v>
      </c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  <c r="W49" s="385"/>
      <c r="X49" s="385"/>
      <c r="Y49" s="385"/>
      <c r="Z49" s="385"/>
      <c r="AA49" s="385"/>
      <c r="AB49" s="385"/>
      <c r="AC49" s="385"/>
      <c r="AD49" s="385"/>
      <c r="AE49" s="385"/>
      <c r="AF49" s="385"/>
      <c r="AG49" s="387" t="s">
        <v>57</v>
      </c>
      <c r="AH49" s="385"/>
      <c r="AI49" s="385"/>
      <c r="AJ49" s="385"/>
      <c r="AK49" s="385"/>
      <c r="AL49" s="385"/>
      <c r="AM49" s="385"/>
      <c r="AN49" s="386" t="s">
        <v>58</v>
      </c>
      <c r="AO49" s="385"/>
      <c r="AP49" s="385"/>
      <c r="AQ49" s="80" t="s">
        <v>59</v>
      </c>
      <c r="AR49" s="61"/>
      <c r="AS49" s="81" t="s">
        <v>60</v>
      </c>
      <c r="AT49" s="82" t="s">
        <v>61</v>
      </c>
      <c r="AU49" s="82" t="s">
        <v>62</v>
      </c>
      <c r="AV49" s="82" t="s">
        <v>63</v>
      </c>
      <c r="AW49" s="82" t="s">
        <v>64</v>
      </c>
      <c r="AX49" s="82" t="s">
        <v>65</v>
      </c>
      <c r="AY49" s="82" t="s">
        <v>66</v>
      </c>
      <c r="AZ49" s="82" t="s">
        <v>67</v>
      </c>
      <c r="BA49" s="82" t="s">
        <v>68</v>
      </c>
      <c r="BB49" s="82" t="s">
        <v>69</v>
      </c>
      <c r="BC49" s="82" t="s">
        <v>70</v>
      </c>
      <c r="BD49" s="83" t="s">
        <v>71</v>
      </c>
    </row>
    <row r="50" spans="1:91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50000000000003" customHeight="1">
      <c r="B51" s="68"/>
      <c r="C51" s="87" t="s">
        <v>72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91">
        <f>ROUND(SUM(AG52:AG53),2)</f>
        <v>0</v>
      </c>
      <c r="AH51" s="391"/>
      <c r="AI51" s="391"/>
      <c r="AJ51" s="391"/>
      <c r="AK51" s="391"/>
      <c r="AL51" s="391"/>
      <c r="AM51" s="391"/>
      <c r="AN51" s="392">
        <f>SUM(AG51,AT51)</f>
        <v>0</v>
      </c>
      <c r="AO51" s="392"/>
      <c r="AP51" s="392"/>
      <c r="AQ51" s="89" t="s">
        <v>21</v>
      </c>
      <c r="AR51" s="71"/>
      <c r="AS51" s="90">
        <f>ROUND(SUM(AS52:AS53),2)</f>
        <v>0</v>
      </c>
      <c r="AT51" s="91">
        <f>ROUND(SUM(AV51:AW51),2)</f>
        <v>0</v>
      </c>
      <c r="AU51" s="92">
        <f>ROUND(SUM(AU52:AU53),5)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ROUND(SUM(AZ52:AZ53),2)</f>
        <v>0</v>
      </c>
      <c r="BA51" s="91">
        <f>ROUND(SUM(BA52:BA53),2)</f>
        <v>0</v>
      </c>
      <c r="BB51" s="91">
        <f>ROUND(SUM(BB52:BB53),2)</f>
        <v>0</v>
      </c>
      <c r="BC51" s="91">
        <f>ROUND(SUM(BC52:BC53),2)</f>
        <v>0</v>
      </c>
      <c r="BD51" s="93">
        <f>ROUND(SUM(BD52:BD53),2)</f>
        <v>0</v>
      </c>
      <c r="BS51" s="94" t="s">
        <v>73</v>
      </c>
      <c r="BT51" s="94" t="s">
        <v>74</v>
      </c>
      <c r="BU51" s="95" t="s">
        <v>75</v>
      </c>
      <c r="BV51" s="94" t="s">
        <v>76</v>
      </c>
      <c r="BW51" s="94" t="s">
        <v>7</v>
      </c>
      <c r="BX51" s="94" t="s">
        <v>77</v>
      </c>
      <c r="CL51" s="94" t="s">
        <v>21</v>
      </c>
    </row>
    <row r="52" spans="1:91" s="5" customFormat="1" ht="22.5" customHeight="1">
      <c r="A52" s="96" t="s">
        <v>78</v>
      </c>
      <c r="B52" s="97"/>
      <c r="C52" s="98"/>
      <c r="D52" s="390" t="s">
        <v>79</v>
      </c>
      <c r="E52" s="390"/>
      <c r="F52" s="390"/>
      <c r="G52" s="390"/>
      <c r="H52" s="390"/>
      <c r="I52" s="99"/>
      <c r="J52" s="390" t="s">
        <v>80</v>
      </c>
      <c r="K52" s="390"/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390"/>
      <c r="AG52" s="388">
        <f>'SO-01 - Stavební část'!J27</f>
        <v>0</v>
      </c>
      <c r="AH52" s="389"/>
      <c r="AI52" s="389"/>
      <c r="AJ52" s="389"/>
      <c r="AK52" s="389"/>
      <c r="AL52" s="389"/>
      <c r="AM52" s="389"/>
      <c r="AN52" s="388">
        <f>SUM(AG52,AT52)</f>
        <v>0</v>
      </c>
      <c r="AO52" s="389"/>
      <c r="AP52" s="389"/>
      <c r="AQ52" s="100" t="s">
        <v>81</v>
      </c>
      <c r="AR52" s="101"/>
      <c r="AS52" s="102">
        <v>0</v>
      </c>
      <c r="AT52" s="103">
        <f>ROUND(SUM(AV52:AW52),2)</f>
        <v>0</v>
      </c>
      <c r="AU52" s="104">
        <f>'SO-01 - Stavební část'!P99</f>
        <v>0</v>
      </c>
      <c r="AV52" s="103">
        <f>'SO-01 - Stavební část'!J30</f>
        <v>0</v>
      </c>
      <c r="AW52" s="103">
        <f>'SO-01 - Stavební část'!J31</f>
        <v>0</v>
      </c>
      <c r="AX52" s="103">
        <f>'SO-01 - Stavební část'!J32</f>
        <v>0</v>
      </c>
      <c r="AY52" s="103">
        <f>'SO-01 - Stavební část'!J33</f>
        <v>0</v>
      </c>
      <c r="AZ52" s="103">
        <f>'SO-01 - Stavební část'!F30</f>
        <v>0</v>
      </c>
      <c r="BA52" s="103">
        <f>'SO-01 - Stavební část'!F31</f>
        <v>0</v>
      </c>
      <c r="BB52" s="103">
        <f>'SO-01 - Stavební část'!F32</f>
        <v>0</v>
      </c>
      <c r="BC52" s="103">
        <f>'SO-01 - Stavební část'!F33</f>
        <v>0</v>
      </c>
      <c r="BD52" s="105">
        <f>'SO-01 - Stavební část'!F34</f>
        <v>0</v>
      </c>
      <c r="BT52" s="106" t="s">
        <v>82</v>
      </c>
      <c r="BV52" s="106" t="s">
        <v>76</v>
      </c>
      <c r="BW52" s="106" t="s">
        <v>83</v>
      </c>
      <c r="BX52" s="106" t="s">
        <v>7</v>
      </c>
      <c r="CL52" s="106" t="s">
        <v>21</v>
      </c>
      <c r="CM52" s="106" t="s">
        <v>82</v>
      </c>
    </row>
    <row r="53" spans="1:91" s="5" customFormat="1" ht="22.5" customHeight="1">
      <c r="A53" s="96" t="s">
        <v>78</v>
      </c>
      <c r="B53" s="97"/>
      <c r="C53" s="98"/>
      <c r="D53" s="390" t="s">
        <v>84</v>
      </c>
      <c r="E53" s="390"/>
      <c r="F53" s="390"/>
      <c r="G53" s="390"/>
      <c r="H53" s="390"/>
      <c r="I53" s="99"/>
      <c r="J53" s="390" t="s">
        <v>85</v>
      </c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88">
        <f>'SO-02 - Bleskosvod'!J27</f>
        <v>0</v>
      </c>
      <c r="AH53" s="389"/>
      <c r="AI53" s="389"/>
      <c r="AJ53" s="389"/>
      <c r="AK53" s="389"/>
      <c r="AL53" s="389"/>
      <c r="AM53" s="389"/>
      <c r="AN53" s="388">
        <f>SUM(AG53,AT53)</f>
        <v>0</v>
      </c>
      <c r="AO53" s="389"/>
      <c r="AP53" s="389"/>
      <c r="AQ53" s="100" t="s">
        <v>81</v>
      </c>
      <c r="AR53" s="101"/>
      <c r="AS53" s="107">
        <v>0</v>
      </c>
      <c r="AT53" s="108">
        <f>ROUND(SUM(AV53:AW53),2)</f>
        <v>0</v>
      </c>
      <c r="AU53" s="109">
        <f>'SO-02 - Bleskosvod'!P81</f>
        <v>0</v>
      </c>
      <c r="AV53" s="108">
        <f>'SO-02 - Bleskosvod'!J30</f>
        <v>0</v>
      </c>
      <c r="AW53" s="108">
        <f>'SO-02 - Bleskosvod'!J31</f>
        <v>0</v>
      </c>
      <c r="AX53" s="108">
        <f>'SO-02 - Bleskosvod'!J32</f>
        <v>0</v>
      </c>
      <c r="AY53" s="108">
        <f>'SO-02 - Bleskosvod'!J33</f>
        <v>0</v>
      </c>
      <c r="AZ53" s="108">
        <f>'SO-02 - Bleskosvod'!F30</f>
        <v>0</v>
      </c>
      <c r="BA53" s="108">
        <f>'SO-02 - Bleskosvod'!F31</f>
        <v>0</v>
      </c>
      <c r="BB53" s="108">
        <f>'SO-02 - Bleskosvod'!F32</f>
        <v>0</v>
      </c>
      <c r="BC53" s="108">
        <f>'SO-02 - Bleskosvod'!F33</f>
        <v>0</v>
      </c>
      <c r="BD53" s="110">
        <f>'SO-02 - Bleskosvod'!F34</f>
        <v>0</v>
      </c>
      <c r="BT53" s="106" t="s">
        <v>82</v>
      </c>
      <c r="BV53" s="106" t="s">
        <v>76</v>
      </c>
      <c r="BW53" s="106" t="s">
        <v>86</v>
      </c>
      <c r="BX53" s="106" t="s">
        <v>7</v>
      </c>
      <c r="CL53" s="106" t="s">
        <v>21</v>
      </c>
      <c r="CM53" s="106" t="s">
        <v>82</v>
      </c>
    </row>
    <row r="54" spans="1:91" s="1" customFormat="1" ht="30" customHeight="1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5" customHeight="1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-01 - Stavební část'!C2" display="/"/>
    <hyperlink ref="A53" location="'SO-02 - Bleskosvod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4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401" t="s">
        <v>88</v>
      </c>
      <c r="H1" s="401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24" t="s">
        <v>83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4" t="str">
        <f>'Rekapitulace stavby'!K6</f>
        <v>Zateplení budovy Tovární 122 v Neratovicích</v>
      </c>
      <c r="F7" s="395"/>
      <c r="G7" s="395"/>
      <c r="H7" s="395"/>
      <c r="I7" s="117"/>
      <c r="J7" s="29"/>
      <c r="K7" s="31"/>
    </row>
    <row r="8" spans="1:70" s="1" customFormat="1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6" t="s">
        <v>94</v>
      </c>
      <c r="F9" s="397"/>
      <c r="G9" s="397"/>
      <c r="H9" s="397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30. 1. 2017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34.5" customHeight="1">
      <c r="B24" s="121"/>
      <c r="C24" s="122"/>
      <c r="D24" s="122"/>
      <c r="E24" s="363" t="s">
        <v>39</v>
      </c>
      <c r="F24" s="363"/>
      <c r="G24" s="363"/>
      <c r="H24" s="36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ROUND(J99,2)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ROUND(SUM(BE99:BE1240), 2)</f>
        <v>0</v>
      </c>
      <c r="G30" s="42"/>
      <c r="H30" s="42"/>
      <c r="I30" s="131">
        <v>0.21</v>
      </c>
      <c r="J30" s="130">
        <f>ROUND(ROUND((SUM(BE99:BE1240)),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ROUND(SUM(BF99:BF1240), 2)</f>
        <v>0</v>
      </c>
      <c r="G31" s="42"/>
      <c r="H31" s="42"/>
      <c r="I31" s="131">
        <v>0.15</v>
      </c>
      <c r="J31" s="130">
        <f>ROUND(ROUND((SUM(BF99:BF1240)),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ROUND(SUM(BG99:BG1240),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ROUND(SUM(BH99:BH1240),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ROUND(SUM(BI99:BI1240),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4" t="str">
        <f>E7</f>
        <v>Zateplení budovy Tovární 122 v Neratovicích</v>
      </c>
      <c r="F45" s="395"/>
      <c r="G45" s="395"/>
      <c r="H45" s="395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6" t="str">
        <f>E9</f>
        <v>SO-01 - Stavební část</v>
      </c>
      <c r="F47" s="397"/>
      <c r="G47" s="397"/>
      <c r="H47" s="39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Neratovice</v>
      </c>
      <c r="G49" s="42"/>
      <c r="H49" s="42"/>
      <c r="I49" s="119" t="s">
        <v>25</v>
      </c>
      <c r="J49" s="120" t="str">
        <f>IF(J12="","",J12)</f>
        <v>30. 1. 2017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Rybka, poskyovatel sociálních služeb</v>
      </c>
      <c r="G51" s="42"/>
      <c r="H51" s="42"/>
      <c r="I51" s="119" t="s">
        <v>34</v>
      </c>
      <c r="J51" s="35" t="str">
        <f>E21</f>
        <v xml:space="preserve">DABONA s.r.o. 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J99</f>
        <v>0</v>
      </c>
      <c r="K56" s="45"/>
      <c r="AU56" s="24" t="s">
        <v>99</v>
      </c>
    </row>
    <row r="57" spans="2:47" s="7" customFormat="1" ht="24.95" customHeight="1">
      <c r="B57" s="149"/>
      <c r="C57" s="150"/>
      <c r="D57" s="151" t="s">
        <v>100</v>
      </c>
      <c r="E57" s="152"/>
      <c r="F57" s="152"/>
      <c r="G57" s="152"/>
      <c r="H57" s="152"/>
      <c r="I57" s="153"/>
      <c r="J57" s="154">
        <f>J100</f>
        <v>0</v>
      </c>
      <c r="K57" s="155"/>
    </row>
    <row r="58" spans="2:47" s="8" customFormat="1" ht="19.899999999999999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J101</f>
        <v>0</v>
      </c>
      <c r="K58" s="162"/>
    </row>
    <row r="59" spans="2:47" s="8" customFormat="1" ht="19.899999999999999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J117</f>
        <v>0</v>
      </c>
      <c r="K59" s="162"/>
    </row>
    <row r="60" spans="2:47" s="8" customFormat="1" ht="19.899999999999999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J121</f>
        <v>0</v>
      </c>
      <c r="K60" s="162"/>
    </row>
    <row r="61" spans="2:47" s="8" customFormat="1" ht="19.899999999999999" customHeight="1">
      <c r="B61" s="156"/>
      <c r="C61" s="157"/>
      <c r="D61" s="158" t="s">
        <v>104</v>
      </c>
      <c r="E61" s="159"/>
      <c r="F61" s="159"/>
      <c r="G61" s="159"/>
      <c r="H61" s="159"/>
      <c r="I61" s="160"/>
      <c r="J61" s="161">
        <f>J624</f>
        <v>0</v>
      </c>
      <c r="K61" s="162"/>
    </row>
    <row r="62" spans="2:47" s="8" customFormat="1" ht="19.899999999999999" customHeight="1">
      <c r="B62" s="156"/>
      <c r="C62" s="157"/>
      <c r="D62" s="158" t="s">
        <v>105</v>
      </c>
      <c r="E62" s="159"/>
      <c r="F62" s="159"/>
      <c r="G62" s="159"/>
      <c r="H62" s="159"/>
      <c r="I62" s="160"/>
      <c r="J62" s="161">
        <f>J850</f>
        <v>0</v>
      </c>
      <c r="K62" s="162"/>
    </row>
    <row r="63" spans="2:47" s="8" customFormat="1" ht="19.89999999999999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J856</f>
        <v>0</v>
      </c>
      <c r="K63" s="162"/>
    </row>
    <row r="64" spans="2:47" s="7" customFormat="1" ht="24.95" customHeight="1">
      <c r="B64" s="149"/>
      <c r="C64" s="150"/>
      <c r="D64" s="151" t="s">
        <v>107</v>
      </c>
      <c r="E64" s="152"/>
      <c r="F64" s="152"/>
      <c r="G64" s="152"/>
      <c r="H64" s="152"/>
      <c r="I64" s="153"/>
      <c r="J64" s="154">
        <f>J858</f>
        <v>0</v>
      </c>
      <c r="K64" s="155"/>
    </row>
    <row r="65" spans="2:11" s="8" customFormat="1" ht="19.899999999999999" customHeight="1">
      <c r="B65" s="156"/>
      <c r="C65" s="157"/>
      <c r="D65" s="158" t="s">
        <v>108</v>
      </c>
      <c r="E65" s="159"/>
      <c r="F65" s="159"/>
      <c r="G65" s="159"/>
      <c r="H65" s="159"/>
      <c r="I65" s="160"/>
      <c r="J65" s="161">
        <f>J859</f>
        <v>0</v>
      </c>
      <c r="K65" s="162"/>
    </row>
    <row r="66" spans="2:11" s="8" customFormat="1" ht="19.89999999999999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J867</f>
        <v>0</v>
      </c>
      <c r="K66" s="162"/>
    </row>
    <row r="67" spans="2:11" s="8" customFormat="1" ht="19.899999999999999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J875</f>
        <v>0</v>
      </c>
      <c r="K67" s="162"/>
    </row>
    <row r="68" spans="2:11" s="8" customFormat="1" ht="19.899999999999999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J876</f>
        <v>0</v>
      </c>
      <c r="K68" s="162"/>
    </row>
    <row r="69" spans="2:11" s="8" customFormat="1" ht="19.899999999999999" customHeight="1">
      <c r="B69" s="156"/>
      <c r="C69" s="157"/>
      <c r="D69" s="158" t="s">
        <v>112</v>
      </c>
      <c r="E69" s="159"/>
      <c r="F69" s="159"/>
      <c r="G69" s="159"/>
      <c r="H69" s="159"/>
      <c r="I69" s="160"/>
      <c r="J69" s="161">
        <f>J908</f>
        <v>0</v>
      </c>
      <c r="K69" s="162"/>
    </row>
    <row r="70" spans="2:11" s="8" customFormat="1" ht="19.899999999999999" customHeight="1">
      <c r="B70" s="156"/>
      <c r="C70" s="157"/>
      <c r="D70" s="158" t="s">
        <v>113</v>
      </c>
      <c r="E70" s="159"/>
      <c r="F70" s="159"/>
      <c r="G70" s="159"/>
      <c r="H70" s="159"/>
      <c r="I70" s="160"/>
      <c r="J70" s="161">
        <f>J1028</f>
        <v>0</v>
      </c>
      <c r="K70" s="162"/>
    </row>
    <row r="71" spans="2:11" s="8" customFormat="1" ht="19.899999999999999" customHeight="1">
      <c r="B71" s="156"/>
      <c r="C71" s="157"/>
      <c r="D71" s="158" t="s">
        <v>114</v>
      </c>
      <c r="E71" s="159"/>
      <c r="F71" s="159"/>
      <c r="G71" s="159"/>
      <c r="H71" s="159"/>
      <c r="I71" s="160"/>
      <c r="J71" s="161">
        <f>J1076</f>
        <v>0</v>
      </c>
      <c r="K71" s="162"/>
    </row>
    <row r="72" spans="2:11" s="8" customFormat="1" ht="19.899999999999999" customHeight="1">
      <c r="B72" s="156"/>
      <c r="C72" s="157"/>
      <c r="D72" s="158" t="s">
        <v>115</v>
      </c>
      <c r="E72" s="159"/>
      <c r="F72" s="159"/>
      <c r="G72" s="159"/>
      <c r="H72" s="159"/>
      <c r="I72" s="160"/>
      <c r="J72" s="161">
        <f>J1094</f>
        <v>0</v>
      </c>
      <c r="K72" s="162"/>
    </row>
    <row r="73" spans="2:11" s="8" customFormat="1" ht="19.899999999999999" customHeight="1">
      <c r="B73" s="156"/>
      <c r="C73" s="157"/>
      <c r="D73" s="158" t="s">
        <v>116</v>
      </c>
      <c r="E73" s="159"/>
      <c r="F73" s="159"/>
      <c r="G73" s="159"/>
      <c r="H73" s="159"/>
      <c r="I73" s="160"/>
      <c r="J73" s="161">
        <f>J1112</f>
        <v>0</v>
      </c>
      <c r="K73" s="162"/>
    </row>
    <row r="74" spans="2:11" s="8" customFormat="1" ht="19.899999999999999" customHeight="1">
      <c r="B74" s="156"/>
      <c r="C74" s="157"/>
      <c r="D74" s="158" t="s">
        <v>117</v>
      </c>
      <c r="E74" s="159"/>
      <c r="F74" s="159"/>
      <c r="G74" s="159"/>
      <c r="H74" s="159"/>
      <c r="I74" s="160"/>
      <c r="J74" s="161">
        <f>J1127</f>
        <v>0</v>
      </c>
      <c r="K74" s="162"/>
    </row>
    <row r="75" spans="2:11" s="7" customFormat="1" ht="24.95" customHeight="1">
      <c r="B75" s="149"/>
      <c r="C75" s="150"/>
      <c r="D75" s="151" t="s">
        <v>118</v>
      </c>
      <c r="E75" s="152"/>
      <c r="F75" s="152"/>
      <c r="G75" s="152"/>
      <c r="H75" s="152"/>
      <c r="I75" s="153"/>
      <c r="J75" s="154">
        <f>J1225</f>
        <v>0</v>
      </c>
      <c r="K75" s="155"/>
    </row>
    <row r="76" spans="2:11" s="8" customFormat="1" ht="19.899999999999999" customHeight="1">
      <c r="B76" s="156"/>
      <c r="C76" s="157"/>
      <c r="D76" s="158" t="s">
        <v>119</v>
      </c>
      <c r="E76" s="159"/>
      <c r="F76" s="159"/>
      <c r="G76" s="159"/>
      <c r="H76" s="159"/>
      <c r="I76" s="160"/>
      <c r="J76" s="161">
        <f>J1226</f>
        <v>0</v>
      </c>
      <c r="K76" s="162"/>
    </row>
    <row r="77" spans="2:11" s="8" customFormat="1" ht="19.899999999999999" customHeight="1">
      <c r="B77" s="156"/>
      <c r="C77" s="157"/>
      <c r="D77" s="158" t="s">
        <v>120</v>
      </c>
      <c r="E77" s="159"/>
      <c r="F77" s="159"/>
      <c r="G77" s="159"/>
      <c r="H77" s="159"/>
      <c r="I77" s="160"/>
      <c r="J77" s="161">
        <f>J1230</f>
        <v>0</v>
      </c>
      <c r="K77" s="162"/>
    </row>
    <row r="78" spans="2:11" s="8" customFormat="1" ht="19.899999999999999" customHeight="1">
      <c r="B78" s="156"/>
      <c r="C78" s="157"/>
      <c r="D78" s="158" t="s">
        <v>121</v>
      </c>
      <c r="E78" s="159"/>
      <c r="F78" s="159"/>
      <c r="G78" s="159"/>
      <c r="H78" s="159"/>
      <c r="I78" s="160"/>
      <c r="J78" s="161">
        <f>J1237</f>
        <v>0</v>
      </c>
      <c r="K78" s="162"/>
    </row>
    <row r="79" spans="2:11" s="8" customFormat="1" ht="19.899999999999999" customHeight="1">
      <c r="B79" s="156"/>
      <c r="C79" s="157"/>
      <c r="D79" s="158" t="s">
        <v>122</v>
      </c>
      <c r="E79" s="159"/>
      <c r="F79" s="159"/>
      <c r="G79" s="159"/>
      <c r="H79" s="159"/>
      <c r="I79" s="160"/>
      <c r="J79" s="161">
        <f>J1239</f>
        <v>0</v>
      </c>
      <c r="K79" s="162"/>
    </row>
    <row r="80" spans="2:11" s="1" customFormat="1" ht="21.75" customHeight="1">
      <c r="B80" s="41"/>
      <c r="C80" s="42"/>
      <c r="D80" s="42"/>
      <c r="E80" s="42"/>
      <c r="F80" s="42"/>
      <c r="G80" s="42"/>
      <c r="H80" s="42"/>
      <c r="I80" s="118"/>
      <c r="J80" s="42"/>
      <c r="K80" s="45"/>
    </row>
    <row r="81" spans="2:12" s="1" customFormat="1" ht="6.95" customHeight="1">
      <c r="B81" s="56"/>
      <c r="C81" s="57"/>
      <c r="D81" s="57"/>
      <c r="E81" s="57"/>
      <c r="F81" s="57"/>
      <c r="G81" s="57"/>
      <c r="H81" s="57"/>
      <c r="I81" s="139"/>
      <c r="J81" s="57"/>
      <c r="K81" s="58"/>
    </row>
    <row r="85" spans="2:12" s="1" customFormat="1" ht="6.95" customHeight="1">
      <c r="B85" s="59"/>
      <c r="C85" s="60"/>
      <c r="D85" s="60"/>
      <c r="E85" s="60"/>
      <c r="F85" s="60"/>
      <c r="G85" s="60"/>
      <c r="H85" s="60"/>
      <c r="I85" s="142"/>
      <c r="J85" s="60"/>
      <c r="K85" s="60"/>
      <c r="L85" s="61"/>
    </row>
    <row r="86" spans="2:12" s="1" customFormat="1" ht="36.950000000000003" customHeight="1">
      <c r="B86" s="41"/>
      <c r="C86" s="62" t="s">
        <v>123</v>
      </c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6.9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4.45" customHeight="1">
      <c r="B88" s="41"/>
      <c r="C88" s="65" t="s">
        <v>18</v>
      </c>
      <c r="D88" s="63"/>
      <c r="E88" s="63"/>
      <c r="F88" s="63"/>
      <c r="G88" s="63"/>
      <c r="H88" s="63"/>
      <c r="I88" s="163"/>
      <c r="J88" s="63"/>
      <c r="K88" s="63"/>
      <c r="L88" s="61"/>
    </row>
    <row r="89" spans="2:12" s="1" customFormat="1" ht="22.5" customHeight="1">
      <c r="B89" s="41"/>
      <c r="C89" s="63"/>
      <c r="D89" s="63"/>
      <c r="E89" s="398" t="str">
        <f>E7</f>
        <v>Zateplení budovy Tovární 122 v Neratovicích</v>
      </c>
      <c r="F89" s="399"/>
      <c r="G89" s="399"/>
      <c r="H89" s="399"/>
      <c r="I89" s="163"/>
      <c r="J89" s="63"/>
      <c r="K89" s="63"/>
      <c r="L89" s="61"/>
    </row>
    <row r="90" spans="2:12" s="1" customFormat="1" ht="14.45" customHeight="1">
      <c r="B90" s="41"/>
      <c r="C90" s="65" t="s">
        <v>93</v>
      </c>
      <c r="D90" s="63"/>
      <c r="E90" s="63"/>
      <c r="F90" s="63"/>
      <c r="G90" s="63"/>
      <c r="H90" s="63"/>
      <c r="I90" s="163"/>
      <c r="J90" s="63"/>
      <c r="K90" s="63"/>
      <c r="L90" s="61"/>
    </row>
    <row r="91" spans="2:12" s="1" customFormat="1" ht="23.25" customHeight="1">
      <c r="B91" s="41"/>
      <c r="C91" s="63"/>
      <c r="D91" s="63"/>
      <c r="E91" s="374" t="str">
        <f>E9</f>
        <v>SO-01 - Stavební část</v>
      </c>
      <c r="F91" s="400"/>
      <c r="G91" s="400"/>
      <c r="H91" s="400"/>
      <c r="I91" s="163"/>
      <c r="J91" s="63"/>
      <c r="K91" s="63"/>
      <c r="L91" s="61"/>
    </row>
    <row r="92" spans="2:12" s="1" customFormat="1" ht="6.95" customHeight="1">
      <c r="B92" s="41"/>
      <c r="C92" s="63"/>
      <c r="D92" s="63"/>
      <c r="E92" s="63"/>
      <c r="F92" s="63"/>
      <c r="G92" s="63"/>
      <c r="H92" s="63"/>
      <c r="I92" s="163"/>
      <c r="J92" s="63"/>
      <c r="K92" s="63"/>
      <c r="L92" s="61"/>
    </row>
    <row r="93" spans="2:12" s="1" customFormat="1" ht="18" customHeight="1">
      <c r="B93" s="41"/>
      <c r="C93" s="65" t="s">
        <v>23</v>
      </c>
      <c r="D93" s="63"/>
      <c r="E93" s="63"/>
      <c r="F93" s="164" t="str">
        <f>F12</f>
        <v>Neratovice</v>
      </c>
      <c r="G93" s="63"/>
      <c r="H93" s="63"/>
      <c r="I93" s="165" t="s">
        <v>25</v>
      </c>
      <c r="J93" s="73" t="str">
        <f>IF(J12="","",J12)</f>
        <v>30. 1. 2017</v>
      </c>
      <c r="K93" s="63"/>
      <c r="L93" s="61"/>
    </row>
    <row r="94" spans="2:12" s="1" customFormat="1" ht="6.95" customHeight="1">
      <c r="B94" s="41"/>
      <c r="C94" s="63"/>
      <c r="D94" s="63"/>
      <c r="E94" s="63"/>
      <c r="F94" s="63"/>
      <c r="G94" s="63"/>
      <c r="H94" s="63"/>
      <c r="I94" s="163"/>
      <c r="J94" s="63"/>
      <c r="K94" s="63"/>
      <c r="L94" s="61"/>
    </row>
    <row r="95" spans="2:12" s="1" customFormat="1">
      <c r="B95" s="41"/>
      <c r="C95" s="65" t="s">
        <v>27</v>
      </c>
      <c r="D95" s="63"/>
      <c r="E95" s="63"/>
      <c r="F95" s="164" t="str">
        <f>E15</f>
        <v>Rybka, poskyovatel sociálních služeb</v>
      </c>
      <c r="G95" s="63"/>
      <c r="H95" s="63"/>
      <c r="I95" s="165" t="s">
        <v>34</v>
      </c>
      <c r="J95" s="164" t="str">
        <f>E21</f>
        <v xml:space="preserve">DABONA s.r.o. </v>
      </c>
      <c r="K95" s="63"/>
      <c r="L95" s="61"/>
    </row>
    <row r="96" spans="2:12" s="1" customFormat="1" ht="14.45" customHeight="1">
      <c r="B96" s="41"/>
      <c r="C96" s="65" t="s">
        <v>32</v>
      </c>
      <c r="D96" s="63"/>
      <c r="E96" s="63"/>
      <c r="F96" s="164" t="str">
        <f>IF(E18="","",E18)</f>
        <v/>
      </c>
      <c r="G96" s="63"/>
      <c r="H96" s="63"/>
      <c r="I96" s="163"/>
      <c r="J96" s="63"/>
      <c r="K96" s="63"/>
      <c r="L96" s="61"/>
    </row>
    <row r="97" spans="2:65" s="1" customFormat="1" ht="10.35" customHeight="1">
      <c r="B97" s="41"/>
      <c r="C97" s="63"/>
      <c r="D97" s="63"/>
      <c r="E97" s="63"/>
      <c r="F97" s="63"/>
      <c r="G97" s="63"/>
      <c r="H97" s="63"/>
      <c r="I97" s="163"/>
      <c r="J97" s="63"/>
      <c r="K97" s="63"/>
      <c r="L97" s="61"/>
    </row>
    <row r="98" spans="2:65" s="9" customFormat="1" ht="29.25" customHeight="1">
      <c r="B98" s="166"/>
      <c r="C98" s="167" t="s">
        <v>124</v>
      </c>
      <c r="D98" s="168" t="s">
        <v>59</v>
      </c>
      <c r="E98" s="168" t="s">
        <v>55</v>
      </c>
      <c r="F98" s="168" t="s">
        <v>125</v>
      </c>
      <c r="G98" s="168" t="s">
        <v>126</v>
      </c>
      <c r="H98" s="168" t="s">
        <v>127</v>
      </c>
      <c r="I98" s="169" t="s">
        <v>128</v>
      </c>
      <c r="J98" s="168" t="s">
        <v>97</v>
      </c>
      <c r="K98" s="170" t="s">
        <v>129</v>
      </c>
      <c r="L98" s="171"/>
      <c r="M98" s="81" t="s">
        <v>130</v>
      </c>
      <c r="N98" s="82" t="s">
        <v>44</v>
      </c>
      <c r="O98" s="82" t="s">
        <v>131</v>
      </c>
      <c r="P98" s="82" t="s">
        <v>132</v>
      </c>
      <c r="Q98" s="82" t="s">
        <v>133</v>
      </c>
      <c r="R98" s="82" t="s">
        <v>134</v>
      </c>
      <c r="S98" s="82" t="s">
        <v>135</v>
      </c>
      <c r="T98" s="83" t="s">
        <v>136</v>
      </c>
    </row>
    <row r="99" spans="2:65" s="1" customFormat="1" ht="29.25" customHeight="1">
      <c r="B99" s="41"/>
      <c r="C99" s="87" t="s">
        <v>98</v>
      </c>
      <c r="D99" s="63"/>
      <c r="E99" s="63"/>
      <c r="F99" s="63"/>
      <c r="G99" s="63"/>
      <c r="H99" s="63"/>
      <c r="I99" s="163"/>
      <c r="J99" s="172">
        <f>BK99</f>
        <v>0</v>
      </c>
      <c r="K99" s="63"/>
      <c r="L99" s="61"/>
      <c r="M99" s="84"/>
      <c r="N99" s="85"/>
      <c r="O99" s="85"/>
      <c r="P99" s="173">
        <f>P100+P858+P1225</f>
        <v>0</v>
      </c>
      <c r="Q99" s="85"/>
      <c r="R99" s="173">
        <f>R100+R858+R1225</f>
        <v>143.60835983999999</v>
      </c>
      <c r="S99" s="85"/>
      <c r="T99" s="174">
        <f>T100+T858+T1225</f>
        <v>108.056251</v>
      </c>
      <c r="AT99" s="24" t="s">
        <v>73</v>
      </c>
      <c r="AU99" s="24" t="s">
        <v>99</v>
      </c>
      <c r="BK99" s="175">
        <f>BK100+BK858+BK1225</f>
        <v>0</v>
      </c>
    </row>
    <row r="100" spans="2:65" s="10" customFormat="1" ht="37.35" customHeight="1">
      <c r="B100" s="176"/>
      <c r="C100" s="177"/>
      <c r="D100" s="178" t="s">
        <v>73</v>
      </c>
      <c r="E100" s="179" t="s">
        <v>137</v>
      </c>
      <c r="F100" s="179" t="s">
        <v>138</v>
      </c>
      <c r="G100" s="177"/>
      <c r="H100" s="177"/>
      <c r="I100" s="180"/>
      <c r="J100" s="181">
        <f>BK100</f>
        <v>0</v>
      </c>
      <c r="K100" s="177"/>
      <c r="L100" s="182"/>
      <c r="M100" s="183"/>
      <c r="N100" s="184"/>
      <c r="O100" s="184"/>
      <c r="P100" s="185">
        <f>P101+P117+P121+P624+P850+P856</f>
        <v>0</v>
      </c>
      <c r="Q100" s="184"/>
      <c r="R100" s="185">
        <f>R101+R117+R121+R624+R850+R856</f>
        <v>118.9272546</v>
      </c>
      <c r="S100" s="184"/>
      <c r="T100" s="186">
        <f>T101+T117+T121+T624+T850+T856</f>
        <v>88.974697000000006</v>
      </c>
      <c r="AR100" s="187" t="s">
        <v>82</v>
      </c>
      <c r="AT100" s="188" t="s">
        <v>73</v>
      </c>
      <c r="AU100" s="188" t="s">
        <v>74</v>
      </c>
      <c r="AY100" s="187" t="s">
        <v>139</v>
      </c>
      <c r="BK100" s="189">
        <f>BK101+BK117+BK121+BK624+BK850+BK856</f>
        <v>0</v>
      </c>
    </row>
    <row r="101" spans="2:65" s="10" customFormat="1" ht="19.899999999999999" customHeight="1">
      <c r="B101" s="176"/>
      <c r="C101" s="177"/>
      <c r="D101" s="190" t="s">
        <v>73</v>
      </c>
      <c r="E101" s="191" t="s">
        <v>82</v>
      </c>
      <c r="F101" s="191" t="s">
        <v>140</v>
      </c>
      <c r="G101" s="177"/>
      <c r="H101" s="177"/>
      <c r="I101" s="180"/>
      <c r="J101" s="192">
        <f>BK101</f>
        <v>0</v>
      </c>
      <c r="K101" s="177"/>
      <c r="L101" s="182"/>
      <c r="M101" s="183"/>
      <c r="N101" s="184"/>
      <c r="O101" s="184"/>
      <c r="P101" s="185">
        <f>SUM(P102:P116)</f>
        <v>0</v>
      </c>
      <c r="Q101" s="184"/>
      <c r="R101" s="185">
        <f>SUM(R102:R116)</f>
        <v>45.735999999999997</v>
      </c>
      <c r="S101" s="184"/>
      <c r="T101" s="186">
        <f>SUM(T102:T116)</f>
        <v>11.9535</v>
      </c>
      <c r="AR101" s="187" t="s">
        <v>82</v>
      </c>
      <c r="AT101" s="188" t="s">
        <v>73</v>
      </c>
      <c r="AU101" s="188" t="s">
        <v>82</v>
      </c>
      <c r="AY101" s="187" t="s">
        <v>139</v>
      </c>
      <c r="BK101" s="189">
        <f>SUM(BK102:BK116)</f>
        <v>0</v>
      </c>
    </row>
    <row r="102" spans="2:65" s="1" customFormat="1" ht="22.5" customHeight="1">
      <c r="B102" s="41"/>
      <c r="C102" s="193" t="s">
        <v>82</v>
      </c>
      <c r="D102" s="193" t="s">
        <v>141</v>
      </c>
      <c r="E102" s="194" t="s">
        <v>142</v>
      </c>
      <c r="F102" s="195" t="s">
        <v>143</v>
      </c>
      <c r="G102" s="196" t="s">
        <v>144</v>
      </c>
      <c r="H102" s="197">
        <v>36.78</v>
      </c>
      <c r="I102" s="198"/>
      <c r="J102" s="199">
        <f>ROUND(I102*H102,2)</f>
        <v>0</v>
      </c>
      <c r="K102" s="195" t="s">
        <v>21</v>
      </c>
      <c r="L102" s="61"/>
      <c r="M102" s="200" t="s">
        <v>21</v>
      </c>
      <c r="N102" s="201" t="s">
        <v>46</v>
      </c>
      <c r="O102" s="42"/>
      <c r="P102" s="202">
        <f>O102*H102</f>
        <v>0</v>
      </c>
      <c r="Q102" s="202">
        <v>0</v>
      </c>
      <c r="R102" s="202">
        <f>Q102*H102</f>
        <v>0</v>
      </c>
      <c r="S102" s="202">
        <v>0.32500000000000001</v>
      </c>
      <c r="T102" s="203">
        <f>S102*H102</f>
        <v>11.9535</v>
      </c>
      <c r="AR102" s="24" t="s">
        <v>145</v>
      </c>
      <c r="AT102" s="24" t="s">
        <v>141</v>
      </c>
      <c r="AU102" s="24" t="s">
        <v>146</v>
      </c>
      <c r="AY102" s="24" t="s">
        <v>139</v>
      </c>
      <c r="BE102" s="204">
        <f>IF(N102="základní",J102,0)</f>
        <v>0</v>
      </c>
      <c r="BF102" s="204">
        <f>IF(N102="snížená",J102,0)</f>
        <v>0</v>
      </c>
      <c r="BG102" s="204">
        <f>IF(N102="zákl. přenesená",J102,0)</f>
        <v>0</v>
      </c>
      <c r="BH102" s="204">
        <f>IF(N102="sníž. přenesená",J102,0)</f>
        <v>0</v>
      </c>
      <c r="BI102" s="204">
        <f>IF(N102="nulová",J102,0)</f>
        <v>0</v>
      </c>
      <c r="BJ102" s="24" t="s">
        <v>146</v>
      </c>
      <c r="BK102" s="204">
        <f>ROUND(I102*H102,2)</f>
        <v>0</v>
      </c>
      <c r="BL102" s="24" t="s">
        <v>145</v>
      </c>
      <c r="BM102" s="24" t="s">
        <v>147</v>
      </c>
    </row>
    <row r="103" spans="2:65" s="11" customFormat="1" ht="13.5">
      <c r="B103" s="205"/>
      <c r="C103" s="206"/>
      <c r="D103" s="207" t="s">
        <v>148</v>
      </c>
      <c r="E103" s="208" t="s">
        <v>21</v>
      </c>
      <c r="F103" s="209" t="s">
        <v>149</v>
      </c>
      <c r="G103" s="206"/>
      <c r="H103" s="210">
        <v>36.78</v>
      </c>
      <c r="I103" s="211"/>
      <c r="J103" s="206"/>
      <c r="K103" s="206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148</v>
      </c>
      <c r="AU103" s="216" t="s">
        <v>146</v>
      </c>
      <c r="AV103" s="11" t="s">
        <v>146</v>
      </c>
      <c r="AW103" s="11" t="s">
        <v>37</v>
      </c>
      <c r="AX103" s="11" t="s">
        <v>82</v>
      </c>
      <c r="AY103" s="216" t="s">
        <v>139</v>
      </c>
    </row>
    <row r="104" spans="2:65" s="1" customFormat="1" ht="22.5" customHeight="1">
      <c r="B104" s="41"/>
      <c r="C104" s="193" t="s">
        <v>146</v>
      </c>
      <c r="D104" s="193" t="s">
        <v>141</v>
      </c>
      <c r="E104" s="194" t="s">
        <v>150</v>
      </c>
      <c r="F104" s="195" t="s">
        <v>151</v>
      </c>
      <c r="G104" s="196" t="s">
        <v>152</v>
      </c>
      <c r="H104" s="197">
        <v>35.308999999999997</v>
      </c>
      <c r="I104" s="198"/>
      <c r="J104" s="199">
        <f>ROUND(I104*H104,2)</f>
        <v>0</v>
      </c>
      <c r="K104" s="195" t="s">
        <v>21</v>
      </c>
      <c r="L104" s="61"/>
      <c r="M104" s="200" t="s">
        <v>21</v>
      </c>
      <c r="N104" s="201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145</v>
      </c>
      <c r="AT104" s="24" t="s">
        <v>141</v>
      </c>
      <c r="AU104" s="24" t="s">
        <v>146</v>
      </c>
      <c r="AY104" s="24" t="s">
        <v>139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146</v>
      </c>
      <c r="BK104" s="204">
        <f>ROUND(I104*H104,2)</f>
        <v>0</v>
      </c>
      <c r="BL104" s="24" t="s">
        <v>145</v>
      </c>
      <c r="BM104" s="24" t="s">
        <v>153</v>
      </c>
    </row>
    <row r="105" spans="2:65" s="11" customFormat="1" ht="13.5">
      <c r="B105" s="205"/>
      <c r="C105" s="206"/>
      <c r="D105" s="207" t="s">
        <v>148</v>
      </c>
      <c r="E105" s="208" t="s">
        <v>21</v>
      </c>
      <c r="F105" s="209" t="s">
        <v>154</v>
      </c>
      <c r="G105" s="206"/>
      <c r="H105" s="210">
        <v>35.308999999999997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148</v>
      </c>
      <c r="AU105" s="216" t="s">
        <v>146</v>
      </c>
      <c r="AV105" s="11" t="s">
        <v>146</v>
      </c>
      <c r="AW105" s="11" t="s">
        <v>37</v>
      </c>
      <c r="AX105" s="11" t="s">
        <v>82</v>
      </c>
      <c r="AY105" s="216" t="s">
        <v>139</v>
      </c>
    </row>
    <row r="106" spans="2:65" s="1" customFormat="1" ht="22.5" customHeight="1">
      <c r="B106" s="41"/>
      <c r="C106" s="193" t="s">
        <v>155</v>
      </c>
      <c r="D106" s="193" t="s">
        <v>141</v>
      </c>
      <c r="E106" s="194" t="s">
        <v>156</v>
      </c>
      <c r="F106" s="195" t="s">
        <v>157</v>
      </c>
      <c r="G106" s="196" t="s">
        <v>152</v>
      </c>
      <c r="H106" s="197">
        <v>35.308999999999997</v>
      </c>
      <c r="I106" s="198"/>
      <c r="J106" s="199">
        <f t="shared" ref="J106:J112" si="0">ROUND(I106*H106,2)</f>
        <v>0</v>
      </c>
      <c r="K106" s="195" t="s">
        <v>21</v>
      </c>
      <c r="L106" s="61"/>
      <c r="M106" s="200" t="s">
        <v>21</v>
      </c>
      <c r="N106" s="201" t="s">
        <v>46</v>
      </c>
      <c r="O106" s="42"/>
      <c r="P106" s="202">
        <f t="shared" ref="P106:P112" si="1">O106*H106</f>
        <v>0</v>
      </c>
      <c r="Q106" s="202">
        <v>0</v>
      </c>
      <c r="R106" s="202">
        <f t="shared" ref="R106:R112" si="2">Q106*H106</f>
        <v>0</v>
      </c>
      <c r="S106" s="202">
        <v>0</v>
      </c>
      <c r="T106" s="203">
        <f t="shared" ref="T106:T112" si="3">S106*H106</f>
        <v>0</v>
      </c>
      <c r="AR106" s="24" t="s">
        <v>145</v>
      </c>
      <c r="AT106" s="24" t="s">
        <v>141</v>
      </c>
      <c r="AU106" s="24" t="s">
        <v>146</v>
      </c>
      <c r="AY106" s="24" t="s">
        <v>139</v>
      </c>
      <c r="BE106" s="204">
        <f t="shared" ref="BE106:BE112" si="4">IF(N106="základní",J106,0)</f>
        <v>0</v>
      </c>
      <c r="BF106" s="204">
        <f t="shared" ref="BF106:BF112" si="5">IF(N106="snížená",J106,0)</f>
        <v>0</v>
      </c>
      <c r="BG106" s="204">
        <f t="shared" ref="BG106:BG112" si="6">IF(N106="zákl. přenesená",J106,0)</f>
        <v>0</v>
      </c>
      <c r="BH106" s="204">
        <f t="shared" ref="BH106:BH112" si="7">IF(N106="sníž. přenesená",J106,0)</f>
        <v>0</v>
      </c>
      <c r="BI106" s="204">
        <f t="shared" ref="BI106:BI112" si="8">IF(N106="nulová",J106,0)</f>
        <v>0</v>
      </c>
      <c r="BJ106" s="24" t="s">
        <v>146</v>
      </c>
      <c r="BK106" s="204">
        <f t="shared" ref="BK106:BK112" si="9">ROUND(I106*H106,2)</f>
        <v>0</v>
      </c>
      <c r="BL106" s="24" t="s">
        <v>145</v>
      </c>
      <c r="BM106" s="24" t="s">
        <v>158</v>
      </c>
    </row>
    <row r="107" spans="2:65" s="1" customFormat="1" ht="22.5" customHeight="1">
      <c r="B107" s="41"/>
      <c r="C107" s="193" t="s">
        <v>145</v>
      </c>
      <c r="D107" s="193" t="s">
        <v>141</v>
      </c>
      <c r="E107" s="194" t="s">
        <v>159</v>
      </c>
      <c r="F107" s="195" t="s">
        <v>160</v>
      </c>
      <c r="G107" s="196" t="s">
        <v>152</v>
      </c>
      <c r="H107" s="197">
        <v>25.309000000000001</v>
      </c>
      <c r="I107" s="198"/>
      <c r="J107" s="199">
        <f t="shared" si="0"/>
        <v>0</v>
      </c>
      <c r="K107" s="195" t="s">
        <v>21</v>
      </c>
      <c r="L107" s="61"/>
      <c r="M107" s="200" t="s">
        <v>21</v>
      </c>
      <c r="N107" s="201" t="s">
        <v>46</v>
      </c>
      <c r="O107" s="42"/>
      <c r="P107" s="202">
        <f t="shared" si="1"/>
        <v>0</v>
      </c>
      <c r="Q107" s="202">
        <v>0</v>
      </c>
      <c r="R107" s="202">
        <f t="shared" si="2"/>
        <v>0</v>
      </c>
      <c r="S107" s="202">
        <v>0</v>
      </c>
      <c r="T107" s="203">
        <f t="shared" si="3"/>
        <v>0</v>
      </c>
      <c r="AR107" s="24" t="s">
        <v>145</v>
      </c>
      <c r="AT107" s="24" t="s">
        <v>141</v>
      </c>
      <c r="AU107" s="24" t="s">
        <v>146</v>
      </c>
      <c r="AY107" s="24" t="s">
        <v>139</v>
      </c>
      <c r="BE107" s="204">
        <f t="shared" si="4"/>
        <v>0</v>
      </c>
      <c r="BF107" s="204">
        <f t="shared" si="5"/>
        <v>0</v>
      </c>
      <c r="BG107" s="204">
        <f t="shared" si="6"/>
        <v>0</v>
      </c>
      <c r="BH107" s="204">
        <f t="shared" si="7"/>
        <v>0</v>
      </c>
      <c r="BI107" s="204">
        <f t="shared" si="8"/>
        <v>0</v>
      </c>
      <c r="BJ107" s="24" t="s">
        <v>146</v>
      </c>
      <c r="BK107" s="204">
        <f t="shared" si="9"/>
        <v>0</v>
      </c>
      <c r="BL107" s="24" t="s">
        <v>145</v>
      </c>
      <c r="BM107" s="24" t="s">
        <v>161</v>
      </c>
    </row>
    <row r="108" spans="2:65" s="1" customFormat="1" ht="31.5" customHeight="1">
      <c r="B108" s="41"/>
      <c r="C108" s="193" t="s">
        <v>162</v>
      </c>
      <c r="D108" s="193" t="s">
        <v>141</v>
      </c>
      <c r="E108" s="194" t="s">
        <v>163</v>
      </c>
      <c r="F108" s="195" t="s">
        <v>164</v>
      </c>
      <c r="G108" s="196" t="s">
        <v>152</v>
      </c>
      <c r="H108" s="197">
        <v>126.545</v>
      </c>
      <c r="I108" s="198"/>
      <c r="J108" s="199">
        <f t="shared" si="0"/>
        <v>0</v>
      </c>
      <c r="K108" s="195" t="s">
        <v>21</v>
      </c>
      <c r="L108" s="61"/>
      <c r="M108" s="200" t="s">
        <v>21</v>
      </c>
      <c r="N108" s="201" t="s">
        <v>46</v>
      </c>
      <c r="O108" s="42"/>
      <c r="P108" s="202">
        <f t="shared" si="1"/>
        <v>0</v>
      </c>
      <c r="Q108" s="202">
        <v>0</v>
      </c>
      <c r="R108" s="202">
        <f t="shared" si="2"/>
        <v>0</v>
      </c>
      <c r="S108" s="202">
        <v>0</v>
      </c>
      <c r="T108" s="203">
        <f t="shared" si="3"/>
        <v>0</v>
      </c>
      <c r="AR108" s="24" t="s">
        <v>145</v>
      </c>
      <c r="AT108" s="24" t="s">
        <v>141</v>
      </c>
      <c r="AU108" s="24" t="s">
        <v>146</v>
      </c>
      <c r="AY108" s="24" t="s">
        <v>139</v>
      </c>
      <c r="BE108" s="204">
        <f t="shared" si="4"/>
        <v>0</v>
      </c>
      <c r="BF108" s="204">
        <f t="shared" si="5"/>
        <v>0</v>
      </c>
      <c r="BG108" s="204">
        <f t="shared" si="6"/>
        <v>0</v>
      </c>
      <c r="BH108" s="204">
        <f t="shared" si="7"/>
        <v>0</v>
      </c>
      <c r="BI108" s="204">
        <f t="shared" si="8"/>
        <v>0</v>
      </c>
      <c r="BJ108" s="24" t="s">
        <v>146</v>
      </c>
      <c r="BK108" s="204">
        <f t="shared" si="9"/>
        <v>0</v>
      </c>
      <c r="BL108" s="24" t="s">
        <v>145</v>
      </c>
      <c r="BM108" s="24" t="s">
        <v>165</v>
      </c>
    </row>
    <row r="109" spans="2:65" s="1" customFormat="1" ht="22.5" customHeight="1">
      <c r="B109" s="41"/>
      <c r="C109" s="193" t="s">
        <v>166</v>
      </c>
      <c r="D109" s="193" t="s">
        <v>141</v>
      </c>
      <c r="E109" s="194" t="s">
        <v>167</v>
      </c>
      <c r="F109" s="195" t="s">
        <v>168</v>
      </c>
      <c r="G109" s="196" t="s">
        <v>152</v>
      </c>
      <c r="H109" s="197">
        <v>25.309000000000001</v>
      </c>
      <c r="I109" s="198"/>
      <c r="J109" s="199">
        <f t="shared" si="0"/>
        <v>0</v>
      </c>
      <c r="K109" s="195" t="s">
        <v>21</v>
      </c>
      <c r="L109" s="61"/>
      <c r="M109" s="200" t="s">
        <v>21</v>
      </c>
      <c r="N109" s="201" t="s">
        <v>46</v>
      </c>
      <c r="O109" s="42"/>
      <c r="P109" s="202">
        <f t="shared" si="1"/>
        <v>0</v>
      </c>
      <c r="Q109" s="202">
        <v>0</v>
      </c>
      <c r="R109" s="202">
        <f t="shared" si="2"/>
        <v>0</v>
      </c>
      <c r="S109" s="202">
        <v>0</v>
      </c>
      <c r="T109" s="203">
        <f t="shared" si="3"/>
        <v>0</v>
      </c>
      <c r="AR109" s="24" t="s">
        <v>145</v>
      </c>
      <c r="AT109" s="24" t="s">
        <v>141</v>
      </c>
      <c r="AU109" s="24" t="s">
        <v>146</v>
      </c>
      <c r="AY109" s="24" t="s">
        <v>139</v>
      </c>
      <c r="BE109" s="204">
        <f t="shared" si="4"/>
        <v>0</v>
      </c>
      <c r="BF109" s="204">
        <f t="shared" si="5"/>
        <v>0</v>
      </c>
      <c r="BG109" s="204">
        <f t="shared" si="6"/>
        <v>0</v>
      </c>
      <c r="BH109" s="204">
        <f t="shared" si="7"/>
        <v>0</v>
      </c>
      <c r="BI109" s="204">
        <f t="shared" si="8"/>
        <v>0</v>
      </c>
      <c r="BJ109" s="24" t="s">
        <v>146</v>
      </c>
      <c r="BK109" s="204">
        <f t="shared" si="9"/>
        <v>0</v>
      </c>
      <c r="BL109" s="24" t="s">
        <v>145</v>
      </c>
      <c r="BM109" s="24" t="s">
        <v>169</v>
      </c>
    </row>
    <row r="110" spans="2:65" s="1" customFormat="1" ht="22.5" customHeight="1">
      <c r="B110" s="41"/>
      <c r="C110" s="193" t="s">
        <v>170</v>
      </c>
      <c r="D110" s="193" t="s">
        <v>141</v>
      </c>
      <c r="E110" s="194" t="s">
        <v>171</v>
      </c>
      <c r="F110" s="195" t="s">
        <v>172</v>
      </c>
      <c r="G110" s="196" t="s">
        <v>173</v>
      </c>
      <c r="H110" s="197">
        <v>25.309000000000001</v>
      </c>
      <c r="I110" s="198"/>
      <c r="J110" s="199">
        <f t="shared" si="0"/>
        <v>0</v>
      </c>
      <c r="K110" s="195" t="s">
        <v>21</v>
      </c>
      <c r="L110" s="61"/>
      <c r="M110" s="200" t="s">
        <v>21</v>
      </c>
      <c r="N110" s="201" t="s">
        <v>46</v>
      </c>
      <c r="O110" s="42"/>
      <c r="P110" s="202">
        <f t="shared" si="1"/>
        <v>0</v>
      </c>
      <c r="Q110" s="202">
        <v>0</v>
      </c>
      <c r="R110" s="202">
        <f t="shared" si="2"/>
        <v>0</v>
      </c>
      <c r="S110" s="202">
        <v>0</v>
      </c>
      <c r="T110" s="203">
        <f t="shared" si="3"/>
        <v>0</v>
      </c>
      <c r="AR110" s="24" t="s">
        <v>145</v>
      </c>
      <c r="AT110" s="24" t="s">
        <v>141</v>
      </c>
      <c r="AU110" s="24" t="s">
        <v>146</v>
      </c>
      <c r="AY110" s="24" t="s">
        <v>139</v>
      </c>
      <c r="BE110" s="204">
        <f t="shared" si="4"/>
        <v>0</v>
      </c>
      <c r="BF110" s="204">
        <f t="shared" si="5"/>
        <v>0</v>
      </c>
      <c r="BG110" s="204">
        <f t="shared" si="6"/>
        <v>0</v>
      </c>
      <c r="BH110" s="204">
        <f t="shared" si="7"/>
        <v>0</v>
      </c>
      <c r="BI110" s="204">
        <f t="shared" si="8"/>
        <v>0</v>
      </c>
      <c r="BJ110" s="24" t="s">
        <v>146</v>
      </c>
      <c r="BK110" s="204">
        <f t="shared" si="9"/>
        <v>0</v>
      </c>
      <c r="BL110" s="24" t="s">
        <v>145</v>
      </c>
      <c r="BM110" s="24" t="s">
        <v>174</v>
      </c>
    </row>
    <row r="111" spans="2:65" s="1" customFormat="1" ht="22.5" customHeight="1">
      <c r="B111" s="41"/>
      <c r="C111" s="193" t="s">
        <v>175</v>
      </c>
      <c r="D111" s="193" t="s">
        <v>141</v>
      </c>
      <c r="E111" s="194" t="s">
        <v>176</v>
      </c>
      <c r="F111" s="195" t="s">
        <v>177</v>
      </c>
      <c r="G111" s="196" t="s">
        <v>152</v>
      </c>
      <c r="H111" s="197">
        <v>25.309000000000001</v>
      </c>
      <c r="I111" s="198"/>
      <c r="J111" s="199">
        <f t="shared" si="0"/>
        <v>0</v>
      </c>
      <c r="K111" s="195" t="s">
        <v>21</v>
      </c>
      <c r="L111" s="61"/>
      <c r="M111" s="200" t="s">
        <v>21</v>
      </c>
      <c r="N111" s="201" t="s">
        <v>46</v>
      </c>
      <c r="O111" s="42"/>
      <c r="P111" s="202">
        <f t="shared" si="1"/>
        <v>0</v>
      </c>
      <c r="Q111" s="202">
        <v>0</v>
      </c>
      <c r="R111" s="202">
        <f t="shared" si="2"/>
        <v>0</v>
      </c>
      <c r="S111" s="202">
        <v>0</v>
      </c>
      <c r="T111" s="203">
        <f t="shared" si="3"/>
        <v>0</v>
      </c>
      <c r="AR111" s="24" t="s">
        <v>145</v>
      </c>
      <c r="AT111" s="24" t="s">
        <v>141</v>
      </c>
      <c r="AU111" s="24" t="s">
        <v>146</v>
      </c>
      <c r="AY111" s="24" t="s">
        <v>139</v>
      </c>
      <c r="BE111" s="204">
        <f t="shared" si="4"/>
        <v>0</v>
      </c>
      <c r="BF111" s="204">
        <f t="shared" si="5"/>
        <v>0</v>
      </c>
      <c r="BG111" s="204">
        <f t="shared" si="6"/>
        <v>0</v>
      </c>
      <c r="BH111" s="204">
        <f t="shared" si="7"/>
        <v>0</v>
      </c>
      <c r="BI111" s="204">
        <f t="shared" si="8"/>
        <v>0</v>
      </c>
      <c r="BJ111" s="24" t="s">
        <v>146</v>
      </c>
      <c r="BK111" s="204">
        <f t="shared" si="9"/>
        <v>0</v>
      </c>
      <c r="BL111" s="24" t="s">
        <v>145</v>
      </c>
      <c r="BM111" s="24" t="s">
        <v>178</v>
      </c>
    </row>
    <row r="112" spans="2:65" s="1" customFormat="1" ht="22.5" customHeight="1">
      <c r="B112" s="41"/>
      <c r="C112" s="217" t="s">
        <v>179</v>
      </c>
      <c r="D112" s="217" t="s">
        <v>180</v>
      </c>
      <c r="E112" s="218" t="s">
        <v>181</v>
      </c>
      <c r="F112" s="219" t="s">
        <v>182</v>
      </c>
      <c r="G112" s="220" t="s">
        <v>173</v>
      </c>
      <c r="H112" s="221">
        <v>45.555999999999997</v>
      </c>
      <c r="I112" s="222"/>
      <c r="J112" s="223">
        <f t="shared" si="0"/>
        <v>0</v>
      </c>
      <c r="K112" s="219" t="s">
        <v>21</v>
      </c>
      <c r="L112" s="224"/>
      <c r="M112" s="225" t="s">
        <v>21</v>
      </c>
      <c r="N112" s="226" t="s">
        <v>46</v>
      </c>
      <c r="O112" s="42"/>
      <c r="P112" s="202">
        <f t="shared" si="1"/>
        <v>0</v>
      </c>
      <c r="Q112" s="202">
        <v>1</v>
      </c>
      <c r="R112" s="202">
        <f t="shared" si="2"/>
        <v>45.555999999999997</v>
      </c>
      <c r="S112" s="202">
        <v>0</v>
      </c>
      <c r="T112" s="203">
        <f t="shared" si="3"/>
        <v>0</v>
      </c>
      <c r="AR112" s="24" t="s">
        <v>175</v>
      </c>
      <c r="AT112" s="24" t="s">
        <v>180</v>
      </c>
      <c r="AU112" s="24" t="s">
        <v>146</v>
      </c>
      <c r="AY112" s="24" t="s">
        <v>139</v>
      </c>
      <c r="BE112" s="204">
        <f t="shared" si="4"/>
        <v>0</v>
      </c>
      <c r="BF112" s="204">
        <f t="shared" si="5"/>
        <v>0</v>
      </c>
      <c r="BG112" s="204">
        <f t="shared" si="6"/>
        <v>0</v>
      </c>
      <c r="BH112" s="204">
        <f t="shared" si="7"/>
        <v>0</v>
      </c>
      <c r="BI112" s="204">
        <f t="shared" si="8"/>
        <v>0</v>
      </c>
      <c r="BJ112" s="24" t="s">
        <v>146</v>
      </c>
      <c r="BK112" s="204">
        <f t="shared" si="9"/>
        <v>0</v>
      </c>
      <c r="BL112" s="24" t="s">
        <v>145</v>
      </c>
      <c r="BM112" s="24" t="s">
        <v>183</v>
      </c>
    </row>
    <row r="113" spans="2:65" s="11" customFormat="1" ht="13.5">
      <c r="B113" s="205"/>
      <c r="C113" s="206"/>
      <c r="D113" s="207" t="s">
        <v>148</v>
      </c>
      <c r="E113" s="208" t="s">
        <v>21</v>
      </c>
      <c r="F113" s="209" t="s">
        <v>184</v>
      </c>
      <c r="G113" s="206"/>
      <c r="H113" s="210">
        <v>45.555999999999997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148</v>
      </c>
      <c r="AU113" s="216" t="s">
        <v>146</v>
      </c>
      <c r="AV113" s="11" t="s">
        <v>146</v>
      </c>
      <c r="AW113" s="11" t="s">
        <v>37</v>
      </c>
      <c r="AX113" s="11" t="s">
        <v>82</v>
      </c>
      <c r="AY113" s="216" t="s">
        <v>139</v>
      </c>
    </row>
    <row r="114" spans="2:65" s="1" customFormat="1" ht="31.5" customHeight="1">
      <c r="B114" s="41"/>
      <c r="C114" s="193" t="s">
        <v>185</v>
      </c>
      <c r="D114" s="193" t="s">
        <v>141</v>
      </c>
      <c r="E114" s="194" t="s">
        <v>186</v>
      </c>
      <c r="F114" s="195" t="s">
        <v>187</v>
      </c>
      <c r="G114" s="196" t="s">
        <v>152</v>
      </c>
      <c r="H114" s="197">
        <v>10</v>
      </c>
      <c r="I114" s="198"/>
      <c r="J114" s="199">
        <f>ROUND(I114*H114,2)</f>
        <v>0</v>
      </c>
      <c r="K114" s="195" t="s">
        <v>21</v>
      </c>
      <c r="L114" s="61"/>
      <c r="M114" s="200" t="s">
        <v>21</v>
      </c>
      <c r="N114" s="201" t="s">
        <v>46</v>
      </c>
      <c r="O114" s="42"/>
      <c r="P114" s="202">
        <f>O114*H114</f>
        <v>0</v>
      </c>
      <c r="Q114" s="202">
        <v>0</v>
      </c>
      <c r="R114" s="202">
        <f>Q114*H114</f>
        <v>0</v>
      </c>
      <c r="S114" s="202">
        <v>0</v>
      </c>
      <c r="T114" s="203">
        <f>S114*H114</f>
        <v>0</v>
      </c>
      <c r="AR114" s="24" t="s">
        <v>145</v>
      </c>
      <c r="AT114" s="24" t="s">
        <v>141</v>
      </c>
      <c r="AU114" s="24" t="s">
        <v>146</v>
      </c>
      <c r="AY114" s="24" t="s">
        <v>139</v>
      </c>
      <c r="BE114" s="204">
        <f>IF(N114="základní",J114,0)</f>
        <v>0</v>
      </c>
      <c r="BF114" s="204">
        <f>IF(N114="snížená",J114,0)</f>
        <v>0</v>
      </c>
      <c r="BG114" s="204">
        <f>IF(N114="zákl. přenesená",J114,0)</f>
        <v>0</v>
      </c>
      <c r="BH114" s="204">
        <f>IF(N114="sníž. přenesená",J114,0)</f>
        <v>0</v>
      </c>
      <c r="BI114" s="204">
        <f>IF(N114="nulová",J114,0)</f>
        <v>0</v>
      </c>
      <c r="BJ114" s="24" t="s">
        <v>146</v>
      </c>
      <c r="BK114" s="204">
        <f>ROUND(I114*H114,2)</f>
        <v>0</v>
      </c>
      <c r="BL114" s="24" t="s">
        <v>145</v>
      </c>
      <c r="BM114" s="24" t="s">
        <v>188</v>
      </c>
    </row>
    <row r="115" spans="2:65" s="1" customFormat="1" ht="31.5" customHeight="1">
      <c r="B115" s="41"/>
      <c r="C115" s="193" t="s">
        <v>189</v>
      </c>
      <c r="D115" s="193" t="s">
        <v>141</v>
      </c>
      <c r="E115" s="194" t="s">
        <v>190</v>
      </c>
      <c r="F115" s="195" t="s">
        <v>191</v>
      </c>
      <c r="G115" s="196" t="s">
        <v>192</v>
      </c>
      <c r="H115" s="197">
        <v>16</v>
      </c>
      <c r="I115" s="198"/>
      <c r="J115" s="199">
        <f>ROUND(I115*H115,2)</f>
        <v>0</v>
      </c>
      <c r="K115" s="195" t="s">
        <v>21</v>
      </c>
      <c r="L115" s="61"/>
      <c r="M115" s="200" t="s">
        <v>21</v>
      </c>
      <c r="N115" s="201" t="s">
        <v>46</v>
      </c>
      <c r="O115" s="42"/>
      <c r="P115" s="202">
        <f>O115*H115</f>
        <v>0</v>
      </c>
      <c r="Q115" s="202">
        <v>1.125E-2</v>
      </c>
      <c r="R115" s="202">
        <f>Q115*H115</f>
        <v>0.18</v>
      </c>
      <c r="S115" s="202">
        <v>0</v>
      </c>
      <c r="T115" s="203">
        <f>S115*H115</f>
        <v>0</v>
      </c>
      <c r="AR115" s="24" t="s">
        <v>145</v>
      </c>
      <c r="AT115" s="24" t="s">
        <v>141</v>
      </c>
      <c r="AU115" s="24" t="s">
        <v>146</v>
      </c>
      <c r="AY115" s="24" t="s">
        <v>139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146</v>
      </c>
      <c r="BK115" s="204">
        <f>ROUND(I115*H115,2)</f>
        <v>0</v>
      </c>
      <c r="BL115" s="24" t="s">
        <v>145</v>
      </c>
      <c r="BM115" s="24" t="s">
        <v>193</v>
      </c>
    </row>
    <row r="116" spans="2:65" s="11" customFormat="1" ht="13.5">
      <c r="B116" s="205"/>
      <c r="C116" s="206"/>
      <c r="D116" s="227" t="s">
        <v>148</v>
      </c>
      <c r="E116" s="228" t="s">
        <v>21</v>
      </c>
      <c r="F116" s="229" t="s">
        <v>194</v>
      </c>
      <c r="G116" s="206"/>
      <c r="H116" s="230">
        <v>16</v>
      </c>
      <c r="I116" s="211"/>
      <c r="J116" s="206"/>
      <c r="K116" s="206"/>
      <c r="L116" s="212"/>
      <c r="M116" s="213"/>
      <c r="N116" s="214"/>
      <c r="O116" s="214"/>
      <c r="P116" s="214"/>
      <c r="Q116" s="214"/>
      <c r="R116" s="214"/>
      <c r="S116" s="214"/>
      <c r="T116" s="215"/>
      <c r="AT116" s="216" t="s">
        <v>148</v>
      </c>
      <c r="AU116" s="216" t="s">
        <v>146</v>
      </c>
      <c r="AV116" s="11" t="s">
        <v>146</v>
      </c>
      <c r="AW116" s="11" t="s">
        <v>37</v>
      </c>
      <c r="AX116" s="11" t="s">
        <v>82</v>
      </c>
      <c r="AY116" s="216" t="s">
        <v>139</v>
      </c>
    </row>
    <row r="117" spans="2:65" s="10" customFormat="1" ht="29.85" customHeight="1">
      <c r="B117" s="176"/>
      <c r="C117" s="177"/>
      <c r="D117" s="190" t="s">
        <v>73</v>
      </c>
      <c r="E117" s="191" t="s">
        <v>162</v>
      </c>
      <c r="F117" s="191" t="s">
        <v>195</v>
      </c>
      <c r="G117" s="177"/>
      <c r="H117" s="177"/>
      <c r="I117" s="180"/>
      <c r="J117" s="192">
        <f>BK117</f>
        <v>0</v>
      </c>
      <c r="K117" s="177"/>
      <c r="L117" s="182"/>
      <c r="M117" s="183"/>
      <c r="N117" s="184"/>
      <c r="O117" s="184"/>
      <c r="P117" s="185">
        <f>SUM(P118:P120)</f>
        <v>0</v>
      </c>
      <c r="Q117" s="184"/>
      <c r="R117" s="185">
        <f>SUM(R118:R120)</f>
        <v>7.8856320000000002</v>
      </c>
      <c r="S117" s="184"/>
      <c r="T117" s="186">
        <f>SUM(T118:T120)</f>
        <v>0</v>
      </c>
      <c r="AR117" s="187" t="s">
        <v>82</v>
      </c>
      <c r="AT117" s="188" t="s">
        <v>73</v>
      </c>
      <c r="AU117" s="188" t="s">
        <v>82</v>
      </c>
      <c r="AY117" s="187" t="s">
        <v>139</v>
      </c>
      <c r="BK117" s="189">
        <f>SUM(BK118:BK120)</f>
        <v>0</v>
      </c>
    </row>
    <row r="118" spans="2:65" s="1" customFormat="1" ht="31.5" customHeight="1">
      <c r="B118" s="41"/>
      <c r="C118" s="193" t="s">
        <v>196</v>
      </c>
      <c r="D118" s="193" t="s">
        <v>141</v>
      </c>
      <c r="E118" s="194" t="s">
        <v>197</v>
      </c>
      <c r="F118" s="195" t="s">
        <v>198</v>
      </c>
      <c r="G118" s="196" t="s">
        <v>144</v>
      </c>
      <c r="H118" s="197">
        <v>36.78</v>
      </c>
      <c r="I118" s="198"/>
      <c r="J118" s="199">
        <f>ROUND(I118*H118,2)</f>
        <v>0</v>
      </c>
      <c r="K118" s="195" t="s">
        <v>21</v>
      </c>
      <c r="L118" s="61"/>
      <c r="M118" s="200" t="s">
        <v>21</v>
      </c>
      <c r="N118" s="201" t="s">
        <v>46</v>
      </c>
      <c r="O118" s="42"/>
      <c r="P118" s="202">
        <f>O118*H118</f>
        <v>0</v>
      </c>
      <c r="Q118" s="202">
        <v>0.10100000000000001</v>
      </c>
      <c r="R118" s="202">
        <f>Q118*H118</f>
        <v>3.7147800000000002</v>
      </c>
      <c r="S118" s="202">
        <v>0</v>
      </c>
      <c r="T118" s="203">
        <f>S118*H118</f>
        <v>0</v>
      </c>
      <c r="AR118" s="24" t="s">
        <v>145</v>
      </c>
      <c r="AT118" s="24" t="s">
        <v>141</v>
      </c>
      <c r="AU118" s="24" t="s">
        <v>146</v>
      </c>
      <c r="AY118" s="24" t="s">
        <v>139</v>
      </c>
      <c r="BE118" s="204">
        <f>IF(N118="základní",J118,0)</f>
        <v>0</v>
      </c>
      <c r="BF118" s="204">
        <f>IF(N118="snížená",J118,0)</f>
        <v>0</v>
      </c>
      <c r="BG118" s="204">
        <f>IF(N118="zákl. přenesená",J118,0)</f>
        <v>0</v>
      </c>
      <c r="BH118" s="204">
        <f>IF(N118="sníž. přenesená",J118,0)</f>
        <v>0</v>
      </c>
      <c r="BI118" s="204">
        <f>IF(N118="nulová",J118,0)</f>
        <v>0</v>
      </c>
      <c r="BJ118" s="24" t="s">
        <v>146</v>
      </c>
      <c r="BK118" s="204">
        <f>ROUND(I118*H118,2)</f>
        <v>0</v>
      </c>
      <c r="BL118" s="24" t="s">
        <v>145</v>
      </c>
      <c r="BM118" s="24" t="s">
        <v>199</v>
      </c>
    </row>
    <row r="119" spans="2:65" s="11" customFormat="1" ht="13.5">
      <c r="B119" s="205"/>
      <c r="C119" s="206"/>
      <c r="D119" s="207" t="s">
        <v>148</v>
      </c>
      <c r="E119" s="208" t="s">
        <v>21</v>
      </c>
      <c r="F119" s="209" t="s">
        <v>149</v>
      </c>
      <c r="G119" s="206"/>
      <c r="H119" s="210">
        <v>36.78</v>
      </c>
      <c r="I119" s="211"/>
      <c r="J119" s="206"/>
      <c r="K119" s="206"/>
      <c r="L119" s="212"/>
      <c r="M119" s="213"/>
      <c r="N119" s="214"/>
      <c r="O119" s="214"/>
      <c r="P119" s="214"/>
      <c r="Q119" s="214"/>
      <c r="R119" s="214"/>
      <c r="S119" s="214"/>
      <c r="T119" s="215"/>
      <c r="AT119" s="216" t="s">
        <v>148</v>
      </c>
      <c r="AU119" s="216" t="s">
        <v>146</v>
      </c>
      <c r="AV119" s="11" t="s">
        <v>146</v>
      </c>
      <c r="AW119" s="11" t="s">
        <v>37</v>
      </c>
      <c r="AX119" s="11" t="s">
        <v>82</v>
      </c>
      <c r="AY119" s="216" t="s">
        <v>139</v>
      </c>
    </row>
    <row r="120" spans="2:65" s="1" customFormat="1" ht="22.5" customHeight="1">
      <c r="B120" s="41"/>
      <c r="C120" s="217" t="s">
        <v>200</v>
      </c>
      <c r="D120" s="217" t="s">
        <v>180</v>
      </c>
      <c r="E120" s="218" t="s">
        <v>201</v>
      </c>
      <c r="F120" s="219" t="s">
        <v>202</v>
      </c>
      <c r="G120" s="220" t="s">
        <v>144</v>
      </c>
      <c r="H120" s="221">
        <v>38.619</v>
      </c>
      <c r="I120" s="222"/>
      <c r="J120" s="223">
        <f>ROUND(I120*H120,2)</f>
        <v>0</v>
      </c>
      <c r="K120" s="219" t="s">
        <v>21</v>
      </c>
      <c r="L120" s="224"/>
      <c r="M120" s="225" t="s">
        <v>21</v>
      </c>
      <c r="N120" s="226" t="s">
        <v>46</v>
      </c>
      <c r="O120" s="42"/>
      <c r="P120" s="202">
        <f>O120*H120</f>
        <v>0</v>
      </c>
      <c r="Q120" s="202">
        <v>0.108</v>
      </c>
      <c r="R120" s="202">
        <f>Q120*H120</f>
        <v>4.170852</v>
      </c>
      <c r="S120" s="202">
        <v>0</v>
      </c>
      <c r="T120" s="203">
        <f>S120*H120</f>
        <v>0</v>
      </c>
      <c r="AR120" s="24" t="s">
        <v>175</v>
      </c>
      <c r="AT120" s="24" t="s">
        <v>180</v>
      </c>
      <c r="AU120" s="24" t="s">
        <v>146</v>
      </c>
      <c r="AY120" s="24" t="s">
        <v>139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146</v>
      </c>
      <c r="BK120" s="204">
        <f>ROUND(I120*H120,2)</f>
        <v>0</v>
      </c>
      <c r="BL120" s="24" t="s">
        <v>145</v>
      </c>
      <c r="BM120" s="24" t="s">
        <v>203</v>
      </c>
    </row>
    <row r="121" spans="2:65" s="10" customFormat="1" ht="29.85" customHeight="1">
      <c r="B121" s="176"/>
      <c r="C121" s="177"/>
      <c r="D121" s="190" t="s">
        <v>73</v>
      </c>
      <c r="E121" s="191" t="s">
        <v>166</v>
      </c>
      <c r="F121" s="191" t="s">
        <v>204</v>
      </c>
      <c r="G121" s="177"/>
      <c r="H121" s="177"/>
      <c r="I121" s="180"/>
      <c r="J121" s="192">
        <f>BK121</f>
        <v>0</v>
      </c>
      <c r="K121" s="177"/>
      <c r="L121" s="182"/>
      <c r="M121" s="183"/>
      <c r="N121" s="184"/>
      <c r="O121" s="184"/>
      <c r="P121" s="185">
        <f>SUM(P122:P623)</f>
        <v>0</v>
      </c>
      <c r="Q121" s="184"/>
      <c r="R121" s="185">
        <f>SUM(R122:R623)</f>
        <v>65.305622600000007</v>
      </c>
      <c r="S121" s="184"/>
      <c r="T121" s="186">
        <f>SUM(T122:T623)</f>
        <v>0</v>
      </c>
      <c r="AR121" s="187" t="s">
        <v>82</v>
      </c>
      <c r="AT121" s="188" t="s">
        <v>73</v>
      </c>
      <c r="AU121" s="188" t="s">
        <v>82</v>
      </c>
      <c r="AY121" s="187" t="s">
        <v>139</v>
      </c>
      <c r="BK121" s="189">
        <f>SUM(BK122:BK623)</f>
        <v>0</v>
      </c>
    </row>
    <row r="122" spans="2:65" s="1" customFormat="1" ht="22.5" customHeight="1">
      <c r="B122" s="41"/>
      <c r="C122" s="193" t="s">
        <v>205</v>
      </c>
      <c r="D122" s="193" t="s">
        <v>141</v>
      </c>
      <c r="E122" s="194" t="s">
        <v>206</v>
      </c>
      <c r="F122" s="195" t="s">
        <v>207</v>
      </c>
      <c r="G122" s="196" t="s">
        <v>144</v>
      </c>
      <c r="H122" s="197">
        <v>220.875</v>
      </c>
      <c r="I122" s="198"/>
      <c r="J122" s="199">
        <f>ROUND(I122*H122,2)</f>
        <v>0</v>
      </c>
      <c r="K122" s="195" t="s">
        <v>21</v>
      </c>
      <c r="L122" s="61"/>
      <c r="M122" s="200" t="s">
        <v>21</v>
      </c>
      <c r="N122" s="201" t="s">
        <v>46</v>
      </c>
      <c r="O122" s="42"/>
      <c r="P122" s="202">
        <f>O122*H122</f>
        <v>0</v>
      </c>
      <c r="Q122" s="202">
        <v>3.4500000000000003E-2</v>
      </c>
      <c r="R122" s="202">
        <f>Q122*H122</f>
        <v>7.620187500000001</v>
      </c>
      <c r="S122" s="202">
        <v>0</v>
      </c>
      <c r="T122" s="203">
        <f>S122*H122</f>
        <v>0</v>
      </c>
      <c r="AR122" s="24" t="s">
        <v>145</v>
      </c>
      <c r="AT122" s="24" t="s">
        <v>141</v>
      </c>
      <c r="AU122" s="24" t="s">
        <v>146</v>
      </c>
      <c r="AY122" s="24" t="s">
        <v>139</v>
      </c>
      <c r="BE122" s="204">
        <f>IF(N122="základní",J122,0)</f>
        <v>0</v>
      </c>
      <c r="BF122" s="204">
        <f>IF(N122="snížená",J122,0)</f>
        <v>0</v>
      </c>
      <c r="BG122" s="204">
        <f>IF(N122="zákl. přenesená",J122,0)</f>
        <v>0</v>
      </c>
      <c r="BH122" s="204">
        <f>IF(N122="sníž. přenesená",J122,0)</f>
        <v>0</v>
      </c>
      <c r="BI122" s="204">
        <f>IF(N122="nulová",J122,0)</f>
        <v>0</v>
      </c>
      <c r="BJ122" s="24" t="s">
        <v>146</v>
      </c>
      <c r="BK122" s="204">
        <f>ROUND(I122*H122,2)</f>
        <v>0</v>
      </c>
      <c r="BL122" s="24" t="s">
        <v>145</v>
      </c>
      <c r="BM122" s="24" t="s">
        <v>208</v>
      </c>
    </row>
    <row r="123" spans="2:65" s="11" customFormat="1" ht="13.5">
      <c r="B123" s="205"/>
      <c r="C123" s="206"/>
      <c r="D123" s="227" t="s">
        <v>148</v>
      </c>
      <c r="E123" s="228" t="s">
        <v>21</v>
      </c>
      <c r="F123" s="229" t="s">
        <v>209</v>
      </c>
      <c r="G123" s="206"/>
      <c r="H123" s="230">
        <v>32.549999999999997</v>
      </c>
      <c r="I123" s="211"/>
      <c r="J123" s="206"/>
      <c r="K123" s="206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148</v>
      </c>
      <c r="AU123" s="216" t="s">
        <v>146</v>
      </c>
      <c r="AV123" s="11" t="s">
        <v>146</v>
      </c>
      <c r="AW123" s="11" t="s">
        <v>37</v>
      </c>
      <c r="AX123" s="11" t="s">
        <v>74</v>
      </c>
      <c r="AY123" s="216" t="s">
        <v>139</v>
      </c>
    </row>
    <row r="124" spans="2:65" s="11" customFormat="1" ht="13.5">
      <c r="B124" s="205"/>
      <c r="C124" s="206"/>
      <c r="D124" s="227" t="s">
        <v>148</v>
      </c>
      <c r="E124" s="228" t="s">
        <v>21</v>
      </c>
      <c r="F124" s="229" t="s">
        <v>210</v>
      </c>
      <c r="G124" s="206"/>
      <c r="H124" s="230">
        <v>-2.1749999999999998</v>
      </c>
      <c r="I124" s="211"/>
      <c r="J124" s="206"/>
      <c r="K124" s="206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148</v>
      </c>
      <c r="AU124" s="216" t="s">
        <v>146</v>
      </c>
      <c r="AV124" s="11" t="s">
        <v>146</v>
      </c>
      <c r="AW124" s="11" t="s">
        <v>37</v>
      </c>
      <c r="AX124" s="11" t="s">
        <v>74</v>
      </c>
      <c r="AY124" s="216" t="s">
        <v>139</v>
      </c>
    </row>
    <row r="125" spans="2:65" s="11" customFormat="1" ht="13.5">
      <c r="B125" s="205"/>
      <c r="C125" s="206"/>
      <c r="D125" s="227" t="s">
        <v>148</v>
      </c>
      <c r="E125" s="228" t="s">
        <v>21</v>
      </c>
      <c r="F125" s="229" t="s">
        <v>211</v>
      </c>
      <c r="G125" s="206"/>
      <c r="H125" s="230">
        <v>7.8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148</v>
      </c>
      <c r="AU125" s="216" t="s">
        <v>146</v>
      </c>
      <c r="AV125" s="11" t="s">
        <v>146</v>
      </c>
      <c r="AW125" s="11" t="s">
        <v>37</v>
      </c>
      <c r="AX125" s="11" t="s">
        <v>74</v>
      </c>
      <c r="AY125" s="216" t="s">
        <v>139</v>
      </c>
    </row>
    <row r="126" spans="2:65" s="11" customFormat="1" ht="13.5">
      <c r="B126" s="205"/>
      <c r="C126" s="206"/>
      <c r="D126" s="227" t="s">
        <v>148</v>
      </c>
      <c r="E126" s="228" t="s">
        <v>21</v>
      </c>
      <c r="F126" s="229" t="s">
        <v>212</v>
      </c>
      <c r="G126" s="206"/>
      <c r="H126" s="230">
        <v>22.5</v>
      </c>
      <c r="I126" s="211"/>
      <c r="J126" s="206"/>
      <c r="K126" s="206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148</v>
      </c>
      <c r="AU126" s="216" t="s">
        <v>146</v>
      </c>
      <c r="AV126" s="11" t="s">
        <v>146</v>
      </c>
      <c r="AW126" s="11" t="s">
        <v>37</v>
      </c>
      <c r="AX126" s="11" t="s">
        <v>74</v>
      </c>
      <c r="AY126" s="216" t="s">
        <v>139</v>
      </c>
    </row>
    <row r="127" spans="2:65" s="11" customFormat="1" ht="13.5">
      <c r="B127" s="205"/>
      <c r="C127" s="206"/>
      <c r="D127" s="227" t="s">
        <v>148</v>
      </c>
      <c r="E127" s="228" t="s">
        <v>21</v>
      </c>
      <c r="F127" s="229" t="s">
        <v>213</v>
      </c>
      <c r="G127" s="206"/>
      <c r="H127" s="230">
        <v>23.85</v>
      </c>
      <c r="I127" s="211"/>
      <c r="J127" s="206"/>
      <c r="K127" s="206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148</v>
      </c>
      <c r="AU127" s="216" t="s">
        <v>146</v>
      </c>
      <c r="AV127" s="11" t="s">
        <v>146</v>
      </c>
      <c r="AW127" s="11" t="s">
        <v>37</v>
      </c>
      <c r="AX127" s="11" t="s">
        <v>74</v>
      </c>
      <c r="AY127" s="216" t="s">
        <v>139</v>
      </c>
    </row>
    <row r="128" spans="2:65" s="11" customFormat="1" ht="13.5">
      <c r="B128" s="205"/>
      <c r="C128" s="206"/>
      <c r="D128" s="227" t="s">
        <v>148</v>
      </c>
      <c r="E128" s="228" t="s">
        <v>21</v>
      </c>
      <c r="F128" s="229" t="s">
        <v>214</v>
      </c>
      <c r="G128" s="206"/>
      <c r="H128" s="230">
        <v>-1.875</v>
      </c>
      <c r="I128" s="211"/>
      <c r="J128" s="206"/>
      <c r="K128" s="206"/>
      <c r="L128" s="212"/>
      <c r="M128" s="213"/>
      <c r="N128" s="214"/>
      <c r="O128" s="214"/>
      <c r="P128" s="214"/>
      <c r="Q128" s="214"/>
      <c r="R128" s="214"/>
      <c r="S128" s="214"/>
      <c r="T128" s="215"/>
      <c r="AT128" s="216" t="s">
        <v>148</v>
      </c>
      <c r="AU128" s="216" t="s">
        <v>146</v>
      </c>
      <c r="AV128" s="11" t="s">
        <v>146</v>
      </c>
      <c r="AW128" s="11" t="s">
        <v>37</v>
      </c>
      <c r="AX128" s="11" t="s">
        <v>74</v>
      </c>
      <c r="AY128" s="216" t="s">
        <v>139</v>
      </c>
    </row>
    <row r="129" spans="2:65" s="11" customFormat="1" ht="13.5">
      <c r="B129" s="205"/>
      <c r="C129" s="206"/>
      <c r="D129" s="227" t="s">
        <v>148</v>
      </c>
      <c r="E129" s="228" t="s">
        <v>21</v>
      </c>
      <c r="F129" s="229" t="s">
        <v>215</v>
      </c>
      <c r="G129" s="206"/>
      <c r="H129" s="230">
        <v>-1.5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148</v>
      </c>
      <c r="AU129" s="216" t="s">
        <v>146</v>
      </c>
      <c r="AV129" s="11" t="s">
        <v>146</v>
      </c>
      <c r="AW129" s="11" t="s">
        <v>37</v>
      </c>
      <c r="AX129" s="11" t="s">
        <v>74</v>
      </c>
      <c r="AY129" s="216" t="s">
        <v>139</v>
      </c>
    </row>
    <row r="130" spans="2:65" s="11" customFormat="1" ht="13.5">
      <c r="B130" s="205"/>
      <c r="C130" s="206"/>
      <c r="D130" s="227" t="s">
        <v>148</v>
      </c>
      <c r="E130" s="228" t="s">
        <v>21</v>
      </c>
      <c r="F130" s="229" t="s">
        <v>216</v>
      </c>
      <c r="G130" s="206"/>
      <c r="H130" s="230">
        <v>24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148</v>
      </c>
      <c r="AU130" s="216" t="s">
        <v>146</v>
      </c>
      <c r="AV130" s="11" t="s">
        <v>146</v>
      </c>
      <c r="AW130" s="11" t="s">
        <v>37</v>
      </c>
      <c r="AX130" s="11" t="s">
        <v>74</v>
      </c>
      <c r="AY130" s="216" t="s">
        <v>139</v>
      </c>
    </row>
    <row r="131" spans="2:65" s="11" customFormat="1" ht="13.5">
      <c r="B131" s="205"/>
      <c r="C131" s="206"/>
      <c r="D131" s="227" t="s">
        <v>148</v>
      </c>
      <c r="E131" s="228" t="s">
        <v>21</v>
      </c>
      <c r="F131" s="229" t="s">
        <v>217</v>
      </c>
      <c r="G131" s="206"/>
      <c r="H131" s="230">
        <v>15.074999999999999</v>
      </c>
      <c r="I131" s="211"/>
      <c r="J131" s="206"/>
      <c r="K131" s="206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148</v>
      </c>
      <c r="AU131" s="216" t="s">
        <v>146</v>
      </c>
      <c r="AV131" s="11" t="s">
        <v>146</v>
      </c>
      <c r="AW131" s="11" t="s">
        <v>37</v>
      </c>
      <c r="AX131" s="11" t="s">
        <v>74</v>
      </c>
      <c r="AY131" s="216" t="s">
        <v>139</v>
      </c>
    </row>
    <row r="132" spans="2:65" s="11" customFormat="1" ht="13.5">
      <c r="B132" s="205"/>
      <c r="C132" s="206"/>
      <c r="D132" s="227" t="s">
        <v>148</v>
      </c>
      <c r="E132" s="228" t="s">
        <v>21</v>
      </c>
      <c r="F132" s="229" t="s">
        <v>218</v>
      </c>
      <c r="G132" s="206"/>
      <c r="H132" s="230">
        <v>19.95</v>
      </c>
      <c r="I132" s="211"/>
      <c r="J132" s="206"/>
      <c r="K132" s="206"/>
      <c r="L132" s="212"/>
      <c r="M132" s="213"/>
      <c r="N132" s="214"/>
      <c r="O132" s="214"/>
      <c r="P132" s="214"/>
      <c r="Q132" s="214"/>
      <c r="R132" s="214"/>
      <c r="S132" s="214"/>
      <c r="T132" s="215"/>
      <c r="AT132" s="216" t="s">
        <v>148</v>
      </c>
      <c r="AU132" s="216" t="s">
        <v>146</v>
      </c>
      <c r="AV132" s="11" t="s">
        <v>146</v>
      </c>
      <c r="AW132" s="11" t="s">
        <v>37</v>
      </c>
      <c r="AX132" s="11" t="s">
        <v>74</v>
      </c>
      <c r="AY132" s="216" t="s">
        <v>139</v>
      </c>
    </row>
    <row r="133" spans="2:65" s="11" customFormat="1" ht="13.5">
      <c r="B133" s="205"/>
      <c r="C133" s="206"/>
      <c r="D133" s="227" t="s">
        <v>148</v>
      </c>
      <c r="E133" s="228" t="s">
        <v>21</v>
      </c>
      <c r="F133" s="229" t="s">
        <v>215</v>
      </c>
      <c r="G133" s="206"/>
      <c r="H133" s="230">
        <v>-1.5</v>
      </c>
      <c r="I133" s="211"/>
      <c r="J133" s="206"/>
      <c r="K133" s="206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148</v>
      </c>
      <c r="AU133" s="216" t="s">
        <v>146</v>
      </c>
      <c r="AV133" s="11" t="s">
        <v>146</v>
      </c>
      <c r="AW133" s="11" t="s">
        <v>37</v>
      </c>
      <c r="AX133" s="11" t="s">
        <v>74</v>
      </c>
      <c r="AY133" s="216" t="s">
        <v>139</v>
      </c>
    </row>
    <row r="134" spans="2:65" s="11" customFormat="1" ht="13.5">
      <c r="B134" s="205"/>
      <c r="C134" s="206"/>
      <c r="D134" s="227" t="s">
        <v>148</v>
      </c>
      <c r="E134" s="228" t="s">
        <v>21</v>
      </c>
      <c r="F134" s="229" t="s">
        <v>219</v>
      </c>
      <c r="G134" s="206"/>
      <c r="H134" s="230">
        <v>-3.6</v>
      </c>
      <c r="I134" s="211"/>
      <c r="J134" s="206"/>
      <c r="K134" s="206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148</v>
      </c>
      <c r="AU134" s="216" t="s">
        <v>146</v>
      </c>
      <c r="AV134" s="11" t="s">
        <v>146</v>
      </c>
      <c r="AW134" s="11" t="s">
        <v>37</v>
      </c>
      <c r="AX134" s="11" t="s">
        <v>74</v>
      </c>
      <c r="AY134" s="216" t="s">
        <v>139</v>
      </c>
    </row>
    <row r="135" spans="2:65" s="11" customFormat="1" ht="13.5">
      <c r="B135" s="205"/>
      <c r="C135" s="206"/>
      <c r="D135" s="227" t="s">
        <v>148</v>
      </c>
      <c r="E135" s="228" t="s">
        <v>21</v>
      </c>
      <c r="F135" s="229" t="s">
        <v>220</v>
      </c>
      <c r="G135" s="206"/>
      <c r="H135" s="230">
        <v>13.35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148</v>
      </c>
      <c r="AU135" s="216" t="s">
        <v>146</v>
      </c>
      <c r="AV135" s="11" t="s">
        <v>146</v>
      </c>
      <c r="AW135" s="11" t="s">
        <v>37</v>
      </c>
      <c r="AX135" s="11" t="s">
        <v>74</v>
      </c>
      <c r="AY135" s="216" t="s">
        <v>139</v>
      </c>
    </row>
    <row r="136" spans="2:65" s="11" customFormat="1" ht="13.5">
      <c r="B136" s="205"/>
      <c r="C136" s="206"/>
      <c r="D136" s="227" t="s">
        <v>148</v>
      </c>
      <c r="E136" s="228" t="s">
        <v>21</v>
      </c>
      <c r="F136" s="229" t="s">
        <v>221</v>
      </c>
      <c r="G136" s="206"/>
      <c r="H136" s="230">
        <v>21.3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148</v>
      </c>
      <c r="AU136" s="216" t="s">
        <v>146</v>
      </c>
      <c r="AV136" s="11" t="s">
        <v>146</v>
      </c>
      <c r="AW136" s="11" t="s">
        <v>37</v>
      </c>
      <c r="AX136" s="11" t="s">
        <v>74</v>
      </c>
      <c r="AY136" s="216" t="s">
        <v>139</v>
      </c>
    </row>
    <row r="137" spans="2:65" s="11" customFormat="1" ht="13.5">
      <c r="B137" s="205"/>
      <c r="C137" s="206"/>
      <c r="D137" s="227" t="s">
        <v>148</v>
      </c>
      <c r="E137" s="228" t="s">
        <v>21</v>
      </c>
      <c r="F137" s="229" t="s">
        <v>222</v>
      </c>
      <c r="G137" s="206"/>
      <c r="H137" s="230">
        <v>-1.2</v>
      </c>
      <c r="I137" s="211"/>
      <c r="J137" s="206"/>
      <c r="K137" s="206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148</v>
      </c>
      <c r="AU137" s="216" t="s">
        <v>146</v>
      </c>
      <c r="AV137" s="11" t="s">
        <v>146</v>
      </c>
      <c r="AW137" s="11" t="s">
        <v>37</v>
      </c>
      <c r="AX137" s="11" t="s">
        <v>74</v>
      </c>
      <c r="AY137" s="216" t="s">
        <v>139</v>
      </c>
    </row>
    <row r="138" spans="2:65" s="11" customFormat="1" ht="13.5">
      <c r="B138" s="205"/>
      <c r="C138" s="206"/>
      <c r="D138" s="227" t="s">
        <v>148</v>
      </c>
      <c r="E138" s="228" t="s">
        <v>21</v>
      </c>
      <c r="F138" s="229" t="s">
        <v>221</v>
      </c>
      <c r="G138" s="206"/>
      <c r="H138" s="230">
        <v>21.3</v>
      </c>
      <c r="I138" s="211"/>
      <c r="J138" s="206"/>
      <c r="K138" s="206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148</v>
      </c>
      <c r="AU138" s="216" t="s">
        <v>146</v>
      </c>
      <c r="AV138" s="11" t="s">
        <v>146</v>
      </c>
      <c r="AW138" s="11" t="s">
        <v>37</v>
      </c>
      <c r="AX138" s="11" t="s">
        <v>74</v>
      </c>
      <c r="AY138" s="216" t="s">
        <v>139</v>
      </c>
    </row>
    <row r="139" spans="2:65" s="11" customFormat="1" ht="13.5">
      <c r="B139" s="205"/>
      <c r="C139" s="206"/>
      <c r="D139" s="227" t="s">
        <v>148</v>
      </c>
      <c r="E139" s="228" t="s">
        <v>21</v>
      </c>
      <c r="F139" s="229" t="s">
        <v>222</v>
      </c>
      <c r="G139" s="206"/>
      <c r="H139" s="230">
        <v>-1.2</v>
      </c>
      <c r="I139" s="211"/>
      <c r="J139" s="206"/>
      <c r="K139" s="206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148</v>
      </c>
      <c r="AU139" s="216" t="s">
        <v>146</v>
      </c>
      <c r="AV139" s="11" t="s">
        <v>146</v>
      </c>
      <c r="AW139" s="11" t="s">
        <v>37</v>
      </c>
      <c r="AX139" s="11" t="s">
        <v>74</v>
      </c>
      <c r="AY139" s="216" t="s">
        <v>139</v>
      </c>
    </row>
    <row r="140" spans="2:65" s="11" customFormat="1" ht="13.5">
      <c r="B140" s="205"/>
      <c r="C140" s="206"/>
      <c r="D140" s="227" t="s">
        <v>148</v>
      </c>
      <c r="E140" s="228" t="s">
        <v>21</v>
      </c>
      <c r="F140" s="229" t="s">
        <v>223</v>
      </c>
      <c r="G140" s="206"/>
      <c r="H140" s="230">
        <v>33.450000000000003</v>
      </c>
      <c r="I140" s="211"/>
      <c r="J140" s="206"/>
      <c r="K140" s="206"/>
      <c r="L140" s="212"/>
      <c r="M140" s="213"/>
      <c r="N140" s="214"/>
      <c r="O140" s="214"/>
      <c r="P140" s="214"/>
      <c r="Q140" s="214"/>
      <c r="R140" s="214"/>
      <c r="S140" s="214"/>
      <c r="T140" s="215"/>
      <c r="AT140" s="216" t="s">
        <v>148</v>
      </c>
      <c r="AU140" s="216" t="s">
        <v>146</v>
      </c>
      <c r="AV140" s="11" t="s">
        <v>146</v>
      </c>
      <c r="AW140" s="11" t="s">
        <v>37</v>
      </c>
      <c r="AX140" s="11" t="s">
        <v>74</v>
      </c>
      <c r="AY140" s="216" t="s">
        <v>139</v>
      </c>
    </row>
    <row r="141" spans="2:65" s="11" customFormat="1" ht="13.5">
      <c r="B141" s="205"/>
      <c r="C141" s="206"/>
      <c r="D141" s="227" t="s">
        <v>148</v>
      </c>
      <c r="E141" s="228" t="s">
        <v>21</v>
      </c>
      <c r="F141" s="229" t="s">
        <v>222</v>
      </c>
      <c r="G141" s="206"/>
      <c r="H141" s="230">
        <v>-1.2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148</v>
      </c>
      <c r="AU141" s="216" t="s">
        <v>146</v>
      </c>
      <c r="AV141" s="11" t="s">
        <v>146</v>
      </c>
      <c r="AW141" s="11" t="s">
        <v>37</v>
      </c>
      <c r="AX141" s="11" t="s">
        <v>74</v>
      </c>
      <c r="AY141" s="216" t="s">
        <v>139</v>
      </c>
    </row>
    <row r="142" spans="2:65" s="12" customFormat="1" ht="13.5">
      <c r="B142" s="231"/>
      <c r="C142" s="232"/>
      <c r="D142" s="207" t="s">
        <v>148</v>
      </c>
      <c r="E142" s="233" t="s">
        <v>21</v>
      </c>
      <c r="F142" s="234" t="s">
        <v>224</v>
      </c>
      <c r="G142" s="232"/>
      <c r="H142" s="235">
        <v>220.875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148</v>
      </c>
      <c r="AU142" s="241" t="s">
        <v>146</v>
      </c>
      <c r="AV142" s="12" t="s">
        <v>145</v>
      </c>
      <c r="AW142" s="12" t="s">
        <v>37</v>
      </c>
      <c r="AX142" s="12" t="s">
        <v>82</v>
      </c>
      <c r="AY142" s="241" t="s">
        <v>139</v>
      </c>
    </row>
    <row r="143" spans="2:65" s="1" customFormat="1" ht="22.5" customHeight="1">
      <c r="B143" s="41"/>
      <c r="C143" s="193" t="s">
        <v>10</v>
      </c>
      <c r="D143" s="193" t="s">
        <v>141</v>
      </c>
      <c r="E143" s="194" t="s">
        <v>225</v>
      </c>
      <c r="F143" s="195" t="s">
        <v>226</v>
      </c>
      <c r="G143" s="196" t="s">
        <v>144</v>
      </c>
      <c r="H143" s="197">
        <v>220.875</v>
      </c>
      <c r="I143" s="198"/>
      <c r="J143" s="199">
        <f>ROUND(I143*H143,2)</f>
        <v>0</v>
      </c>
      <c r="K143" s="195" t="s">
        <v>21</v>
      </c>
      <c r="L143" s="61"/>
      <c r="M143" s="200" t="s">
        <v>21</v>
      </c>
      <c r="N143" s="201" t="s">
        <v>46</v>
      </c>
      <c r="O143" s="42"/>
      <c r="P143" s="202">
        <f>O143*H143</f>
        <v>0</v>
      </c>
      <c r="Q143" s="202">
        <v>1.6E-2</v>
      </c>
      <c r="R143" s="202">
        <f>Q143*H143</f>
        <v>3.5340000000000003</v>
      </c>
      <c r="S143" s="202">
        <v>0</v>
      </c>
      <c r="T143" s="203">
        <f>S143*H143</f>
        <v>0</v>
      </c>
      <c r="AR143" s="24" t="s">
        <v>145</v>
      </c>
      <c r="AT143" s="24" t="s">
        <v>141</v>
      </c>
      <c r="AU143" s="24" t="s">
        <v>146</v>
      </c>
      <c r="AY143" s="24" t="s">
        <v>139</v>
      </c>
      <c r="BE143" s="204">
        <f>IF(N143="základní",J143,0)</f>
        <v>0</v>
      </c>
      <c r="BF143" s="204">
        <f>IF(N143="snížená",J143,0)</f>
        <v>0</v>
      </c>
      <c r="BG143" s="204">
        <f>IF(N143="zákl. přenesená",J143,0)</f>
        <v>0</v>
      </c>
      <c r="BH143" s="204">
        <f>IF(N143="sníž. přenesená",J143,0)</f>
        <v>0</v>
      </c>
      <c r="BI143" s="204">
        <f>IF(N143="nulová",J143,0)</f>
        <v>0</v>
      </c>
      <c r="BJ143" s="24" t="s">
        <v>146</v>
      </c>
      <c r="BK143" s="204">
        <f>ROUND(I143*H143,2)</f>
        <v>0</v>
      </c>
      <c r="BL143" s="24" t="s">
        <v>145</v>
      </c>
      <c r="BM143" s="24" t="s">
        <v>227</v>
      </c>
    </row>
    <row r="144" spans="2:65" s="1" customFormat="1" ht="22.5" customHeight="1">
      <c r="B144" s="41"/>
      <c r="C144" s="193" t="s">
        <v>228</v>
      </c>
      <c r="D144" s="193" t="s">
        <v>141</v>
      </c>
      <c r="E144" s="194" t="s">
        <v>229</v>
      </c>
      <c r="F144" s="195" t="s">
        <v>230</v>
      </c>
      <c r="G144" s="196" t="s">
        <v>144</v>
      </c>
      <c r="H144" s="197">
        <v>15.712999999999999</v>
      </c>
      <c r="I144" s="198"/>
      <c r="J144" s="199">
        <f>ROUND(I144*H144,2)</f>
        <v>0</v>
      </c>
      <c r="K144" s="195" t="s">
        <v>21</v>
      </c>
      <c r="L144" s="61"/>
      <c r="M144" s="200" t="s">
        <v>21</v>
      </c>
      <c r="N144" s="201" t="s">
        <v>46</v>
      </c>
      <c r="O144" s="42"/>
      <c r="P144" s="202">
        <f>O144*H144</f>
        <v>0</v>
      </c>
      <c r="Q144" s="202">
        <v>4.8900000000000002E-3</v>
      </c>
      <c r="R144" s="202">
        <f>Q144*H144</f>
        <v>7.6836570000000007E-2</v>
      </c>
      <c r="S144" s="202">
        <v>0</v>
      </c>
      <c r="T144" s="203">
        <f>S144*H144</f>
        <v>0</v>
      </c>
      <c r="AR144" s="24" t="s">
        <v>145</v>
      </c>
      <c r="AT144" s="24" t="s">
        <v>141</v>
      </c>
      <c r="AU144" s="24" t="s">
        <v>146</v>
      </c>
      <c r="AY144" s="24" t="s">
        <v>139</v>
      </c>
      <c r="BE144" s="204">
        <f>IF(N144="základní",J144,0)</f>
        <v>0</v>
      </c>
      <c r="BF144" s="204">
        <f>IF(N144="snížená",J144,0)</f>
        <v>0</v>
      </c>
      <c r="BG144" s="204">
        <f>IF(N144="zákl. přenesená",J144,0)</f>
        <v>0</v>
      </c>
      <c r="BH144" s="204">
        <f>IF(N144="sníž. přenesená",J144,0)</f>
        <v>0</v>
      </c>
      <c r="BI144" s="204">
        <f>IF(N144="nulová",J144,0)</f>
        <v>0</v>
      </c>
      <c r="BJ144" s="24" t="s">
        <v>146</v>
      </c>
      <c r="BK144" s="204">
        <f>ROUND(I144*H144,2)</f>
        <v>0</v>
      </c>
      <c r="BL144" s="24" t="s">
        <v>145</v>
      </c>
      <c r="BM144" s="24" t="s">
        <v>231</v>
      </c>
    </row>
    <row r="145" spans="2:65" s="13" customFormat="1" ht="13.5">
      <c r="B145" s="242"/>
      <c r="C145" s="243"/>
      <c r="D145" s="227" t="s">
        <v>148</v>
      </c>
      <c r="E145" s="244" t="s">
        <v>21</v>
      </c>
      <c r="F145" s="245" t="s">
        <v>232</v>
      </c>
      <c r="G145" s="243"/>
      <c r="H145" s="246" t="s">
        <v>21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AT145" s="252" t="s">
        <v>148</v>
      </c>
      <c r="AU145" s="252" t="s">
        <v>146</v>
      </c>
      <c r="AV145" s="13" t="s">
        <v>82</v>
      </c>
      <c r="AW145" s="13" t="s">
        <v>37</v>
      </c>
      <c r="AX145" s="13" t="s">
        <v>74</v>
      </c>
      <c r="AY145" s="252" t="s">
        <v>139</v>
      </c>
    </row>
    <row r="146" spans="2:65" s="11" customFormat="1" ht="13.5">
      <c r="B146" s="205"/>
      <c r="C146" s="206"/>
      <c r="D146" s="227" t="s">
        <v>148</v>
      </c>
      <c r="E146" s="228" t="s">
        <v>21</v>
      </c>
      <c r="F146" s="229" t="s">
        <v>233</v>
      </c>
      <c r="G146" s="206"/>
      <c r="H146" s="230">
        <v>11.7</v>
      </c>
      <c r="I146" s="211"/>
      <c r="J146" s="206"/>
      <c r="K146" s="206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148</v>
      </c>
      <c r="AU146" s="216" t="s">
        <v>146</v>
      </c>
      <c r="AV146" s="11" t="s">
        <v>146</v>
      </c>
      <c r="AW146" s="11" t="s">
        <v>37</v>
      </c>
      <c r="AX146" s="11" t="s">
        <v>74</v>
      </c>
      <c r="AY146" s="216" t="s">
        <v>139</v>
      </c>
    </row>
    <row r="147" spans="2:65" s="11" customFormat="1" ht="13.5">
      <c r="B147" s="205"/>
      <c r="C147" s="206"/>
      <c r="D147" s="227" t="s">
        <v>148</v>
      </c>
      <c r="E147" s="228" t="s">
        <v>21</v>
      </c>
      <c r="F147" s="229" t="s">
        <v>234</v>
      </c>
      <c r="G147" s="206"/>
      <c r="H147" s="230">
        <v>4.0129999999999999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148</v>
      </c>
      <c r="AU147" s="216" t="s">
        <v>146</v>
      </c>
      <c r="AV147" s="11" t="s">
        <v>146</v>
      </c>
      <c r="AW147" s="11" t="s">
        <v>37</v>
      </c>
      <c r="AX147" s="11" t="s">
        <v>74</v>
      </c>
      <c r="AY147" s="216" t="s">
        <v>139</v>
      </c>
    </row>
    <row r="148" spans="2:65" s="12" customFormat="1" ht="13.5">
      <c r="B148" s="231"/>
      <c r="C148" s="232"/>
      <c r="D148" s="207" t="s">
        <v>148</v>
      </c>
      <c r="E148" s="233" t="s">
        <v>21</v>
      </c>
      <c r="F148" s="234" t="s">
        <v>224</v>
      </c>
      <c r="G148" s="232"/>
      <c r="H148" s="235">
        <v>15.712999999999999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AT148" s="241" t="s">
        <v>148</v>
      </c>
      <c r="AU148" s="241" t="s">
        <v>146</v>
      </c>
      <c r="AV148" s="12" t="s">
        <v>145</v>
      </c>
      <c r="AW148" s="12" t="s">
        <v>37</v>
      </c>
      <c r="AX148" s="12" t="s">
        <v>82</v>
      </c>
      <c r="AY148" s="241" t="s">
        <v>139</v>
      </c>
    </row>
    <row r="149" spans="2:65" s="1" customFormat="1" ht="22.5" customHeight="1">
      <c r="B149" s="41"/>
      <c r="C149" s="193" t="s">
        <v>235</v>
      </c>
      <c r="D149" s="193" t="s">
        <v>141</v>
      </c>
      <c r="E149" s="194" t="s">
        <v>236</v>
      </c>
      <c r="F149" s="195" t="s">
        <v>237</v>
      </c>
      <c r="G149" s="196" t="s">
        <v>144</v>
      </c>
      <c r="H149" s="197">
        <v>300.65600000000001</v>
      </c>
      <c r="I149" s="198"/>
      <c r="J149" s="199">
        <f>ROUND(I149*H149,2)</f>
        <v>0</v>
      </c>
      <c r="K149" s="195" t="s">
        <v>21</v>
      </c>
      <c r="L149" s="61"/>
      <c r="M149" s="200" t="s">
        <v>21</v>
      </c>
      <c r="N149" s="201" t="s">
        <v>46</v>
      </c>
      <c r="O149" s="42"/>
      <c r="P149" s="202">
        <f>O149*H149</f>
        <v>0</v>
      </c>
      <c r="Q149" s="202">
        <v>2.5999999999999998E-4</v>
      </c>
      <c r="R149" s="202">
        <f>Q149*H149</f>
        <v>7.817056E-2</v>
      </c>
      <c r="S149" s="202">
        <v>0</v>
      </c>
      <c r="T149" s="203">
        <f>S149*H149</f>
        <v>0</v>
      </c>
      <c r="AR149" s="24" t="s">
        <v>145</v>
      </c>
      <c r="AT149" s="24" t="s">
        <v>141</v>
      </c>
      <c r="AU149" s="24" t="s">
        <v>146</v>
      </c>
      <c r="AY149" s="24" t="s">
        <v>139</v>
      </c>
      <c r="BE149" s="204">
        <f>IF(N149="základní",J149,0)</f>
        <v>0</v>
      </c>
      <c r="BF149" s="204">
        <f>IF(N149="snížená",J149,0)</f>
        <v>0</v>
      </c>
      <c r="BG149" s="204">
        <f>IF(N149="zákl. přenesená",J149,0)</f>
        <v>0</v>
      </c>
      <c r="BH149" s="204">
        <f>IF(N149="sníž. přenesená",J149,0)</f>
        <v>0</v>
      </c>
      <c r="BI149" s="204">
        <f>IF(N149="nulová",J149,0)</f>
        <v>0</v>
      </c>
      <c r="BJ149" s="24" t="s">
        <v>146</v>
      </c>
      <c r="BK149" s="204">
        <f>ROUND(I149*H149,2)</f>
        <v>0</v>
      </c>
      <c r="BL149" s="24" t="s">
        <v>145</v>
      </c>
      <c r="BM149" s="24" t="s">
        <v>238</v>
      </c>
    </row>
    <row r="150" spans="2:65" s="13" customFormat="1" ht="13.5">
      <c r="B150" s="242"/>
      <c r="C150" s="243"/>
      <c r="D150" s="227" t="s">
        <v>148</v>
      </c>
      <c r="E150" s="244" t="s">
        <v>21</v>
      </c>
      <c r="F150" s="245" t="s">
        <v>239</v>
      </c>
      <c r="G150" s="243"/>
      <c r="H150" s="246" t="s">
        <v>21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AT150" s="252" t="s">
        <v>148</v>
      </c>
      <c r="AU150" s="252" t="s">
        <v>146</v>
      </c>
      <c r="AV150" s="13" t="s">
        <v>82</v>
      </c>
      <c r="AW150" s="13" t="s">
        <v>37</v>
      </c>
      <c r="AX150" s="13" t="s">
        <v>74</v>
      </c>
      <c r="AY150" s="252" t="s">
        <v>139</v>
      </c>
    </row>
    <row r="151" spans="2:65" s="13" customFormat="1" ht="13.5">
      <c r="B151" s="242"/>
      <c r="C151" s="243"/>
      <c r="D151" s="227" t="s">
        <v>148</v>
      </c>
      <c r="E151" s="244" t="s">
        <v>21</v>
      </c>
      <c r="F151" s="245" t="s">
        <v>240</v>
      </c>
      <c r="G151" s="243"/>
      <c r="H151" s="246" t="s">
        <v>21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AT151" s="252" t="s">
        <v>148</v>
      </c>
      <c r="AU151" s="252" t="s">
        <v>146</v>
      </c>
      <c r="AV151" s="13" t="s">
        <v>82</v>
      </c>
      <c r="AW151" s="13" t="s">
        <v>37</v>
      </c>
      <c r="AX151" s="13" t="s">
        <v>74</v>
      </c>
      <c r="AY151" s="252" t="s">
        <v>139</v>
      </c>
    </row>
    <row r="152" spans="2:65" s="11" customFormat="1" ht="13.5">
      <c r="B152" s="205"/>
      <c r="C152" s="206"/>
      <c r="D152" s="227" t="s">
        <v>148</v>
      </c>
      <c r="E152" s="228" t="s">
        <v>21</v>
      </c>
      <c r="F152" s="229" t="s">
        <v>241</v>
      </c>
      <c r="G152" s="206"/>
      <c r="H152" s="230">
        <v>241.839</v>
      </c>
      <c r="I152" s="211"/>
      <c r="J152" s="206"/>
      <c r="K152" s="206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148</v>
      </c>
      <c r="AU152" s="216" t="s">
        <v>146</v>
      </c>
      <c r="AV152" s="11" t="s">
        <v>146</v>
      </c>
      <c r="AW152" s="11" t="s">
        <v>37</v>
      </c>
      <c r="AX152" s="11" t="s">
        <v>74</v>
      </c>
      <c r="AY152" s="216" t="s">
        <v>139</v>
      </c>
    </row>
    <row r="153" spans="2:65" s="11" customFormat="1" ht="13.5">
      <c r="B153" s="205"/>
      <c r="C153" s="206"/>
      <c r="D153" s="227" t="s">
        <v>148</v>
      </c>
      <c r="E153" s="228" t="s">
        <v>21</v>
      </c>
      <c r="F153" s="229" t="s">
        <v>242</v>
      </c>
      <c r="G153" s="206"/>
      <c r="H153" s="230">
        <v>-28.06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148</v>
      </c>
      <c r="AU153" s="216" t="s">
        <v>146</v>
      </c>
      <c r="AV153" s="11" t="s">
        <v>146</v>
      </c>
      <c r="AW153" s="11" t="s">
        <v>37</v>
      </c>
      <c r="AX153" s="11" t="s">
        <v>74</v>
      </c>
      <c r="AY153" s="216" t="s">
        <v>139</v>
      </c>
    </row>
    <row r="154" spans="2:65" s="11" customFormat="1" ht="13.5">
      <c r="B154" s="205"/>
      <c r="C154" s="206"/>
      <c r="D154" s="227" t="s">
        <v>148</v>
      </c>
      <c r="E154" s="228" t="s">
        <v>21</v>
      </c>
      <c r="F154" s="229" t="s">
        <v>243</v>
      </c>
      <c r="G154" s="206"/>
      <c r="H154" s="230">
        <v>-0.63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148</v>
      </c>
      <c r="AU154" s="216" t="s">
        <v>146</v>
      </c>
      <c r="AV154" s="11" t="s">
        <v>146</v>
      </c>
      <c r="AW154" s="11" t="s">
        <v>37</v>
      </c>
      <c r="AX154" s="11" t="s">
        <v>74</v>
      </c>
      <c r="AY154" s="216" t="s">
        <v>139</v>
      </c>
    </row>
    <row r="155" spans="2:65" s="11" customFormat="1" ht="13.5">
      <c r="B155" s="205"/>
      <c r="C155" s="206"/>
      <c r="D155" s="227" t="s">
        <v>148</v>
      </c>
      <c r="E155" s="228" t="s">
        <v>21</v>
      </c>
      <c r="F155" s="229" t="s">
        <v>244</v>
      </c>
      <c r="G155" s="206"/>
      <c r="H155" s="230">
        <v>-8.64</v>
      </c>
      <c r="I155" s="211"/>
      <c r="J155" s="206"/>
      <c r="K155" s="206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148</v>
      </c>
      <c r="AU155" s="216" t="s">
        <v>146</v>
      </c>
      <c r="AV155" s="11" t="s">
        <v>146</v>
      </c>
      <c r="AW155" s="11" t="s">
        <v>37</v>
      </c>
      <c r="AX155" s="11" t="s">
        <v>74</v>
      </c>
      <c r="AY155" s="216" t="s">
        <v>139</v>
      </c>
    </row>
    <row r="156" spans="2:65" s="11" customFormat="1" ht="13.5">
      <c r="B156" s="205"/>
      <c r="C156" s="206"/>
      <c r="D156" s="227" t="s">
        <v>148</v>
      </c>
      <c r="E156" s="228" t="s">
        <v>21</v>
      </c>
      <c r="F156" s="229" t="s">
        <v>245</v>
      </c>
      <c r="G156" s="206"/>
      <c r="H156" s="230">
        <v>-1.8</v>
      </c>
      <c r="I156" s="211"/>
      <c r="J156" s="206"/>
      <c r="K156" s="206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148</v>
      </c>
      <c r="AU156" s="216" t="s">
        <v>146</v>
      </c>
      <c r="AV156" s="11" t="s">
        <v>146</v>
      </c>
      <c r="AW156" s="11" t="s">
        <v>37</v>
      </c>
      <c r="AX156" s="11" t="s">
        <v>74</v>
      </c>
      <c r="AY156" s="216" t="s">
        <v>139</v>
      </c>
    </row>
    <row r="157" spans="2:65" s="11" customFormat="1" ht="13.5">
      <c r="B157" s="205"/>
      <c r="C157" s="206"/>
      <c r="D157" s="227" t="s">
        <v>148</v>
      </c>
      <c r="E157" s="228" t="s">
        <v>21</v>
      </c>
      <c r="F157" s="229" t="s">
        <v>246</v>
      </c>
      <c r="G157" s="206"/>
      <c r="H157" s="230">
        <v>-7.56</v>
      </c>
      <c r="I157" s="211"/>
      <c r="J157" s="206"/>
      <c r="K157" s="206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148</v>
      </c>
      <c r="AU157" s="216" t="s">
        <v>146</v>
      </c>
      <c r="AV157" s="11" t="s">
        <v>146</v>
      </c>
      <c r="AW157" s="11" t="s">
        <v>37</v>
      </c>
      <c r="AX157" s="11" t="s">
        <v>74</v>
      </c>
      <c r="AY157" s="216" t="s">
        <v>139</v>
      </c>
    </row>
    <row r="158" spans="2:65" s="11" customFormat="1" ht="13.5">
      <c r="B158" s="205"/>
      <c r="C158" s="206"/>
      <c r="D158" s="227" t="s">
        <v>148</v>
      </c>
      <c r="E158" s="228" t="s">
        <v>21</v>
      </c>
      <c r="F158" s="229" t="s">
        <v>247</v>
      </c>
      <c r="G158" s="206"/>
      <c r="H158" s="230">
        <v>-2.4750000000000001</v>
      </c>
      <c r="I158" s="211"/>
      <c r="J158" s="206"/>
      <c r="K158" s="206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148</v>
      </c>
      <c r="AU158" s="216" t="s">
        <v>146</v>
      </c>
      <c r="AV158" s="11" t="s">
        <v>146</v>
      </c>
      <c r="AW158" s="11" t="s">
        <v>37</v>
      </c>
      <c r="AX158" s="11" t="s">
        <v>74</v>
      </c>
      <c r="AY158" s="216" t="s">
        <v>139</v>
      </c>
    </row>
    <row r="159" spans="2:65" s="11" customFormat="1" ht="13.5">
      <c r="B159" s="205"/>
      <c r="C159" s="206"/>
      <c r="D159" s="227" t="s">
        <v>148</v>
      </c>
      <c r="E159" s="228" t="s">
        <v>21</v>
      </c>
      <c r="F159" s="229" t="s">
        <v>248</v>
      </c>
      <c r="G159" s="206"/>
      <c r="H159" s="230">
        <v>-1.744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148</v>
      </c>
      <c r="AU159" s="216" t="s">
        <v>146</v>
      </c>
      <c r="AV159" s="11" t="s">
        <v>146</v>
      </c>
      <c r="AW159" s="11" t="s">
        <v>37</v>
      </c>
      <c r="AX159" s="11" t="s">
        <v>74</v>
      </c>
      <c r="AY159" s="216" t="s">
        <v>139</v>
      </c>
    </row>
    <row r="160" spans="2:65" s="11" customFormat="1" ht="13.5">
      <c r="B160" s="205"/>
      <c r="C160" s="206"/>
      <c r="D160" s="227" t="s">
        <v>148</v>
      </c>
      <c r="E160" s="228" t="s">
        <v>21</v>
      </c>
      <c r="F160" s="229" t="s">
        <v>249</v>
      </c>
      <c r="G160" s="206"/>
      <c r="H160" s="230">
        <v>-2.1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148</v>
      </c>
      <c r="AU160" s="216" t="s">
        <v>146</v>
      </c>
      <c r="AV160" s="11" t="s">
        <v>146</v>
      </c>
      <c r="AW160" s="11" t="s">
        <v>37</v>
      </c>
      <c r="AX160" s="11" t="s">
        <v>74</v>
      </c>
      <c r="AY160" s="216" t="s">
        <v>139</v>
      </c>
    </row>
    <row r="161" spans="2:51" s="11" customFormat="1" ht="13.5">
      <c r="B161" s="205"/>
      <c r="C161" s="206"/>
      <c r="D161" s="227" t="s">
        <v>148</v>
      </c>
      <c r="E161" s="228" t="s">
        <v>21</v>
      </c>
      <c r="F161" s="229" t="s">
        <v>250</v>
      </c>
      <c r="G161" s="206"/>
      <c r="H161" s="230">
        <v>-2.88</v>
      </c>
      <c r="I161" s="211"/>
      <c r="J161" s="206"/>
      <c r="K161" s="206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148</v>
      </c>
      <c r="AU161" s="216" t="s">
        <v>146</v>
      </c>
      <c r="AV161" s="11" t="s">
        <v>146</v>
      </c>
      <c r="AW161" s="11" t="s">
        <v>37</v>
      </c>
      <c r="AX161" s="11" t="s">
        <v>74</v>
      </c>
      <c r="AY161" s="216" t="s">
        <v>139</v>
      </c>
    </row>
    <row r="162" spans="2:51" s="14" customFormat="1" ht="13.5">
      <c r="B162" s="253"/>
      <c r="C162" s="254"/>
      <c r="D162" s="227" t="s">
        <v>148</v>
      </c>
      <c r="E162" s="255" t="s">
        <v>21</v>
      </c>
      <c r="F162" s="256" t="s">
        <v>251</v>
      </c>
      <c r="G162" s="254"/>
      <c r="H162" s="257">
        <v>185.95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AT162" s="263" t="s">
        <v>148</v>
      </c>
      <c r="AU162" s="263" t="s">
        <v>146</v>
      </c>
      <c r="AV162" s="14" t="s">
        <v>155</v>
      </c>
      <c r="AW162" s="14" t="s">
        <v>37</v>
      </c>
      <c r="AX162" s="14" t="s">
        <v>74</v>
      </c>
      <c r="AY162" s="263" t="s">
        <v>139</v>
      </c>
    </row>
    <row r="163" spans="2:51" s="13" customFormat="1" ht="13.5">
      <c r="B163" s="242"/>
      <c r="C163" s="243"/>
      <c r="D163" s="227" t="s">
        <v>148</v>
      </c>
      <c r="E163" s="244" t="s">
        <v>21</v>
      </c>
      <c r="F163" s="245" t="s">
        <v>252</v>
      </c>
      <c r="G163" s="243"/>
      <c r="H163" s="246" t="s">
        <v>21</v>
      </c>
      <c r="I163" s="247"/>
      <c r="J163" s="243"/>
      <c r="K163" s="243"/>
      <c r="L163" s="248"/>
      <c r="M163" s="249"/>
      <c r="N163" s="250"/>
      <c r="O163" s="250"/>
      <c r="P163" s="250"/>
      <c r="Q163" s="250"/>
      <c r="R163" s="250"/>
      <c r="S163" s="250"/>
      <c r="T163" s="251"/>
      <c r="AT163" s="252" t="s">
        <v>148</v>
      </c>
      <c r="AU163" s="252" t="s">
        <v>146</v>
      </c>
      <c r="AV163" s="13" t="s">
        <v>82</v>
      </c>
      <c r="AW163" s="13" t="s">
        <v>37</v>
      </c>
      <c r="AX163" s="13" t="s">
        <v>74</v>
      </c>
      <c r="AY163" s="252" t="s">
        <v>139</v>
      </c>
    </row>
    <row r="164" spans="2:51" s="11" customFormat="1" ht="13.5">
      <c r="B164" s="205"/>
      <c r="C164" s="206"/>
      <c r="D164" s="227" t="s">
        <v>148</v>
      </c>
      <c r="E164" s="228" t="s">
        <v>21</v>
      </c>
      <c r="F164" s="229" t="s">
        <v>253</v>
      </c>
      <c r="G164" s="206"/>
      <c r="H164" s="230">
        <v>232.76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148</v>
      </c>
      <c r="AU164" s="216" t="s">
        <v>146</v>
      </c>
      <c r="AV164" s="11" t="s">
        <v>146</v>
      </c>
      <c r="AW164" s="11" t="s">
        <v>37</v>
      </c>
      <c r="AX164" s="11" t="s">
        <v>74</v>
      </c>
      <c r="AY164" s="216" t="s">
        <v>139</v>
      </c>
    </row>
    <row r="165" spans="2:51" s="11" customFormat="1" ht="13.5">
      <c r="B165" s="205"/>
      <c r="C165" s="206"/>
      <c r="D165" s="227" t="s">
        <v>148</v>
      </c>
      <c r="E165" s="228" t="s">
        <v>21</v>
      </c>
      <c r="F165" s="229" t="s">
        <v>254</v>
      </c>
      <c r="G165" s="206"/>
      <c r="H165" s="230">
        <v>15.404999999999999</v>
      </c>
      <c r="I165" s="211"/>
      <c r="J165" s="206"/>
      <c r="K165" s="206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148</v>
      </c>
      <c r="AU165" s="216" t="s">
        <v>146</v>
      </c>
      <c r="AV165" s="11" t="s">
        <v>146</v>
      </c>
      <c r="AW165" s="11" t="s">
        <v>37</v>
      </c>
      <c r="AX165" s="11" t="s">
        <v>74</v>
      </c>
      <c r="AY165" s="216" t="s">
        <v>139</v>
      </c>
    </row>
    <row r="166" spans="2:51" s="11" customFormat="1" ht="13.5">
      <c r="B166" s="205"/>
      <c r="C166" s="206"/>
      <c r="D166" s="227" t="s">
        <v>148</v>
      </c>
      <c r="E166" s="228" t="s">
        <v>21</v>
      </c>
      <c r="F166" s="229" t="s">
        <v>255</v>
      </c>
      <c r="G166" s="206"/>
      <c r="H166" s="230">
        <v>23.125</v>
      </c>
      <c r="I166" s="211"/>
      <c r="J166" s="206"/>
      <c r="K166" s="206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148</v>
      </c>
      <c r="AU166" s="216" t="s">
        <v>146</v>
      </c>
      <c r="AV166" s="11" t="s">
        <v>146</v>
      </c>
      <c r="AW166" s="11" t="s">
        <v>37</v>
      </c>
      <c r="AX166" s="11" t="s">
        <v>74</v>
      </c>
      <c r="AY166" s="216" t="s">
        <v>139</v>
      </c>
    </row>
    <row r="167" spans="2:51" s="11" customFormat="1" ht="13.5">
      <c r="B167" s="205"/>
      <c r="C167" s="206"/>
      <c r="D167" s="227" t="s">
        <v>148</v>
      </c>
      <c r="E167" s="228" t="s">
        <v>21</v>
      </c>
      <c r="F167" s="229" t="s">
        <v>256</v>
      </c>
      <c r="G167" s="206"/>
      <c r="H167" s="230">
        <v>6.21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148</v>
      </c>
      <c r="AU167" s="216" t="s">
        <v>146</v>
      </c>
      <c r="AV167" s="11" t="s">
        <v>146</v>
      </c>
      <c r="AW167" s="11" t="s">
        <v>37</v>
      </c>
      <c r="AX167" s="11" t="s">
        <v>74</v>
      </c>
      <c r="AY167" s="216" t="s">
        <v>139</v>
      </c>
    </row>
    <row r="168" spans="2:51" s="11" customFormat="1" ht="13.5">
      <c r="B168" s="205"/>
      <c r="C168" s="206"/>
      <c r="D168" s="227" t="s">
        <v>148</v>
      </c>
      <c r="E168" s="228" t="s">
        <v>21</v>
      </c>
      <c r="F168" s="229" t="s">
        <v>257</v>
      </c>
      <c r="G168" s="206"/>
      <c r="H168" s="230">
        <v>1.875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148</v>
      </c>
      <c r="AU168" s="216" t="s">
        <v>146</v>
      </c>
      <c r="AV168" s="11" t="s">
        <v>146</v>
      </c>
      <c r="AW168" s="11" t="s">
        <v>37</v>
      </c>
      <c r="AX168" s="11" t="s">
        <v>74</v>
      </c>
      <c r="AY168" s="216" t="s">
        <v>139</v>
      </c>
    </row>
    <row r="169" spans="2:51" s="11" customFormat="1" ht="13.5">
      <c r="B169" s="205"/>
      <c r="C169" s="206"/>
      <c r="D169" s="227" t="s">
        <v>148</v>
      </c>
      <c r="E169" s="228" t="s">
        <v>21</v>
      </c>
      <c r="F169" s="229" t="s">
        <v>258</v>
      </c>
      <c r="G169" s="206"/>
      <c r="H169" s="230">
        <v>1</v>
      </c>
      <c r="I169" s="211"/>
      <c r="J169" s="206"/>
      <c r="K169" s="206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148</v>
      </c>
      <c r="AU169" s="216" t="s">
        <v>146</v>
      </c>
      <c r="AV169" s="11" t="s">
        <v>146</v>
      </c>
      <c r="AW169" s="11" t="s">
        <v>37</v>
      </c>
      <c r="AX169" s="11" t="s">
        <v>74</v>
      </c>
      <c r="AY169" s="216" t="s">
        <v>139</v>
      </c>
    </row>
    <row r="170" spans="2:51" s="11" customFormat="1" ht="13.5">
      <c r="B170" s="205"/>
      <c r="C170" s="206"/>
      <c r="D170" s="227" t="s">
        <v>148</v>
      </c>
      <c r="E170" s="228" t="s">
        <v>21</v>
      </c>
      <c r="F170" s="229" t="s">
        <v>259</v>
      </c>
      <c r="G170" s="206"/>
      <c r="H170" s="230">
        <v>-1.1200000000000001</v>
      </c>
      <c r="I170" s="211"/>
      <c r="J170" s="206"/>
      <c r="K170" s="206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148</v>
      </c>
      <c r="AU170" s="216" t="s">
        <v>146</v>
      </c>
      <c r="AV170" s="11" t="s">
        <v>146</v>
      </c>
      <c r="AW170" s="11" t="s">
        <v>37</v>
      </c>
      <c r="AX170" s="11" t="s">
        <v>74</v>
      </c>
      <c r="AY170" s="216" t="s">
        <v>139</v>
      </c>
    </row>
    <row r="171" spans="2:51" s="11" customFormat="1" ht="13.5">
      <c r="B171" s="205"/>
      <c r="C171" s="206"/>
      <c r="D171" s="227" t="s">
        <v>148</v>
      </c>
      <c r="E171" s="228" t="s">
        <v>21</v>
      </c>
      <c r="F171" s="229" t="s">
        <v>250</v>
      </c>
      <c r="G171" s="206"/>
      <c r="H171" s="230">
        <v>-2.88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148</v>
      </c>
      <c r="AU171" s="216" t="s">
        <v>146</v>
      </c>
      <c r="AV171" s="11" t="s">
        <v>146</v>
      </c>
      <c r="AW171" s="11" t="s">
        <v>37</v>
      </c>
      <c r="AX171" s="11" t="s">
        <v>74</v>
      </c>
      <c r="AY171" s="216" t="s">
        <v>139</v>
      </c>
    </row>
    <row r="172" spans="2:51" s="11" customFormat="1" ht="13.5">
      <c r="B172" s="205"/>
      <c r="C172" s="206"/>
      <c r="D172" s="227" t="s">
        <v>148</v>
      </c>
      <c r="E172" s="228" t="s">
        <v>21</v>
      </c>
      <c r="F172" s="229" t="s">
        <v>260</v>
      </c>
      <c r="G172" s="206"/>
      <c r="H172" s="230">
        <v>-2.64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148</v>
      </c>
      <c r="AU172" s="216" t="s">
        <v>146</v>
      </c>
      <c r="AV172" s="11" t="s">
        <v>146</v>
      </c>
      <c r="AW172" s="11" t="s">
        <v>37</v>
      </c>
      <c r="AX172" s="11" t="s">
        <v>74</v>
      </c>
      <c r="AY172" s="216" t="s">
        <v>139</v>
      </c>
    </row>
    <row r="173" spans="2:51" s="11" customFormat="1" ht="13.5">
      <c r="B173" s="205"/>
      <c r="C173" s="206"/>
      <c r="D173" s="227" t="s">
        <v>148</v>
      </c>
      <c r="E173" s="228" t="s">
        <v>21</v>
      </c>
      <c r="F173" s="229" t="s">
        <v>261</v>
      </c>
      <c r="G173" s="206"/>
      <c r="H173" s="230">
        <v>-3.3</v>
      </c>
      <c r="I173" s="211"/>
      <c r="J173" s="206"/>
      <c r="K173" s="206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148</v>
      </c>
      <c r="AU173" s="216" t="s">
        <v>146</v>
      </c>
      <c r="AV173" s="11" t="s">
        <v>146</v>
      </c>
      <c r="AW173" s="11" t="s">
        <v>37</v>
      </c>
      <c r="AX173" s="11" t="s">
        <v>74</v>
      </c>
      <c r="AY173" s="216" t="s">
        <v>139</v>
      </c>
    </row>
    <row r="174" spans="2:51" s="11" customFormat="1" ht="13.5">
      <c r="B174" s="205"/>
      <c r="C174" s="206"/>
      <c r="D174" s="227" t="s">
        <v>148</v>
      </c>
      <c r="E174" s="228" t="s">
        <v>21</v>
      </c>
      <c r="F174" s="229" t="s">
        <v>262</v>
      </c>
      <c r="G174" s="206"/>
      <c r="H174" s="230">
        <v>-5.52</v>
      </c>
      <c r="I174" s="211"/>
      <c r="J174" s="206"/>
      <c r="K174" s="206"/>
      <c r="L174" s="212"/>
      <c r="M174" s="213"/>
      <c r="N174" s="214"/>
      <c r="O174" s="214"/>
      <c r="P174" s="214"/>
      <c r="Q174" s="214"/>
      <c r="R174" s="214"/>
      <c r="S174" s="214"/>
      <c r="T174" s="215"/>
      <c r="AT174" s="216" t="s">
        <v>148</v>
      </c>
      <c r="AU174" s="216" t="s">
        <v>146</v>
      </c>
      <c r="AV174" s="11" t="s">
        <v>146</v>
      </c>
      <c r="AW174" s="11" t="s">
        <v>37</v>
      </c>
      <c r="AX174" s="11" t="s">
        <v>74</v>
      </c>
      <c r="AY174" s="216" t="s">
        <v>139</v>
      </c>
    </row>
    <row r="175" spans="2:51" s="11" customFormat="1" ht="13.5">
      <c r="B175" s="205"/>
      <c r="C175" s="206"/>
      <c r="D175" s="227" t="s">
        <v>148</v>
      </c>
      <c r="E175" s="228" t="s">
        <v>21</v>
      </c>
      <c r="F175" s="229" t="s">
        <v>263</v>
      </c>
      <c r="G175" s="206"/>
      <c r="H175" s="230">
        <v>-4.5999999999999996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148</v>
      </c>
      <c r="AU175" s="216" t="s">
        <v>146</v>
      </c>
      <c r="AV175" s="11" t="s">
        <v>146</v>
      </c>
      <c r="AW175" s="11" t="s">
        <v>37</v>
      </c>
      <c r="AX175" s="11" t="s">
        <v>74</v>
      </c>
      <c r="AY175" s="216" t="s">
        <v>139</v>
      </c>
    </row>
    <row r="176" spans="2:51" s="11" customFormat="1" ht="13.5">
      <c r="B176" s="205"/>
      <c r="C176" s="206"/>
      <c r="D176" s="227" t="s">
        <v>148</v>
      </c>
      <c r="E176" s="228" t="s">
        <v>21</v>
      </c>
      <c r="F176" s="229" t="s">
        <v>264</v>
      </c>
      <c r="G176" s="206"/>
      <c r="H176" s="230">
        <v>-4.2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148</v>
      </c>
      <c r="AU176" s="216" t="s">
        <v>146</v>
      </c>
      <c r="AV176" s="11" t="s">
        <v>146</v>
      </c>
      <c r="AW176" s="11" t="s">
        <v>37</v>
      </c>
      <c r="AX176" s="11" t="s">
        <v>74</v>
      </c>
      <c r="AY176" s="216" t="s">
        <v>139</v>
      </c>
    </row>
    <row r="177" spans="2:51" s="14" customFormat="1" ht="13.5">
      <c r="B177" s="253"/>
      <c r="C177" s="254"/>
      <c r="D177" s="227" t="s">
        <v>148</v>
      </c>
      <c r="E177" s="255" t="s">
        <v>21</v>
      </c>
      <c r="F177" s="256" t="s">
        <v>251</v>
      </c>
      <c r="G177" s="254"/>
      <c r="H177" s="257">
        <v>256.11500000000001</v>
      </c>
      <c r="I177" s="258"/>
      <c r="J177" s="254"/>
      <c r="K177" s="254"/>
      <c r="L177" s="259"/>
      <c r="M177" s="260"/>
      <c r="N177" s="261"/>
      <c r="O177" s="261"/>
      <c r="P177" s="261"/>
      <c r="Q177" s="261"/>
      <c r="R177" s="261"/>
      <c r="S177" s="261"/>
      <c r="T177" s="262"/>
      <c r="AT177" s="263" t="s">
        <v>148</v>
      </c>
      <c r="AU177" s="263" t="s">
        <v>146</v>
      </c>
      <c r="AV177" s="14" t="s">
        <v>155</v>
      </c>
      <c r="AW177" s="14" t="s">
        <v>37</v>
      </c>
      <c r="AX177" s="14" t="s">
        <v>74</v>
      </c>
      <c r="AY177" s="263" t="s">
        <v>139</v>
      </c>
    </row>
    <row r="178" spans="2:51" s="13" customFormat="1" ht="13.5">
      <c r="B178" s="242"/>
      <c r="C178" s="243"/>
      <c r="D178" s="227" t="s">
        <v>148</v>
      </c>
      <c r="E178" s="244" t="s">
        <v>21</v>
      </c>
      <c r="F178" s="245" t="s">
        <v>265</v>
      </c>
      <c r="G178" s="243"/>
      <c r="H178" s="246" t="s">
        <v>21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AT178" s="252" t="s">
        <v>148</v>
      </c>
      <c r="AU178" s="252" t="s">
        <v>146</v>
      </c>
      <c r="AV178" s="13" t="s">
        <v>82</v>
      </c>
      <c r="AW178" s="13" t="s">
        <v>37</v>
      </c>
      <c r="AX178" s="13" t="s">
        <v>74</v>
      </c>
      <c r="AY178" s="252" t="s">
        <v>139</v>
      </c>
    </row>
    <row r="179" spans="2:51" s="11" customFormat="1" ht="13.5">
      <c r="B179" s="205"/>
      <c r="C179" s="206"/>
      <c r="D179" s="227" t="s">
        <v>148</v>
      </c>
      <c r="E179" s="228" t="s">
        <v>21</v>
      </c>
      <c r="F179" s="229" t="s">
        <v>266</v>
      </c>
      <c r="G179" s="206"/>
      <c r="H179" s="230">
        <v>63.593000000000004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148</v>
      </c>
      <c r="AU179" s="216" t="s">
        <v>146</v>
      </c>
      <c r="AV179" s="11" t="s">
        <v>146</v>
      </c>
      <c r="AW179" s="11" t="s">
        <v>37</v>
      </c>
      <c r="AX179" s="11" t="s">
        <v>74</v>
      </c>
      <c r="AY179" s="216" t="s">
        <v>139</v>
      </c>
    </row>
    <row r="180" spans="2:51" s="11" customFormat="1" ht="13.5">
      <c r="B180" s="205"/>
      <c r="C180" s="206"/>
      <c r="D180" s="227" t="s">
        <v>148</v>
      </c>
      <c r="E180" s="228" t="s">
        <v>21</v>
      </c>
      <c r="F180" s="229" t="s">
        <v>267</v>
      </c>
      <c r="G180" s="206"/>
      <c r="H180" s="230">
        <v>226.733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148</v>
      </c>
      <c r="AU180" s="216" t="s">
        <v>146</v>
      </c>
      <c r="AV180" s="11" t="s">
        <v>146</v>
      </c>
      <c r="AW180" s="11" t="s">
        <v>37</v>
      </c>
      <c r="AX180" s="11" t="s">
        <v>74</v>
      </c>
      <c r="AY180" s="216" t="s">
        <v>139</v>
      </c>
    </row>
    <row r="181" spans="2:51" s="11" customFormat="1" ht="13.5">
      <c r="B181" s="205"/>
      <c r="C181" s="206"/>
      <c r="D181" s="227" t="s">
        <v>148</v>
      </c>
      <c r="E181" s="228" t="s">
        <v>21</v>
      </c>
      <c r="F181" s="229" t="s">
        <v>268</v>
      </c>
      <c r="G181" s="206"/>
      <c r="H181" s="230">
        <v>17.143999999999998</v>
      </c>
      <c r="I181" s="211"/>
      <c r="J181" s="206"/>
      <c r="K181" s="206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148</v>
      </c>
      <c r="AU181" s="216" t="s">
        <v>146</v>
      </c>
      <c r="AV181" s="11" t="s">
        <v>146</v>
      </c>
      <c r="AW181" s="11" t="s">
        <v>37</v>
      </c>
      <c r="AX181" s="11" t="s">
        <v>74</v>
      </c>
      <c r="AY181" s="216" t="s">
        <v>139</v>
      </c>
    </row>
    <row r="182" spans="2:51" s="11" customFormat="1" ht="13.5">
      <c r="B182" s="205"/>
      <c r="C182" s="206"/>
      <c r="D182" s="227" t="s">
        <v>148</v>
      </c>
      <c r="E182" s="228" t="s">
        <v>21</v>
      </c>
      <c r="F182" s="229" t="s">
        <v>269</v>
      </c>
      <c r="G182" s="206"/>
      <c r="H182" s="230">
        <v>-2.16</v>
      </c>
      <c r="I182" s="211"/>
      <c r="J182" s="206"/>
      <c r="K182" s="206"/>
      <c r="L182" s="212"/>
      <c r="M182" s="213"/>
      <c r="N182" s="214"/>
      <c r="O182" s="214"/>
      <c r="P182" s="214"/>
      <c r="Q182" s="214"/>
      <c r="R182" s="214"/>
      <c r="S182" s="214"/>
      <c r="T182" s="215"/>
      <c r="AT182" s="216" t="s">
        <v>148</v>
      </c>
      <c r="AU182" s="216" t="s">
        <v>146</v>
      </c>
      <c r="AV182" s="11" t="s">
        <v>146</v>
      </c>
      <c r="AW182" s="11" t="s">
        <v>37</v>
      </c>
      <c r="AX182" s="11" t="s">
        <v>74</v>
      </c>
      <c r="AY182" s="216" t="s">
        <v>139</v>
      </c>
    </row>
    <row r="183" spans="2:51" s="11" customFormat="1" ht="13.5">
      <c r="B183" s="205"/>
      <c r="C183" s="206"/>
      <c r="D183" s="227" t="s">
        <v>148</v>
      </c>
      <c r="E183" s="228" t="s">
        <v>21</v>
      </c>
      <c r="F183" s="229" t="s">
        <v>270</v>
      </c>
      <c r="G183" s="206"/>
      <c r="H183" s="230">
        <v>-1.2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148</v>
      </c>
      <c r="AU183" s="216" t="s">
        <v>146</v>
      </c>
      <c r="AV183" s="11" t="s">
        <v>146</v>
      </c>
      <c r="AW183" s="11" t="s">
        <v>37</v>
      </c>
      <c r="AX183" s="11" t="s">
        <v>74</v>
      </c>
      <c r="AY183" s="216" t="s">
        <v>139</v>
      </c>
    </row>
    <row r="184" spans="2:51" s="11" customFormat="1" ht="13.5">
      <c r="B184" s="205"/>
      <c r="C184" s="206"/>
      <c r="D184" s="227" t="s">
        <v>148</v>
      </c>
      <c r="E184" s="228" t="s">
        <v>21</v>
      </c>
      <c r="F184" s="229" t="s">
        <v>271</v>
      </c>
      <c r="G184" s="206"/>
      <c r="H184" s="230">
        <v>-2.919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148</v>
      </c>
      <c r="AU184" s="216" t="s">
        <v>146</v>
      </c>
      <c r="AV184" s="11" t="s">
        <v>146</v>
      </c>
      <c r="AW184" s="11" t="s">
        <v>37</v>
      </c>
      <c r="AX184" s="11" t="s">
        <v>74</v>
      </c>
      <c r="AY184" s="216" t="s">
        <v>139</v>
      </c>
    </row>
    <row r="185" spans="2:51" s="11" customFormat="1" ht="13.5">
      <c r="B185" s="205"/>
      <c r="C185" s="206"/>
      <c r="D185" s="227" t="s">
        <v>148</v>
      </c>
      <c r="E185" s="228" t="s">
        <v>21</v>
      </c>
      <c r="F185" s="229" t="s">
        <v>272</v>
      </c>
      <c r="G185" s="206"/>
      <c r="H185" s="230">
        <v>-1.08</v>
      </c>
      <c r="I185" s="211"/>
      <c r="J185" s="206"/>
      <c r="K185" s="206"/>
      <c r="L185" s="212"/>
      <c r="M185" s="213"/>
      <c r="N185" s="214"/>
      <c r="O185" s="214"/>
      <c r="P185" s="214"/>
      <c r="Q185" s="214"/>
      <c r="R185" s="214"/>
      <c r="S185" s="214"/>
      <c r="T185" s="215"/>
      <c r="AT185" s="216" t="s">
        <v>148</v>
      </c>
      <c r="AU185" s="216" t="s">
        <v>146</v>
      </c>
      <c r="AV185" s="11" t="s">
        <v>146</v>
      </c>
      <c r="AW185" s="11" t="s">
        <v>37</v>
      </c>
      <c r="AX185" s="11" t="s">
        <v>74</v>
      </c>
      <c r="AY185" s="216" t="s">
        <v>139</v>
      </c>
    </row>
    <row r="186" spans="2:51" s="11" customFormat="1" ht="13.5">
      <c r="B186" s="205"/>
      <c r="C186" s="206"/>
      <c r="D186" s="227" t="s">
        <v>148</v>
      </c>
      <c r="E186" s="228" t="s">
        <v>21</v>
      </c>
      <c r="F186" s="229" t="s">
        <v>273</v>
      </c>
      <c r="G186" s="206"/>
      <c r="H186" s="230">
        <v>-2.5630000000000002</v>
      </c>
      <c r="I186" s="211"/>
      <c r="J186" s="206"/>
      <c r="K186" s="206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148</v>
      </c>
      <c r="AU186" s="216" t="s">
        <v>146</v>
      </c>
      <c r="AV186" s="11" t="s">
        <v>146</v>
      </c>
      <c r="AW186" s="11" t="s">
        <v>37</v>
      </c>
      <c r="AX186" s="11" t="s">
        <v>74</v>
      </c>
      <c r="AY186" s="216" t="s">
        <v>139</v>
      </c>
    </row>
    <row r="187" spans="2:51" s="11" customFormat="1" ht="13.5">
      <c r="B187" s="205"/>
      <c r="C187" s="206"/>
      <c r="D187" s="227" t="s">
        <v>148</v>
      </c>
      <c r="E187" s="228" t="s">
        <v>21</v>
      </c>
      <c r="F187" s="229" t="s">
        <v>274</v>
      </c>
      <c r="G187" s="206"/>
      <c r="H187" s="230">
        <v>-2.76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148</v>
      </c>
      <c r="AU187" s="216" t="s">
        <v>146</v>
      </c>
      <c r="AV187" s="11" t="s">
        <v>146</v>
      </c>
      <c r="AW187" s="11" t="s">
        <v>37</v>
      </c>
      <c r="AX187" s="11" t="s">
        <v>74</v>
      </c>
      <c r="AY187" s="216" t="s">
        <v>139</v>
      </c>
    </row>
    <row r="188" spans="2:51" s="11" customFormat="1" ht="13.5">
      <c r="B188" s="205"/>
      <c r="C188" s="206"/>
      <c r="D188" s="227" t="s">
        <v>148</v>
      </c>
      <c r="E188" s="228" t="s">
        <v>21</v>
      </c>
      <c r="F188" s="229" t="s">
        <v>275</v>
      </c>
      <c r="G188" s="206"/>
      <c r="H188" s="230">
        <v>-1.61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148</v>
      </c>
      <c r="AU188" s="216" t="s">
        <v>146</v>
      </c>
      <c r="AV188" s="11" t="s">
        <v>146</v>
      </c>
      <c r="AW188" s="11" t="s">
        <v>37</v>
      </c>
      <c r="AX188" s="11" t="s">
        <v>74</v>
      </c>
      <c r="AY188" s="216" t="s">
        <v>139</v>
      </c>
    </row>
    <row r="189" spans="2:51" s="11" customFormat="1" ht="13.5">
      <c r="B189" s="205"/>
      <c r="C189" s="206"/>
      <c r="D189" s="227" t="s">
        <v>148</v>
      </c>
      <c r="E189" s="228" t="s">
        <v>21</v>
      </c>
      <c r="F189" s="229" t="s">
        <v>250</v>
      </c>
      <c r="G189" s="206"/>
      <c r="H189" s="230">
        <v>-2.88</v>
      </c>
      <c r="I189" s="211"/>
      <c r="J189" s="206"/>
      <c r="K189" s="206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148</v>
      </c>
      <c r="AU189" s="216" t="s">
        <v>146</v>
      </c>
      <c r="AV189" s="11" t="s">
        <v>146</v>
      </c>
      <c r="AW189" s="11" t="s">
        <v>37</v>
      </c>
      <c r="AX189" s="11" t="s">
        <v>74</v>
      </c>
      <c r="AY189" s="216" t="s">
        <v>139</v>
      </c>
    </row>
    <row r="190" spans="2:51" s="11" customFormat="1" ht="13.5">
      <c r="B190" s="205"/>
      <c r="C190" s="206"/>
      <c r="D190" s="227" t="s">
        <v>148</v>
      </c>
      <c r="E190" s="228" t="s">
        <v>21</v>
      </c>
      <c r="F190" s="229" t="s">
        <v>276</v>
      </c>
      <c r="G190" s="206"/>
      <c r="H190" s="230">
        <v>-1.44</v>
      </c>
      <c r="I190" s="211"/>
      <c r="J190" s="206"/>
      <c r="K190" s="206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148</v>
      </c>
      <c r="AU190" s="216" t="s">
        <v>146</v>
      </c>
      <c r="AV190" s="11" t="s">
        <v>146</v>
      </c>
      <c r="AW190" s="11" t="s">
        <v>37</v>
      </c>
      <c r="AX190" s="11" t="s">
        <v>74</v>
      </c>
      <c r="AY190" s="216" t="s">
        <v>139</v>
      </c>
    </row>
    <row r="191" spans="2:51" s="11" customFormat="1" ht="13.5">
      <c r="B191" s="205"/>
      <c r="C191" s="206"/>
      <c r="D191" s="227" t="s">
        <v>148</v>
      </c>
      <c r="E191" s="228" t="s">
        <v>21</v>
      </c>
      <c r="F191" s="229" t="s">
        <v>277</v>
      </c>
      <c r="G191" s="206"/>
      <c r="H191" s="230">
        <v>-1.32</v>
      </c>
      <c r="I191" s="211"/>
      <c r="J191" s="206"/>
      <c r="K191" s="206"/>
      <c r="L191" s="212"/>
      <c r="M191" s="213"/>
      <c r="N191" s="214"/>
      <c r="O191" s="214"/>
      <c r="P191" s="214"/>
      <c r="Q191" s="214"/>
      <c r="R191" s="214"/>
      <c r="S191" s="214"/>
      <c r="T191" s="215"/>
      <c r="AT191" s="216" t="s">
        <v>148</v>
      </c>
      <c r="AU191" s="216" t="s">
        <v>146</v>
      </c>
      <c r="AV191" s="11" t="s">
        <v>146</v>
      </c>
      <c r="AW191" s="11" t="s">
        <v>37</v>
      </c>
      <c r="AX191" s="11" t="s">
        <v>74</v>
      </c>
      <c r="AY191" s="216" t="s">
        <v>139</v>
      </c>
    </row>
    <row r="192" spans="2:51" s="11" customFormat="1" ht="13.5">
      <c r="B192" s="205"/>
      <c r="C192" s="206"/>
      <c r="D192" s="227" t="s">
        <v>148</v>
      </c>
      <c r="E192" s="228" t="s">
        <v>21</v>
      </c>
      <c r="F192" s="229" t="s">
        <v>250</v>
      </c>
      <c r="G192" s="206"/>
      <c r="H192" s="230">
        <v>-2.88</v>
      </c>
      <c r="I192" s="211"/>
      <c r="J192" s="206"/>
      <c r="K192" s="206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148</v>
      </c>
      <c r="AU192" s="216" t="s">
        <v>146</v>
      </c>
      <c r="AV192" s="11" t="s">
        <v>146</v>
      </c>
      <c r="AW192" s="11" t="s">
        <v>37</v>
      </c>
      <c r="AX192" s="11" t="s">
        <v>74</v>
      </c>
      <c r="AY192" s="216" t="s">
        <v>139</v>
      </c>
    </row>
    <row r="193" spans="2:51" s="11" customFormat="1" ht="13.5">
      <c r="B193" s="205"/>
      <c r="C193" s="206"/>
      <c r="D193" s="227" t="s">
        <v>148</v>
      </c>
      <c r="E193" s="228" t="s">
        <v>21</v>
      </c>
      <c r="F193" s="229" t="s">
        <v>278</v>
      </c>
      <c r="G193" s="206"/>
      <c r="H193" s="230">
        <v>-1.26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148</v>
      </c>
      <c r="AU193" s="216" t="s">
        <v>146</v>
      </c>
      <c r="AV193" s="11" t="s">
        <v>146</v>
      </c>
      <c r="AW193" s="11" t="s">
        <v>37</v>
      </c>
      <c r="AX193" s="11" t="s">
        <v>74</v>
      </c>
      <c r="AY193" s="216" t="s">
        <v>139</v>
      </c>
    </row>
    <row r="194" spans="2:51" s="11" customFormat="1" ht="13.5">
      <c r="B194" s="205"/>
      <c r="C194" s="206"/>
      <c r="D194" s="227" t="s">
        <v>148</v>
      </c>
      <c r="E194" s="228" t="s">
        <v>21</v>
      </c>
      <c r="F194" s="229" t="s">
        <v>279</v>
      </c>
      <c r="G194" s="206"/>
      <c r="H194" s="230">
        <v>-1.08</v>
      </c>
      <c r="I194" s="211"/>
      <c r="J194" s="206"/>
      <c r="K194" s="206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148</v>
      </c>
      <c r="AU194" s="216" t="s">
        <v>146</v>
      </c>
      <c r="AV194" s="11" t="s">
        <v>146</v>
      </c>
      <c r="AW194" s="11" t="s">
        <v>37</v>
      </c>
      <c r="AX194" s="11" t="s">
        <v>74</v>
      </c>
      <c r="AY194" s="216" t="s">
        <v>139</v>
      </c>
    </row>
    <row r="195" spans="2:51" s="14" customFormat="1" ht="13.5">
      <c r="B195" s="253"/>
      <c r="C195" s="254"/>
      <c r="D195" s="227" t="s">
        <v>148</v>
      </c>
      <c r="E195" s="255" t="s">
        <v>21</v>
      </c>
      <c r="F195" s="256" t="s">
        <v>251</v>
      </c>
      <c r="G195" s="254"/>
      <c r="H195" s="257">
        <v>282.31799999999998</v>
      </c>
      <c r="I195" s="258"/>
      <c r="J195" s="254"/>
      <c r="K195" s="254"/>
      <c r="L195" s="259"/>
      <c r="M195" s="260"/>
      <c r="N195" s="261"/>
      <c r="O195" s="261"/>
      <c r="P195" s="261"/>
      <c r="Q195" s="261"/>
      <c r="R195" s="261"/>
      <c r="S195" s="261"/>
      <c r="T195" s="262"/>
      <c r="AT195" s="263" t="s">
        <v>148</v>
      </c>
      <c r="AU195" s="263" t="s">
        <v>146</v>
      </c>
      <c r="AV195" s="14" t="s">
        <v>155</v>
      </c>
      <c r="AW195" s="14" t="s">
        <v>37</v>
      </c>
      <c r="AX195" s="14" t="s">
        <v>74</v>
      </c>
      <c r="AY195" s="263" t="s">
        <v>139</v>
      </c>
    </row>
    <row r="196" spans="2:51" s="13" customFormat="1" ht="13.5">
      <c r="B196" s="242"/>
      <c r="C196" s="243"/>
      <c r="D196" s="227" t="s">
        <v>148</v>
      </c>
      <c r="E196" s="244" t="s">
        <v>21</v>
      </c>
      <c r="F196" s="245" t="s">
        <v>280</v>
      </c>
      <c r="G196" s="243"/>
      <c r="H196" s="246" t="s">
        <v>21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148</v>
      </c>
      <c r="AU196" s="252" t="s">
        <v>146</v>
      </c>
      <c r="AV196" s="13" t="s">
        <v>82</v>
      </c>
      <c r="AW196" s="13" t="s">
        <v>37</v>
      </c>
      <c r="AX196" s="13" t="s">
        <v>74</v>
      </c>
      <c r="AY196" s="252" t="s">
        <v>139</v>
      </c>
    </row>
    <row r="197" spans="2:51" s="11" customFormat="1" ht="13.5">
      <c r="B197" s="205"/>
      <c r="C197" s="206"/>
      <c r="D197" s="227" t="s">
        <v>148</v>
      </c>
      <c r="E197" s="228" t="s">
        <v>21</v>
      </c>
      <c r="F197" s="229" t="s">
        <v>281</v>
      </c>
      <c r="G197" s="206"/>
      <c r="H197" s="230">
        <v>60.9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148</v>
      </c>
      <c r="AU197" s="216" t="s">
        <v>146</v>
      </c>
      <c r="AV197" s="11" t="s">
        <v>146</v>
      </c>
      <c r="AW197" s="11" t="s">
        <v>37</v>
      </c>
      <c r="AX197" s="11" t="s">
        <v>74</v>
      </c>
      <c r="AY197" s="216" t="s">
        <v>139</v>
      </c>
    </row>
    <row r="198" spans="2:51" s="11" customFormat="1" ht="13.5">
      <c r="B198" s="205"/>
      <c r="C198" s="206"/>
      <c r="D198" s="227" t="s">
        <v>148</v>
      </c>
      <c r="E198" s="228" t="s">
        <v>21</v>
      </c>
      <c r="F198" s="229" t="s">
        <v>282</v>
      </c>
      <c r="G198" s="206"/>
      <c r="H198" s="230">
        <v>137.35</v>
      </c>
      <c r="I198" s="211"/>
      <c r="J198" s="206"/>
      <c r="K198" s="206"/>
      <c r="L198" s="212"/>
      <c r="M198" s="213"/>
      <c r="N198" s="214"/>
      <c r="O198" s="214"/>
      <c r="P198" s="214"/>
      <c r="Q198" s="214"/>
      <c r="R198" s="214"/>
      <c r="S198" s="214"/>
      <c r="T198" s="215"/>
      <c r="AT198" s="216" t="s">
        <v>148</v>
      </c>
      <c r="AU198" s="216" t="s">
        <v>146</v>
      </c>
      <c r="AV198" s="11" t="s">
        <v>146</v>
      </c>
      <c r="AW198" s="11" t="s">
        <v>37</v>
      </c>
      <c r="AX198" s="11" t="s">
        <v>74</v>
      </c>
      <c r="AY198" s="216" t="s">
        <v>139</v>
      </c>
    </row>
    <row r="199" spans="2:51" s="11" customFormat="1" ht="13.5">
      <c r="B199" s="205"/>
      <c r="C199" s="206"/>
      <c r="D199" s="227" t="s">
        <v>148</v>
      </c>
      <c r="E199" s="228" t="s">
        <v>21</v>
      </c>
      <c r="F199" s="229" t="s">
        <v>283</v>
      </c>
      <c r="G199" s="206"/>
      <c r="H199" s="230">
        <v>36.86</v>
      </c>
      <c r="I199" s="211"/>
      <c r="J199" s="206"/>
      <c r="K199" s="206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148</v>
      </c>
      <c r="AU199" s="216" t="s">
        <v>146</v>
      </c>
      <c r="AV199" s="11" t="s">
        <v>146</v>
      </c>
      <c r="AW199" s="11" t="s">
        <v>37</v>
      </c>
      <c r="AX199" s="11" t="s">
        <v>74</v>
      </c>
      <c r="AY199" s="216" t="s">
        <v>139</v>
      </c>
    </row>
    <row r="200" spans="2:51" s="11" customFormat="1" ht="13.5">
      <c r="B200" s="205"/>
      <c r="C200" s="206"/>
      <c r="D200" s="227" t="s">
        <v>148</v>
      </c>
      <c r="E200" s="228" t="s">
        <v>21</v>
      </c>
      <c r="F200" s="229" t="s">
        <v>284</v>
      </c>
      <c r="G200" s="206"/>
      <c r="H200" s="230">
        <v>7.75</v>
      </c>
      <c r="I200" s="211"/>
      <c r="J200" s="206"/>
      <c r="K200" s="206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148</v>
      </c>
      <c r="AU200" s="216" t="s">
        <v>146</v>
      </c>
      <c r="AV200" s="11" t="s">
        <v>146</v>
      </c>
      <c r="AW200" s="11" t="s">
        <v>37</v>
      </c>
      <c r="AX200" s="11" t="s">
        <v>74</v>
      </c>
      <c r="AY200" s="216" t="s">
        <v>139</v>
      </c>
    </row>
    <row r="201" spans="2:51" s="11" customFormat="1" ht="13.5">
      <c r="B201" s="205"/>
      <c r="C201" s="206"/>
      <c r="D201" s="227" t="s">
        <v>148</v>
      </c>
      <c r="E201" s="228" t="s">
        <v>21</v>
      </c>
      <c r="F201" s="229" t="s">
        <v>285</v>
      </c>
      <c r="G201" s="206"/>
      <c r="H201" s="230">
        <v>5.95</v>
      </c>
      <c r="I201" s="211"/>
      <c r="J201" s="206"/>
      <c r="K201" s="206"/>
      <c r="L201" s="212"/>
      <c r="M201" s="213"/>
      <c r="N201" s="214"/>
      <c r="O201" s="214"/>
      <c r="P201" s="214"/>
      <c r="Q201" s="214"/>
      <c r="R201" s="214"/>
      <c r="S201" s="214"/>
      <c r="T201" s="215"/>
      <c r="AT201" s="216" t="s">
        <v>148</v>
      </c>
      <c r="AU201" s="216" t="s">
        <v>146</v>
      </c>
      <c r="AV201" s="11" t="s">
        <v>146</v>
      </c>
      <c r="AW201" s="11" t="s">
        <v>37</v>
      </c>
      <c r="AX201" s="11" t="s">
        <v>74</v>
      </c>
      <c r="AY201" s="216" t="s">
        <v>139</v>
      </c>
    </row>
    <row r="202" spans="2:51" s="11" customFormat="1" ht="13.5">
      <c r="B202" s="205"/>
      <c r="C202" s="206"/>
      <c r="D202" s="227" t="s">
        <v>148</v>
      </c>
      <c r="E202" s="228" t="s">
        <v>21</v>
      </c>
      <c r="F202" s="229" t="s">
        <v>286</v>
      </c>
      <c r="G202" s="206"/>
      <c r="H202" s="230">
        <v>9</v>
      </c>
      <c r="I202" s="211"/>
      <c r="J202" s="206"/>
      <c r="K202" s="206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148</v>
      </c>
      <c r="AU202" s="216" t="s">
        <v>146</v>
      </c>
      <c r="AV202" s="11" t="s">
        <v>146</v>
      </c>
      <c r="AW202" s="11" t="s">
        <v>37</v>
      </c>
      <c r="AX202" s="11" t="s">
        <v>74</v>
      </c>
      <c r="AY202" s="216" t="s">
        <v>139</v>
      </c>
    </row>
    <row r="203" spans="2:51" s="13" customFormat="1" ht="13.5">
      <c r="B203" s="242"/>
      <c r="C203" s="243"/>
      <c r="D203" s="227" t="s">
        <v>148</v>
      </c>
      <c r="E203" s="244" t="s">
        <v>21</v>
      </c>
      <c r="F203" s="245" t="s">
        <v>287</v>
      </c>
      <c r="G203" s="243"/>
      <c r="H203" s="246" t="s">
        <v>21</v>
      </c>
      <c r="I203" s="247"/>
      <c r="J203" s="243"/>
      <c r="K203" s="243"/>
      <c r="L203" s="248"/>
      <c r="M203" s="249"/>
      <c r="N203" s="250"/>
      <c r="O203" s="250"/>
      <c r="P203" s="250"/>
      <c r="Q203" s="250"/>
      <c r="R203" s="250"/>
      <c r="S203" s="250"/>
      <c r="T203" s="251"/>
      <c r="AT203" s="252" t="s">
        <v>148</v>
      </c>
      <c r="AU203" s="252" t="s">
        <v>146</v>
      </c>
      <c r="AV203" s="13" t="s">
        <v>82</v>
      </c>
      <c r="AW203" s="13" t="s">
        <v>37</v>
      </c>
      <c r="AX203" s="13" t="s">
        <v>74</v>
      </c>
      <c r="AY203" s="252" t="s">
        <v>139</v>
      </c>
    </row>
    <row r="204" spans="2:51" s="11" customFormat="1" ht="13.5">
      <c r="B204" s="205"/>
      <c r="C204" s="206"/>
      <c r="D204" s="227" t="s">
        <v>148</v>
      </c>
      <c r="E204" s="228" t="s">
        <v>21</v>
      </c>
      <c r="F204" s="229" t="s">
        <v>288</v>
      </c>
      <c r="G204" s="206"/>
      <c r="H204" s="230">
        <v>29.15</v>
      </c>
      <c r="I204" s="211"/>
      <c r="J204" s="206"/>
      <c r="K204" s="206"/>
      <c r="L204" s="212"/>
      <c r="M204" s="213"/>
      <c r="N204" s="214"/>
      <c r="O204" s="214"/>
      <c r="P204" s="214"/>
      <c r="Q204" s="214"/>
      <c r="R204" s="214"/>
      <c r="S204" s="214"/>
      <c r="T204" s="215"/>
      <c r="AT204" s="216" t="s">
        <v>148</v>
      </c>
      <c r="AU204" s="216" t="s">
        <v>146</v>
      </c>
      <c r="AV204" s="11" t="s">
        <v>146</v>
      </c>
      <c r="AW204" s="11" t="s">
        <v>37</v>
      </c>
      <c r="AX204" s="11" t="s">
        <v>74</v>
      </c>
      <c r="AY204" s="216" t="s">
        <v>139</v>
      </c>
    </row>
    <row r="205" spans="2:51" s="11" customFormat="1" ht="13.5">
      <c r="B205" s="205"/>
      <c r="C205" s="206"/>
      <c r="D205" s="227" t="s">
        <v>148</v>
      </c>
      <c r="E205" s="228" t="s">
        <v>21</v>
      </c>
      <c r="F205" s="229" t="s">
        <v>243</v>
      </c>
      <c r="G205" s="206"/>
      <c r="H205" s="230">
        <v>-0.63</v>
      </c>
      <c r="I205" s="211"/>
      <c r="J205" s="206"/>
      <c r="K205" s="206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148</v>
      </c>
      <c r="AU205" s="216" t="s">
        <v>146</v>
      </c>
      <c r="AV205" s="11" t="s">
        <v>146</v>
      </c>
      <c r="AW205" s="11" t="s">
        <v>37</v>
      </c>
      <c r="AX205" s="11" t="s">
        <v>74</v>
      </c>
      <c r="AY205" s="216" t="s">
        <v>139</v>
      </c>
    </row>
    <row r="206" spans="2:51" s="11" customFormat="1" ht="13.5">
      <c r="B206" s="205"/>
      <c r="C206" s="206"/>
      <c r="D206" s="227" t="s">
        <v>148</v>
      </c>
      <c r="E206" s="228" t="s">
        <v>21</v>
      </c>
      <c r="F206" s="229" t="s">
        <v>289</v>
      </c>
      <c r="G206" s="206"/>
      <c r="H206" s="230">
        <v>-4.32</v>
      </c>
      <c r="I206" s="211"/>
      <c r="J206" s="206"/>
      <c r="K206" s="206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148</v>
      </c>
      <c r="AU206" s="216" t="s">
        <v>146</v>
      </c>
      <c r="AV206" s="11" t="s">
        <v>146</v>
      </c>
      <c r="AW206" s="11" t="s">
        <v>37</v>
      </c>
      <c r="AX206" s="11" t="s">
        <v>74</v>
      </c>
      <c r="AY206" s="216" t="s">
        <v>139</v>
      </c>
    </row>
    <row r="207" spans="2:51" s="11" customFormat="1" ht="13.5">
      <c r="B207" s="205"/>
      <c r="C207" s="206"/>
      <c r="D207" s="227" t="s">
        <v>148</v>
      </c>
      <c r="E207" s="228" t="s">
        <v>21</v>
      </c>
      <c r="F207" s="229" t="s">
        <v>290</v>
      </c>
      <c r="G207" s="206"/>
      <c r="H207" s="230">
        <v>-5.04</v>
      </c>
      <c r="I207" s="211"/>
      <c r="J207" s="206"/>
      <c r="K207" s="206"/>
      <c r="L207" s="212"/>
      <c r="M207" s="213"/>
      <c r="N207" s="214"/>
      <c r="O207" s="214"/>
      <c r="P207" s="214"/>
      <c r="Q207" s="214"/>
      <c r="R207" s="214"/>
      <c r="S207" s="214"/>
      <c r="T207" s="215"/>
      <c r="AT207" s="216" t="s">
        <v>148</v>
      </c>
      <c r="AU207" s="216" t="s">
        <v>146</v>
      </c>
      <c r="AV207" s="11" t="s">
        <v>146</v>
      </c>
      <c r="AW207" s="11" t="s">
        <v>37</v>
      </c>
      <c r="AX207" s="11" t="s">
        <v>74</v>
      </c>
      <c r="AY207" s="216" t="s">
        <v>139</v>
      </c>
    </row>
    <row r="208" spans="2:51" s="11" customFormat="1" ht="13.5">
      <c r="B208" s="205"/>
      <c r="C208" s="206"/>
      <c r="D208" s="227" t="s">
        <v>148</v>
      </c>
      <c r="E208" s="228" t="s">
        <v>21</v>
      </c>
      <c r="F208" s="229" t="s">
        <v>291</v>
      </c>
      <c r="G208" s="206"/>
      <c r="H208" s="230">
        <v>-2.6</v>
      </c>
      <c r="I208" s="211"/>
      <c r="J208" s="206"/>
      <c r="K208" s="206"/>
      <c r="L208" s="212"/>
      <c r="M208" s="213"/>
      <c r="N208" s="214"/>
      <c r="O208" s="214"/>
      <c r="P208" s="214"/>
      <c r="Q208" s="214"/>
      <c r="R208" s="214"/>
      <c r="S208" s="214"/>
      <c r="T208" s="215"/>
      <c r="AT208" s="216" t="s">
        <v>148</v>
      </c>
      <c r="AU208" s="216" t="s">
        <v>146</v>
      </c>
      <c r="AV208" s="11" t="s">
        <v>146</v>
      </c>
      <c r="AW208" s="11" t="s">
        <v>37</v>
      </c>
      <c r="AX208" s="11" t="s">
        <v>74</v>
      </c>
      <c r="AY208" s="216" t="s">
        <v>139</v>
      </c>
    </row>
    <row r="209" spans="2:65" s="11" customFormat="1" ht="13.5">
      <c r="B209" s="205"/>
      <c r="C209" s="206"/>
      <c r="D209" s="227" t="s">
        <v>148</v>
      </c>
      <c r="E209" s="228" t="s">
        <v>21</v>
      </c>
      <c r="F209" s="229" t="s">
        <v>292</v>
      </c>
      <c r="G209" s="206"/>
      <c r="H209" s="230">
        <v>-2.1</v>
      </c>
      <c r="I209" s="211"/>
      <c r="J209" s="206"/>
      <c r="K209" s="206"/>
      <c r="L209" s="212"/>
      <c r="M209" s="213"/>
      <c r="N209" s="214"/>
      <c r="O209" s="214"/>
      <c r="P209" s="214"/>
      <c r="Q209" s="214"/>
      <c r="R209" s="214"/>
      <c r="S209" s="214"/>
      <c r="T209" s="215"/>
      <c r="AT209" s="216" t="s">
        <v>148</v>
      </c>
      <c r="AU209" s="216" t="s">
        <v>146</v>
      </c>
      <c r="AV209" s="11" t="s">
        <v>146</v>
      </c>
      <c r="AW209" s="11" t="s">
        <v>37</v>
      </c>
      <c r="AX209" s="11" t="s">
        <v>74</v>
      </c>
      <c r="AY209" s="216" t="s">
        <v>139</v>
      </c>
    </row>
    <row r="210" spans="2:65" s="11" customFormat="1" ht="13.5">
      <c r="B210" s="205"/>
      <c r="C210" s="206"/>
      <c r="D210" s="227" t="s">
        <v>148</v>
      </c>
      <c r="E210" s="228" t="s">
        <v>21</v>
      </c>
      <c r="F210" s="229" t="s">
        <v>293</v>
      </c>
      <c r="G210" s="206"/>
      <c r="H210" s="230">
        <v>-2.573</v>
      </c>
      <c r="I210" s="211"/>
      <c r="J210" s="206"/>
      <c r="K210" s="206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148</v>
      </c>
      <c r="AU210" s="216" t="s">
        <v>146</v>
      </c>
      <c r="AV210" s="11" t="s">
        <v>146</v>
      </c>
      <c r="AW210" s="11" t="s">
        <v>37</v>
      </c>
      <c r="AX210" s="11" t="s">
        <v>74</v>
      </c>
      <c r="AY210" s="216" t="s">
        <v>139</v>
      </c>
    </row>
    <row r="211" spans="2:65" s="11" customFormat="1" ht="13.5">
      <c r="B211" s="205"/>
      <c r="C211" s="206"/>
      <c r="D211" s="227" t="s">
        <v>148</v>
      </c>
      <c r="E211" s="228" t="s">
        <v>21</v>
      </c>
      <c r="F211" s="229" t="s">
        <v>261</v>
      </c>
      <c r="G211" s="206"/>
      <c r="H211" s="230">
        <v>-3.3</v>
      </c>
      <c r="I211" s="211"/>
      <c r="J211" s="206"/>
      <c r="K211" s="206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148</v>
      </c>
      <c r="AU211" s="216" t="s">
        <v>146</v>
      </c>
      <c r="AV211" s="11" t="s">
        <v>146</v>
      </c>
      <c r="AW211" s="11" t="s">
        <v>37</v>
      </c>
      <c r="AX211" s="11" t="s">
        <v>74</v>
      </c>
      <c r="AY211" s="216" t="s">
        <v>139</v>
      </c>
    </row>
    <row r="212" spans="2:65" s="11" customFormat="1" ht="13.5">
      <c r="B212" s="205"/>
      <c r="C212" s="206"/>
      <c r="D212" s="227" t="s">
        <v>148</v>
      </c>
      <c r="E212" s="228" t="s">
        <v>21</v>
      </c>
      <c r="F212" s="229" t="s">
        <v>294</v>
      </c>
      <c r="G212" s="206"/>
      <c r="H212" s="230">
        <v>-4.3049999999999997</v>
      </c>
      <c r="I212" s="211"/>
      <c r="J212" s="206"/>
      <c r="K212" s="206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148</v>
      </c>
      <c r="AU212" s="216" t="s">
        <v>146</v>
      </c>
      <c r="AV212" s="11" t="s">
        <v>146</v>
      </c>
      <c r="AW212" s="11" t="s">
        <v>37</v>
      </c>
      <c r="AX212" s="11" t="s">
        <v>74</v>
      </c>
      <c r="AY212" s="216" t="s">
        <v>139</v>
      </c>
    </row>
    <row r="213" spans="2:65" s="14" customFormat="1" ht="13.5">
      <c r="B213" s="253"/>
      <c r="C213" s="254"/>
      <c r="D213" s="227" t="s">
        <v>148</v>
      </c>
      <c r="E213" s="255" t="s">
        <v>21</v>
      </c>
      <c r="F213" s="256" t="s">
        <v>251</v>
      </c>
      <c r="G213" s="254"/>
      <c r="H213" s="257">
        <v>262.09199999999998</v>
      </c>
      <c r="I213" s="258"/>
      <c r="J213" s="254"/>
      <c r="K213" s="254"/>
      <c r="L213" s="259"/>
      <c r="M213" s="260"/>
      <c r="N213" s="261"/>
      <c r="O213" s="261"/>
      <c r="P213" s="261"/>
      <c r="Q213" s="261"/>
      <c r="R213" s="261"/>
      <c r="S213" s="261"/>
      <c r="T213" s="262"/>
      <c r="AT213" s="263" t="s">
        <v>148</v>
      </c>
      <c r="AU213" s="263" t="s">
        <v>146</v>
      </c>
      <c r="AV213" s="14" t="s">
        <v>155</v>
      </c>
      <c r="AW213" s="14" t="s">
        <v>37</v>
      </c>
      <c r="AX213" s="14" t="s">
        <v>74</v>
      </c>
      <c r="AY213" s="263" t="s">
        <v>139</v>
      </c>
    </row>
    <row r="214" spans="2:65" s="13" customFormat="1" ht="13.5">
      <c r="B214" s="242"/>
      <c r="C214" s="243"/>
      <c r="D214" s="227" t="s">
        <v>148</v>
      </c>
      <c r="E214" s="244" t="s">
        <v>21</v>
      </c>
      <c r="F214" s="245" t="s">
        <v>232</v>
      </c>
      <c r="G214" s="243"/>
      <c r="H214" s="246" t="s">
        <v>21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AT214" s="252" t="s">
        <v>148</v>
      </c>
      <c r="AU214" s="252" t="s">
        <v>146</v>
      </c>
      <c r="AV214" s="13" t="s">
        <v>82</v>
      </c>
      <c r="AW214" s="13" t="s">
        <v>37</v>
      </c>
      <c r="AX214" s="13" t="s">
        <v>74</v>
      </c>
      <c r="AY214" s="252" t="s">
        <v>139</v>
      </c>
    </row>
    <row r="215" spans="2:65" s="11" customFormat="1" ht="13.5">
      <c r="B215" s="205"/>
      <c r="C215" s="206"/>
      <c r="D215" s="227" t="s">
        <v>148</v>
      </c>
      <c r="E215" s="228" t="s">
        <v>21</v>
      </c>
      <c r="F215" s="229" t="s">
        <v>233</v>
      </c>
      <c r="G215" s="206"/>
      <c r="H215" s="230">
        <v>11.7</v>
      </c>
      <c r="I215" s="211"/>
      <c r="J215" s="206"/>
      <c r="K215" s="206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148</v>
      </c>
      <c r="AU215" s="216" t="s">
        <v>146</v>
      </c>
      <c r="AV215" s="11" t="s">
        <v>146</v>
      </c>
      <c r="AW215" s="11" t="s">
        <v>37</v>
      </c>
      <c r="AX215" s="11" t="s">
        <v>74</v>
      </c>
      <c r="AY215" s="216" t="s">
        <v>139</v>
      </c>
    </row>
    <row r="216" spans="2:65" s="11" customFormat="1" ht="13.5">
      <c r="B216" s="205"/>
      <c r="C216" s="206"/>
      <c r="D216" s="227" t="s">
        <v>148</v>
      </c>
      <c r="E216" s="228" t="s">
        <v>21</v>
      </c>
      <c r="F216" s="229" t="s">
        <v>234</v>
      </c>
      <c r="G216" s="206"/>
      <c r="H216" s="230">
        <v>4.0129999999999999</v>
      </c>
      <c r="I216" s="211"/>
      <c r="J216" s="206"/>
      <c r="K216" s="206"/>
      <c r="L216" s="212"/>
      <c r="M216" s="213"/>
      <c r="N216" s="214"/>
      <c r="O216" s="214"/>
      <c r="P216" s="214"/>
      <c r="Q216" s="214"/>
      <c r="R216" s="214"/>
      <c r="S216" s="214"/>
      <c r="T216" s="215"/>
      <c r="AT216" s="216" t="s">
        <v>148</v>
      </c>
      <c r="AU216" s="216" t="s">
        <v>146</v>
      </c>
      <c r="AV216" s="11" t="s">
        <v>146</v>
      </c>
      <c r="AW216" s="11" t="s">
        <v>37</v>
      </c>
      <c r="AX216" s="11" t="s">
        <v>74</v>
      </c>
      <c r="AY216" s="216" t="s">
        <v>139</v>
      </c>
    </row>
    <row r="217" spans="2:65" s="14" customFormat="1" ht="13.5">
      <c r="B217" s="253"/>
      <c r="C217" s="254"/>
      <c r="D217" s="227" t="s">
        <v>148</v>
      </c>
      <c r="E217" s="255" t="s">
        <v>21</v>
      </c>
      <c r="F217" s="256" t="s">
        <v>251</v>
      </c>
      <c r="G217" s="254"/>
      <c r="H217" s="257">
        <v>15.712999999999999</v>
      </c>
      <c r="I217" s="258"/>
      <c r="J217" s="254"/>
      <c r="K217" s="254"/>
      <c r="L217" s="259"/>
      <c r="M217" s="260"/>
      <c r="N217" s="261"/>
      <c r="O217" s="261"/>
      <c r="P217" s="261"/>
      <c r="Q217" s="261"/>
      <c r="R217" s="261"/>
      <c r="S217" s="261"/>
      <c r="T217" s="262"/>
      <c r="AT217" s="263" t="s">
        <v>148</v>
      </c>
      <c r="AU217" s="263" t="s">
        <v>146</v>
      </c>
      <c r="AV217" s="14" t="s">
        <v>155</v>
      </c>
      <c r="AW217" s="14" t="s">
        <v>37</v>
      </c>
      <c r="AX217" s="14" t="s">
        <v>74</v>
      </c>
      <c r="AY217" s="263" t="s">
        <v>139</v>
      </c>
    </row>
    <row r="218" spans="2:65" s="12" customFormat="1" ht="13.5">
      <c r="B218" s="231"/>
      <c r="C218" s="232"/>
      <c r="D218" s="227" t="s">
        <v>148</v>
      </c>
      <c r="E218" s="264" t="s">
        <v>21</v>
      </c>
      <c r="F218" s="265" t="s">
        <v>224</v>
      </c>
      <c r="G218" s="232"/>
      <c r="H218" s="266">
        <v>1002.188</v>
      </c>
      <c r="I218" s="236"/>
      <c r="J218" s="232"/>
      <c r="K218" s="232"/>
      <c r="L218" s="237"/>
      <c r="M218" s="238"/>
      <c r="N218" s="239"/>
      <c r="O218" s="239"/>
      <c r="P218" s="239"/>
      <c r="Q218" s="239"/>
      <c r="R218" s="239"/>
      <c r="S218" s="239"/>
      <c r="T218" s="240"/>
      <c r="AT218" s="241" t="s">
        <v>148</v>
      </c>
      <c r="AU218" s="241" t="s">
        <v>146</v>
      </c>
      <c r="AV218" s="12" t="s">
        <v>145</v>
      </c>
      <c r="AW218" s="12" t="s">
        <v>37</v>
      </c>
      <c r="AX218" s="12" t="s">
        <v>74</v>
      </c>
      <c r="AY218" s="241" t="s">
        <v>139</v>
      </c>
    </row>
    <row r="219" spans="2:65" s="11" customFormat="1" ht="13.5">
      <c r="B219" s="205"/>
      <c r="C219" s="206"/>
      <c r="D219" s="227" t="s">
        <v>148</v>
      </c>
      <c r="E219" s="228" t="s">
        <v>21</v>
      </c>
      <c r="F219" s="229" t="s">
        <v>295</v>
      </c>
      <c r="G219" s="206"/>
      <c r="H219" s="230">
        <v>-1002.188</v>
      </c>
      <c r="I219" s="211"/>
      <c r="J219" s="206"/>
      <c r="K219" s="206"/>
      <c r="L219" s="212"/>
      <c r="M219" s="213"/>
      <c r="N219" s="214"/>
      <c r="O219" s="214"/>
      <c r="P219" s="214"/>
      <c r="Q219" s="214"/>
      <c r="R219" s="214"/>
      <c r="S219" s="214"/>
      <c r="T219" s="215"/>
      <c r="AT219" s="216" t="s">
        <v>148</v>
      </c>
      <c r="AU219" s="216" t="s">
        <v>146</v>
      </c>
      <c r="AV219" s="11" t="s">
        <v>146</v>
      </c>
      <c r="AW219" s="11" t="s">
        <v>37</v>
      </c>
      <c r="AX219" s="11" t="s">
        <v>74</v>
      </c>
      <c r="AY219" s="216" t="s">
        <v>139</v>
      </c>
    </row>
    <row r="220" spans="2:65" s="11" customFormat="1" ht="13.5">
      <c r="B220" s="205"/>
      <c r="C220" s="206"/>
      <c r="D220" s="207" t="s">
        <v>148</v>
      </c>
      <c r="E220" s="208" t="s">
        <v>21</v>
      </c>
      <c r="F220" s="209" t="s">
        <v>296</v>
      </c>
      <c r="G220" s="206"/>
      <c r="H220" s="210">
        <v>300.65600000000001</v>
      </c>
      <c r="I220" s="211"/>
      <c r="J220" s="206"/>
      <c r="K220" s="206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148</v>
      </c>
      <c r="AU220" s="216" t="s">
        <v>146</v>
      </c>
      <c r="AV220" s="11" t="s">
        <v>146</v>
      </c>
      <c r="AW220" s="11" t="s">
        <v>37</v>
      </c>
      <c r="AX220" s="11" t="s">
        <v>82</v>
      </c>
      <c r="AY220" s="216" t="s">
        <v>139</v>
      </c>
    </row>
    <row r="221" spans="2:65" s="1" customFormat="1" ht="22.5" customHeight="1">
      <c r="B221" s="41"/>
      <c r="C221" s="193" t="s">
        <v>297</v>
      </c>
      <c r="D221" s="193" t="s">
        <v>141</v>
      </c>
      <c r="E221" s="194" t="s">
        <v>298</v>
      </c>
      <c r="F221" s="195" t="s">
        <v>299</v>
      </c>
      <c r="G221" s="196" t="s">
        <v>144</v>
      </c>
      <c r="H221" s="197">
        <v>501.09399999999999</v>
      </c>
      <c r="I221" s="198"/>
      <c r="J221" s="199">
        <f>ROUND(I221*H221,2)</f>
        <v>0</v>
      </c>
      <c r="K221" s="195" t="s">
        <v>21</v>
      </c>
      <c r="L221" s="61"/>
      <c r="M221" s="200" t="s">
        <v>21</v>
      </c>
      <c r="N221" s="201" t="s">
        <v>46</v>
      </c>
      <c r="O221" s="42"/>
      <c r="P221" s="202">
        <f>O221*H221</f>
        <v>0</v>
      </c>
      <c r="Q221" s="202">
        <v>5.4599999999999996E-3</v>
      </c>
      <c r="R221" s="202">
        <f>Q221*H221</f>
        <v>2.7359732399999999</v>
      </c>
      <c r="S221" s="202">
        <v>0</v>
      </c>
      <c r="T221" s="203">
        <f>S221*H221</f>
        <v>0</v>
      </c>
      <c r="AR221" s="24" t="s">
        <v>145</v>
      </c>
      <c r="AT221" s="24" t="s">
        <v>141</v>
      </c>
      <c r="AU221" s="24" t="s">
        <v>146</v>
      </c>
      <c r="AY221" s="24" t="s">
        <v>139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146</v>
      </c>
      <c r="BK221" s="204">
        <f>ROUND(I221*H221,2)</f>
        <v>0</v>
      </c>
      <c r="BL221" s="24" t="s">
        <v>145</v>
      </c>
      <c r="BM221" s="24" t="s">
        <v>300</v>
      </c>
    </row>
    <row r="222" spans="2:65" s="13" customFormat="1" ht="13.5">
      <c r="B222" s="242"/>
      <c r="C222" s="243"/>
      <c r="D222" s="227" t="s">
        <v>148</v>
      </c>
      <c r="E222" s="244" t="s">
        <v>21</v>
      </c>
      <c r="F222" s="245" t="s">
        <v>301</v>
      </c>
      <c r="G222" s="243"/>
      <c r="H222" s="246" t="s">
        <v>21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AT222" s="252" t="s">
        <v>148</v>
      </c>
      <c r="AU222" s="252" t="s">
        <v>146</v>
      </c>
      <c r="AV222" s="13" t="s">
        <v>82</v>
      </c>
      <c r="AW222" s="13" t="s">
        <v>37</v>
      </c>
      <c r="AX222" s="13" t="s">
        <v>74</v>
      </c>
      <c r="AY222" s="252" t="s">
        <v>139</v>
      </c>
    </row>
    <row r="223" spans="2:65" s="11" customFormat="1" ht="13.5">
      <c r="B223" s="205"/>
      <c r="C223" s="206"/>
      <c r="D223" s="207" t="s">
        <v>148</v>
      </c>
      <c r="E223" s="208" t="s">
        <v>21</v>
      </c>
      <c r="F223" s="209" t="s">
        <v>302</v>
      </c>
      <c r="G223" s="206"/>
      <c r="H223" s="210">
        <v>501.09399999999999</v>
      </c>
      <c r="I223" s="211"/>
      <c r="J223" s="206"/>
      <c r="K223" s="206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148</v>
      </c>
      <c r="AU223" s="216" t="s">
        <v>146</v>
      </c>
      <c r="AV223" s="11" t="s">
        <v>146</v>
      </c>
      <c r="AW223" s="11" t="s">
        <v>37</v>
      </c>
      <c r="AX223" s="11" t="s">
        <v>82</v>
      </c>
      <c r="AY223" s="216" t="s">
        <v>139</v>
      </c>
    </row>
    <row r="224" spans="2:65" s="1" customFormat="1" ht="22.5" customHeight="1">
      <c r="B224" s="41"/>
      <c r="C224" s="193" t="s">
        <v>303</v>
      </c>
      <c r="D224" s="193" t="s">
        <v>141</v>
      </c>
      <c r="E224" s="194" t="s">
        <v>304</v>
      </c>
      <c r="F224" s="195" t="s">
        <v>305</v>
      </c>
      <c r="G224" s="196" t="s">
        <v>144</v>
      </c>
      <c r="H224" s="197">
        <v>1074.731</v>
      </c>
      <c r="I224" s="198"/>
      <c r="J224" s="199">
        <f>ROUND(I224*H224,2)</f>
        <v>0</v>
      </c>
      <c r="K224" s="195" t="s">
        <v>21</v>
      </c>
      <c r="L224" s="61"/>
      <c r="M224" s="200" t="s">
        <v>21</v>
      </c>
      <c r="N224" s="201" t="s">
        <v>46</v>
      </c>
      <c r="O224" s="42"/>
      <c r="P224" s="202">
        <f>O224*H224</f>
        <v>0</v>
      </c>
      <c r="Q224" s="202">
        <v>4.8900000000000002E-3</v>
      </c>
      <c r="R224" s="202">
        <f>Q224*H224</f>
        <v>5.2554345900000001</v>
      </c>
      <c r="S224" s="202">
        <v>0</v>
      </c>
      <c r="T224" s="203">
        <f>S224*H224</f>
        <v>0</v>
      </c>
      <c r="AR224" s="24" t="s">
        <v>145</v>
      </c>
      <c r="AT224" s="24" t="s">
        <v>141</v>
      </c>
      <c r="AU224" s="24" t="s">
        <v>146</v>
      </c>
      <c r="AY224" s="24" t="s">
        <v>139</v>
      </c>
      <c r="BE224" s="204">
        <f>IF(N224="základní",J224,0)</f>
        <v>0</v>
      </c>
      <c r="BF224" s="204">
        <f>IF(N224="snížená",J224,0)</f>
        <v>0</v>
      </c>
      <c r="BG224" s="204">
        <f>IF(N224="zákl. přenesená",J224,0)</f>
        <v>0</v>
      </c>
      <c r="BH224" s="204">
        <f>IF(N224="sníž. přenesená",J224,0)</f>
        <v>0</v>
      </c>
      <c r="BI224" s="204">
        <f>IF(N224="nulová",J224,0)</f>
        <v>0</v>
      </c>
      <c r="BJ224" s="24" t="s">
        <v>146</v>
      </c>
      <c r="BK224" s="204">
        <f>ROUND(I224*H224,2)</f>
        <v>0</v>
      </c>
      <c r="BL224" s="24" t="s">
        <v>145</v>
      </c>
      <c r="BM224" s="24" t="s">
        <v>306</v>
      </c>
    </row>
    <row r="225" spans="2:51" s="13" customFormat="1" ht="13.5">
      <c r="B225" s="242"/>
      <c r="C225" s="243"/>
      <c r="D225" s="227" t="s">
        <v>148</v>
      </c>
      <c r="E225" s="244" t="s">
        <v>21</v>
      </c>
      <c r="F225" s="245" t="s">
        <v>240</v>
      </c>
      <c r="G225" s="243"/>
      <c r="H225" s="246" t="s">
        <v>21</v>
      </c>
      <c r="I225" s="247"/>
      <c r="J225" s="243"/>
      <c r="K225" s="243"/>
      <c r="L225" s="248"/>
      <c r="M225" s="249"/>
      <c r="N225" s="250"/>
      <c r="O225" s="250"/>
      <c r="P225" s="250"/>
      <c r="Q225" s="250"/>
      <c r="R225" s="250"/>
      <c r="S225" s="250"/>
      <c r="T225" s="251"/>
      <c r="AT225" s="252" t="s">
        <v>148</v>
      </c>
      <c r="AU225" s="252" t="s">
        <v>146</v>
      </c>
      <c r="AV225" s="13" t="s">
        <v>82</v>
      </c>
      <c r="AW225" s="13" t="s">
        <v>37</v>
      </c>
      <c r="AX225" s="13" t="s">
        <v>74</v>
      </c>
      <c r="AY225" s="252" t="s">
        <v>139</v>
      </c>
    </row>
    <row r="226" spans="2:51" s="11" customFormat="1" ht="13.5">
      <c r="B226" s="205"/>
      <c r="C226" s="206"/>
      <c r="D226" s="227" t="s">
        <v>148</v>
      </c>
      <c r="E226" s="228" t="s">
        <v>21</v>
      </c>
      <c r="F226" s="229" t="s">
        <v>241</v>
      </c>
      <c r="G226" s="206"/>
      <c r="H226" s="230">
        <v>241.839</v>
      </c>
      <c r="I226" s="211"/>
      <c r="J226" s="206"/>
      <c r="K226" s="206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148</v>
      </c>
      <c r="AU226" s="216" t="s">
        <v>146</v>
      </c>
      <c r="AV226" s="11" t="s">
        <v>146</v>
      </c>
      <c r="AW226" s="11" t="s">
        <v>37</v>
      </c>
      <c r="AX226" s="11" t="s">
        <v>74</v>
      </c>
      <c r="AY226" s="216" t="s">
        <v>139</v>
      </c>
    </row>
    <row r="227" spans="2:51" s="11" customFormat="1" ht="13.5">
      <c r="B227" s="205"/>
      <c r="C227" s="206"/>
      <c r="D227" s="227" t="s">
        <v>148</v>
      </c>
      <c r="E227" s="228" t="s">
        <v>21</v>
      </c>
      <c r="F227" s="229" t="s">
        <v>242</v>
      </c>
      <c r="G227" s="206"/>
      <c r="H227" s="230">
        <v>-28.06</v>
      </c>
      <c r="I227" s="211"/>
      <c r="J227" s="206"/>
      <c r="K227" s="206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148</v>
      </c>
      <c r="AU227" s="216" t="s">
        <v>146</v>
      </c>
      <c r="AV227" s="11" t="s">
        <v>146</v>
      </c>
      <c r="AW227" s="11" t="s">
        <v>37</v>
      </c>
      <c r="AX227" s="11" t="s">
        <v>74</v>
      </c>
      <c r="AY227" s="216" t="s">
        <v>139</v>
      </c>
    </row>
    <row r="228" spans="2:51" s="11" customFormat="1" ht="13.5">
      <c r="B228" s="205"/>
      <c r="C228" s="206"/>
      <c r="D228" s="227" t="s">
        <v>148</v>
      </c>
      <c r="E228" s="228" t="s">
        <v>21</v>
      </c>
      <c r="F228" s="229" t="s">
        <v>243</v>
      </c>
      <c r="G228" s="206"/>
      <c r="H228" s="230">
        <v>-0.63</v>
      </c>
      <c r="I228" s="211"/>
      <c r="J228" s="206"/>
      <c r="K228" s="206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148</v>
      </c>
      <c r="AU228" s="216" t="s">
        <v>146</v>
      </c>
      <c r="AV228" s="11" t="s">
        <v>146</v>
      </c>
      <c r="AW228" s="11" t="s">
        <v>37</v>
      </c>
      <c r="AX228" s="11" t="s">
        <v>74</v>
      </c>
      <c r="AY228" s="216" t="s">
        <v>139</v>
      </c>
    </row>
    <row r="229" spans="2:51" s="11" customFormat="1" ht="13.5">
      <c r="B229" s="205"/>
      <c r="C229" s="206"/>
      <c r="D229" s="227" t="s">
        <v>148</v>
      </c>
      <c r="E229" s="228" t="s">
        <v>21</v>
      </c>
      <c r="F229" s="229" t="s">
        <v>244</v>
      </c>
      <c r="G229" s="206"/>
      <c r="H229" s="230">
        <v>-8.64</v>
      </c>
      <c r="I229" s="211"/>
      <c r="J229" s="206"/>
      <c r="K229" s="206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148</v>
      </c>
      <c r="AU229" s="216" t="s">
        <v>146</v>
      </c>
      <c r="AV229" s="11" t="s">
        <v>146</v>
      </c>
      <c r="AW229" s="11" t="s">
        <v>37</v>
      </c>
      <c r="AX229" s="11" t="s">
        <v>74</v>
      </c>
      <c r="AY229" s="216" t="s">
        <v>139</v>
      </c>
    </row>
    <row r="230" spans="2:51" s="11" customFormat="1" ht="13.5">
      <c r="B230" s="205"/>
      <c r="C230" s="206"/>
      <c r="D230" s="227" t="s">
        <v>148</v>
      </c>
      <c r="E230" s="228" t="s">
        <v>21</v>
      </c>
      <c r="F230" s="229" t="s">
        <v>245</v>
      </c>
      <c r="G230" s="206"/>
      <c r="H230" s="230">
        <v>-1.8</v>
      </c>
      <c r="I230" s="211"/>
      <c r="J230" s="206"/>
      <c r="K230" s="206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148</v>
      </c>
      <c r="AU230" s="216" t="s">
        <v>146</v>
      </c>
      <c r="AV230" s="11" t="s">
        <v>146</v>
      </c>
      <c r="AW230" s="11" t="s">
        <v>37</v>
      </c>
      <c r="AX230" s="11" t="s">
        <v>74</v>
      </c>
      <c r="AY230" s="216" t="s">
        <v>139</v>
      </c>
    </row>
    <row r="231" spans="2:51" s="11" customFormat="1" ht="13.5">
      <c r="B231" s="205"/>
      <c r="C231" s="206"/>
      <c r="D231" s="227" t="s">
        <v>148</v>
      </c>
      <c r="E231" s="228" t="s">
        <v>21</v>
      </c>
      <c r="F231" s="229" t="s">
        <v>246</v>
      </c>
      <c r="G231" s="206"/>
      <c r="H231" s="230">
        <v>-7.56</v>
      </c>
      <c r="I231" s="211"/>
      <c r="J231" s="206"/>
      <c r="K231" s="206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148</v>
      </c>
      <c r="AU231" s="216" t="s">
        <v>146</v>
      </c>
      <c r="AV231" s="11" t="s">
        <v>146</v>
      </c>
      <c r="AW231" s="11" t="s">
        <v>37</v>
      </c>
      <c r="AX231" s="11" t="s">
        <v>74</v>
      </c>
      <c r="AY231" s="216" t="s">
        <v>139</v>
      </c>
    </row>
    <row r="232" spans="2:51" s="11" customFormat="1" ht="13.5">
      <c r="B232" s="205"/>
      <c r="C232" s="206"/>
      <c r="D232" s="227" t="s">
        <v>148</v>
      </c>
      <c r="E232" s="228" t="s">
        <v>21</v>
      </c>
      <c r="F232" s="229" t="s">
        <v>247</v>
      </c>
      <c r="G232" s="206"/>
      <c r="H232" s="230">
        <v>-2.4750000000000001</v>
      </c>
      <c r="I232" s="211"/>
      <c r="J232" s="206"/>
      <c r="K232" s="206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148</v>
      </c>
      <c r="AU232" s="216" t="s">
        <v>146</v>
      </c>
      <c r="AV232" s="11" t="s">
        <v>146</v>
      </c>
      <c r="AW232" s="11" t="s">
        <v>37</v>
      </c>
      <c r="AX232" s="11" t="s">
        <v>74</v>
      </c>
      <c r="AY232" s="216" t="s">
        <v>139</v>
      </c>
    </row>
    <row r="233" spans="2:51" s="11" customFormat="1" ht="13.5">
      <c r="B233" s="205"/>
      <c r="C233" s="206"/>
      <c r="D233" s="227" t="s">
        <v>148</v>
      </c>
      <c r="E233" s="228" t="s">
        <v>21</v>
      </c>
      <c r="F233" s="229" t="s">
        <v>248</v>
      </c>
      <c r="G233" s="206"/>
      <c r="H233" s="230">
        <v>-1.744</v>
      </c>
      <c r="I233" s="211"/>
      <c r="J233" s="206"/>
      <c r="K233" s="206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148</v>
      </c>
      <c r="AU233" s="216" t="s">
        <v>146</v>
      </c>
      <c r="AV233" s="11" t="s">
        <v>146</v>
      </c>
      <c r="AW233" s="11" t="s">
        <v>37</v>
      </c>
      <c r="AX233" s="11" t="s">
        <v>74</v>
      </c>
      <c r="AY233" s="216" t="s">
        <v>139</v>
      </c>
    </row>
    <row r="234" spans="2:51" s="11" customFormat="1" ht="13.5">
      <c r="B234" s="205"/>
      <c r="C234" s="206"/>
      <c r="D234" s="227" t="s">
        <v>148</v>
      </c>
      <c r="E234" s="228" t="s">
        <v>21</v>
      </c>
      <c r="F234" s="229" t="s">
        <v>249</v>
      </c>
      <c r="G234" s="206"/>
      <c r="H234" s="230">
        <v>-2.1</v>
      </c>
      <c r="I234" s="211"/>
      <c r="J234" s="206"/>
      <c r="K234" s="206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148</v>
      </c>
      <c r="AU234" s="216" t="s">
        <v>146</v>
      </c>
      <c r="AV234" s="11" t="s">
        <v>146</v>
      </c>
      <c r="AW234" s="11" t="s">
        <v>37</v>
      </c>
      <c r="AX234" s="11" t="s">
        <v>74</v>
      </c>
      <c r="AY234" s="216" t="s">
        <v>139</v>
      </c>
    </row>
    <row r="235" spans="2:51" s="11" customFormat="1" ht="13.5">
      <c r="B235" s="205"/>
      <c r="C235" s="206"/>
      <c r="D235" s="227" t="s">
        <v>148</v>
      </c>
      <c r="E235" s="228" t="s">
        <v>21</v>
      </c>
      <c r="F235" s="229" t="s">
        <v>250</v>
      </c>
      <c r="G235" s="206"/>
      <c r="H235" s="230">
        <v>-2.88</v>
      </c>
      <c r="I235" s="211"/>
      <c r="J235" s="206"/>
      <c r="K235" s="206"/>
      <c r="L235" s="212"/>
      <c r="M235" s="213"/>
      <c r="N235" s="214"/>
      <c r="O235" s="214"/>
      <c r="P235" s="214"/>
      <c r="Q235" s="214"/>
      <c r="R235" s="214"/>
      <c r="S235" s="214"/>
      <c r="T235" s="215"/>
      <c r="AT235" s="216" t="s">
        <v>148</v>
      </c>
      <c r="AU235" s="216" t="s">
        <v>146</v>
      </c>
      <c r="AV235" s="11" t="s">
        <v>146</v>
      </c>
      <c r="AW235" s="11" t="s">
        <v>37</v>
      </c>
      <c r="AX235" s="11" t="s">
        <v>74</v>
      </c>
      <c r="AY235" s="216" t="s">
        <v>139</v>
      </c>
    </row>
    <row r="236" spans="2:51" s="14" customFormat="1" ht="13.5">
      <c r="B236" s="253"/>
      <c r="C236" s="254"/>
      <c r="D236" s="227" t="s">
        <v>148</v>
      </c>
      <c r="E236" s="255" t="s">
        <v>21</v>
      </c>
      <c r="F236" s="256" t="s">
        <v>251</v>
      </c>
      <c r="G236" s="254"/>
      <c r="H236" s="257">
        <v>185.95</v>
      </c>
      <c r="I236" s="258"/>
      <c r="J236" s="254"/>
      <c r="K236" s="254"/>
      <c r="L236" s="259"/>
      <c r="M236" s="260"/>
      <c r="N236" s="261"/>
      <c r="O236" s="261"/>
      <c r="P236" s="261"/>
      <c r="Q236" s="261"/>
      <c r="R236" s="261"/>
      <c r="S236" s="261"/>
      <c r="T236" s="262"/>
      <c r="AT236" s="263" t="s">
        <v>148</v>
      </c>
      <c r="AU236" s="263" t="s">
        <v>146</v>
      </c>
      <c r="AV236" s="14" t="s">
        <v>155</v>
      </c>
      <c r="AW236" s="14" t="s">
        <v>37</v>
      </c>
      <c r="AX236" s="14" t="s">
        <v>74</v>
      </c>
      <c r="AY236" s="263" t="s">
        <v>139</v>
      </c>
    </row>
    <row r="237" spans="2:51" s="13" customFormat="1" ht="13.5">
      <c r="B237" s="242"/>
      <c r="C237" s="243"/>
      <c r="D237" s="227" t="s">
        <v>148</v>
      </c>
      <c r="E237" s="244" t="s">
        <v>21</v>
      </c>
      <c r="F237" s="245" t="s">
        <v>252</v>
      </c>
      <c r="G237" s="243"/>
      <c r="H237" s="246" t="s">
        <v>21</v>
      </c>
      <c r="I237" s="247"/>
      <c r="J237" s="243"/>
      <c r="K237" s="243"/>
      <c r="L237" s="248"/>
      <c r="M237" s="249"/>
      <c r="N237" s="250"/>
      <c r="O237" s="250"/>
      <c r="P237" s="250"/>
      <c r="Q237" s="250"/>
      <c r="R237" s="250"/>
      <c r="S237" s="250"/>
      <c r="T237" s="251"/>
      <c r="AT237" s="252" t="s">
        <v>148</v>
      </c>
      <c r="AU237" s="252" t="s">
        <v>146</v>
      </c>
      <c r="AV237" s="13" t="s">
        <v>82</v>
      </c>
      <c r="AW237" s="13" t="s">
        <v>37</v>
      </c>
      <c r="AX237" s="13" t="s">
        <v>74</v>
      </c>
      <c r="AY237" s="252" t="s">
        <v>139</v>
      </c>
    </row>
    <row r="238" spans="2:51" s="11" customFormat="1" ht="13.5">
      <c r="B238" s="205"/>
      <c r="C238" s="206"/>
      <c r="D238" s="227" t="s">
        <v>148</v>
      </c>
      <c r="E238" s="228" t="s">
        <v>21</v>
      </c>
      <c r="F238" s="229" t="s">
        <v>253</v>
      </c>
      <c r="G238" s="206"/>
      <c r="H238" s="230">
        <v>232.76</v>
      </c>
      <c r="I238" s="211"/>
      <c r="J238" s="206"/>
      <c r="K238" s="206"/>
      <c r="L238" s="212"/>
      <c r="M238" s="213"/>
      <c r="N238" s="214"/>
      <c r="O238" s="214"/>
      <c r="P238" s="214"/>
      <c r="Q238" s="214"/>
      <c r="R238" s="214"/>
      <c r="S238" s="214"/>
      <c r="T238" s="215"/>
      <c r="AT238" s="216" t="s">
        <v>148</v>
      </c>
      <c r="AU238" s="216" t="s">
        <v>146</v>
      </c>
      <c r="AV238" s="11" t="s">
        <v>146</v>
      </c>
      <c r="AW238" s="11" t="s">
        <v>37</v>
      </c>
      <c r="AX238" s="11" t="s">
        <v>74</v>
      </c>
      <c r="AY238" s="216" t="s">
        <v>139</v>
      </c>
    </row>
    <row r="239" spans="2:51" s="11" customFormat="1" ht="13.5">
      <c r="B239" s="205"/>
      <c r="C239" s="206"/>
      <c r="D239" s="227" t="s">
        <v>148</v>
      </c>
      <c r="E239" s="228" t="s">
        <v>21</v>
      </c>
      <c r="F239" s="229" t="s">
        <v>254</v>
      </c>
      <c r="G239" s="206"/>
      <c r="H239" s="230">
        <v>15.404999999999999</v>
      </c>
      <c r="I239" s="211"/>
      <c r="J239" s="206"/>
      <c r="K239" s="206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148</v>
      </c>
      <c r="AU239" s="216" t="s">
        <v>146</v>
      </c>
      <c r="AV239" s="11" t="s">
        <v>146</v>
      </c>
      <c r="AW239" s="11" t="s">
        <v>37</v>
      </c>
      <c r="AX239" s="11" t="s">
        <v>74</v>
      </c>
      <c r="AY239" s="216" t="s">
        <v>139</v>
      </c>
    </row>
    <row r="240" spans="2:51" s="11" customFormat="1" ht="13.5">
      <c r="B240" s="205"/>
      <c r="C240" s="206"/>
      <c r="D240" s="227" t="s">
        <v>148</v>
      </c>
      <c r="E240" s="228" t="s">
        <v>21</v>
      </c>
      <c r="F240" s="229" t="s">
        <v>255</v>
      </c>
      <c r="G240" s="206"/>
      <c r="H240" s="230">
        <v>23.125</v>
      </c>
      <c r="I240" s="211"/>
      <c r="J240" s="206"/>
      <c r="K240" s="206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148</v>
      </c>
      <c r="AU240" s="216" t="s">
        <v>146</v>
      </c>
      <c r="AV240" s="11" t="s">
        <v>146</v>
      </c>
      <c r="AW240" s="11" t="s">
        <v>37</v>
      </c>
      <c r="AX240" s="11" t="s">
        <v>74</v>
      </c>
      <c r="AY240" s="216" t="s">
        <v>139</v>
      </c>
    </row>
    <row r="241" spans="2:51" s="11" customFormat="1" ht="13.5">
      <c r="B241" s="205"/>
      <c r="C241" s="206"/>
      <c r="D241" s="227" t="s">
        <v>148</v>
      </c>
      <c r="E241" s="228" t="s">
        <v>21</v>
      </c>
      <c r="F241" s="229" t="s">
        <v>256</v>
      </c>
      <c r="G241" s="206"/>
      <c r="H241" s="230">
        <v>6.21</v>
      </c>
      <c r="I241" s="211"/>
      <c r="J241" s="206"/>
      <c r="K241" s="206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148</v>
      </c>
      <c r="AU241" s="216" t="s">
        <v>146</v>
      </c>
      <c r="AV241" s="11" t="s">
        <v>146</v>
      </c>
      <c r="AW241" s="11" t="s">
        <v>37</v>
      </c>
      <c r="AX241" s="11" t="s">
        <v>74</v>
      </c>
      <c r="AY241" s="216" t="s">
        <v>139</v>
      </c>
    </row>
    <row r="242" spans="2:51" s="11" customFormat="1" ht="13.5">
      <c r="B242" s="205"/>
      <c r="C242" s="206"/>
      <c r="D242" s="227" t="s">
        <v>148</v>
      </c>
      <c r="E242" s="228" t="s">
        <v>21</v>
      </c>
      <c r="F242" s="229" t="s">
        <v>257</v>
      </c>
      <c r="G242" s="206"/>
      <c r="H242" s="230">
        <v>1.875</v>
      </c>
      <c r="I242" s="211"/>
      <c r="J242" s="206"/>
      <c r="K242" s="206"/>
      <c r="L242" s="212"/>
      <c r="M242" s="213"/>
      <c r="N242" s="214"/>
      <c r="O242" s="214"/>
      <c r="P242" s="214"/>
      <c r="Q242" s="214"/>
      <c r="R242" s="214"/>
      <c r="S242" s="214"/>
      <c r="T242" s="215"/>
      <c r="AT242" s="216" t="s">
        <v>148</v>
      </c>
      <c r="AU242" s="216" t="s">
        <v>146</v>
      </c>
      <c r="AV242" s="11" t="s">
        <v>146</v>
      </c>
      <c r="AW242" s="11" t="s">
        <v>37</v>
      </c>
      <c r="AX242" s="11" t="s">
        <v>74</v>
      </c>
      <c r="AY242" s="216" t="s">
        <v>139</v>
      </c>
    </row>
    <row r="243" spans="2:51" s="11" customFormat="1" ht="13.5">
      <c r="B243" s="205"/>
      <c r="C243" s="206"/>
      <c r="D243" s="227" t="s">
        <v>148</v>
      </c>
      <c r="E243" s="228" t="s">
        <v>21</v>
      </c>
      <c r="F243" s="229" t="s">
        <v>258</v>
      </c>
      <c r="G243" s="206"/>
      <c r="H243" s="230">
        <v>1</v>
      </c>
      <c r="I243" s="211"/>
      <c r="J243" s="206"/>
      <c r="K243" s="206"/>
      <c r="L243" s="212"/>
      <c r="M243" s="213"/>
      <c r="N243" s="214"/>
      <c r="O243" s="214"/>
      <c r="P243" s="214"/>
      <c r="Q243" s="214"/>
      <c r="R243" s="214"/>
      <c r="S243" s="214"/>
      <c r="T243" s="215"/>
      <c r="AT243" s="216" t="s">
        <v>148</v>
      </c>
      <c r="AU243" s="216" t="s">
        <v>146</v>
      </c>
      <c r="AV243" s="11" t="s">
        <v>146</v>
      </c>
      <c r="AW243" s="11" t="s">
        <v>37</v>
      </c>
      <c r="AX243" s="11" t="s">
        <v>74</v>
      </c>
      <c r="AY243" s="216" t="s">
        <v>139</v>
      </c>
    </row>
    <row r="244" spans="2:51" s="11" customFormat="1" ht="13.5">
      <c r="B244" s="205"/>
      <c r="C244" s="206"/>
      <c r="D244" s="227" t="s">
        <v>148</v>
      </c>
      <c r="E244" s="228" t="s">
        <v>21</v>
      </c>
      <c r="F244" s="229" t="s">
        <v>259</v>
      </c>
      <c r="G244" s="206"/>
      <c r="H244" s="230">
        <v>-1.1200000000000001</v>
      </c>
      <c r="I244" s="211"/>
      <c r="J244" s="206"/>
      <c r="K244" s="206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148</v>
      </c>
      <c r="AU244" s="216" t="s">
        <v>146</v>
      </c>
      <c r="AV244" s="11" t="s">
        <v>146</v>
      </c>
      <c r="AW244" s="11" t="s">
        <v>37</v>
      </c>
      <c r="AX244" s="11" t="s">
        <v>74</v>
      </c>
      <c r="AY244" s="216" t="s">
        <v>139</v>
      </c>
    </row>
    <row r="245" spans="2:51" s="11" customFormat="1" ht="13.5">
      <c r="B245" s="205"/>
      <c r="C245" s="206"/>
      <c r="D245" s="227" t="s">
        <v>148</v>
      </c>
      <c r="E245" s="228" t="s">
        <v>21</v>
      </c>
      <c r="F245" s="229" t="s">
        <v>250</v>
      </c>
      <c r="G245" s="206"/>
      <c r="H245" s="230">
        <v>-2.88</v>
      </c>
      <c r="I245" s="211"/>
      <c r="J245" s="206"/>
      <c r="K245" s="206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148</v>
      </c>
      <c r="AU245" s="216" t="s">
        <v>146</v>
      </c>
      <c r="AV245" s="11" t="s">
        <v>146</v>
      </c>
      <c r="AW245" s="11" t="s">
        <v>37</v>
      </c>
      <c r="AX245" s="11" t="s">
        <v>74</v>
      </c>
      <c r="AY245" s="216" t="s">
        <v>139</v>
      </c>
    </row>
    <row r="246" spans="2:51" s="11" customFormat="1" ht="13.5">
      <c r="B246" s="205"/>
      <c r="C246" s="206"/>
      <c r="D246" s="227" t="s">
        <v>148</v>
      </c>
      <c r="E246" s="228" t="s">
        <v>21</v>
      </c>
      <c r="F246" s="229" t="s">
        <v>260</v>
      </c>
      <c r="G246" s="206"/>
      <c r="H246" s="230">
        <v>-2.64</v>
      </c>
      <c r="I246" s="211"/>
      <c r="J246" s="206"/>
      <c r="K246" s="206"/>
      <c r="L246" s="212"/>
      <c r="M246" s="213"/>
      <c r="N246" s="214"/>
      <c r="O246" s="214"/>
      <c r="P246" s="214"/>
      <c r="Q246" s="214"/>
      <c r="R246" s="214"/>
      <c r="S246" s="214"/>
      <c r="T246" s="215"/>
      <c r="AT246" s="216" t="s">
        <v>148</v>
      </c>
      <c r="AU246" s="216" t="s">
        <v>146</v>
      </c>
      <c r="AV246" s="11" t="s">
        <v>146</v>
      </c>
      <c r="AW246" s="11" t="s">
        <v>37</v>
      </c>
      <c r="AX246" s="11" t="s">
        <v>74</v>
      </c>
      <c r="AY246" s="216" t="s">
        <v>139</v>
      </c>
    </row>
    <row r="247" spans="2:51" s="11" customFormat="1" ht="13.5">
      <c r="B247" s="205"/>
      <c r="C247" s="206"/>
      <c r="D247" s="227" t="s">
        <v>148</v>
      </c>
      <c r="E247" s="228" t="s">
        <v>21</v>
      </c>
      <c r="F247" s="229" t="s">
        <v>261</v>
      </c>
      <c r="G247" s="206"/>
      <c r="H247" s="230">
        <v>-3.3</v>
      </c>
      <c r="I247" s="211"/>
      <c r="J247" s="206"/>
      <c r="K247" s="206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148</v>
      </c>
      <c r="AU247" s="216" t="s">
        <v>146</v>
      </c>
      <c r="AV247" s="11" t="s">
        <v>146</v>
      </c>
      <c r="AW247" s="11" t="s">
        <v>37</v>
      </c>
      <c r="AX247" s="11" t="s">
        <v>74</v>
      </c>
      <c r="AY247" s="216" t="s">
        <v>139</v>
      </c>
    </row>
    <row r="248" spans="2:51" s="11" customFormat="1" ht="13.5">
      <c r="B248" s="205"/>
      <c r="C248" s="206"/>
      <c r="D248" s="227" t="s">
        <v>148</v>
      </c>
      <c r="E248" s="228" t="s">
        <v>21</v>
      </c>
      <c r="F248" s="229" t="s">
        <v>262</v>
      </c>
      <c r="G248" s="206"/>
      <c r="H248" s="230">
        <v>-5.52</v>
      </c>
      <c r="I248" s="211"/>
      <c r="J248" s="206"/>
      <c r="K248" s="206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148</v>
      </c>
      <c r="AU248" s="216" t="s">
        <v>146</v>
      </c>
      <c r="AV248" s="11" t="s">
        <v>146</v>
      </c>
      <c r="AW248" s="11" t="s">
        <v>37</v>
      </c>
      <c r="AX248" s="11" t="s">
        <v>74</v>
      </c>
      <c r="AY248" s="216" t="s">
        <v>139</v>
      </c>
    </row>
    <row r="249" spans="2:51" s="11" customFormat="1" ht="13.5">
      <c r="B249" s="205"/>
      <c r="C249" s="206"/>
      <c r="D249" s="227" t="s">
        <v>148</v>
      </c>
      <c r="E249" s="228" t="s">
        <v>21</v>
      </c>
      <c r="F249" s="229" t="s">
        <v>263</v>
      </c>
      <c r="G249" s="206"/>
      <c r="H249" s="230">
        <v>-4.5999999999999996</v>
      </c>
      <c r="I249" s="211"/>
      <c r="J249" s="206"/>
      <c r="K249" s="206"/>
      <c r="L249" s="212"/>
      <c r="M249" s="213"/>
      <c r="N249" s="214"/>
      <c r="O249" s="214"/>
      <c r="P249" s="214"/>
      <c r="Q249" s="214"/>
      <c r="R249" s="214"/>
      <c r="S249" s="214"/>
      <c r="T249" s="215"/>
      <c r="AT249" s="216" t="s">
        <v>148</v>
      </c>
      <c r="AU249" s="216" t="s">
        <v>146</v>
      </c>
      <c r="AV249" s="11" t="s">
        <v>146</v>
      </c>
      <c r="AW249" s="11" t="s">
        <v>37</v>
      </c>
      <c r="AX249" s="11" t="s">
        <v>74</v>
      </c>
      <c r="AY249" s="216" t="s">
        <v>139</v>
      </c>
    </row>
    <row r="250" spans="2:51" s="11" customFormat="1" ht="13.5">
      <c r="B250" s="205"/>
      <c r="C250" s="206"/>
      <c r="D250" s="227" t="s">
        <v>148</v>
      </c>
      <c r="E250" s="228" t="s">
        <v>21</v>
      </c>
      <c r="F250" s="229" t="s">
        <v>264</v>
      </c>
      <c r="G250" s="206"/>
      <c r="H250" s="230">
        <v>-4.2</v>
      </c>
      <c r="I250" s="211"/>
      <c r="J250" s="206"/>
      <c r="K250" s="206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148</v>
      </c>
      <c r="AU250" s="216" t="s">
        <v>146</v>
      </c>
      <c r="AV250" s="11" t="s">
        <v>146</v>
      </c>
      <c r="AW250" s="11" t="s">
        <v>37</v>
      </c>
      <c r="AX250" s="11" t="s">
        <v>74</v>
      </c>
      <c r="AY250" s="216" t="s">
        <v>139</v>
      </c>
    </row>
    <row r="251" spans="2:51" s="14" customFormat="1" ht="13.5">
      <c r="B251" s="253"/>
      <c r="C251" s="254"/>
      <c r="D251" s="227" t="s">
        <v>148</v>
      </c>
      <c r="E251" s="255" t="s">
        <v>21</v>
      </c>
      <c r="F251" s="256" t="s">
        <v>251</v>
      </c>
      <c r="G251" s="254"/>
      <c r="H251" s="257">
        <v>256.11500000000001</v>
      </c>
      <c r="I251" s="258"/>
      <c r="J251" s="254"/>
      <c r="K251" s="254"/>
      <c r="L251" s="259"/>
      <c r="M251" s="260"/>
      <c r="N251" s="261"/>
      <c r="O251" s="261"/>
      <c r="P251" s="261"/>
      <c r="Q251" s="261"/>
      <c r="R251" s="261"/>
      <c r="S251" s="261"/>
      <c r="T251" s="262"/>
      <c r="AT251" s="263" t="s">
        <v>148</v>
      </c>
      <c r="AU251" s="263" t="s">
        <v>146</v>
      </c>
      <c r="AV251" s="14" t="s">
        <v>155</v>
      </c>
      <c r="AW251" s="14" t="s">
        <v>37</v>
      </c>
      <c r="AX251" s="14" t="s">
        <v>74</v>
      </c>
      <c r="AY251" s="263" t="s">
        <v>139</v>
      </c>
    </row>
    <row r="252" spans="2:51" s="13" customFormat="1" ht="13.5">
      <c r="B252" s="242"/>
      <c r="C252" s="243"/>
      <c r="D252" s="227" t="s">
        <v>148</v>
      </c>
      <c r="E252" s="244" t="s">
        <v>21</v>
      </c>
      <c r="F252" s="245" t="s">
        <v>265</v>
      </c>
      <c r="G252" s="243"/>
      <c r="H252" s="246" t="s">
        <v>21</v>
      </c>
      <c r="I252" s="247"/>
      <c r="J252" s="243"/>
      <c r="K252" s="243"/>
      <c r="L252" s="248"/>
      <c r="M252" s="249"/>
      <c r="N252" s="250"/>
      <c r="O252" s="250"/>
      <c r="P252" s="250"/>
      <c r="Q252" s="250"/>
      <c r="R252" s="250"/>
      <c r="S252" s="250"/>
      <c r="T252" s="251"/>
      <c r="AT252" s="252" t="s">
        <v>148</v>
      </c>
      <c r="AU252" s="252" t="s">
        <v>146</v>
      </c>
      <c r="AV252" s="13" t="s">
        <v>82</v>
      </c>
      <c r="AW252" s="13" t="s">
        <v>37</v>
      </c>
      <c r="AX252" s="13" t="s">
        <v>74</v>
      </c>
      <c r="AY252" s="252" t="s">
        <v>139</v>
      </c>
    </row>
    <row r="253" spans="2:51" s="11" customFormat="1" ht="13.5">
      <c r="B253" s="205"/>
      <c r="C253" s="206"/>
      <c r="D253" s="227" t="s">
        <v>148</v>
      </c>
      <c r="E253" s="228" t="s">
        <v>21</v>
      </c>
      <c r="F253" s="229" t="s">
        <v>266</v>
      </c>
      <c r="G253" s="206"/>
      <c r="H253" s="230">
        <v>63.593000000000004</v>
      </c>
      <c r="I253" s="211"/>
      <c r="J253" s="206"/>
      <c r="K253" s="206"/>
      <c r="L253" s="212"/>
      <c r="M253" s="213"/>
      <c r="N253" s="214"/>
      <c r="O253" s="214"/>
      <c r="P253" s="214"/>
      <c r="Q253" s="214"/>
      <c r="R253" s="214"/>
      <c r="S253" s="214"/>
      <c r="T253" s="215"/>
      <c r="AT253" s="216" t="s">
        <v>148</v>
      </c>
      <c r="AU253" s="216" t="s">
        <v>146</v>
      </c>
      <c r="AV253" s="11" t="s">
        <v>146</v>
      </c>
      <c r="AW253" s="11" t="s">
        <v>37</v>
      </c>
      <c r="AX253" s="11" t="s">
        <v>74</v>
      </c>
      <c r="AY253" s="216" t="s">
        <v>139</v>
      </c>
    </row>
    <row r="254" spans="2:51" s="11" customFormat="1" ht="13.5">
      <c r="B254" s="205"/>
      <c r="C254" s="206"/>
      <c r="D254" s="227" t="s">
        <v>148</v>
      </c>
      <c r="E254" s="228" t="s">
        <v>21</v>
      </c>
      <c r="F254" s="229" t="s">
        <v>267</v>
      </c>
      <c r="G254" s="206"/>
      <c r="H254" s="230">
        <v>226.733</v>
      </c>
      <c r="I254" s="211"/>
      <c r="J254" s="206"/>
      <c r="K254" s="206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148</v>
      </c>
      <c r="AU254" s="216" t="s">
        <v>146</v>
      </c>
      <c r="AV254" s="11" t="s">
        <v>146</v>
      </c>
      <c r="AW254" s="11" t="s">
        <v>37</v>
      </c>
      <c r="AX254" s="11" t="s">
        <v>74</v>
      </c>
      <c r="AY254" s="216" t="s">
        <v>139</v>
      </c>
    </row>
    <row r="255" spans="2:51" s="11" customFormat="1" ht="13.5">
      <c r="B255" s="205"/>
      <c r="C255" s="206"/>
      <c r="D255" s="227" t="s">
        <v>148</v>
      </c>
      <c r="E255" s="228" t="s">
        <v>21</v>
      </c>
      <c r="F255" s="229" t="s">
        <v>268</v>
      </c>
      <c r="G255" s="206"/>
      <c r="H255" s="230">
        <v>17.143999999999998</v>
      </c>
      <c r="I255" s="211"/>
      <c r="J255" s="206"/>
      <c r="K255" s="206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148</v>
      </c>
      <c r="AU255" s="216" t="s">
        <v>146</v>
      </c>
      <c r="AV255" s="11" t="s">
        <v>146</v>
      </c>
      <c r="AW255" s="11" t="s">
        <v>37</v>
      </c>
      <c r="AX255" s="11" t="s">
        <v>74</v>
      </c>
      <c r="AY255" s="216" t="s">
        <v>139</v>
      </c>
    </row>
    <row r="256" spans="2:51" s="11" customFormat="1" ht="13.5">
      <c r="B256" s="205"/>
      <c r="C256" s="206"/>
      <c r="D256" s="227" t="s">
        <v>148</v>
      </c>
      <c r="E256" s="228" t="s">
        <v>21</v>
      </c>
      <c r="F256" s="229" t="s">
        <v>269</v>
      </c>
      <c r="G256" s="206"/>
      <c r="H256" s="230">
        <v>-2.16</v>
      </c>
      <c r="I256" s="211"/>
      <c r="J256" s="206"/>
      <c r="K256" s="206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148</v>
      </c>
      <c r="AU256" s="216" t="s">
        <v>146</v>
      </c>
      <c r="AV256" s="11" t="s">
        <v>146</v>
      </c>
      <c r="AW256" s="11" t="s">
        <v>37</v>
      </c>
      <c r="AX256" s="11" t="s">
        <v>74</v>
      </c>
      <c r="AY256" s="216" t="s">
        <v>139</v>
      </c>
    </row>
    <row r="257" spans="2:51" s="11" customFormat="1" ht="13.5">
      <c r="B257" s="205"/>
      <c r="C257" s="206"/>
      <c r="D257" s="227" t="s">
        <v>148</v>
      </c>
      <c r="E257" s="228" t="s">
        <v>21</v>
      </c>
      <c r="F257" s="229" t="s">
        <v>270</v>
      </c>
      <c r="G257" s="206"/>
      <c r="H257" s="230">
        <v>-1.2</v>
      </c>
      <c r="I257" s="211"/>
      <c r="J257" s="206"/>
      <c r="K257" s="206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148</v>
      </c>
      <c r="AU257" s="216" t="s">
        <v>146</v>
      </c>
      <c r="AV257" s="11" t="s">
        <v>146</v>
      </c>
      <c r="AW257" s="11" t="s">
        <v>37</v>
      </c>
      <c r="AX257" s="11" t="s">
        <v>74</v>
      </c>
      <c r="AY257" s="216" t="s">
        <v>139</v>
      </c>
    </row>
    <row r="258" spans="2:51" s="11" customFormat="1" ht="13.5">
      <c r="B258" s="205"/>
      <c r="C258" s="206"/>
      <c r="D258" s="227" t="s">
        <v>148</v>
      </c>
      <c r="E258" s="228" t="s">
        <v>21</v>
      </c>
      <c r="F258" s="229" t="s">
        <v>271</v>
      </c>
      <c r="G258" s="206"/>
      <c r="H258" s="230">
        <v>-2.919</v>
      </c>
      <c r="I258" s="211"/>
      <c r="J258" s="206"/>
      <c r="K258" s="206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148</v>
      </c>
      <c r="AU258" s="216" t="s">
        <v>146</v>
      </c>
      <c r="AV258" s="11" t="s">
        <v>146</v>
      </c>
      <c r="AW258" s="11" t="s">
        <v>37</v>
      </c>
      <c r="AX258" s="11" t="s">
        <v>74</v>
      </c>
      <c r="AY258" s="216" t="s">
        <v>139</v>
      </c>
    </row>
    <row r="259" spans="2:51" s="11" customFormat="1" ht="13.5">
      <c r="B259" s="205"/>
      <c r="C259" s="206"/>
      <c r="D259" s="227" t="s">
        <v>148</v>
      </c>
      <c r="E259" s="228" t="s">
        <v>21</v>
      </c>
      <c r="F259" s="229" t="s">
        <v>272</v>
      </c>
      <c r="G259" s="206"/>
      <c r="H259" s="230">
        <v>-1.08</v>
      </c>
      <c r="I259" s="211"/>
      <c r="J259" s="206"/>
      <c r="K259" s="206"/>
      <c r="L259" s="212"/>
      <c r="M259" s="213"/>
      <c r="N259" s="214"/>
      <c r="O259" s="214"/>
      <c r="P259" s="214"/>
      <c r="Q259" s="214"/>
      <c r="R259" s="214"/>
      <c r="S259" s="214"/>
      <c r="T259" s="215"/>
      <c r="AT259" s="216" t="s">
        <v>148</v>
      </c>
      <c r="AU259" s="216" t="s">
        <v>146</v>
      </c>
      <c r="AV259" s="11" t="s">
        <v>146</v>
      </c>
      <c r="AW259" s="11" t="s">
        <v>37</v>
      </c>
      <c r="AX259" s="11" t="s">
        <v>74</v>
      </c>
      <c r="AY259" s="216" t="s">
        <v>139</v>
      </c>
    </row>
    <row r="260" spans="2:51" s="11" customFormat="1" ht="13.5">
      <c r="B260" s="205"/>
      <c r="C260" s="206"/>
      <c r="D260" s="227" t="s">
        <v>148</v>
      </c>
      <c r="E260" s="228" t="s">
        <v>21</v>
      </c>
      <c r="F260" s="229" t="s">
        <v>273</v>
      </c>
      <c r="G260" s="206"/>
      <c r="H260" s="230">
        <v>-2.5630000000000002</v>
      </c>
      <c r="I260" s="211"/>
      <c r="J260" s="206"/>
      <c r="K260" s="206"/>
      <c r="L260" s="212"/>
      <c r="M260" s="213"/>
      <c r="N260" s="214"/>
      <c r="O260" s="214"/>
      <c r="P260" s="214"/>
      <c r="Q260" s="214"/>
      <c r="R260" s="214"/>
      <c r="S260" s="214"/>
      <c r="T260" s="215"/>
      <c r="AT260" s="216" t="s">
        <v>148</v>
      </c>
      <c r="AU260" s="216" t="s">
        <v>146</v>
      </c>
      <c r="AV260" s="11" t="s">
        <v>146</v>
      </c>
      <c r="AW260" s="11" t="s">
        <v>37</v>
      </c>
      <c r="AX260" s="11" t="s">
        <v>74</v>
      </c>
      <c r="AY260" s="216" t="s">
        <v>139</v>
      </c>
    </row>
    <row r="261" spans="2:51" s="11" customFormat="1" ht="13.5">
      <c r="B261" s="205"/>
      <c r="C261" s="206"/>
      <c r="D261" s="227" t="s">
        <v>148</v>
      </c>
      <c r="E261" s="228" t="s">
        <v>21</v>
      </c>
      <c r="F261" s="229" t="s">
        <v>274</v>
      </c>
      <c r="G261" s="206"/>
      <c r="H261" s="230">
        <v>-2.76</v>
      </c>
      <c r="I261" s="211"/>
      <c r="J261" s="206"/>
      <c r="K261" s="206"/>
      <c r="L261" s="212"/>
      <c r="M261" s="213"/>
      <c r="N261" s="214"/>
      <c r="O261" s="214"/>
      <c r="P261" s="214"/>
      <c r="Q261" s="214"/>
      <c r="R261" s="214"/>
      <c r="S261" s="214"/>
      <c r="T261" s="215"/>
      <c r="AT261" s="216" t="s">
        <v>148</v>
      </c>
      <c r="AU261" s="216" t="s">
        <v>146</v>
      </c>
      <c r="AV261" s="11" t="s">
        <v>146</v>
      </c>
      <c r="AW261" s="11" t="s">
        <v>37</v>
      </c>
      <c r="AX261" s="11" t="s">
        <v>74</v>
      </c>
      <c r="AY261" s="216" t="s">
        <v>139</v>
      </c>
    </row>
    <row r="262" spans="2:51" s="11" customFormat="1" ht="13.5">
      <c r="B262" s="205"/>
      <c r="C262" s="206"/>
      <c r="D262" s="227" t="s">
        <v>148</v>
      </c>
      <c r="E262" s="228" t="s">
        <v>21</v>
      </c>
      <c r="F262" s="229" t="s">
        <v>275</v>
      </c>
      <c r="G262" s="206"/>
      <c r="H262" s="230">
        <v>-1.61</v>
      </c>
      <c r="I262" s="211"/>
      <c r="J262" s="206"/>
      <c r="K262" s="206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148</v>
      </c>
      <c r="AU262" s="216" t="s">
        <v>146</v>
      </c>
      <c r="AV262" s="11" t="s">
        <v>146</v>
      </c>
      <c r="AW262" s="11" t="s">
        <v>37</v>
      </c>
      <c r="AX262" s="11" t="s">
        <v>74</v>
      </c>
      <c r="AY262" s="216" t="s">
        <v>139</v>
      </c>
    </row>
    <row r="263" spans="2:51" s="11" customFormat="1" ht="13.5">
      <c r="B263" s="205"/>
      <c r="C263" s="206"/>
      <c r="D263" s="227" t="s">
        <v>148</v>
      </c>
      <c r="E263" s="228" t="s">
        <v>21</v>
      </c>
      <c r="F263" s="229" t="s">
        <v>250</v>
      </c>
      <c r="G263" s="206"/>
      <c r="H263" s="230">
        <v>-2.88</v>
      </c>
      <c r="I263" s="211"/>
      <c r="J263" s="206"/>
      <c r="K263" s="206"/>
      <c r="L263" s="212"/>
      <c r="M263" s="213"/>
      <c r="N263" s="214"/>
      <c r="O263" s="214"/>
      <c r="P263" s="214"/>
      <c r="Q263" s="214"/>
      <c r="R263" s="214"/>
      <c r="S263" s="214"/>
      <c r="T263" s="215"/>
      <c r="AT263" s="216" t="s">
        <v>148</v>
      </c>
      <c r="AU263" s="216" t="s">
        <v>146</v>
      </c>
      <c r="AV263" s="11" t="s">
        <v>146</v>
      </c>
      <c r="AW263" s="11" t="s">
        <v>37</v>
      </c>
      <c r="AX263" s="11" t="s">
        <v>74</v>
      </c>
      <c r="AY263" s="216" t="s">
        <v>139</v>
      </c>
    </row>
    <row r="264" spans="2:51" s="11" customFormat="1" ht="13.5">
      <c r="B264" s="205"/>
      <c r="C264" s="206"/>
      <c r="D264" s="227" t="s">
        <v>148</v>
      </c>
      <c r="E264" s="228" t="s">
        <v>21</v>
      </c>
      <c r="F264" s="229" t="s">
        <v>276</v>
      </c>
      <c r="G264" s="206"/>
      <c r="H264" s="230">
        <v>-1.44</v>
      </c>
      <c r="I264" s="211"/>
      <c r="J264" s="206"/>
      <c r="K264" s="206"/>
      <c r="L264" s="212"/>
      <c r="M264" s="213"/>
      <c r="N264" s="214"/>
      <c r="O264" s="214"/>
      <c r="P264" s="214"/>
      <c r="Q264" s="214"/>
      <c r="R264" s="214"/>
      <c r="S264" s="214"/>
      <c r="T264" s="215"/>
      <c r="AT264" s="216" t="s">
        <v>148</v>
      </c>
      <c r="AU264" s="216" t="s">
        <v>146</v>
      </c>
      <c r="AV264" s="11" t="s">
        <v>146</v>
      </c>
      <c r="AW264" s="11" t="s">
        <v>37</v>
      </c>
      <c r="AX264" s="11" t="s">
        <v>74</v>
      </c>
      <c r="AY264" s="216" t="s">
        <v>139</v>
      </c>
    </row>
    <row r="265" spans="2:51" s="11" customFormat="1" ht="13.5">
      <c r="B265" s="205"/>
      <c r="C265" s="206"/>
      <c r="D265" s="227" t="s">
        <v>148</v>
      </c>
      <c r="E265" s="228" t="s">
        <v>21</v>
      </c>
      <c r="F265" s="229" t="s">
        <v>277</v>
      </c>
      <c r="G265" s="206"/>
      <c r="H265" s="230">
        <v>-1.32</v>
      </c>
      <c r="I265" s="211"/>
      <c r="J265" s="206"/>
      <c r="K265" s="206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148</v>
      </c>
      <c r="AU265" s="216" t="s">
        <v>146</v>
      </c>
      <c r="AV265" s="11" t="s">
        <v>146</v>
      </c>
      <c r="AW265" s="11" t="s">
        <v>37</v>
      </c>
      <c r="AX265" s="11" t="s">
        <v>74</v>
      </c>
      <c r="AY265" s="216" t="s">
        <v>139</v>
      </c>
    </row>
    <row r="266" spans="2:51" s="11" customFormat="1" ht="13.5">
      <c r="B266" s="205"/>
      <c r="C266" s="206"/>
      <c r="D266" s="227" t="s">
        <v>148</v>
      </c>
      <c r="E266" s="228" t="s">
        <v>21</v>
      </c>
      <c r="F266" s="229" t="s">
        <v>250</v>
      </c>
      <c r="G266" s="206"/>
      <c r="H266" s="230">
        <v>-2.88</v>
      </c>
      <c r="I266" s="211"/>
      <c r="J266" s="206"/>
      <c r="K266" s="206"/>
      <c r="L266" s="212"/>
      <c r="M266" s="213"/>
      <c r="N266" s="214"/>
      <c r="O266" s="214"/>
      <c r="P266" s="214"/>
      <c r="Q266" s="214"/>
      <c r="R266" s="214"/>
      <c r="S266" s="214"/>
      <c r="T266" s="215"/>
      <c r="AT266" s="216" t="s">
        <v>148</v>
      </c>
      <c r="AU266" s="216" t="s">
        <v>146</v>
      </c>
      <c r="AV266" s="11" t="s">
        <v>146</v>
      </c>
      <c r="AW266" s="11" t="s">
        <v>37</v>
      </c>
      <c r="AX266" s="11" t="s">
        <v>74</v>
      </c>
      <c r="AY266" s="216" t="s">
        <v>139</v>
      </c>
    </row>
    <row r="267" spans="2:51" s="11" customFormat="1" ht="13.5">
      <c r="B267" s="205"/>
      <c r="C267" s="206"/>
      <c r="D267" s="227" t="s">
        <v>148</v>
      </c>
      <c r="E267" s="228" t="s">
        <v>21</v>
      </c>
      <c r="F267" s="229" t="s">
        <v>278</v>
      </c>
      <c r="G267" s="206"/>
      <c r="H267" s="230">
        <v>-1.26</v>
      </c>
      <c r="I267" s="211"/>
      <c r="J267" s="206"/>
      <c r="K267" s="206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148</v>
      </c>
      <c r="AU267" s="216" t="s">
        <v>146</v>
      </c>
      <c r="AV267" s="11" t="s">
        <v>146</v>
      </c>
      <c r="AW267" s="11" t="s">
        <v>37</v>
      </c>
      <c r="AX267" s="11" t="s">
        <v>74</v>
      </c>
      <c r="AY267" s="216" t="s">
        <v>139</v>
      </c>
    </row>
    <row r="268" spans="2:51" s="11" customFormat="1" ht="13.5">
      <c r="B268" s="205"/>
      <c r="C268" s="206"/>
      <c r="D268" s="227" t="s">
        <v>148</v>
      </c>
      <c r="E268" s="228" t="s">
        <v>21</v>
      </c>
      <c r="F268" s="229" t="s">
        <v>279</v>
      </c>
      <c r="G268" s="206"/>
      <c r="H268" s="230">
        <v>-1.08</v>
      </c>
      <c r="I268" s="211"/>
      <c r="J268" s="206"/>
      <c r="K268" s="206"/>
      <c r="L268" s="212"/>
      <c r="M268" s="213"/>
      <c r="N268" s="214"/>
      <c r="O268" s="214"/>
      <c r="P268" s="214"/>
      <c r="Q268" s="214"/>
      <c r="R268" s="214"/>
      <c r="S268" s="214"/>
      <c r="T268" s="215"/>
      <c r="AT268" s="216" t="s">
        <v>148</v>
      </c>
      <c r="AU268" s="216" t="s">
        <v>146</v>
      </c>
      <c r="AV268" s="11" t="s">
        <v>146</v>
      </c>
      <c r="AW268" s="11" t="s">
        <v>37</v>
      </c>
      <c r="AX268" s="11" t="s">
        <v>74</v>
      </c>
      <c r="AY268" s="216" t="s">
        <v>139</v>
      </c>
    </row>
    <row r="269" spans="2:51" s="14" customFormat="1" ht="13.5">
      <c r="B269" s="253"/>
      <c r="C269" s="254"/>
      <c r="D269" s="227" t="s">
        <v>148</v>
      </c>
      <c r="E269" s="255" t="s">
        <v>21</v>
      </c>
      <c r="F269" s="256" t="s">
        <v>251</v>
      </c>
      <c r="G269" s="254"/>
      <c r="H269" s="257">
        <v>282.31799999999998</v>
      </c>
      <c r="I269" s="258"/>
      <c r="J269" s="254"/>
      <c r="K269" s="254"/>
      <c r="L269" s="259"/>
      <c r="M269" s="260"/>
      <c r="N269" s="261"/>
      <c r="O269" s="261"/>
      <c r="P269" s="261"/>
      <c r="Q269" s="261"/>
      <c r="R269" s="261"/>
      <c r="S269" s="261"/>
      <c r="T269" s="262"/>
      <c r="AT269" s="263" t="s">
        <v>148</v>
      </c>
      <c r="AU269" s="263" t="s">
        <v>146</v>
      </c>
      <c r="AV269" s="14" t="s">
        <v>155</v>
      </c>
      <c r="AW269" s="14" t="s">
        <v>37</v>
      </c>
      <c r="AX269" s="14" t="s">
        <v>74</v>
      </c>
      <c r="AY269" s="263" t="s">
        <v>139</v>
      </c>
    </row>
    <row r="270" spans="2:51" s="13" customFormat="1" ht="13.5">
      <c r="B270" s="242"/>
      <c r="C270" s="243"/>
      <c r="D270" s="227" t="s">
        <v>148</v>
      </c>
      <c r="E270" s="244" t="s">
        <v>21</v>
      </c>
      <c r="F270" s="245" t="s">
        <v>280</v>
      </c>
      <c r="G270" s="243"/>
      <c r="H270" s="246" t="s">
        <v>21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AT270" s="252" t="s">
        <v>148</v>
      </c>
      <c r="AU270" s="252" t="s">
        <v>146</v>
      </c>
      <c r="AV270" s="13" t="s">
        <v>82</v>
      </c>
      <c r="AW270" s="13" t="s">
        <v>37</v>
      </c>
      <c r="AX270" s="13" t="s">
        <v>74</v>
      </c>
      <c r="AY270" s="252" t="s">
        <v>139</v>
      </c>
    </row>
    <row r="271" spans="2:51" s="11" customFormat="1" ht="13.5">
      <c r="B271" s="205"/>
      <c r="C271" s="206"/>
      <c r="D271" s="227" t="s">
        <v>148</v>
      </c>
      <c r="E271" s="228" t="s">
        <v>21</v>
      </c>
      <c r="F271" s="229" t="s">
        <v>281</v>
      </c>
      <c r="G271" s="206"/>
      <c r="H271" s="230">
        <v>60.9</v>
      </c>
      <c r="I271" s="211"/>
      <c r="J271" s="206"/>
      <c r="K271" s="206"/>
      <c r="L271" s="212"/>
      <c r="M271" s="213"/>
      <c r="N271" s="214"/>
      <c r="O271" s="214"/>
      <c r="P271" s="214"/>
      <c r="Q271" s="214"/>
      <c r="R271" s="214"/>
      <c r="S271" s="214"/>
      <c r="T271" s="215"/>
      <c r="AT271" s="216" t="s">
        <v>148</v>
      </c>
      <c r="AU271" s="216" t="s">
        <v>146</v>
      </c>
      <c r="AV271" s="11" t="s">
        <v>146</v>
      </c>
      <c r="AW271" s="11" t="s">
        <v>37</v>
      </c>
      <c r="AX271" s="11" t="s">
        <v>74</v>
      </c>
      <c r="AY271" s="216" t="s">
        <v>139</v>
      </c>
    </row>
    <row r="272" spans="2:51" s="11" customFormat="1" ht="13.5">
      <c r="B272" s="205"/>
      <c r="C272" s="206"/>
      <c r="D272" s="227" t="s">
        <v>148</v>
      </c>
      <c r="E272" s="228" t="s">
        <v>21</v>
      </c>
      <c r="F272" s="229" t="s">
        <v>282</v>
      </c>
      <c r="G272" s="206"/>
      <c r="H272" s="230">
        <v>137.35</v>
      </c>
      <c r="I272" s="211"/>
      <c r="J272" s="206"/>
      <c r="K272" s="206"/>
      <c r="L272" s="212"/>
      <c r="M272" s="213"/>
      <c r="N272" s="214"/>
      <c r="O272" s="214"/>
      <c r="P272" s="214"/>
      <c r="Q272" s="214"/>
      <c r="R272" s="214"/>
      <c r="S272" s="214"/>
      <c r="T272" s="215"/>
      <c r="AT272" s="216" t="s">
        <v>148</v>
      </c>
      <c r="AU272" s="216" t="s">
        <v>146</v>
      </c>
      <c r="AV272" s="11" t="s">
        <v>146</v>
      </c>
      <c r="AW272" s="11" t="s">
        <v>37</v>
      </c>
      <c r="AX272" s="11" t="s">
        <v>74</v>
      </c>
      <c r="AY272" s="216" t="s">
        <v>139</v>
      </c>
    </row>
    <row r="273" spans="2:51" s="11" customFormat="1" ht="13.5">
      <c r="B273" s="205"/>
      <c r="C273" s="206"/>
      <c r="D273" s="227" t="s">
        <v>148</v>
      </c>
      <c r="E273" s="228" t="s">
        <v>21</v>
      </c>
      <c r="F273" s="229" t="s">
        <v>283</v>
      </c>
      <c r="G273" s="206"/>
      <c r="H273" s="230">
        <v>36.86</v>
      </c>
      <c r="I273" s="211"/>
      <c r="J273" s="206"/>
      <c r="K273" s="206"/>
      <c r="L273" s="212"/>
      <c r="M273" s="213"/>
      <c r="N273" s="214"/>
      <c r="O273" s="214"/>
      <c r="P273" s="214"/>
      <c r="Q273" s="214"/>
      <c r="R273" s="214"/>
      <c r="S273" s="214"/>
      <c r="T273" s="215"/>
      <c r="AT273" s="216" t="s">
        <v>148</v>
      </c>
      <c r="AU273" s="216" t="s">
        <v>146</v>
      </c>
      <c r="AV273" s="11" t="s">
        <v>146</v>
      </c>
      <c r="AW273" s="11" t="s">
        <v>37</v>
      </c>
      <c r="AX273" s="11" t="s">
        <v>74</v>
      </c>
      <c r="AY273" s="216" t="s">
        <v>139</v>
      </c>
    </row>
    <row r="274" spans="2:51" s="11" customFormat="1" ht="13.5">
      <c r="B274" s="205"/>
      <c r="C274" s="206"/>
      <c r="D274" s="227" t="s">
        <v>148</v>
      </c>
      <c r="E274" s="228" t="s">
        <v>21</v>
      </c>
      <c r="F274" s="229" t="s">
        <v>284</v>
      </c>
      <c r="G274" s="206"/>
      <c r="H274" s="230">
        <v>7.75</v>
      </c>
      <c r="I274" s="211"/>
      <c r="J274" s="206"/>
      <c r="K274" s="206"/>
      <c r="L274" s="212"/>
      <c r="M274" s="213"/>
      <c r="N274" s="214"/>
      <c r="O274" s="214"/>
      <c r="P274" s="214"/>
      <c r="Q274" s="214"/>
      <c r="R274" s="214"/>
      <c r="S274" s="214"/>
      <c r="T274" s="215"/>
      <c r="AT274" s="216" t="s">
        <v>148</v>
      </c>
      <c r="AU274" s="216" t="s">
        <v>146</v>
      </c>
      <c r="AV274" s="11" t="s">
        <v>146</v>
      </c>
      <c r="AW274" s="11" t="s">
        <v>37</v>
      </c>
      <c r="AX274" s="11" t="s">
        <v>74</v>
      </c>
      <c r="AY274" s="216" t="s">
        <v>139</v>
      </c>
    </row>
    <row r="275" spans="2:51" s="11" customFormat="1" ht="13.5">
      <c r="B275" s="205"/>
      <c r="C275" s="206"/>
      <c r="D275" s="227" t="s">
        <v>148</v>
      </c>
      <c r="E275" s="228" t="s">
        <v>21</v>
      </c>
      <c r="F275" s="229" t="s">
        <v>285</v>
      </c>
      <c r="G275" s="206"/>
      <c r="H275" s="230">
        <v>5.95</v>
      </c>
      <c r="I275" s="211"/>
      <c r="J275" s="206"/>
      <c r="K275" s="206"/>
      <c r="L275" s="212"/>
      <c r="M275" s="213"/>
      <c r="N275" s="214"/>
      <c r="O275" s="214"/>
      <c r="P275" s="214"/>
      <c r="Q275" s="214"/>
      <c r="R275" s="214"/>
      <c r="S275" s="214"/>
      <c r="T275" s="215"/>
      <c r="AT275" s="216" t="s">
        <v>148</v>
      </c>
      <c r="AU275" s="216" t="s">
        <v>146</v>
      </c>
      <c r="AV275" s="11" t="s">
        <v>146</v>
      </c>
      <c r="AW275" s="11" t="s">
        <v>37</v>
      </c>
      <c r="AX275" s="11" t="s">
        <v>74</v>
      </c>
      <c r="AY275" s="216" t="s">
        <v>139</v>
      </c>
    </row>
    <row r="276" spans="2:51" s="11" customFormat="1" ht="13.5">
      <c r="B276" s="205"/>
      <c r="C276" s="206"/>
      <c r="D276" s="227" t="s">
        <v>148</v>
      </c>
      <c r="E276" s="228" t="s">
        <v>21</v>
      </c>
      <c r="F276" s="229" t="s">
        <v>286</v>
      </c>
      <c r="G276" s="206"/>
      <c r="H276" s="230">
        <v>9</v>
      </c>
      <c r="I276" s="211"/>
      <c r="J276" s="206"/>
      <c r="K276" s="206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148</v>
      </c>
      <c r="AU276" s="216" t="s">
        <v>146</v>
      </c>
      <c r="AV276" s="11" t="s">
        <v>146</v>
      </c>
      <c r="AW276" s="11" t="s">
        <v>37</v>
      </c>
      <c r="AX276" s="11" t="s">
        <v>74</v>
      </c>
      <c r="AY276" s="216" t="s">
        <v>139</v>
      </c>
    </row>
    <row r="277" spans="2:51" s="13" customFormat="1" ht="13.5">
      <c r="B277" s="242"/>
      <c r="C277" s="243"/>
      <c r="D277" s="227" t="s">
        <v>148</v>
      </c>
      <c r="E277" s="244" t="s">
        <v>21</v>
      </c>
      <c r="F277" s="245" t="s">
        <v>287</v>
      </c>
      <c r="G277" s="243"/>
      <c r="H277" s="246" t="s">
        <v>21</v>
      </c>
      <c r="I277" s="247"/>
      <c r="J277" s="243"/>
      <c r="K277" s="243"/>
      <c r="L277" s="248"/>
      <c r="M277" s="249"/>
      <c r="N277" s="250"/>
      <c r="O277" s="250"/>
      <c r="P277" s="250"/>
      <c r="Q277" s="250"/>
      <c r="R277" s="250"/>
      <c r="S277" s="250"/>
      <c r="T277" s="251"/>
      <c r="AT277" s="252" t="s">
        <v>148</v>
      </c>
      <c r="AU277" s="252" t="s">
        <v>146</v>
      </c>
      <c r="AV277" s="13" t="s">
        <v>82</v>
      </c>
      <c r="AW277" s="13" t="s">
        <v>37</v>
      </c>
      <c r="AX277" s="13" t="s">
        <v>74</v>
      </c>
      <c r="AY277" s="252" t="s">
        <v>139</v>
      </c>
    </row>
    <row r="278" spans="2:51" s="11" customFormat="1" ht="13.5">
      <c r="B278" s="205"/>
      <c r="C278" s="206"/>
      <c r="D278" s="227" t="s">
        <v>148</v>
      </c>
      <c r="E278" s="228" t="s">
        <v>21</v>
      </c>
      <c r="F278" s="229" t="s">
        <v>288</v>
      </c>
      <c r="G278" s="206"/>
      <c r="H278" s="230">
        <v>29.15</v>
      </c>
      <c r="I278" s="211"/>
      <c r="J278" s="206"/>
      <c r="K278" s="206"/>
      <c r="L278" s="212"/>
      <c r="M278" s="213"/>
      <c r="N278" s="214"/>
      <c r="O278" s="214"/>
      <c r="P278" s="214"/>
      <c r="Q278" s="214"/>
      <c r="R278" s="214"/>
      <c r="S278" s="214"/>
      <c r="T278" s="215"/>
      <c r="AT278" s="216" t="s">
        <v>148</v>
      </c>
      <c r="AU278" s="216" t="s">
        <v>146</v>
      </c>
      <c r="AV278" s="11" t="s">
        <v>146</v>
      </c>
      <c r="AW278" s="11" t="s">
        <v>37</v>
      </c>
      <c r="AX278" s="11" t="s">
        <v>74</v>
      </c>
      <c r="AY278" s="216" t="s">
        <v>139</v>
      </c>
    </row>
    <row r="279" spans="2:51" s="11" customFormat="1" ht="13.5">
      <c r="B279" s="205"/>
      <c r="C279" s="206"/>
      <c r="D279" s="227" t="s">
        <v>148</v>
      </c>
      <c r="E279" s="228" t="s">
        <v>21</v>
      </c>
      <c r="F279" s="229" t="s">
        <v>243</v>
      </c>
      <c r="G279" s="206"/>
      <c r="H279" s="230">
        <v>-0.63</v>
      </c>
      <c r="I279" s="211"/>
      <c r="J279" s="206"/>
      <c r="K279" s="206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148</v>
      </c>
      <c r="AU279" s="216" t="s">
        <v>146</v>
      </c>
      <c r="AV279" s="11" t="s">
        <v>146</v>
      </c>
      <c r="AW279" s="11" t="s">
        <v>37</v>
      </c>
      <c r="AX279" s="11" t="s">
        <v>74</v>
      </c>
      <c r="AY279" s="216" t="s">
        <v>139</v>
      </c>
    </row>
    <row r="280" spans="2:51" s="11" customFormat="1" ht="13.5">
      <c r="B280" s="205"/>
      <c r="C280" s="206"/>
      <c r="D280" s="227" t="s">
        <v>148</v>
      </c>
      <c r="E280" s="228" t="s">
        <v>21</v>
      </c>
      <c r="F280" s="229" t="s">
        <v>289</v>
      </c>
      <c r="G280" s="206"/>
      <c r="H280" s="230">
        <v>-4.32</v>
      </c>
      <c r="I280" s="211"/>
      <c r="J280" s="206"/>
      <c r="K280" s="206"/>
      <c r="L280" s="212"/>
      <c r="M280" s="213"/>
      <c r="N280" s="214"/>
      <c r="O280" s="214"/>
      <c r="P280" s="214"/>
      <c r="Q280" s="214"/>
      <c r="R280" s="214"/>
      <c r="S280" s="214"/>
      <c r="T280" s="215"/>
      <c r="AT280" s="216" t="s">
        <v>148</v>
      </c>
      <c r="AU280" s="216" t="s">
        <v>146</v>
      </c>
      <c r="AV280" s="11" t="s">
        <v>146</v>
      </c>
      <c r="AW280" s="11" t="s">
        <v>37</v>
      </c>
      <c r="AX280" s="11" t="s">
        <v>74</v>
      </c>
      <c r="AY280" s="216" t="s">
        <v>139</v>
      </c>
    </row>
    <row r="281" spans="2:51" s="11" customFormat="1" ht="13.5">
      <c r="B281" s="205"/>
      <c r="C281" s="206"/>
      <c r="D281" s="227" t="s">
        <v>148</v>
      </c>
      <c r="E281" s="228" t="s">
        <v>21</v>
      </c>
      <c r="F281" s="229" t="s">
        <v>290</v>
      </c>
      <c r="G281" s="206"/>
      <c r="H281" s="230">
        <v>-5.04</v>
      </c>
      <c r="I281" s="211"/>
      <c r="J281" s="206"/>
      <c r="K281" s="206"/>
      <c r="L281" s="212"/>
      <c r="M281" s="213"/>
      <c r="N281" s="214"/>
      <c r="O281" s="214"/>
      <c r="P281" s="214"/>
      <c r="Q281" s="214"/>
      <c r="R281" s="214"/>
      <c r="S281" s="214"/>
      <c r="T281" s="215"/>
      <c r="AT281" s="216" t="s">
        <v>148</v>
      </c>
      <c r="AU281" s="216" t="s">
        <v>146</v>
      </c>
      <c r="AV281" s="11" t="s">
        <v>146</v>
      </c>
      <c r="AW281" s="11" t="s">
        <v>37</v>
      </c>
      <c r="AX281" s="11" t="s">
        <v>74</v>
      </c>
      <c r="AY281" s="216" t="s">
        <v>139</v>
      </c>
    </row>
    <row r="282" spans="2:51" s="11" customFormat="1" ht="13.5">
      <c r="B282" s="205"/>
      <c r="C282" s="206"/>
      <c r="D282" s="227" t="s">
        <v>148</v>
      </c>
      <c r="E282" s="228" t="s">
        <v>21</v>
      </c>
      <c r="F282" s="229" t="s">
        <v>291</v>
      </c>
      <c r="G282" s="206"/>
      <c r="H282" s="230">
        <v>-2.6</v>
      </c>
      <c r="I282" s="211"/>
      <c r="J282" s="206"/>
      <c r="K282" s="206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148</v>
      </c>
      <c r="AU282" s="216" t="s">
        <v>146</v>
      </c>
      <c r="AV282" s="11" t="s">
        <v>146</v>
      </c>
      <c r="AW282" s="11" t="s">
        <v>37</v>
      </c>
      <c r="AX282" s="11" t="s">
        <v>74</v>
      </c>
      <c r="AY282" s="216" t="s">
        <v>139</v>
      </c>
    </row>
    <row r="283" spans="2:51" s="11" customFormat="1" ht="13.5">
      <c r="B283" s="205"/>
      <c r="C283" s="206"/>
      <c r="D283" s="227" t="s">
        <v>148</v>
      </c>
      <c r="E283" s="228" t="s">
        <v>21</v>
      </c>
      <c r="F283" s="229" t="s">
        <v>292</v>
      </c>
      <c r="G283" s="206"/>
      <c r="H283" s="230">
        <v>-2.1</v>
      </c>
      <c r="I283" s="211"/>
      <c r="J283" s="206"/>
      <c r="K283" s="206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148</v>
      </c>
      <c r="AU283" s="216" t="s">
        <v>146</v>
      </c>
      <c r="AV283" s="11" t="s">
        <v>146</v>
      </c>
      <c r="AW283" s="11" t="s">
        <v>37</v>
      </c>
      <c r="AX283" s="11" t="s">
        <v>74</v>
      </c>
      <c r="AY283" s="216" t="s">
        <v>139</v>
      </c>
    </row>
    <row r="284" spans="2:51" s="11" customFormat="1" ht="13.5">
      <c r="B284" s="205"/>
      <c r="C284" s="206"/>
      <c r="D284" s="227" t="s">
        <v>148</v>
      </c>
      <c r="E284" s="228" t="s">
        <v>21</v>
      </c>
      <c r="F284" s="229" t="s">
        <v>293</v>
      </c>
      <c r="G284" s="206"/>
      <c r="H284" s="230">
        <v>-2.573</v>
      </c>
      <c r="I284" s="211"/>
      <c r="J284" s="206"/>
      <c r="K284" s="206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148</v>
      </c>
      <c r="AU284" s="216" t="s">
        <v>146</v>
      </c>
      <c r="AV284" s="11" t="s">
        <v>146</v>
      </c>
      <c r="AW284" s="11" t="s">
        <v>37</v>
      </c>
      <c r="AX284" s="11" t="s">
        <v>74</v>
      </c>
      <c r="AY284" s="216" t="s">
        <v>139</v>
      </c>
    </row>
    <row r="285" spans="2:51" s="11" customFormat="1" ht="13.5">
      <c r="B285" s="205"/>
      <c r="C285" s="206"/>
      <c r="D285" s="227" t="s">
        <v>148</v>
      </c>
      <c r="E285" s="228" t="s">
        <v>21</v>
      </c>
      <c r="F285" s="229" t="s">
        <v>261</v>
      </c>
      <c r="G285" s="206"/>
      <c r="H285" s="230">
        <v>-3.3</v>
      </c>
      <c r="I285" s="211"/>
      <c r="J285" s="206"/>
      <c r="K285" s="206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148</v>
      </c>
      <c r="AU285" s="216" t="s">
        <v>146</v>
      </c>
      <c r="AV285" s="11" t="s">
        <v>146</v>
      </c>
      <c r="AW285" s="11" t="s">
        <v>37</v>
      </c>
      <c r="AX285" s="11" t="s">
        <v>74</v>
      </c>
      <c r="AY285" s="216" t="s">
        <v>139</v>
      </c>
    </row>
    <row r="286" spans="2:51" s="11" customFormat="1" ht="13.5">
      <c r="B286" s="205"/>
      <c r="C286" s="206"/>
      <c r="D286" s="227" t="s">
        <v>148</v>
      </c>
      <c r="E286" s="228" t="s">
        <v>21</v>
      </c>
      <c r="F286" s="229" t="s">
        <v>294</v>
      </c>
      <c r="G286" s="206"/>
      <c r="H286" s="230">
        <v>-4.3049999999999997</v>
      </c>
      <c r="I286" s="211"/>
      <c r="J286" s="206"/>
      <c r="K286" s="206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148</v>
      </c>
      <c r="AU286" s="216" t="s">
        <v>146</v>
      </c>
      <c r="AV286" s="11" t="s">
        <v>146</v>
      </c>
      <c r="AW286" s="11" t="s">
        <v>37</v>
      </c>
      <c r="AX286" s="11" t="s">
        <v>74</v>
      </c>
      <c r="AY286" s="216" t="s">
        <v>139</v>
      </c>
    </row>
    <row r="287" spans="2:51" s="14" customFormat="1" ht="13.5">
      <c r="B287" s="253"/>
      <c r="C287" s="254"/>
      <c r="D287" s="227" t="s">
        <v>148</v>
      </c>
      <c r="E287" s="255" t="s">
        <v>21</v>
      </c>
      <c r="F287" s="256" t="s">
        <v>251</v>
      </c>
      <c r="G287" s="254"/>
      <c r="H287" s="257">
        <v>262.09199999999998</v>
      </c>
      <c r="I287" s="258"/>
      <c r="J287" s="254"/>
      <c r="K287" s="254"/>
      <c r="L287" s="259"/>
      <c r="M287" s="260"/>
      <c r="N287" s="261"/>
      <c r="O287" s="261"/>
      <c r="P287" s="261"/>
      <c r="Q287" s="261"/>
      <c r="R287" s="261"/>
      <c r="S287" s="261"/>
      <c r="T287" s="262"/>
      <c r="AT287" s="263" t="s">
        <v>148</v>
      </c>
      <c r="AU287" s="263" t="s">
        <v>146</v>
      </c>
      <c r="AV287" s="14" t="s">
        <v>155</v>
      </c>
      <c r="AW287" s="14" t="s">
        <v>37</v>
      </c>
      <c r="AX287" s="14" t="s">
        <v>74</v>
      </c>
      <c r="AY287" s="263" t="s">
        <v>139</v>
      </c>
    </row>
    <row r="288" spans="2:51" s="13" customFormat="1" ht="13.5">
      <c r="B288" s="242"/>
      <c r="C288" s="243"/>
      <c r="D288" s="227" t="s">
        <v>148</v>
      </c>
      <c r="E288" s="244" t="s">
        <v>21</v>
      </c>
      <c r="F288" s="245" t="s">
        <v>307</v>
      </c>
      <c r="G288" s="243"/>
      <c r="H288" s="246" t="s">
        <v>21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AT288" s="252" t="s">
        <v>148</v>
      </c>
      <c r="AU288" s="252" t="s">
        <v>146</v>
      </c>
      <c r="AV288" s="13" t="s">
        <v>82</v>
      </c>
      <c r="AW288" s="13" t="s">
        <v>37</v>
      </c>
      <c r="AX288" s="13" t="s">
        <v>74</v>
      </c>
      <c r="AY288" s="252" t="s">
        <v>139</v>
      </c>
    </row>
    <row r="289" spans="2:51" s="11" customFormat="1" ht="13.5">
      <c r="B289" s="205"/>
      <c r="C289" s="206"/>
      <c r="D289" s="227" t="s">
        <v>148</v>
      </c>
      <c r="E289" s="228" t="s">
        <v>21</v>
      </c>
      <c r="F289" s="229" t="s">
        <v>308</v>
      </c>
      <c r="G289" s="206"/>
      <c r="H289" s="230">
        <v>-22.068000000000001</v>
      </c>
      <c r="I289" s="211"/>
      <c r="J289" s="206"/>
      <c r="K289" s="206"/>
      <c r="L289" s="212"/>
      <c r="M289" s="213"/>
      <c r="N289" s="214"/>
      <c r="O289" s="214"/>
      <c r="P289" s="214"/>
      <c r="Q289" s="214"/>
      <c r="R289" s="214"/>
      <c r="S289" s="214"/>
      <c r="T289" s="215"/>
      <c r="AT289" s="216" t="s">
        <v>148</v>
      </c>
      <c r="AU289" s="216" t="s">
        <v>146</v>
      </c>
      <c r="AV289" s="11" t="s">
        <v>146</v>
      </c>
      <c r="AW289" s="11" t="s">
        <v>37</v>
      </c>
      <c r="AX289" s="11" t="s">
        <v>74</v>
      </c>
      <c r="AY289" s="216" t="s">
        <v>139</v>
      </c>
    </row>
    <row r="290" spans="2:51" s="11" customFormat="1" ht="13.5">
      <c r="B290" s="205"/>
      <c r="C290" s="206"/>
      <c r="D290" s="227" t="s">
        <v>148</v>
      </c>
      <c r="E290" s="228" t="s">
        <v>21</v>
      </c>
      <c r="F290" s="229" t="s">
        <v>309</v>
      </c>
      <c r="G290" s="206"/>
      <c r="H290" s="230">
        <v>0.375</v>
      </c>
      <c r="I290" s="211"/>
      <c r="J290" s="206"/>
      <c r="K290" s="206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148</v>
      </c>
      <c r="AU290" s="216" t="s">
        <v>146</v>
      </c>
      <c r="AV290" s="11" t="s">
        <v>146</v>
      </c>
      <c r="AW290" s="11" t="s">
        <v>37</v>
      </c>
      <c r="AX290" s="11" t="s">
        <v>74</v>
      </c>
      <c r="AY290" s="216" t="s">
        <v>139</v>
      </c>
    </row>
    <row r="291" spans="2:51" s="11" customFormat="1" ht="13.5">
      <c r="B291" s="205"/>
      <c r="C291" s="206"/>
      <c r="D291" s="227" t="s">
        <v>148</v>
      </c>
      <c r="E291" s="228" t="s">
        <v>21</v>
      </c>
      <c r="F291" s="229" t="s">
        <v>310</v>
      </c>
      <c r="G291" s="206"/>
      <c r="H291" s="230">
        <v>0.41699999999999998</v>
      </c>
      <c r="I291" s="211"/>
      <c r="J291" s="206"/>
      <c r="K291" s="206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148</v>
      </c>
      <c r="AU291" s="216" t="s">
        <v>146</v>
      </c>
      <c r="AV291" s="11" t="s">
        <v>146</v>
      </c>
      <c r="AW291" s="11" t="s">
        <v>37</v>
      </c>
      <c r="AX291" s="11" t="s">
        <v>74</v>
      </c>
      <c r="AY291" s="216" t="s">
        <v>139</v>
      </c>
    </row>
    <row r="292" spans="2:51" s="14" customFormat="1" ht="13.5">
      <c r="B292" s="253"/>
      <c r="C292" s="254"/>
      <c r="D292" s="227" t="s">
        <v>148</v>
      </c>
      <c r="E292" s="255" t="s">
        <v>21</v>
      </c>
      <c r="F292" s="256" t="s">
        <v>251</v>
      </c>
      <c r="G292" s="254"/>
      <c r="H292" s="257">
        <v>-21.276</v>
      </c>
      <c r="I292" s="258"/>
      <c r="J292" s="254"/>
      <c r="K292" s="254"/>
      <c r="L292" s="259"/>
      <c r="M292" s="260"/>
      <c r="N292" s="261"/>
      <c r="O292" s="261"/>
      <c r="P292" s="261"/>
      <c r="Q292" s="261"/>
      <c r="R292" s="261"/>
      <c r="S292" s="261"/>
      <c r="T292" s="262"/>
      <c r="AT292" s="263" t="s">
        <v>148</v>
      </c>
      <c r="AU292" s="263" t="s">
        <v>146</v>
      </c>
      <c r="AV292" s="14" t="s">
        <v>155</v>
      </c>
      <c r="AW292" s="14" t="s">
        <v>37</v>
      </c>
      <c r="AX292" s="14" t="s">
        <v>74</v>
      </c>
      <c r="AY292" s="263" t="s">
        <v>139</v>
      </c>
    </row>
    <row r="293" spans="2:51" s="13" customFormat="1" ht="13.5">
      <c r="B293" s="242"/>
      <c r="C293" s="243"/>
      <c r="D293" s="227" t="s">
        <v>148</v>
      </c>
      <c r="E293" s="244" t="s">
        <v>21</v>
      </c>
      <c r="F293" s="245" t="s">
        <v>311</v>
      </c>
      <c r="G293" s="243"/>
      <c r="H293" s="246" t="s">
        <v>21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AT293" s="252" t="s">
        <v>148</v>
      </c>
      <c r="AU293" s="252" t="s">
        <v>146</v>
      </c>
      <c r="AV293" s="13" t="s">
        <v>82</v>
      </c>
      <c r="AW293" s="13" t="s">
        <v>37</v>
      </c>
      <c r="AX293" s="13" t="s">
        <v>74</v>
      </c>
      <c r="AY293" s="252" t="s">
        <v>139</v>
      </c>
    </row>
    <row r="294" spans="2:51" s="11" customFormat="1" ht="13.5">
      <c r="B294" s="205"/>
      <c r="C294" s="206"/>
      <c r="D294" s="227" t="s">
        <v>148</v>
      </c>
      <c r="E294" s="228" t="s">
        <v>21</v>
      </c>
      <c r="F294" s="229" t="s">
        <v>312</v>
      </c>
      <c r="G294" s="206"/>
      <c r="H294" s="230">
        <v>73.56</v>
      </c>
      <c r="I294" s="211"/>
      <c r="J294" s="206"/>
      <c r="K294" s="206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148</v>
      </c>
      <c r="AU294" s="216" t="s">
        <v>146</v>
      </c>
      <c r="AV294" s="11" t="s">
        <v>146</v>
      </c>
      <c r="AW294" s="11" t="s">
        <v>37</v>
      </c>
      <c r="AX294" s="11" t="s">
        <v>74</v>
      </c>
      <c r="AY294" s="216" t="s">
        <v>139</v>
      </c>
    </row>
    <row r="295" spans="2:51" s="11" customFormat="1" ht="13.5">
      <c r="B295" s="205"/>
      <c r="C295" s="206"/>
      <c r="D295" s="227" t="s">
        <v>148</v>
      </c>
      <c r="E295" s="228" t="s">
        <v>21</v>
      </c>
      <c r="F295" s="229" t="s">
        <v>313</v>
      </c>
      <c r="G295" s="206"/>
      <c r="H295" s="230">
        <v>-0.375</v>
      </c>
      <c r="I295" s="211"/>
      <c r="J295" s="206"/>
      <c r="K295" s="206"/>
      <c r="L295" s="212"/>
      <c r="M295" s="213"/>
      <c r="N295" s="214"/>
      <c r="O295" s="214"/>
      <c r="P295" s="214"/>
      <c r="Q295" s="214"/>
      <c r="R295" s="214"/>
      <c r="S295" s="214"/>
      <c r="T295" s="215"/>
      <c r="AT295" s="216" t="s">
        <v>148</v>
      </c>
      <c r="AU295" s="216" t="s">
        <v>146</v>
      </c>
      <c r="AV295" s="11" t="s">
        <v>146</v>
      </c>
      <c r="AW295" s="11" t="s">
        <v>37</v>
      </c>
      <c r="AX295" s="11" t="s">
        <v>74</v>
      </c>
      <c r="AY295" s="216" t="s">
        <v>139</v>
      </c>
    </row>
    <row r="296" spans="2:51" s="11" customFormat="1" ht="13.5">
      <c r="B296" s="205"/>
      <c r="C296" s="206"/>
      <c r="D296" s="227" t="s">
        <v>148</v>
      </c>
      <c r="E296" s="228" t="s">
        <v>21</v>
      </c>
      <c r="F296" s="229" t="s">
        <v>314</v>
      </c>
      <c r="G296" s="206"/>
      <c r="H296" s="230">
        <v>-0.41699999999999998</v>
      </c>
      <c r="I296" s="211"/>
      <c r="J296" s="206"/>
      <c r="K296" s="206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148</v>
      </c>
      <c r="AU296" s="216" t="s">
        <v>146</v>
      </c>
      <c r="AV296" s="11" t="s">
        <v>146</v>
      </c>
      <c r="AW296" s="11" t="s">
        <v>37</v>
      </c>
      <c r="AX296" s="11" t="s">
        <v>74</v>
      </c>
      <c r="AY296" s="216" t="s">
        <v>139</v>
      </c>
    </row>
    <row r="297" spans="2:51" s="14" customFormat="1" ht="13.5">
      <c r="B297" s="253"/>
      <c r="C297" s="254"/>
      <c r="D297" s="227" t="s">
        <v>148</v>
      </c>
      <c r="E297" s="255" t="s">
        <v>21</v>
      </c>
      <c r="F297" s="256" t="s">
        <v>251</v>
      </c>
      <c r="G297" s="254"/>
      <c r="H297" s="257">
        <v>72.768000000000001</v>
      </c>
      <c r="I297" s="258"/>
      <c r="J297" s="254"/>
      <c r="K297" s="254"/>
      <c r="L297" s="259"/>
      <c r="M297" s="260"/>
      <c r="N297" s="261"/>
      <c r="O297" s="261"/>
      <c r="P297" s="261"/>
      <c r="Q297" s="261"/>
      <c r="R297" s="261"/>
      <c r="S297" s="261"/>
      <c r="T297" s="262"/>
      <c r="AT297" s="263" t="s">
        <v>148</v>
      </c>
      <c r="AU297" s="263" t="s">
        <v>146</v>
      </c>
      <c r="AV297" s="14" t="s">
        <v>155</v>
      </c>
      <c r="AW297" s="14" t="s">
        <v>37</v>
      </c>
      <c r="AX297" s="14" t="s">
        <v>74</v>
      </c>
      <c r="AY297" s="263" t="s">
        <v>139</v>
      </c>
    </row>
    <row r="298" spans="2:51" s="13" customFormat="1" ht="13.5">
      <c r="B298" s="242"/>
      <c r="C298" s="243"/>
      <c r="D298" s="227" t="s">
        <v>148</v>
      </c>
      <c r="E298" s="244" t="s">
        <v>21</v>
      </c>
      <c r="F298" s="245" t="s">
        <v>315</v>
      </c>
      <c r="G298" s="243"/>
      <c r="H298" s="246" t="s">
        <v>21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AT298" s="252" t="s">
        <v>148</v>
      </c>
      <c r="AU298" s="252" t="s">
        <v>146</v>
      </c>
      <c r="AV298" s="13" t="s">
        <v>82</v>
      </c>
      <c r="AW298" s="13" t="s">
        <v>37</v>
      </c>
      <c r="AX298" s="13" t="s">
        <v>74</v>
      </c>
      <c r="AY298" s="252" t="s">
        <v>139</v>
      </c>
    </row>
    <row r="299" spans="2:51" s="11" customFormat="1" ht="13.5">
      <c r="B299" s="205"/>
      <c r="C299" s="206"/>
      <c r="D299" s="227" t="s">
        <v>148</v>
      </c>
      <c r="E299" s="228" t="s">
        <v>21</v>
      </c>
      <c r="F299" s="229" t="s">
        <v>316</v>
      </c>
      <c r="G299" s="206"/>
      <c r="H299" s="230">
        <v>65.501999999999995</v>
      </c>
      <c r="I299" s="211"/>
      <c r="J299" s="206"/>
      <c r="K299" s="206"/>
      <c r="L299" s="212"/>
      <c r="M299" s="213"/>
      <c r="N299" s="214"/>
      <c r="O299" s="214"/>
      <c r="P299" s="214"/>
      <c r="Q299" s="214"/>
      <c r="R299" s="214"/>
      <c r="S299" s="214"/>
      <c r="T299" s="215"/>
      <c r="AT299" s="216" t="s">
        <v>148</v>
      </c>
      <c r="AU299" s="216" t="s">
        <v>146</v>
      </c>
      <c r="AV299" s="11" t="s">
        <v>146</v>
      </c>
      <c r="AW299" s="11" t="s">
        <v>37</v>
      </c>
      <c r="AX299" s="11" t="s">
        <v>74</v>
      </c>
      <c r="AY299" s="216" t="s">
        <v>139</v>
      </c>
    </row>
    <row r="300" spans="2:51" s="11" customFormat="1" ht="13.5">
      <c r="B300" s="205"/>
      <c r="C300" s="206"/>
      <c r="D300" s="227" t="s">
        <v>148</v>
      </c>
      <c r="E300" s="228" t="s">
        <v>21</v>
      </c>
      <c r="F300" s="229" t="s">
        <v>317</v>
      </c>
      <c r="G300" s="206"/>
      <c r="H300" s="230">
        <v>17.07</v>
      </c>
      <c r="I300" s="211"/>
      <c r="J300" s="206"/>
      <c r="K300" s="206"/>
      <c r="L300" s="212"/>
      <c r="M300" s="213"/>
      <c r="N300" s="214"/>
      <c r="O300" s="214"/>
      <c r="P300" s="214"/>
      <c r="Q300" s="214"/>
      <c r="R300" s="214"/>
      <c r="S300" s="214"/>
      <c r="T300" s="215"/>
      <c r="AT300" s="216" t="s">
        <v>148</v>
      </c>
      <c r="AU300" s="216" t="s">
        <v>146</v>
      </c>
      <c r="AV300" s="11" t="s">
        <v>146</v>
      </c>
      <c r="AW300" s="11" t="s">
        <v>37</v>
      </c>
      <c r="AX300" s="11" t="s">
        <v>74</v>
      </c>
      <c r="AY300" s="216" t="s">
        <v>139</v>
      </c>
    </row>
    <row r="301" spans="2:51" s="14" customFormat="1" ht="13.5">
      <c r="B301" s="253"/>
      <c r="C301" s="254"/>
      <c r="D301" s="227" t="s">
        <v>148</v>
      </c>
      <c r="E301" s="255" t="s">
        <v>21</v>
      </c>
      <c r="F301" s="256" t="s">
        <v>251</v>
      </c>
      <c r="G301" s="254"/>
      <c r="H301" s="257">
        <v>82.572000000000003</v>
      </c>
      <c r="I301" s="258"/>
      <c r="J301" s="254"/>
      <c r="K301" s="254"/>
      <c r="L301" s="259"/>
      <c r="M301" s="260"/>
      <c r="N301" s="261"/>
      <c r="O301" s="261"/>
      <c r="P301" s="261"/>
      <c r="Q301" s="261"/>
      <c r="R301" s="261"/>
      <c r="S301" s="261"/>
      <c r="T301" s="262"/>
      <c r="AT301" s="263" t="s">
        <v>148</v>
      </c>
      <c r="AU301" s="263" t="s">
        <v>146</v>
      </c>
      <c r="AV301" s="14" t="s">
        <v>155</v>
      </c>
      <c r="AW301" s="14" t="s">
        <v>37</v>
      </c>
      <c r="AX301" s="14" t="s">
        <v>74</v>
      </c>
      <c r="AY301" s="263" t="s">
        <v>139</v>
      </c>
    </row>
    <row r="302" spans="2:51" s="13" customFormat="1" ht="13.5">
      <c r="B302" s="242"/>
      <c r="C302" s="243"/>
      <c r="D302" s="227" t="s">
        <v>148</v>
      </c>
      <c r="E302" s="244" t="s">
        <v>21</v>
      </c>
      <c r="F302" s="245" t="s">
        <v>318</v>
      </c>
      <c r="G302" s="243"/>
      <c r="H302" s="246" t="s">
        <v>21</v>
      </c>
      <c r="I302" s="247"/>
      <c r="J302" s="243"/>
      <c r="K302" s="243"/>
      <c r="L302" s="248"/>
      <c r="M302" s="249"/>
      <c r="N302" s="250"/>
      <c r="O302" s="250"/>
      <c r="P302" s="250"/>
      <c r="Q302" s="250"/>
      <c r="R302" s="250"/>
      <c r="S302" s="250"/>
      <c r="T302" s="251"/>
      <c r="AT302" s="252" t="s">
        <v>148</v>
      </c>
      <c r="AU302" s="252" t="s">
        <v>146</v>
      </c>
      <c r="AV302" s="13" t="s">
        <v>82</v>
      </c>
      <c r="AW302" s="13" t="s">
        <v>37</v>
      </c>
      <c r="AX302" s="13" t="s">
        <v>74</v>
      </c>
      <c r="AY302" s="252" t="s">
        <v>139</v>
      </c>
    </row>
    <row r="303" spans="2:51" s="11" customFormat="1" ht="13.5">
      <c r="B303" s="205"/>
      <c r="C303" s="206"/>
      <c r="D303" s="227" t="s">
        <v>148</v>
      </c>
      <c r="E303" s="228" t="s">
        <v>21</v>
      </c>
      <c r="F303" s="229" t="s">
        <v>319</v>
      </c>
      <c r="G303" s="206"/>
      <c r="H303" s="230">
        <v>-45.808</v>
      </c>
      <c r="I303" s="211"/>
      <c r="J303" s="206"/>
      <c r="K303" s="206"/>
      <c r="L303" s="212"/>
      <c r="M303" s="213"/>
      <c r="N303" s="214"/>
      <c r="O303" s="214"/>
      <c r="P303" s="214"/>
      <c r="Q303" s="214"/>
      <c r="R303" s="214"/>
      <c r="S303" s="214"/>
      <c r="T303" s="215"/>
      <c r="AT303" s="216" t="s">
        <v>148</v>
      </c>
      <c r="AU303" s="216" t="s">
        <v>146</v>
      </c>
      <c r="AV303" s="11" t="s">
        <v>146</v>
      </c>
      <c r="AW303" s="11" t="s">
        <v>37</v>
      </c>
      <c r="AX303" s="11" t="s">
        <v>74</v>
      </c>
      <c r="AY303" s="216" t="s">
        <v>139</v>
      </c>
    </row>
    <row r="304" spans="2:51" s="12" customFormat="1" ht="13.5">
      <c r="B304" s="231"/>
      <c r="C304" s="232"/>
      <c r="D304" s="207" t="s">
        <v>148</v>
      </c>
      <c r="E304" s="233" t="s">
        <v>21</v>
      </c>
      <c r="F304" s="234" t="s">
        <v>224</v>
      </c>
      <c r="G304" s="232"/>
      <c r="H304" s="235">
        <v>1074.731</v>
      </c>
      <c r="I304" s="236"/>
      <c r="J304" s="232"/>
      <c r="K304" s="232"/>
      <c r="L304" s="237"/>
      <c r="M304" s="238"/>
      <c r="N304" s="239"/>
      <c r="O304" s="239"/>
      <c r="P304" s="239"/>
      <c r="Q304" s="239"/>
      <c r="R304" s="239"/>
      <c r="S304" s="239"/>
      <c r="T304" s="240"/>
      <c r="AT304" s="241" t="s">
        <v>148</v>
      </c>
      <c r="AU304" s="241" t="s">
        <v>146</v>
      </c>
      <c r="AV304" s="12" t="s">
        <v>145</v>
      </c>
      <c r="AW304" s="12" t="s">
        <v>37</v>
      </c>
      <c r="AX304" s="12" t="s">
        <v>82</v>
      </c>
      <c r="AY304" s="241" t="s">
        <v>139</v>
      </c>
    </row>
    <row r="305" spans="2:65" s="1" customFormat="1" ht="22.5" customHeight="1">
      <c r="B305" s="41"/>
      <c r="C305" s="193" t="s">
        <v>320</v>
      </c>
      <c r="D305" s="193" t="s">
        <v>141</v>
      </c>
      <c r="E305" s="194" t="s">
        <v>321</v>
      </c>
      <c r="F305" s="195" t="s">
        <v>322</v>
      </c>
      <c r="G305" s="196" t="s">
        <v>144</v>
      </c>
      <c r="H305" s="197">
        <v>70.313999999999993</v>
      </c>
      <c r="I305" s="198"/>
      <c r="J305" s="199">
        <f>ROUND(I305*H305,2)</f>
        <v>0</v>
      </c>
      <c r="K305" s="195" t="s">
        <v>21</v>
      </c>
      <c r="L305" s="61"/>
      <c r="M305" s="200" t="s">
        <v>21</v>
      </c>
      <c r="N305" s="201" t="s">
        <v>46</v>
      </c>
      <c r="O305" s="42"/>
      <c r="P305" s="202">
        <f>O305*H305</f>
        <v>0</v>
      </c>
      <c r="Q305" s="202">
        <v>8.3199999999999993E-3</v>
      </c>
      <c r="R305" s="202">
        <f>Q305*H305</f>
        <v>0.58501247999999983</v>
      </c>
      <c r="S305" s="202">
        <v>0</v>
      </c>
      <c r="T305" s="203">
        <f>S305*H305</f>
        <v>0</v>
      </c>
      <c r="AR305" s="24" t="s">
        <v>145</v>
      </c>
      <c r="AT305" s="24" t="s">
        <v>141</v>
      </c>
      <c r="AU305" s="24" t="s">
        <v>146</v>
      </c>
      <c r="AY305" s="24" t="s">
        <v>139</v>
      </c>
      <c r="BE305" s="204">
        <f>IF(N305="základní",J305,0)</f>
        <v>0</v>
      </c>
      <c r="BF305" s="204">
        <f>IF(N305="snížená",J305,0)</f>
        <v>0</v>
      </c>
      <c r="BG305" s="204">
        <f>IF(N305="zákl. přenesená",J305,0)</f>
        <v>0</v>
      </c>
      <c r="BH305" s="204">
        <f>IF(N305="sníž. přenesená",J305,0)</f>
        <v>0</v>
      </c>
      <c r="BI305" s="204">
        <f>IF(N305="nulová",J305,0)</f>
        <v>0</v>
      </c>
      <c r="BJ305" s="24" t="s">
        <v>146</v>
      </c>
      <c r="BK305" s="204">
        <f>ROUND(I305*H305,2)</f>
        <v>0</v>
      </c>
      <c r="BL305" s="24" t="s">
        <v>145</v>
      </c>
      <c r="BM305" s="24" t="s">
        <v>323</v>
      </c>
    </row>
    <row r="306" spans="2:65" s="11" customFormat="1" ht="13.5">
      <c r="B306" s="205"/>
      <c r="C306" s="206"/>
      <c r="D306" s="227" t="s">
        <v>148</v>
      </c>
      <c r="E306" s="228" t="s">
        <v>21</v>
      </c>
      <c r="F306" s="229" t="s">
        <v>312</v>
      </c>
      <c r="G306" s="206"/>
      <c r="H306" s="230">
        <v>73.56</v>
      </c>
      <c r="I306" s="211"/>
      <c r="J306" s="206"/>
      <c r="K306" s="206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148</v>
      </c>
      <c r="AU306" s="216" t="s">
        <v>146</v>
      </c>
      <c r="AV306" s="11" t="s">
        <v>146</v>
      </c>
      <c r="AW306" s="11" t="s">
        <v>37</v>
      </c>
      <c r="AX306" s="11" t="s">
        <v>74</v>
      </c>
      <c r="AY306" s="216" t="s">
        <v>139</v>
      </c>
    </row>
    <row r="307" spans="2:65" s="11" customFormat="1" ht="13.5">
      <c r="B307" s="205"/>
      <c r="C307" s="206"/>
      <c r="D307" s="227" t="s">
        <v>148</v>
      </c>
      <c r="E307" s="228" t="s">
        <v>21</v>
      </c>
      <c r="F307" s="229" t="s">
        <v>313</v>
      </c>
      <c r="G307" s="206"/>
      <c r="H307" s="230">
        <v>-0.375</v>
      </c>
      <c r="I307" s="211"/>
      <c r="J307" s="206"/>
      <c r="K307" s="206"/>
      <c r="L307" s="212"/>
      <c r="M307" s="213"/>
      <c r="N307" s="214"/>
      <c r="O307" s="214"/>
      <c r="P307" s="214"/>
      <c r="Q307" s="214"/>
      <c r="R307" s="214"/>
      <c r="S307" s="214"/>
      <c r="T307" s="215"/>
      <c r="AT307" s="216" t="s">
        <v>148</v>
      </c>
      <c r="AU307" s="216" t="s">
        <v>146</v>
      </c>
      <c r="AV307" s="11" t="s">
        <v>146</v>
      </c>
      <c r="AW307" s="11" t="s">
        <v>37</v>
      </c>
      <c r="AX307" s="11" t="s">
        <v>74</v>
      </c>
      <c r="AY307" s="216" t="s">
        <v>139</v>
      </c>
    </row>
    <row r="308" spans="2:65" s="11" customFormat="1" ht="13.5">
      <c r="B308" s="205"/>
      <c r="C308" s="206"/>
      <c r="D308" s="227" t="s">
        <v>148</v>
      </c>
      <c r="E308" s="228" t="s">
        <v>21</v>
      </c>
      <c r="F308" s="229" t="s">
        <v>314</v>
      </c>
      <c r="G308" s="206"/>
      <c r="H308" s="230">
        <v>-0.41699999999999998</v>
      </c>
      <c r="I308" s="211"/>
      <c r="J308" s="206"/>
      <c r="K308" s="206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148</v>
      </c>
      <c r="AU308" s="216" t="s">
        <v>146</v>
      </c>
      <c r="AV308" s="11" t="s">
        <v>146</v>
      </c>
      <c r="AW308" s="11" t="s">
        <v>37</v>
      </c>
      <c r="AX308" s="11" t="s">
        <v>74</v>
      </c>
      <c r="AY308" s="216" t="s">
        <v>139</v>
      </c>
    </row>
    <row r="309" spans="2:65" s="11" customFormat="1" ht="13.5">
      <c r="B309" s="205"/>
      <c r="C309" s="206"/>
      <c r="D309" s="227" t="s">
        <v>148</v>
      </c>
      <c r="E309" s="228" t="s">
        <v>21</v>
      </c>
      <c r="F309" s="229" t="s">
        <v>324</v>
      </c>
      <c r="G309" s="206"/>
      <c r="H309" s="230">
        <v>-2.4540000000000002</v>
      </c>
      <c r="I309" s="211"/>
      <c r="J309" s="206"/>
      <c r="K309" s="206"/>
      <c r="L309" s="212"/>
      <c r="M309" s="213"/>
      <c r="N309" s="214"/>
      <c r="O309" s="214"/>
      <c r="P309" s="214"/>
      <c r="Q309" s="214"/>
      <c r="R309" s="214"/>
      <c r="S309" s="214"/>
      <c r="T309" s="215"/>
      <c r="AT309" s="216" t="s">
        <v>148</v>
      </c>
      <c r="AU309" s="216" t="s">
        <v>146</v>
      </c>
      <c r="AV309" s="11" t="s">
        <v>146</v>
      </c>
      <c r="AW309" s="11" t="s">
        <v>37</v>
      </c>
      <c r="AX309" s="11" t="s">
        <v>74</v>
      </c>
      <c r="AY309" s="216" t="s">
        <v>139</v>
      </c>
    </row>
    <row r="310" spans="2:65" s="12" customFormat="1" ht="13.5">
      <c r="B310" s="231"/>
      <c r="C310" s="232"/>
      <c r="D310" s="207" t="s">
        <v>148</v>
      </c>
      <c r="E310" s="233" t="s">
        <v>21</v>
      </c>
      <c r="F310" s="234" t="s">
        <v>224</v>
      </c>
      <c r="G310" s="232"/>
      <c r="H310" s="235">
        <v>70.313999999999993</v>
      </c>
      <c r="I310" s="236"/>
      <c r="J310" s="232"/>
      <c r="K310" s="232"/>
      <c r="L310" s="237"/>
      <c r="M310" s="238"/>
      <c r="N310" s="239"/>
      <c r="O310" s="239"/>
      <c r="P310" s="239"/>
      <c r="Q310" s="239"/>
      <c r="R310" s="239"/>
      <c r="S310" s="239"/>
      <c r="T310" s="240"/>
      <c r="AT310" s="241" t="s">
        <v>148</v>
      </c>
      <c r="AU310" s="241" t="s">
        <v>146</v>
      </c>
      <c r="AV310" s="12" t="s">
        <v>145</v>
      </c>
      <c r="AW310" s="12" t="s">
        <v>37</v>
      </c>
      <c r="AX310" s="12" t="s">
        <v>82</v>
      </c>
      <c r="AY310" s="241" t="s">
        <v>139</v>
      </c>
    </row>
    <row r="311" spans="2:65" s="1" customFormat="1" ht="22.5" customHeight="1">
      <c r="B311" s="41"/>
      <c r="C311" s="217" t="s">
        <v>9</v>
      </c>
      <c r="D311" s="217" t="s">
        <v>180</v>
      </c>
      <c r="E311" s="218" t="s">
        <v>325</v>
      </c>
      <c r="F311" s="219" t="s">
        <v>326</v>
      </c>
      <c r="G311" s="220" t="s">
        <v>144</v>
      </c>
      <c r="H311" s="221">
        <v>71.72</v>
      </c>
      <c r="I311" s="222"/>
      <c r="J311" s="223">
        <f>ROUND(I311*H311,2)</f>
        <v>0</v>
      </c>
      <c r="K311" s="219" t="s">
        <v>21</v>
      </c>
      <c r="L311" s="224"/>
      <c r="M311" s="225" t="s">
        <v>21</v>
      </c>
      <c r="N311" s="226" t="s">
        <v>46</v>
      </c>
      <c r="O311" s="42"/>
      <c r="P311" s="202">
        <f>O311*H311</f>
        <v>0</v>
      </c>
      <c r="Q311" s="202">
        <v>3.5999999999999999E-3</v>
      </c>
      <c r="R311" s="202">
        <f>Q311*H311</f>
        <v>0.25819199999999998</v>
      </c>
      <c r="S311" s="202">
        <v>0</v>
      </c>
      <c r="T311" s="203">
        <f>S311*H311</f>
        <v>0</v>
      </c>
      <c r="AR311" s="24" t="s">
        <v>175</v>
      </c>
      <c r="AT311" s="24" t="s">
        <v>180</v>
      </c>
      <c r="AU311" s="24" t="s">
        <v>146</v>
      </c>
      <c r="AY311" s="24" t="s">
        <v>139</v>
      </c>
      <c r="BE311" s="204">
        <f>IF(N311="základní",J311,0)</f>
        <v>0</v>
      </c>
      <c r="BF311" s="204">
        <f>IF(N311="snížená",J311,0)</f>
        <v>0</v>
      </c>
      <c r="BG311" s="204">
        <f>IF(N311="zákl. přenesená",J311,0)</f>
        <v>0</v>
      </c>
      <c r="BH311" s="204">
        <f>IF(N311="sníž. přenesená",J311,0)</f>
        <v>0</v>
      </c>
      <c r="BI311" s="204">
        <f>IF(N311="nulová",J311,0)</f>
        <v>0</v>
      </c>
      <c r="BJ311" s="24" t="s">
        <v>146</v>
      </c>
      <c r="BK311" s="204">
        <f>ROUND(I311*H311,2)</f>
        <v>0</v>
      </c>
      <c r="BL311" s="24" t="s">
        <v>145</v>
      </c>
      <c r="BM311" s="24" t="s">
        <v>327</v>
      </c>
    </row>
    <row r="312" spans="2:65" s="1" customFormat="1" ht="31.5" customHeight="1">
      <c r="B312" s="41"/>
      <c r="C312" s="193" t="s">
        <v>328</v>
      </c>
      <c r="D312" s="193" t="s">
        <v>141</v>
      </c>
      <c r="E312" s="194" t="s">
        <v>329</v>
      </c>
      <c r="F312" s="195" t="s">
        <v>330</v>
      </c>
      <c r="G312" s="196" t="s">
        <v>192</v>
      </c>
      <c r="H312" s="197">
        <v>275.24</v>
      </c>
      <c r="I312" s="198"/>
      <c r="J312" s="199">
        <f>ROUND(I312*H312,2)</f>
        <v>0</v>
      </c>
      <c r="K312" s="195" t="s">
        <v>21</v>
      </c>
      <c r="L312" s="61"/>
      <c r="M312" s="200" t="s">
        <v>21</v>
      </c>
      <c r="N312" s="201" t="s">
        <v>46</v>
      </c>
      <c r="O312" s="42"/>
      <c r="P312" s="202">
        <f>O312*H312</f>
        <v>0</v>
      </c>
      <c r="Q312" s="202">
        <v>3.31E-3</v>
      </c>
      <c r="R312" s="202">
        <f>Q312*H312</f>
        <v>0.91104440000000009</v>
      </c>
      <c r="S312" s="202">
        <v>0</v>
      </c>
      <c r="T312" s="203">
        <f>S312*H312</f>
        <v>0</v>
      </c>
      <c r="AR312" s="24" t="s">
        <v>145</v>
      </c>
      <c r="AT312" s="24" t="s">
        <v>141</v>
      </c>
      <c r="AU312" s="24" t="s">
        <v>146</v>
      </c>
      <c r="AY312" s="24" t="s">
        <v>139</v>
      </c>
      <c r="BE312" s="204">
        <f>IF(N312="základní",J312,0)</f>
        <v>0</v>
      </c>
      <c r="BF312" s="204">
        <f>IF(N312="snížená",J312,0)</f>
        <v>0</v>
      </c>
      <c r="BG312" s="204">
        <f>IF(N312="zákl. přenesená",J312,0)</f>
        <v>0</v>
      </c>
      <c r="BH312" s="204">
        <f>IF(N312="sníž. přenesená",J312,0)</f>
        <v>0</v>
      </c>
      <c r="BI312" s="204">
        <f>IF(N312="nulová",J312,0)</f>
        <v>0</v>
      </c>
      <c r="BJ312" s="24" t="s">
        <v>146</v>
      </c>
      <c r="BK312" s="204">
        <f>ROUND(I312*H312,2)</f>
        <v>0</v>
      </c>
      <c r="BL312" s="24" t="s">
        <v>145</v>
      </c>
      <c r="BM312" s="24" t="s">
        <v>331</v>
      </c>
    </row>
    <row r="313" spans="2:65" s="13" customFormat="1" ht="13.5">
      <c r="B313" s="242"/>
      <c r="C313" s="243"/>
      <c r="D313" s="227" t="s">
        <v>148</v>
      </c>
      <c r="E313" s="244" t="s">
        <v>21</v>
      </c>
      <c r="F313" s="245" t="s">
        <v>240</v>
      </c>
      <c r="G313" s="243"/>
      <c r="H313" s="246" t="s">
        <v>21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AT313" s="252" t="s">
        <v>148</v>
      </c>
      <c r="AU313" s="252" t="s">
        <v>146</v>
      </c>
      <c r="AV313" s="13" t="s">
        <v>82</v>
      </c>
      <c r="AW313" s="13" t="s">
        <v>37</v>
      </c>
      <c r="AX313" s="13" t="s">
        <v>74</v>
      </c>
      <c r="AY313" s="252" t="s">
        <v>139</v>
      </c>
    </row>
    <row r="314" spans="2:65" s="11" customFormat="1" ht="13.5">
      <c r="B314" s="205"/>
      <c r="C314" s="206"/>
      <c r="D314" s="227" t="s">
        <v>148</v>
      </c>
      <c r="E314" s="228" t="s">
        <v>21</v>
      </c>
      <c r="F314" s="229" t="s">
        <v>332</v>
      </c>
      <c r="G314" s="206"/>
      <c r="H314" s="230">
        <v>3.2</v>
      </c>
      <c r="I314" s="211"/>
      <c r="J314" s="206"/>
      <c r="K314" s="206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148</v>
      </c>
      <c r="AU314" s="216" t="s">
        <v>146</v>
      </c>
      <c r="AV314" s="11" t="s">
        <v>146</v>
      </c>
      <c r="AW314" s="11" t="s">
        <v>37</v>
      </c>
      <c r="AX314" s="11" t="s">
        <v>74</v>
      </c>
      <c r="AY314" s="216" t="s">
        <v>139</v>
      </c>
    </row>
    <row r="315" spans="2:65" s="11" customFormat="1" ht="13.5">
      <c r="B315" s="205"/>
      <c r="C315" s="206"/>
      <c r="D315" s="227" t="s">
        <v>148</v>
      </c>
      <c r="E315" s="228" t="s">
        <v>21</v>
      </c>
      <c r="F315" s="229" t="s">
        <v>333</v>
      </c>
      <c r="G315" s="206"/>
      <c r="H315" s="230">
        <v>16.8</v>
      </c>
      <c r="I315" s="211"/>
      <c r="J315" s="206"/>
      <c r="K315" s="206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148</v>
      </c>
      <c r="AU315" s="216" t="s">
        <v>146</v>
      </c>
      <c r="AV315" s="11" t="s">
        <v>146</v>
      </c>
      <c r="AW315" s="11" t="s">
        <v>37</v>
      </c>
      <c r="AX315" s="11" t="s">
        <v>74</v>
      </c>
      <c r="AY315" s="216" t="s">
        <v>139</v>
      </c>
    </row>
    <row r="316" spans="2:65" s="11" customFormat="1" ht="13.5">
      <c r="B316" s="205"/>
      <c r="C316" s="206"/>
      <c r="D316" s="227" t="s">
        <v>148</v>
      </c>
      <c r="E316" s="228" t="s">
        <v>21</v>
      </c>
      <c r="F316" s="229" t="s">
        <v>334</v>
      </c>
      <c r="G316" s="206"/>
      <c r="H316" s="230">
        <v>5.6</v>
      </c>
      <c r="I316" s="211"/>
      <c r="J316" s="206"/>
      <c r="K316" s="206"/>
      <c r="L316" s="212"/>
      <c r="M316" s="213"/>
      <c r="N316" s="214"/>
      <c r="O316" s="214"/>
      <c r="P316" s="214"/>
      <c r="Q316" s="214"/>
      <c r="R316" s="214"/>
      <c r="S316" s="214"/>
      <c r="T316" s="215"/>
      <c r="AT316" s="216" t="s">
        <v>148</v>
      </c>
      <c r="AU316" s="216" t="s">
        <v>146</v>
      </c>
      <c r="AV316" s="11" t="s">
        <v>146</v>
      </c>
      <c r="AW316" s="11" t="s">
        <v>37</v>
      </c>
      <c r="AX316" s="11" t="s">
        <v>74</v>
      </c>
      <c r="AY316" s="216" t="s">
        <v>139</v>
      </c>
    </row>
    <row r="317" spans="2:65" s="11" customFormat="1" ht="13.5">
      <c r="B317" s="205"/>
      <c r="C317" s="206"/>
      <c r="D317" s="227" t="s">
        <v>148</v>
      </c>
      <c r="E317" s="228" t="s">
        <v>21</v>
      </c>
      <c r="F317" s="229" t="s">
        <v>335</v>
      </c>
      <c r="G317" s="206"/>
      <c r="H317" s="230">
        <v>15.6</v>
      </c>
      <c r="I317" s="211"/>
      <c r="J317" s="206"/>
      <c r="K317" s="206"/>
      <c r="L317" s="212"/>
      <c r="M317" s="213"/>
      <c r="N317" s="214"/>
      <c r="O317" s="214"/>
      <c r="P317" s="214"/>
      <c r="Q317" s="214"/>
      <c r="R317" s="214"/>
      <c r="S317" s="214"/>
      <c r="T317" s="215"/>
      <c r="AT317" s="216" t="s">
        <v>148</v>
      </c>
      <c r="AU317" s="216" t="s">
        <v>146</v>
      </c>
      <c r="AV317" s="11" t="s">
        <v>146</v>
      </c>
      <c r="AW317" s="11" t="s">
        <v>37</v>
      </c>
      <c r="AX317" s="11" t="s">
        <v>74</v>
      </c>
      <c r="AY317" s="216" t="s">
        <v>139</v>
      </c>
    </row>
    <row r="318" spans="2:65" s="11" customFormat="1" ht="13.5">
      <c r="B318" s="205"/>
      <c r="C318" s="206"/>
      <c r="D318" s="227" t="s">
        <v>148</v>
      </c>
      <c r="E318" s="228" t="s">
        <v>21</v>
      </c>
      <c r="F318" s="229" t="s">
        <v>336</v>
      </c>
      <c r="G318" s="206"/>
      <c r="H318" s="230">
        <v>6.92</v>
      </c>
      <c r="I318" s="211"/>
      <c r="J318" s="206"/>
      <c r="K318" s="206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148</v>
      </c>
      <c r="AU318" s="216" t="s">
        <v>146</v>
      </c>
      <c r="AV318" s="11" t="s">
        <v>146</v>
      </c>
      <c r="AW318" s="11" t="s">
        <v>37</v>
      </c>
      <c r="AX318" s="11" t="s">
        <v>74</v>
      </c>
      <c r="AY318" s="216" t="s">
        <v>139</v>
      </c>
    </row>
    <row r="319" spans="2:65" s="11" customFormat="1" ht="13.5">
      <c r="B319" s="205"/>
      <c r="C319" s="206"/>
      <c r="D319" s="227" t="s">
        <v>148</v>
      </c>
      <c r="E319" s="228" t="s">
        <v>21</v>
      </c>
      <c r="F319" s="229" t="s">
        <v>337</v>
      </c>
      <c r="G319" s="206"/>
      <c r="H319" s="230">
        <v>5.38</v>
      </c>
      <c r="I319" s="211"/>
      <c r="J319" s="206"/>
      <c r="K319" s="206"/>
      <c r="L319" s="212"/>
      <c r="M319" s="213"/>
      <c r="N319" s="214"/>
      <c r="O319" s="214"/>
      <c r="P319" s="214"/>
      <c r="Q319" s="214"/>
      <c r="R319" s="214"/>
      <c r="S319" s="214"/>
      <c r="T319" s="215"/>
      <c r="AT319" s="216" t="s">
        <v>148</v>
      </c>
      <c r="AU319" s="216" t="s">
        <v>146</v>
      </c>
      <c r="AV319" s="11" t="s">
        <v>146</v>
      </c>
      <c r="AW319" s="11" t="s">
        <v>37</v>
      </c>
      <c r="AX319" s="11" t="s">
        <v>74</v>
      </c>
      <c r="AY319" s="216" t="s">
        <v>139</v>
      </c>
    </row>
    <row r="320" spans="2:65" s="11" customFormat="1" ht="13.5">
      <c r="B320" s="205"/>
      <c r="C320" s="206"/>
      <c r="D320" s="227" t="s">
        <v>148</v>
      </c>
      <c r="E320" s="228" t="s">
        <v>21</v>
      </c>
      <c r="F320" s="229" t="s">
        <v>338</v>
      </c>
      <c r="G320" s="206"/>
      <c r="H320" s="230">
        <v>8.8000000000000007</v>
      </c>
      <c r="I320" s="211"/>
      <c r="J320" s="206"/>
      <c r="K320" s="206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148</v>
      </c>
      <c r="AU320" s="216" t="s">
        <v>146</v>
      </c>
      <c r="AV320" s="11" t="s">
        <v>146</v>
      </c>
      <c r="AW320" s="11" t="s">
        <v>37</v>
      </c>
      <c r="AX320" s="11" t="s">
        <v>74</v>
      </c>
      <c r="AY320" s="216" t="s">
        <v>139</v>
      </c>
    </row>
    <row r="321" spans="2:51" s="11" customFormat="1" ht="13.5">
      <c r="B321" s="205"/>
      <c r="C321" s="206"/>
      <c r="D321" s="227" t="s">
        <v>148</v>
      </c>
      <c r="E321" s="228" t="s">
        <v>21</v>
      </c>
      <c r="F321" s="229" t="s">
        <v>339</v>
      </c>
      <c r="G321" s="206"/>
      <c r="H321" s="230">
        <v>6</v>
      </c>
      <c r="I321" s="211"/>
      <c r="J321" s="206"/>
      <c r="K321" s="206"/>
      <c r="L321" s="212"/>
      <c r="M321" s="213"/>
      <c r="N321" s="214"/>
      <c r="O321" s="214"/>
      <c r="P321" s="214"/>
      <c r="Q321" s="214"/>
      <c r="R321" s="214"/>
      <c r="S321" s="214"/>
      <c r="T321" s="215"/>
      <c r="AT321" s="216" t="s">
        <v>148</v>
      </c>
      <c r="AU321" s="216" t="s">
        <v>146</v>
      </c>
      <c r="AV321" s="11" t="s">
        <v>146</v>
      </c>
      <c r="AW321" s="11" t="s">
        <v>37</v>
      </c>
      <c r="AX321" s="11" t="s">
        <v>74</v>
      </c>
      <c r="AY321" s="216" t="s">
        <v>139</v>
      </c>
    </row>
    <row r="322" spans="2:51" s="14" customFormat="1" ht="13.5">
      <c r="B322" s="253"/>
      <c r="C322" s="254"/>
      <c r="D322" s="227" t="s">
        <v>148</v>
      </c>
      <c r="E322" s="255" t="s">
        <v>21</v>
      </c>
      <c r="F322" s="256" t="s">
        <v>251</v>
      </c>
      <c r="G322" s="254"/>
      <c r="H322" s="257">
        <v>68.3</v>
      </c>
      <c r="I322" s="258"/>
      <c r="J322" s="254"/>
      <c r="K322" s="254"/>
      <c r="L322" s="259"/>
      <c r="M322" s="260"/>
      <c r="N322" s="261"/>
      <c r="O322" s="261"/>
      <c r="P322" s="261"/>
      <c r="Q322" s="261"/>
      <c r="R322" s="261"/>
      <c r="S322" s="261"/>
      <c r="T322" s="262"/>
      <c r="AT322" s="263" t="s">
        <v>148</v>
      </c>
      <c r="AU322" s="263" t="s">
        <v>146</v>
      </c>
      <c r="AV322" s="14" t="s">
        <v>155</v>
      </c>
      <c r="AW322" s="14" t="s">
        <v>37</v>
      </c>
      <c r="AX322" s="14" t="s">
        <v>74</v>
      </c>
      <c r="AY322" s="263" t="s">
        <v>139</v>
      </c>
    </row>
    <row r="323" spans="2:51" s="13" customFormat="1" ht="13.5">
      <c r="B323" s="242"/>
      <c r="C323" s="243"/>
      <c r="D323" s="227" t="s">
        <v>148</v>
      </c>
      <c r="E323" s="244" t="s">
        <v>21</v>
      </c>
      <c r="F323" s="245" t="s">
        <v>252</v>
      </c>
      <c r="G323" s="243"/>
      <c r="H323" s="246" t="s">
        <v>21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AT323" s="252" t="s">
        <v>148</v>
      </c>
      <c r="AU323" s="252" t="s">
        <v>146</v>
      </c>
      <c r="AV323" s="13" t="s">
        <v>82</v>
      </c>
      <c r="AW323" s="13" t="s">
        <v>37</v>
      </c>
      <c r="AX323" s="13" t="s">
        <v>74</v>
      </c>
      <c r="AY323" s="252" t="s">
        <v>139</v>
      </c>
    </row>
    <row r="324" spans="2:51" s="11" customFormat="1" ht="13.5">
      <c r="B324" s="205"/>
      <c r="C324" s="206"/>
      <c r="D324" s="227" t="s">
        <v>148</v>
      </c>
      <c r="E324" s="228" t="s">
        <v>21</v>
      </c>
      <c r="F324" s="229" t="s">
        <v>340</v>
      </c>
      <c r="G324" s="206"/>
      <c r="H324" s="230">
        <v>6</v>
      </c>
      <c r="I324" s="211"/>
      <c r="J324" s="206"/>
      <c r="K324" s="206"/>
      <c r="L324" s="212"/>
      <c r="M324" s="213"/>
      <c r="N324" s="214"/>
      <c r="O324" s="214"/>
      <c r="P324" s="214"/>
      <c r="Q324" s="214"/>
      <c r="R324" s="214"/>
      <c r="S324" s="214"/>
      <c r="T324" s="215"/>
      <c r="AT324" s="216" t="s">
        <v>148</v>
      </c>
      <c r="AU324" s="216" t="s">
        <v>146</v>
      </c>
      <c r="AV324" s="11" t="s">
        <v>146</v>
      </c>
      <c r="AW324" s="11" t="s">
        <v>37</v>
      </c>
      <c r="AX324" s="11" t="s">
        <v>74</v>
      </c>
      <c r="AY324" s="216" t="s">
        <v>139</v>
      </c>
    </row>
    <row r="325" spans="2:51" s="11" customFormat="1" ht="13.5">
      <c r="B325" s="205"/>
      <c r="C325" s="206"/>
      <c r="D325" s="227" t="s">
        <v>148</v>
      </c>
      <c r="E325" s="228" t="s">
        <v>21</v>
      </c>
      <c r="F325" s="229" t="s">
        <v>341</v>
      </c>
      <c r="G325" s="206"/>
      <c r="H325" s="230">
        <v>7.2</v>
      </c>
      <c r="I325" s="211"/>
      <c r="J325" s="206"/>
      <c r="K325" s="206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148</v>
      </c>
      <c r="AU325" s="216" t="s">
        <v>146</v>
      </c>
      <c r="AV325" s="11" t="s">
        <v>146</v>
      </c>
      <c r="AW325" s="11" t="s">
        <v>37</v>
      </c>
      <c r="AX325" s="11" t="s">
        <v>74</v>
      </c>
      <c r="AY325" s="216" t="s">
        <v>139</v>
      </c>
    </row>
    <row r="326" spans="2:51" s="11" customFormat="1" ht="13.5">
      <c r="B326" s="205"/>
      <c r="C326" s="206"/>
      <c r="D326" s="227" t="s">
        <v>148</v>
      </c>
      <c r="E326" s="228" t="s">
        <v>21</v>
      </c>
      <c r="F326" s="229" t="s">
        <v>342</v>
      </c>
      <c r="G326" s="206"/>
      <c r="H326" s="230">
        <v>11.8</v>
      </c>
      <c r="I326" s="211"/>
      <c r="J326" s="206"/>
      <c r="K326" s="206"/>
      <c r="L326" s="212"/>
      <c r="M326" s="213"/>
      <c r="N326" s="214"/>
      <c r="O326" s="214"/>
      <c r="P326" s="214"/>
      <c r="Q326" s="214"/>
      <c r="R326" s="214"/>
      <c r="S326" s="214"/>
      <c r="T326" s="215"/>
      <c r="AT326" s="216" t="s">
        <v>148</v>
      </c>
      <c r="AU326" s="216" t="s">
        <v>146</v>
      </c>
      <c r="AV326" s="11" t="s">
        <v>146</v>
      </c>
      <c r="AW326" s="11" t="s">
        <v>37</v>
      </c>
      <c r="AX326" s="11" t="s">
        <v>74</v>
      </c>
      <c r="AY326" s="216" t="s">
        <v>139</v>
      </c>
    </row>
    <row r="327" spans="2:51" s="11" customFormat="1" ht="13.5">
      <c r="B327" s="205"/>
      <c r="C327" s="206"/>
      <c r="D327" s="227" t="s">
        <v>148</v>
      </c>
      <c r="E327" s="228" t="s">
        <v>21</v>
      </c>
      <c r="F327" s="229" t="s">
        <v>343</v>
      </c>
      <c r="G327" s="206"/>
      <c r="H327" s="230">
        <v>8.6</v>
      </c>
      <c r="I327" s="211"/>
      <c r="J327" s="206"/>
      <c r="K327" s="206"/>
      <c r="L327" s="212"/>
      <c r="M327" s="213"/>
      <c r="N327" s="214"/>
      <c r="O327" s="214"/>
      <c r="P327" s="214"/>
      <c r="Q327" s="214"/>
      <c r="R327" s="214"/>
      <c r="S327" s="214"/>
      <c r="T327" s="215"/>
      <c r="AT327" s="216" t="s">
        <v>148</v>
      </c>
      <c r="AU327" s="216" t="s">
        <v>146</v>
      </c>
      <c r="AV327" s="11" t="s">
        <v>146</v>
      </c>
      <c r="AW327" s="11" t="s">
        <v>37</v>
      </c>
      <c r="AX327" s="11" t="s">
        <v>74</v>
      </c>
      <c r="AY327" s="216" t="s">
        <v>139</v>
      </c>
    </row>
    <row r="328" spans="2:51" s="11" customFormat="1" ht="13.5">
      <c r="B328" s="205"/>
      <c r="C328" s="206"/>
      <c r="D328" s="227" t="s">
        <v>148</v>
      </c>
      <c r="E328" s="228" t="s">
        <v>21</v>
      </c>
      <c r="F328" s="229" t="s">
        <v>344</v>
      </c>
      <c r="G328" s="206"/>
      <c r="H328" s="230">
        <v>14</v>
      </c>
      <c r="I328" s="211"/>
      <c r="J328" s="206"/>
      <c r="K328" s="206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148</v>
      </c>
      <c r="AU328" s="216" t="s">
        <v>146</v>
      </c>
      <c r="AV328" s="11" t="s">
        <v>146</v>
      </c>
      <c r="AW328" s="11" t="s">
        <v>37</v>
      </c>
      <c r="AX328" s="11" t="s">
        <v>74</v>
      </c>
      <c r="AY328" s="216" t="s">
        <v>139</v>
      </c>
    </row>
    <row r="329" spans="2:51" s="11" customFormat="1" ht="13.5">
      <c r="B329" s="205"/>
      <c r="C329" s="206"/>
      <c r="D329" s="227" t="s">
        <v>148</v>
      </c>
      <c r="E329" s="228" t="s">
        <v>21</v>
      </c>
      <c r="F329" s="229" t="s">
        <v>345</v>
      </c>
      <c r="G329" s="206"/>
      <c r="H329" s="230">
        <v>8.6</v>
      </c>
      <c r="I329" s="211"/>
      <c r="J329" s="206"/>
      <c r="K329" s="206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148</v>
      </c>
      <c r="AU329" s="216" t="s">
        <v>146</v>
      </c>
      <c r="AV329" s="11" t="s">
        <v>146</v>
      </c>
      <c r="AW329" s="11" t="s">
        <v>37</v>
      </c>
      <c r="AX329" s="11" t="s">
        <v>74</v>
      </c>
      <c r="AY329" s="216" t="s">
        <v>139</v>
      </c>
    </row>
    <row r="330" spans="2:51" s="11" customFormat="1" ht="13.5">
      <c r="B330" s="205"/>
      <c r="C330" s="206"/>
      <c r="D330" s="227" t="s">
        <v>148</v>
      </c>
      <c r="E330" s="228" t="s">
        <v>21</v>
      </c>
      <c r="F330" s="229" t="s">
        <v>346</v>
      </c>
      <c r="G330" s="206"/>
      <c r="H330" s="230">
        <v>8.1999999999999993</v>
      </c>
      <c r="I330" s="211"/>
      <c r="J330" s="206"/>
      <c r="K330" s="206"/>
      <c r="L330" s="212"/>
      <c r="M330" s="213"/>
      <c r="N330" s="214"/>
      <c r="O330" s="214"/>
      <c r="P330" s="214"/>
      <c r="Q330" s="214"/>
      <c r="R330" s="214"/>
      <c r="S330" s="214"/>
      <c r="T330" s="215"/>
      <c r="AT330" s="216" t="s">
        <v>148</v>
      </c>
      <c r="AU330" s="216" t="s">
        <v>146</v>
      </c>
      <c r="AV330" s="11" t="s">
        <v>146</v>
      </c>
      <c r="AW330" s="11" t="s">
        <v>37</v>
      </c>
      <c r="AX330" s="11" t="s">
        <v>74</v>
      </c>
      <c r="AY330" s="216" t="s">
        <v>139</v>
      </c>
    </row>
    <row r="331" spans="2:51" s="14" customFormat="1" ht="13.5">
      <c r="B331" s="253"/>
      <c r="C331" s="254"/>
      <c r="D331" s="227" t="s">
        <v>148</v>
      </c>
      <c r="E331" s="255" t="s">
        <v>21</v>
      </c>
      <c r="F331" s="256" t="s">
        <v>251</v>
      </c>
      <c r="G331" s="254"/>
      <c r="H331" s="257">
        <v>64.400000000000006</v>
      </c>
      <c r="I331" s="258"/>
      <c r="J331" s="254"/>
      <c r="K331" s="254"/>
      <c r="L331" s="259"/>
      <c r="M331" s="260"/>
      <c r="N331" s="261"/>
      <c r="O331" s="261"/>
      <c r="P331" s="261"/>
      <c r="Q331" s="261"/>
      <c r="R331" s="261"/>
      <c r="S331" s="261"/>
      <c r="T331" s="262"/>
      <c r="AT331" s="263" t="s">
        <v>148</v>
      </c>
      <c r="AU331" s="263" t="s">
        <v>146</v>
      </c>
      <c r="AV331" s="14" t="s">
        <v>155</v>
      </c>
      <c r="AW331" s="14" t="s">
        <v>37</v>
      </c>
      <c r="AX331" s="14" t="s">
        <v>74</v>
      </c>
      <c r="AY331" s="263" t="s">
        <v>139</v>
      </c>
    </row>
    <row r="332" spans="2:51" s="13" customFormat="1" ht="13.5">
      <c r="B332" s="242"/>
      <c r="C332" s="243"/>
      <c r="D332" s="227" t="s">
        <v>148</v>
      </c>
      <c r="E332" s="244" t="s">
        <v>21</v>
      </c>
      <c r="F332" s="245" t="s">
        <v>265</v>
      </c>
      <c r="G332" s="243"/>
      <c r="H332" s="246" t="s">
        <v>21</v>
      </c>
      <c r="I332" s="247"/>
      <c r="J332" s="243"/>
      <c r="K332" s="243"/>
      <c r="L332" s="248"/>
      <c r="M332" s="249"/>
      <c r="N332" s="250"/>
      <c r="O332" s="250"/>
      <c r="P332" s="250"/>
      <c r="Q332" s="250"/>
      <c r="R332" s="250"/>
      <c r="S332" s="250"/>
      <c r="T332" s="251"/>
      <c r="AT332" s="252" t="s">
        <v>148</v>
      </c>
      <c r="AU332" s="252" t="s">
        <v>146</v>
      </c>
      <c r="AV332" s="13" t="s">
        <v>82</v>
      </c>
      <c r="AW332" s="13" t="s">
        <v>37</v>
      </c>
      <c r="AX332" s="13" t="s">
        <v>74</v>
      </c>
      <c r="AY332" s="252" t="s">
        <v>139</v>
      </c>
    </row>
    <row r="333" spans="2:51" s="11" customFormat="1" ht="13.5">
      <c r="B333" s="205"/>
      <c r="C333" s="206"/>
      <c r="D333" s="227" t="s">
        <v>148</v>
      </c>
      <c r="E333" s="228" t="s">
        <v>21</v>
      </c>
      <c r="F333" s="229" t="s">
        <v>347</v>
      </c>
      <c r="G333" s="206"/>
      <c r="H333" s="230">
        <v>10.8</v>
      </c>
      <c r="I333" s="211"/>
      <c r="J333" s="206"/>
      <c r="K333" s="206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148</v>
      </c>
      <c r="AU333" s="216" t="s">
        <v>146</v>
      </c>
      <c r="AV333" s="11" t="s">
        <v>146</v>
      </c>
      <c r="AW333" s="11" t="s">
        <v>37</v>
      </c>
      <c r="AX333" s="11" t="s">
        <v>74</v>
      </c>
      <c r="AY333" s="216" t="s">
        <v>139</v>
      </c>
    </row>
    <row r="334" spans="2:51" s="11" customFormat="1" ht="13.5">
      <c r="B334" s="205"/>
      <c r="C334" s="206"/>
      <c r="D334" s="227" t="s">
        <v>148</v>
      </c>
      <c r="E334" s="228" t="s">
        <v>21</v>
      </c>
      <c r="F334" s="229" t="s">
        <v>348</v>
      </c>
      <c r="G334" s="206"/>
      <c r="H334" s="230">
        <v>4.4000000000000004</v>
      </c>
      <c r="I334" s="211"/>
      <c r="J334" s="206"/>
      <c r="K334" s="206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148</v>
      </c>
      <c r="AU334" s="216" t="s">
        <v>146</v>
      </c>
      <c r="AV334" s="11" t="s">
        <v>146</v>
      </c>
      <c r="AW334" s="11" t="s">
        <v>37</v>
      </c>
      <c r="AX334" s="11" t="s">
        <v>74</v>
      </c>
      <c r="AY334" s="216" t="s">
        <v>139</v>
      </c>
    </row>
    <row r="335" spans="2:51" s="11" customFormat="1" ht="13.5">
      <c r="B335" s="205"/>
      <c r="C335" s="206"/>
      <c r="D335" s="227" t="s">
        <v>148</v>
      </c>
      <c r="E335" s="228" t="s">
        <v>21</v>
      </c>
      <c r="F335" s="229" t="s">
        <v>349</v>
      </c>
      <c r="G335" s="206"/>
      <c r="H335" s="230">
        <v>5.59</v>
      </c>
      <c r="I335" s="211"/>
      <c r="J335" s="206"/>
      <c r="K335" s="206"/>
      <c r="L335" s="212"/>
      <c r="M335" s="213"/>
      <c r="N335" s="214"/>
      <c r="O335" s="214"/>
      <c r="P335" s="214"/>
      <c r="Q335" s="214"/>
      <c r="R335" s="214"/>
      <c r="S335" s="214"/>
      <c r="T335" s="215"/>
      <c r="AT335" s="216" t="s">
        <v>148</v>
      </c>
      <c r="AU335" s="216" t="s">
        <v>146</v>
      </c>
      <c r="AV335" s="11" t="s">
        <v>146</v>
      </c>
      <c r="AW335" s="11" t="s">
        <v>37</v>
      </c>
      <c r="AX335" s="11" t="s">
        <v>74</v>
      </c>
      <c r="AY335" s="216" t="s">
        <v>139</v>
      </c>
    </row>
    <row r="336" spans="2:51" s="11" customFormat="1" ht="13.5">
      <c r="B336" s="205"/>
      <c r="C336" s="206"/>
      <c r="D336" s="227" t="s">
        <v>148</v>
      </c>
      <c r="E336" s="228" t="s">
        <v>21</v>
      </c>
      <c r="F336" s="229" t="s">
        <v>350</v>
      </c>
      <c r="G336" s="206"/>
      <c r="H336" s="230">
        <v>4.2</v>
      </c>
      <c r="I336" s="211"/>
      <c r="J336" s="206"/>
      <c r="K336" s="206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148</v>
      </c>
      <c r="AU336" s="216" t="s">
        <v>146</v>
      </c>
      <c r="AV336" s="11" t="s">
        <v>146</v>
      </c>
      <c r="AW336" s="11" t="s">
        <v>37</v>
      </c>
      <c r="AX336" s="11" t="s">
        <v>74</v>
      </c>
      <c r="AY336" s="216" t="s">
        <v>139</v>
      </c>
    </row>
    <row r="337" spans="2:51" s="11" customFormat="1" ht="13.5">
      <c r="B337" s="205"/>
      <c r="C337" s="206"/>
      <c r="D337" s="227" t="s">
        <v>148</v>
      </c>
      <c r="E337" s="228" t="s">
        <v>21</v>
      </c>
      <c r="F337" s="229" t="s">
        <v>351</v>
      </c>
      <c r="G337" s="206"/>
      <c r="H337" s="230">
        <v>5.35</v>
      </c>
      <c r="I337" s="211"/>
      <c r="J337" s="206"/>
      <c r="K337" s="206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148</v>
      </c>
      <c r="AU337" s="216" t="s">
        <v>146</v>
      </c>
      <c r="AV337" s="11" t="s">
        <v>146</v>
      </c>
      <c r="AW337" s="11" t="s">
        <v>37</v>
      </c>
      <c r="AX337" s="11" t="s">
        <v>74</v>
      </c>
      <c r="AY337" s="216" t="s">
        <v>139</v>
      </c>
    </row>
    <row r="338" spans="2:51" s="11" customFormat="1" ht="13.5">
      <c r="B338" s="205"/>
      <c r="C338" s="206"/>
      <c r="D338" s="227" t="s">
        <v>148</v>
      </c>
      <c r="E338" s="228" t="s">
        <v>21</v>
      </c>
      <c r="F338" s="229" t="s">
        <v>352</v>
      </c>
      <c r="G338" s="206"/>
      <c r="H338" s="230">
        <v>7</v>
      </c>
      <c r="I338" s="211"/>
      <c r="J338" s="206"/>
      <c r="K338" s="206"/>
      <c r="L338" s="212"/>
      <c r="M338" s="213"/>
      <c r="N338" s="214"/>
      <c r="O338" s="214"/>
      <c r="P338" s="214"/>
      <c r="Q338" s="214"/>
      <c r="R338" s="214"/>
      <c r="S338" s="214"/>
      <c r="T338" s="215"/>
      <c r="AT338" s="216" t="s">
        <v>148</v>
      </c>
      <c r="AU338" s="216" t="s">
        <v>146</v>
      </c>
      <c r="AV338" s="11" t="s">
        <v>146</v>
      </c>
      <c r="AW338" s="11" t="s">
        <v>37</v>
      </c>
      <c r="AX338" s="11" t="s">
        <v>74</v>
      </c>
      <c r="AY338" s="216" t="s">
        <v>139</v>
      </c>
    </row>
    <row r="339" spans="2:51" s="11" customFormat="1" ht="13.5">
      <c r="B339" s="205"/>
      <c r="C339" s="206"/>
      <c r="D339" s="227" t="s">
        <v>148</v>
      </c>
      <c r="E339" s="228" t="s">
        <v>21</v>
      </c>
      <c r="F339" s="229" t="s">
        <v>353</v>
      </c>
      <c r="G339" s="206"/>
      <c r="H339" s="230">
        <v>6</v>
      </c>
      <c r="I339" s="211"/>
      <c r="J339" s="206"/>
      <c r="K339" s="206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148</v>
      </c>
      <c r="AU339" s="216" t="s">
        <v>146</v>
      </c>
      <c r="AV339" s="11" t="s">
        <v>146</v>
      </c>
      <c r="AW339" s="11" t="s">
        <v>37</v>
      </c>
      <c r="AX339" s="11" t="s">
        <v>74</v>
      </c>
      <c r="AY339" s="216" t="s">
        <v>139</v>
      </c>
    </row>
    <row r="340" spans="2:51" s="11" customFormat="1" ht="13.5">
      <c r="B340" s="205"/>
      <c r="C340" s="206"/>
      <c r="D340" s="227" t="s">
        <v>148</v>
      </c>
      <c r="E340" s="228" t="s">
        <v>21</v>
      </c>
      <c r="F340" s="229" t="s">
        <v>341</v>
      </c>
      <c r="G340" s="206"/>
      <c r="H340" s="230">
        <v>7.2</v>
      </c>
      <c r="I340" s="211"/>
      <c r="J340" s="206"/>
      <c r="K340" s="206"/>
      <c r="L340" s="212"/>
      <c r="M340" s="213"/>
      <c r="N340" s="214"/>
      <c r="O340" s="214"/>
      <c r="P340" s="214"/>
      <c r="Q340" s="214"/>
      <c r="R340" s="214"/>
      <c r="S340" s="214"/>
      <c r="T340" s="215"/>
      <c r="AT340" s="216" t="s">
        <v>148</v>
      </c>
      <c r="AU340" s="216" t="s">
        <v>146</v>
      </c>
      <c r="AV340" s="11" t="s">
        <v>146</v>
      </c>
      <c r="AW340" s="11" t="s">
        <v>37</v>
      </c>
      <c r="AX340" s="11" t="s">
        <v>74</v>
      </c>
      <c r="AY340" s="216" t="s">
        <v>139</v>
      </c>
    </row>
    <row r="341" spans="2:51" s="11" customFormat="1" ht="13.5">
      <c r="B341" s="205"/>
      <c r="C341" s="206"/>
      <c r="D341" s="227" t="s">
        <v>148</v>
      </c>
      <c r="E341" s="228" t="s">
        <v>21</v>
      </c>
      <c r="F341" s="229" t="s">
        <v>354</v>
      </c>
      <c r="G341" s="206"/>
      <c r="H341" s="230">
        <v>4.8</v>
      </c>
      <c r="I341" s="211"/>
      <c r="J341" s="206"/>
      <c r="K341" s="206"/>
      <c r="L341" s="212"/>
      <c r="M341" s="213"/>
      <c r="N341" s="214"/>
      <c r="O341" s="214"/>
      <c r="P341" s="214"/>
      <c r="Q341" s="214"/>
      <c r="R341" s="214"/>
      <c r="S341" s="214"/>
      <c r="T341" s="215"/>
      <c r="AT341" s="216" t="s">
        <v>148</v>
      </c>
      <c r="AU341" s="216" t="s">
        <v>146</v>
      </c>
      <c r="AV341" s="11" t="s">
        <v>146</v>
      </c>
      <c r="AW341" s="11" t="s">
        <v>37</v>
      </c>
      <c r="AX341" s="11" t="s">
        <v>74</v>
      </c>
      <c r="AY341" s="216" t="s">
        <v>139</v>
      </c>
    </row>
    <row r="342" spans="2:51" s="11" customFormat="1" ht="13.5">
      <c r="B342" s="205"/>
      <c r="C342" s="206"/>
      <c r="D342" s="227" t="s">
        <v>148</v>
      </c>
      <c r="E342" s="228" t="s">
        <v>21</v>
      </c>
      <c r="F342" s="229" t="s">
        <v>355</v>
      </c>
      <c r="G342" s="206"/>
      <c r="H342" s="230">
        <v>4.5999999999999996</v>
      </c>
      <c r="I342" s="211"/>
      <c r="J342" s="206"/>
      <c r="K342" s="206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148</v>
      </c>
      <c r="AU342" s="216" t="s">
        <v>146</v>
      </c>
      <c r="AV342" s="11" t="s">
        <v>146</v>
      </c>
      <c r="AW342" s="11" t="s">
        <v>37</v>
      </c>
      <c r="AX342" s="11" t="s">
        <v>74</v>
      </c>
      <c r="AY342" s="216" t="s">
        <v>139</v>
      </c>
    </row>
    <row r="343" spans="2:51" s="11" customFormat="1" ht="13.5">
      <c r="B343" s="205"/>
      <c r="C343" s="206"/>
      <c r="D343" s="227" t="s">
        <v>148</v>
      </c>
      <c r="E343" s="228" t="s">
        <v>21</v>
      </c>
      <c r="F343" s="229" t="s">
        <v>341</v>
      </c>
      <c r="G343" s="206"/>
      <c r="H343" s="230">
        <v>7.2</v>
      </c>
      <c r="I343" s="211"/>
      <c r="J343" s="206"/>
      <c r="K343" s="206"/>
      <c r="L343" s="212"/>
      <c r="M343" s="213"/>
      <c r="N343" s="214"/>
      <c r="O343" s="214"/>
      <c r="P343" s="214"/>
      <c r="Q343" s="214"/>
      <c r="R343" s="214"/>
      <c r="S343" s="214"/>
      <c r="T343" s="215"/>
      <c r="AT343" s="216" t="s">
        <v>148</v>
      </c>
      <c r="AU343" s="216" t="s">
        <v>146</v>
      </c>
      <c r="AV343" s="11" t="s">
        <v>146</v>
      </c>
      <c r="AW343" s="11" t="s">
        <v>37</v>
      </c>
      <c r="AX343" s="11" t="s">
        <v>74</v>
      </c>
      <c r="AY343" s="216" t="s">
        <v>139</v>
      </c>
    </row>
    <row r="344" spans="2:51" s="11" customFormat="1" ht="13.5">
      <c r="B344" s="205"/>
      <c r="C344" s="206"/>
      <c r="D344" s="227" t="s">
        <v>148</v>
      </c>
      <c r="E344" s="228" t="s">
        <v>21</v>
      </c>
      <c r="F344" s="229" t="s">
        <v>356</v>
      </c>
      <c r="G344" s="206"/>
      <c r="H344" s="230">
        <v>4.5999999999999996</v>
      </c>
      <c r="I344" s="211"/>
      <c r="J344" s="206"/>
      <c r="K344" s="206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148</v>
      </c>
      <c r="AU344" s="216" t="s">
        <v>146</v>
      </c>
      <c r="AV344" s="11" t="s">
        <v>146</v>
      </c>
      <c r="AW344" s="11" t="s">
        <v>37</v>
      </c>
      <c r="AX344" s="11" t="s">
        <v>74</v>
      </c>
      <c r="AY344" s="216" t="s">
        <v>139</v>
      </c>
    </row>
    <row r="345" spans="2:51" s="11" customFormat="1" ht="13.5">
      <c r="B345" s="205"/>
      <c r="C345" s="206"/>
      <c r="D345" s="227" t="s">
        <v>148</v>
      </c>
      <c r="E345" s="228" t="s">
        <v>21</v>
      </c>
      <c r="F345" s="229" t="s">
        <v>357</v>
      </c>
      <c r="G345" s="206"/>
      <c r="H345" s="230">
        <v>6</v>
      </c>
      <c r="I345" s="211"/>
      <c r="J345" s="206"/>
      <c r="K345" s="206"/>
      <c r="L345" s="212"/>
      <c r="M345" s="213"/>
      <c r="N345" s="214"/>
      <c r="O345" s="214"/>
      <c r="P345" s="214"/>
      <c r="Q345" s="214"/>
      <c r="R345" s="214"/>
      <c r="S345" s="214"/>
      <c r="T345" s="215"/>
      <c r="AT345" s="216" t="s">
        <v>148</v>
      </c>
      <c r="AU345" s="216" t="s">
        <v>146</v>
      </c>
      <c r="AV345" s="11" t="s">
        <v>146</v>
      </c>
      <c r="AW345" s="11" t="s">
        <v>37</v>
      </c>
      <c r="AX345" s="11" t="s">
        <v>74</v>
      </c>
      <c r="AY345" s="216" t="s">
        <v>139</v>
      </c>
    </row>
    <row r="346" spans="2:51" s="14" customFormat="1" ht="13.5">
      <c r="B346" s="253"/>
      <c r="C346" s="254"/>
      <c r="D346" s="227" t="s">
        <v>148</v>
      </c>
      <c r="E346" s="255" t="s">
        <v>21</v>
      </c>
      <c r="F346" s="256" t="s">
        <v>251</v>
      </c>
      <c r="G346" s="254"/>
      <c r="H346" s="257">
        <v>77.739999999999995</v>
      </c>
      <c r="I346" s="258"/>
      <c r="J346" s="254"/>
      <c r="K346" s="254"/>
      <c r="L346" s="259"/>
      <c r="M346" s="260"/>
      <c r="N346" s="261"/>
      <c r="O346" s="261"/>
      <c r="P346" s="261"/>
      <c r="Q346" s="261"/>
      <c r="R346" s="261"/>
      <c r="S346" s="261"/>
      <c r="T346" s="262"/>
      <c r="AT346" s="263" t="s">
        <v>148</v>
      </c>
      <c r="AU346" s="263" t="s">
        <v>146</v>
      </c>
      <c r="AV346" s="14" t="s">
        <v>155</v>
      </c>
      <c r="AW346" s="14" t="s">
        <v>37</v>
      </c>
      <c r="AX346" s="14" t="s">
        <v>74</v>
      </c>
      <c r="AY346" s="263" t="s">
        <v>139</v>
      </c>
    </row>
    <row r="347" spans="2:51" s="13" customFormat="1" ht="13.5">
      <c r="B347" s="242"/>
      <c r="C347" s="243"/>
      <c r="D347" s="227" t="s">
        <v>148</v>
      </c>
      <c r="E347" s="244" t="s">
        <v>21</v>
      </c>
      <c r="F347" s="245" t="s">
        <v>280</v>
      </c>
      <c r="G347" s="243"/>
      <c r="H347" s="246" t="s">
        <v>21</v>
      </c>
      <c r="I347" s="247"/>
      <c r="J347" s="243"/>
      <c r="K347" s="243"/>
      <c r="L347" s="248"/>
      <c r="M347" s="249"/>
      <c r="N347" s="250"/>
      <c r="O347" s="250"/>
      <c r="P347" s="250"/>
      <c r="Q347" s="250"/>
      <c r="R347" s="250"/>
      <c r="S347" s="250"/>
      <c r="T347" s="251"/>
      <c r="AT347" s="252" t="s">
        <v>148</v>
      </c>
      <c r="AU347" s="252" t="s">
        <v>146</v>
      </c>
      <c r="AV347" s="13" t="s">
        <v>82</v>
      </c>
      <c r="AW347" s="13" t="s">
        <v>37</v>
      </c>
      <c r="AX347" s="13" t="s">
        <v>74</v>
      </c>
      <c r="AY347" s="252" t="s">
        <v>139</v>
      </c>
    </row>
    <row r="348" spans="2:51" s="11" customFormat="1" ht="13.5">
      <c r="B348" s="205"/>
      <c r="C348" s="206"/>
      <c r="D348" s="227" t="s">
        <v>148</v>
      </c>
      <c r="E348" s="228" t="s">
        <v>21</v>
      </c>
      <c r="F348" s="229" t="s">
        <v>332</v>
      </c>
      <c r="G348" s="206"/>
      <c r="H348" s="230">
        <v>3.2</v>
      </c>
      <c r="I348" s="211"/>
      <c r="J348" s="206"/>
      <c r="K348" s="206"/>
      <c r="L348" s="212"/>
      <c r="M348" s="213"/>
      <c r="N348" s="214"/>
      <c r="O348" s="214"/>
      <c r="P348" s="214"/>
      <c r="Q348" s="214"/>
      <c r="R348" s="214"/>
      <c r="S348" s="214"/>
      <c r="T348" s="215"/>
      <c r="AT348" s="216" t="s">
        <v>148</v>
      </c>
      <c r="AU348" s="216" t="s">
        <v>146</v>
      </c>
      <c r="AV348" s="11" t="s">
        <v>146</v>
      </c>
      <c r="AW348" s="11" t="s">
        <v>37</v>
      </c>
      <c r="AX348" s="11" t="s">
        <v>74</v>
      </c>
      <c r="AY348" s="216" t="s">
        <v>139</v>
      </c>
    </row>
    <row r="349" spans="2:51" s="11" customFormat="1" ht="13.5">
      <c r="B349" s="205"/>
      <c r="C349" s="206"/>
      <c r="D349" s="227" t="s">
        <v>148</v>
      </c>
      <c r="E349" s="228" t="s">
        <v>21</v>
      </c>
      <c r="F349" s="229" t="s">
        <v>358</v>
      </c>
      <c r="G349" s="206"/>
      <c r="H349" s="230">
        <v>12</v>
      </c>
      <c r="I349" s="211"/>
      <c r="J349" s="206"/>
      <c r="K349" s="206"/>
      <c r="L349" s="212"/>
      <c r="M349" s="213"/>
      <c r="N349" s="214"/>
      <c r="O349" s="214"/>
      <c r="P349" s="214"/>
      <c r="Q349" s="214"/>
      <c r="R349" s="214"/>
      <c r="S349" s="214"/>
      <c r="T349" s="215"/>
      <c r="AT349" s="216" t="s">
        <v>148</v>
      </c>
      <c r="AU349" s="216" t="s">
        <v>146</v>
      </c>
      <c r="AV349" s="11" t="s">
        <v>146</v>
      </c>
      <c r="AW349" s="11" t="s">
        <v>37</v>
      </c>
      <c r="AX349" s="11" t="s">
        <v>74</v>
      </c>
      <c r="AY349" s="216" t="s">
        <v>139</v>
      </c>
    </row>
    <row r="350" spans="2:51" s="11" customFormat="1" ht="13.5">
      <c r="B350" s="205"/>
      <c r="C350" s="206"/>
      <c r="D350" s="227" t="s">
        <v>148</v>
      </c>
      <c r="E350" s="228" t="s">
        <v>21</v>
      </c>
      <c r="F350" s="229" t="s">
        <v>359</v>
      </c>
      <c r="G350" s="206"/>
      <c r="H350" s="230">
        <v>9</v>
      </c>
      <c r="I350" s="211"/>
      <c r="J350" s="206"/>
      <c r="K350" s="206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148</v>
      </c>
      <c r="AU350" s="216" t="s">
        <v>146</v>
      </c>
      <c r="AV350" s="11" t="s">
        <v>146</v>
      </c>
      <c r="AW350" s="11" t="s">
        <v>37</v>
      </c>
      <c r="AX350" s="11" t="s">
        <v>74</v>
      </c>
      <c r="AY350" s="216" t="s">
        <v>139</v>
      </c>
    </row>
    <row r="351" spans="2:51" s="11" customFormat="1" ht="13.5">
      <c r="B351" s="205"/>
      <c r="C351" s="206"/>
      <c r="D351" s="227" t="s">
        <v>148</v>
      </c>
      <c r="E351" s="228" t="s">
        <v>21</v>
      </c>
      <c r="F351" s="229" t="s">
        <v>360</v>
      </c>
      <c r="G351" s="206"/>
      <c r="H351" s="230">
        <v>6.6</v>
      </c>
      <c r="I351" s="211"/>
      <c r="J351" s="206"/>
      <c r="K351" s="206"/>
      <c r="L351" s="212"/>
      <c r="M351" s="213"/>
      <c r="N351" s="214"/>
      <c r="O351" s="214"/>
      <c r="P351" s="214"/>
      <c r="Q351" s="214"/>
      <c r="R351" s="214"/>
      <c r="S351" s="214"/>
      <c r="T351" s="215"/>
      <c r="AT351" s="216" t="s">
        <v>148</v>
      </c>
      <c r="AU351" s="216" t="s">
        <v>146</v>
      </c>
      <c r="AV351" s="11" t="s">
        <v>146</v>
      </c>
      <c r="AW351" s="11" t="s">
        <v>37</v>
      </c>
      <c r="AX351" s="11" t="s">
        <v>74</v>
      </c>
      <c r="AY351" s="216" t="s">
        <v>139</v>
      </c>
    </row>
    <row r="352" spans="2:51" s="11" customFormat="1" ht="13.5">
      <c r="B352" s="205"/>
      <c r="C352" s="206"/>
      <c r="D352" s="227" t="s">
        <v>148</v>
      </c>
      <c r="E352" s="228" t="s">
        <v>21</v>
      </c>
      <c r="F352" s="229" t="s">
        <v>361</v>
      </c>
      <c r="G352" s="206"/>
      <c r="H352" s="230">
        <v>6.2</v>
      </c>
      <c r="I352" s="211"/>
      <c r="J352" s="206"/>
      <c r="K352" s="206"/>
      <c r="L352" s="212"/>
      <c r="M352" s="213"/>
      <c r="N352" s="214"/>
      <c r="O352" s="214"/>
      <c r="P352" s="214"/>
      <c r="Q352" s="214"/>
      <c r="R352" s="214"/>
      <c r="S352" s="214"/>
      <c r="T352" s="215"/>
      <c r="AT352" s="216" t="s">
        <v>148</v>
      </c>
      <c r="AU352" s="216" t="s">
        <v>146</v>
      </c>
      <c r="AV352" s="11" t="s">
        <v>146</v>
      </c>
      <c r="AW352" s="11" t="s">
        <v>37</v>
      </c>
      <c r="AX352" s="11" t="s">
        <v>74</v>
      </c>
      <c r="AY352" s="216" t="s">
        <v>139</v>
      </c>
    </row>
    <row r="353" spans="2:65" s="11" customFormat="1" ht="13.5">
      <c r="B353" s="205"/>
      <c r="C353" s="206"/>
      <c r="D353" s="227" t="s">
        <v>148</v>
      </c>
      <c r="E353" s="228" t="s">
        <v>21</v>
      </c>
      <c r="F353" s="229" t="s">
        <v>362</v>
      </c>
      <c r="G353" s="206"/>
      <c r="H353" s="230">
        <v>11.9</v>
      </c>
      <c r="I353" s="211"/>
      <c r="J353" s="206"/>
      <c r="K353" s="206"/>
      <c r="L353" s="212"/>
      <c r="M353" s="213"/>
      <c r="N353" s="214"/>
      <c r="O353" s="214"/>
      <c r="P353" s="214"/>
      <c r="Q353" s="214"/>
      <c r="R353" s="214"/>
      <c r="S353" s="214"/>
      <c r="T353" s="215"/>
      <c r="AT353" s="216" t="s">
        <v>148</v>
      </c>
      <c r="AU353" s="216" t="s">
        <v>146</v>
      </c>
      <c r="AV353" s="11" t="s">
        <v>146</v>
      </c>
      <c r="AW353" s="11" t="s">
        <v>37</v>
      </c>
      <c r="AX353" s="11" t="s">
        <v>74</v>
      </c>
      <c r="AY353" s="216" t="s">
        <v>139</v>
      </c>
    </row>
    <row r="354" spans="2:65" s="11" customFormat="1" ht="13.5">
      <c r="B354" s="205"/>
      <c r="C354" s="206"/>
      <c r="D354" s="227" t="s">
        <v>148</v>
      </c>
      <c r="E354" s="228" t="s">
        <v>21</v>
      </c>
      <c r="F354" s="229" t="s">
        <v>363</v>
      </c>
      <c r="G354" s="206"/>
      <c r="H354" s="230">
        <v>7.6</v>
      </c>
      <c r="I354" s="211"/>
      <c r="J354" s="206"/>
      <c r="K354" s="206"/>
      <c r="L354" s="212"/>
      <c r="M354" s="213"/>
      <c r="N354" s="214"/>
      <c r="O354" s="214"/>
      <c r="P354" s="214"/>
      <c r="Q354" s="214"/>
      <c r="R354" s="214"/>
      <c r="S354" s="214"/>
      <c r="T354" s="215"/>
      <c r="AT354" s="216" t="s">
        <v>148</v>
      </c>
      <c r="AU354" s="216" t="s">
        <v>146</v>
      </c>
      <c r="AV354" s="11" t="s">
        <v>146</v>
      </c>
      <c r="AW354" s="11" t="s">
        <v>37</v>
      </c>
      <c r="AX354" s="11" t="s">
        <v>74</v>
      </c>
      <c r="AY354" s="216" t="s">
        <v>139</v>
      </c>
    </row>
    <row r="355" spans="2:65" s="11" customFormat="1" ht="13.5">
      <c r="B355" s="205"/>
      <c r="C355" s="206"/>
      <c r="D355" s="227" t="s">
        <v>148</v>
      </c>
      <c r="E355" s="228" t="s">
        <v>21</v>
      </c>
      <c r="F355" s="229" t="s">
        <v>364</v>
      </c>
      <c r="G355" s="206"/>
      <c r="H355" s="230">
        <v>8.3000000000000007</v>
      </c>
      <c r="I355" s="211"/>
      <c r="J355" s="206"/>
      <c r="K355" s="206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148</v>
      </c>
      <c r="AU355" s="216" t="s">
        <v>146</v>
      </c>
      <c r="AV355" s="11" t="s">
        <v>146</v>
      </c>
      <c r="AW355" s="11" t="s">
        <v>37</v>
      </c>
      <c r="AX355" s="11" t="s">
        <v>74</v>
      </c>
      <c r="AY355" s="216" t="s">
        <v>139</v>
      </c>
    </row>
    <row r="356" spans="2:65" s="14" customFormat="1" ht="13.5">
      <c r="B356" s="253"/>
      <c r="C356" s="254"/>
      <c r="D356" s="227" t="s">
        <v>148</v>
      </c>
      <c r="E356" s="255" t="s">
        <v>21</v>
      </c>
      <c r="F356" s="256" t="s">
        <v>251</v>
      </c>
      <c r="G356" s="254"/>
      <c r="H356" s="257">
        <v>64.8</v>
      </c>
      <c r="I356" s="258"/>
      <c r="J356" s="254"/>
      <c r="K356" s="254"/>
      <c r="L356" s="259"/>
      <c r="M356" s="260"/>
      <c r="N356" s="261"/>
      <c r="O356" s="261"/>
      <c r="P356" s="261"/>
      <c r="Q356" s="261"/>
      <c r="R356" s="261"/>
      <c r="S356" s="261"/>
      <c r="T356" s="262"/>
      <c r="AT356" s="263" t="s">
        <v>148</v>
      </c>
      <c r="AU356" s="263" t="s">
        <v>146</v>
      </c>
      <c r="AV356" s="14" t="s">
        <v>155</v>
      </c>
      <c r="AW356" s="14" t="s">
        <v>37</v>
      </c>
      <c r="AX356" s="14" t="s">
        <v>74</v>
      </c>
      <c r="AY356" s="263" t="s">
        <v>139</v>
      </c>
    </row>
    <row r="357" spans="2:65" s="12" customFormat="1" ht="13.5">
      <c r="B357" s="231"/>
      <c r="C357" s="232"/>
      <c r="D357" s="207" t="s">
        <v>148</v>
      </c>
      <c r="E357" s="233" t="s">
        <v>21</v>
      </c>
      <c r="F357" s="234" t="s">
        <v>224</v>
      </c>
      <c r="G357" s="232"/>
      <c r="H357" s="235">
        <v>275.24</v>
      </c>
      <c r="I357" s="236"/>
      <c r="J357" s="232"/>
      <c r="K357" s="232"/>
      <c r="L357" s="237"/>
      <c r="M357" s="238"/>
      <c r="N357" s="239"/>
      <c r="O357" s="239"/>
      <c r="P357" s="239"/>
      <c r="Q357" s="239"/>
      <c r="R357" s="239"/>
      <c r="S357" s="239"/>
      <c r="T357" s="240"/>
      <c r="AT357" s="241" t="s">
        <v>148</v>
      </c>
      <c r="AU357" s="241" t="s">
        <v>146</v>
      </c>
      <c r="AV357" s="12" t="s">
        <v>145</v>
      </c>
      <c r="AW357" s="12" t="s">
        <v>37</v>
      </c>
      <c r="AX357" s="12" t="s">
        <v>82</v>
      </c>
      <c r="AY357" s="241" t="s">
        <v>139</v>
      </c>
    </row>
    <row r="358" spans="2:65" s="1" customFormat="1" ht="22.5" customHeight="1">
      <c r="B358" s="41"/>
      <c r="C358" s="217" t="s">
        <v>365</v>
      </c>
      <c r="D358" s="217" t="s">
        <v>180</v>
      </c>
      <c r="E358" s="218" t="s">
        <v>366</v>
      </c>
      <c r="F358" s="219" t="s">
        <v>367</v>
      </c>
      <c r="G358" s="220" t="s">
        <v>144</v>
      </c>
      <c r="H358" s="221">
        <v>66.811999999999998</v>
      </c>
      <c r="I358" s="222"/>
      <c r="J358" s="223">
        <f>ROUND(I358*H358,2)</f>
        <v>0</v>
      </c>
      <c r="K358" s="219" t="s">
        <v>21</v>
      </c>
      <c r="L358" s="224"/>
      <c r="M358" s="225" t="s">
        <v>21</v>
      </c>
      <c r="N358" s="226" t="s">
        <v>46</v>
      </c>
      <c r="O358" s="42"/>
      <c r="P358" s="202">
        <f>O358*H358</f>
        <v>0</v>
      </c>
      <c r="Q358" s="202">
        <v>3.4000000000000002E-4</v>
      </c>
      <c r="R358" s="202">
        <f>Q358*H358</f>
        <v>2.271608E-2</v>
      </c>
      <c r="S358" s="202">
        <v>0</v>
      </c>
      <c r="T358" s="203">
        <f>S358*H358</f>
        <v>0</v>
      </c>
      <c r="AR358" s="24" t="s">
        <v>175</v>
      </c>
      <c r="AT358" s="24" t="s">
        <v>180</v>
      </c>
      <c r="AU358" s="24" t="s">
        <v>146</v>
      </c>
      <c r="AY358" s="24" t="s">
        <v>139</v>
      </c>
      <c r="BE358" s="204">
        <f>IF(N358="základní",J358,0)</f>
        <v>0</v>
      </c>
      <c r="BF358" s="204">
        <f>IF(N358="snížená",J358,0)</f>
        <v>0</v>
      </c>
      <c r="BG358" s="204">
        <f>IF(N358="zákl. přenesená",J358,0)</f>
        <v>0</v>
      </c>
      <c r="BH358" s="204">
        <f>IF(N358="sníž. přenesená",J358,0)</f>
        <v>0</v>
      </c>
      <c r="BI358" s="204">
        <f>IF(N358="nulová",J358,0)</f>
        <v>0</v>
      </c>
      <c r="BJ358" s="24" t="s">
        <v>146</v>
      </c>
      <c r="BK358" s="204">
        <f>ROUND(I358*H358,2)</f>
        <v>0</v>
      </c>
      <c r="BL358" s="24" t="s">
        <v>145</v>
      </c>
      <c r="BM358" s="24" t="s">
        <v>368</v>
      </c>
    </row>
    <row r="359" spans="2:65" s="1" customFormat="1" ht="27">
      <c r="B359" s="41"/>
      <c r="C359" s="63"/>
      <c r="D359" s="207" t="s">
        <v>369</v>
      </c>
      <c r="E359" s="63"/>
      <c r="F359" s="267" t="s">
        <v>370</v>
      </c>
      <c r="G359" s="63"/>
      <c r="H359" s="63"/>
      <c r="I359" s="163"/>
      <c r="J359" s="63"/>
      <c r="K359" s="63"/>
      <c r="L359" s="61"/>
      <c r="M359" s="268"/>
      <c r="N359" s="42"/>
      <c r="O359" s="42"/>
      <c r="P359" s="42"/>
      <c r="Q359" s="42"/>
      <c r="R359" s="42"/>
      <c r="S359" s="42"/>
      <c r="T359" s="78"/>
      <c r="AT359" s="24" t="s">
        <v>369</v>
      </c>
      <c r="AU359" s="24" t="s">
        <v>146</v>
      </c>
    </row>
    <row r="360" spans="2:65" s="1" customFormat="1" ht="22.5" customHeight="1">
      <c r="B360" s="41"/>
      <c r="C360" s="217" t="s">
        <v>371</v>
      </c>
      <c r="D360" s="217" t="s">
        <v>180</v>
      </c>
      <c r="E360" s="218" t="s">
        <v>372</v>
      </c>
      <c r="F360" s="219" t="s">
        <v>373</v>
      </c>
      <c r="G360" s="220" t="s">
        <v>144</v>
      </c>
      <c r="H360" s="221">
        <v>17.411000000000001</v>
      </c>
      <c r="I360" s="222"/>
      <c r="J360" s="223">
        <f>ROUND(I360*H360,2)</f>
        <v>0</v>
      </c>
      <c r="K360" s="219" t="s">
        <v>21</v>
      </c>
      <c r="L360" s="224"/>
      <c r="M360" s="225" t="s">
        <v>21</v>
      </c>
      <c r="N360" s="226" t="s">
        <v>46</v>
      </c>
      <c r="O360" s="42"/>
      <c r="P360" s="202">
        <f>O360*H360</f>
        <v>0</v>
      </c>
      <c r="Q360" s="202">
        <v>6.9999999999999999E-4</v>
      </c>
      <c r="R360" s="202">
        <f>Q360*H360</f>
        <v>1.2187700000000001E-2</v>
      </c>
      <c r="S360" s="202">
        <v>0</v>
      </c>
      <c r="T360" s="203">
        <f>S360*H360</f>
        <v>0</v>
      </c>
      <c r="AR360" s="24" t="s">
        <v>175</v>
      </c>
      <c r="AT360" s="24" t="s">
        <v>180</v>
      </c>
      <c r="AU360" s="24" t="s">
        <v>146</v>
      </c>
      <c r="AY360" s="24" t="s">
        <v>139</v>
      </c>
      <c r="BE360" s="204">
        <f>IF(N360="základní",J360,0)</f>
        <v>0</v>
      </c>
      <c r="BF360" s="204">
        <f>IF(N360="snížená",J360,0)</f>
        <v>0</v>
      </c>
      <c r="BG360" s="204">
        <f>IF(N360="zákl. přenesená",J360,0)</f>
        <v>0</v>
      </c>
      <c r="BH360" s="204">
        <f>IF(N360="sníž. přenesená",J360,0)</f>
        <v>0</v>
      </c>
      <c r="BI360" s="204">
        <f>IF(N360="nulová",J360,0)</f>
        <v>0</v>
      </c>
      <c r="BJ360" s="24" t="s">
        <v>146</v>
      </c>
      <c r="BK360" s="204">
        <f>ROUND(I360*H360,2)</f>
        <v>0</v>
      </c>
      <c r="BL360" s="24" t="s">
        <v>145</v>
      </c>
      <c r="BM360" s="24" t="s">
        <v>374</v>
      </c>
    </row>
    <row r="361" spans="2:65" s="1" customFormat="1" ht="27">
      <c r="B361" s="41"/>
      <c r="C361" s="63"/>
      <c r="D361" s="207" t="s">
        <v>369</v>
      </c>
      <c r="E361" s="63"/>
      <c r="F361" s="267" t="s">
        <v>375</v>
      </c>
      <c r="G361" s="63"/>
      <c r="H361" s="63"/>
      <c r="I361" s="163"/>
      <c r="J361" s="63"/>
      <c r="K361" s="63"/>
      <c r="L361" s="61"/>
      <c r="M361" s="268"/>
      <c r="N361" s="42"/>
      <c r="O361" s="42"/>
      <c r="P361" s="42"/>
      <c r="Q361" s="42"/>
      <c r="R361" s="42"/>
      <c r="S361" s="42"/>
      <c r="T361" s="78"/>
      <c r="AT361" s="24" t="s">
        <v>369</v>
      </c>
      <c r="AU361" s="24" t="s">
        <v>146</v>
      </c>
    </row>
    <row r="362" spans="2:65" s="1" customFormat="1" ht="31.5" customHeight="1">
      <c r="B362" s="41"/>
      <c r="C362" s="193" t="s">
        <v>376</v>
      </c>
      <c r="D362" s="193" t="s">
        <v>141</v>
      </c>
      <c r="E362" s="194" t="s">
        <v>377</v>
      </c>
      <c r="F362" s="195" t="s">
        <v>378</v>
      </c>
      <c r="G362" s="196" t="s">
        <v>144</v>
      </c>
      <c r="H362" s="197">
        <v>921.84500000000003</v>
      </c>
      <c r="I362" s="198"/>
      <c r="J362" s="199">
        <f>ROUND(I362*H362,2)</f>
        <v>0</v>
      </c>
      <c r="K362" s="195" t="s">
        <v>21</v>
      </c>
      <c r="L362" s="61"/>
      <c r="M362" s="200" t="s">
        <v>21</v>
      </c>
      <c r="N362" s="201" t="s">
        <v>46</v>
      </c>
      <c r="O362" s="42"/>
      <c r="P362" s="202">
        <f>O362*H362</f>
        <v>0</v>
      </c>
      <c r="Q362" s="202">
        <v>9.3799999999999994E-3</v>
      </c>
      <c r="R362" s="202">
        <f>Q362*H362</f>
        <v>8.6469060999999989</v>
      </c>
      <c r="S362" s="202">
        <v>0</v>
      </c>
      <c r="T362" s="203">
        <f>S362*H362</f>
        <v>0</v>
      </c>
      <c r="AR362" s="24" t="s">
        <v>145</v>
      </c>
      <c r="AT362" s="24" t="s">
        <v>141</v>
      </c>
      <c r="AU362" s="24" t="s">
        <v>146</v>
      </c>
      <c r="AY362" s="24" t="s">
        <v>139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146</v>
      </c>
      <c r="BK362" s="204">
        <f>ROUND(I362*H362,2)</f>
        <v>0</v>
      </c>
      <c r="BL362" s="24" t="s">
        <v>145</v>
      </c>
      <c r="BM362" s="24" t="s">
        <v>379</v>
      </c>
    </row>
    <row r="363" spans="2:65" s="13" customFormat="1" ht="13.5">
      <c r="B363" s="242"/>
      <c r="C363" s="243"/>
      <c r="D363" s="227" t="s">
        <v>148</v>
      </c>
      <c r="E363" s="244" t="s">
        <v>21</v>
      </c>
      <c r="F363" s="245" t="s">
        <v>240</v>
      </c>
      <c r="G363" s="243"/>
      <c r="H363" s="246" t="s">
        <v>21</v>
      </c>
      <c r="I363" s="247"/>
      <c r="J363" s="243"/>
      <c r="K363" s="243"/>
      <c r="L363" s="248"/>
      <c r="M363" s="249"/>
      <c r="N363" s="250"/>
      <c r="O363" s="250"/>
      <c r="P363" s="250"/>
      <c r="Q363" s="250"/>
      <c r="R363" s="250"/>
      <c r="S363" s="250"/>
      <c r="T363" s="251"/>
      <c r="AT363" s="252" t="s">
        <v>148</v>
      </c>
      <c r="AU363" s="252" t="s">
        <v>146</v>
      </c>
      <c r="AV363" s="13" t="s">
        <v>82</v>
      </c>
      <c r="AW363" s="13" t="s">
        <v>37</v>
      </c>
      <c r="AX363" s="13" t="s">
        <v>74</v>
      </c>
      <c r="AY363" s="252" t="s">
        <v>139</v>
      </c>
    </row>
    <row r="364" spans="2:65" s="11" customFormat="1" ht="13.5">
      <c r="B364" s="205"/>
      <c r="C364" s="206"/>
      <c r="D364" s="227" t="s">
        <v>148</v>
      </c>
      <c r="E364" s="228" t="s">
        <v>21</v>
      </c>
      <c r="F364" s="229" t="s">
        <v>241</v>
      </c>
      <c r="G364" s="206"/>
      <c r="H364" s="230">
        <v>241.839</v>
      </c>
      <c r="I364" s="211"/>
      <c r="J364" s="206"/>
      <c r="K364" s="206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148</v>
      </c>
      <c r="AU364" s="216" t="s">
        <v>146</v>
      </c>
      <c r="AV364" s="11" t="s">
        <v>146</v>
      </c>
      <c r="AW364" s="11" t="s">
        <v>37</v>
      </c>
      <c r="AX364" s="11" t="s">
        <v>74</v>
      </c>
      <c r="AY364" s="216" t="s">
        <v>139</v>
      </c>
    </row>
    <row r="365" spans="2:65" s="11" customFormat="1" ht="13.5">
      <c r="B365" s="205"/>
      <c r="C365" s="206"/>
      <c r="D365" s="227" t="s">
        <v>148</v>
      </c>
      <c r="E365" s="228" t="s">
        <v>21</v>
      </c>
      <c r="F365" s="229" t="s">
        <v>242</v>
      </c>
      <c r="G365" s="206"/>
      <c r="H365" s="230">
        <v>-28.06</v>
      </c>
      <c r="I365" s="211"/>
      <c r="J365" s="206"/>
      <c r="K365" s="206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148</v>
      </c>
      <c r="AU365" s="216" t="s">
        <v>146</v>
      </c>
      <c r="AV365" s="11" t="s">
        <v>146</v>
      </c>
      <c r="AW365" s="11" t="s">
        <v>37</v>
      </c>
      <c r="AX365" s="11" t="s">
        <v>74</v>
      </c>
      <c r="AY365" s="216" t="s">
        <v>139</v>
      </c>
    </row>
    <row r="366" spans="2:65" s="11" customFormat="1" ht="13.5">
      <c r="B366" s="205"/>
      <c r="C366" s="206"/>
      <c r="D366" s="227" t="s">
        <v>148</v>
      </c>
      <c r="E366" s="228" t="s">
        <v>21</v>
      </c>
      <c r="F366" s="229" t="s">
        <v>243</v>
      </c>
      <c r="G366" s="206"/>
      <c r="H366" s="230">
        <v>-0.63</v>
      </c>
      <c r="I366" s="211"/>
      <c r="J366" s="206"/>
      <c r="K366" s="206"/>
      <c r="L366" s="212"/>
      <c r="M366" s="213"/>
      <c r="N366" s="214"/>
      <c r="O366" s="214"/>
      <c r="P366" s="214"/>
      <c r="Q366" s="214"/>
      <c r="R366" s="214"/>
      <c r="S366" s="214"/>
      <c r="T366" s="215"/>
      <c r="AT366" s="216" t="s">
        <v>148</v>
      </c>
      <c r="AU366" s="216" t="s">
        <v>146</v>
      </c>
      <c r="AV366" s="11" t="s">
        <v>146</v>
      </c>
      <c r="AW366" s="11" t="s">
        <v>37</v>
      </c>
      <c r="AX366" s="11" t="s">
        <v>74</v>
      </c>
      <c r="AY366" s="216" t="s">
        <v>139</v>
      </c>
    </row>
    <row r="367" spans="2:65" s="11" customFormat="1" ht="13.5">
      <c r="B367" s="205"/>
      <c r="C367" s="206"/>
      <c r="D367" s="227" t="s">
        <v>148</v>
      </c>
      <c r="E367" s="228" t="s">
        <v>21</v>
      </c>
      <c r="F367" s="229" t="s">
        <v>244</v>
      </c>
      <c r="G367" s="206"/>
      <c r="H367" s="230">
        <v>-8.64</v>
      </c>
      <c r="I367" s="211"/>
      <c r="J367" s="206"/>
      <c r="K367" s="206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148</v>
      </c>
      <c r="AU367" s="216" t="s">
        <v>146</v>
      </c>
      <c r="AV367" s="11" t="s">
        <v>146</v>
      </c>
      <c r="AW367" s="11" t="s">
        <v>37</v>
      </c>
      <c r="AX367" s="11" t="s">
        <v>74</v>
      </c>
      <c r="AY367" s="216" t="s">
        <v>139</v>
      </c>
    </row>
    <row r="368" spans="2:65" s="11" customFormat="1" ht="13.5">
      <c r="B368" s="205"/>
      <c r="C368" s="206"/>
      <c r="D368" s="227" t="s">
        <v>148</v>
      </c>
      <c r="E368" s="228" t="s">
        <v>21</v>
      </c>
      <c r="F368" s="229" t="s">
        <v>245</v>
      </c>
      <c r="G368" s="206"/>
      <c r="H368" s="230">
        <v>-1.8</v>
      </c>
      <c r="I368" s="211"/>
      <c r="J368" s="206"/>
      <c r="K368" s="206"/>
      <c r="L368" s="212"/>
      <c r="M368" s="213"/>
      <c r="N368" s="214"/>
      <c r="O368" s="214"/>
      <c r="P368" s="214"/>
      <c r="Q368" s="214"/>
      <c r="R368" s="214"/>
      <c r="S368" s="214"/>
      <c r="T368" s="215"/>
      <c r="AT368" s="216" t="s">
        <v>148</v>
      </c>
      <c r="AU368" s="216" t="s">
        <v>146</v>
      </c>
      <c r="AV368" s="11" t="s">
        <v>146</v>
      </c>
      <c r="AW368" s="11" t="s">
        <v>37</v>
      </c>
      <c r="AX368" s="11" t="s">
        <v>74</v>
      </c>
      <c r="AY368" s="216" t="s">
        <v>139</v>
      </c>
    </row>
    <row r="369" spans="2:51" s="11" customFormat="1" ht="13.5">
      <c r="B369" s="205"/>
      <c r="C369" s="206"/>
      <c r="D369" s="227" t="s">
        <v>148</v>
      </c>
      <c r="E369" s="228" t="s">
        <v>21</v>
      </c>
      <c r="F369" s="229" t="s">
        <v>246</v>
      </c>
      <c r="G369" s="206"/>
      <c r="H369" s="230">
        <v>-7.56</v>
      </c>
      <c r="I369" s="211"/>
      <c r="J369" s="206"/>
      <c r="K369" s="206"/>
      <c r="L369" s="212"/>
      <c r="M369" s="213"/>
      <c r="N369" s="214"/>
      <c r="O369" s="214"/>
      <c r="P369" s="214"/>
      <c r="Q369" s="214"/>
      <c r="R369" s="214"/>
      <c r="S369" s="214"/>
      <c r="T369" s="215"/>
      <c r="AT369" s="216" t="s">
        <v>148</v>
      </c>
      <c r="AU369" s="216" t="s">
        <v>146</v>
      </c>
      <c r="AV369" s="11" t="s">
        <v>146</v>
      </c>
      <c r="AW369" s="11" t="s">
        <v>37</v>
      </c>
      <c r="AX369" s="11" t="s">
        <v>74</v>
      </c>
      <c r="AY369" s="216" t="s">
        <v>139</v>
      </c>
    </row>
    <row r="370" spans="2:51" s="11" customFormat="1" ht="13.5">
      <c r="B370" s="205"/>
      <c r="C370" s="206"/>
      <c r="D370" s="227" t="s">
        <v>148</v>
      </c>
      <c r="E370" s="228" t="s">
        <v>21</v>
      </c>
      <c r="F370" s="229" t="s">
        <v>247</v>
      </c>
      <c r="G370" s="206"/>
      <c r="H370" s="230">
        <v>-2.4750000000000001</v>
      </c>
      <c r="I370" s="211"/>
      <c r="J370" s="206"/>
      <c r="K370" s="206"/>
      <c r="L370" s="212"/>
      <c r="M370" s="213"/>
      <c r="N370" s="214"/>
      <c r="O370" s="214"/>
      <c r="P370" s="214"/>
      <c r="Q370" s="214"/>
      <c r="R370" s="214"/>
      <c r="S370" s="214"/>
      <c r="T370" s="215"/>
      <c r="AT370" s="216" t="s">
        <v>148</v>
      </c>
      <c r="AU370" s="216" t="s">
        <v>146</v>
      </c>
      <c r="AV370" s="11" t="s">
        <v>146</v>
      </c>
      <c r="AW370" s="11" t="s">
        <v>37</v>
      </c>
      <c r="AX370" s="11" t="s">
        <v>74</v>
      </c>
      <c r="AY370" s="216" t="s">
        <v>139</v>
      </c>
    </row>
    <row r="371" spans="2:51" s="11" customFormat="1" ht="13.5">
      <c r="B371" s="205"/>
      <c r="C371" s="206"/>
      <c r="D371" s="227" t="s">
        <v>148</v>
      </c>
      <c r="E371" s="228" t="s">
        <v>21</v>
      </c>
      <c r="F371" s="229" t="s">
        <v>248</v>
      </c>
      <c r="G371" s="206"/>
      <c r="H371" s="230">
        <v>-1.744</v>
      </c>
      <c r="I371" s="211"/>
      <c r="J371" s="206"/>
      <c r="K371" s="206"/>
      <c r="L371" s="212"/>
      <c r="M371" s="213"/>
      <c r="N371" s="214"/>
      <c r="O371" s="214"/>
      <c r="P371" s="214"/>
      <c r="Q371" s="214"/>
      <c r="R371" s="214"/>
      <c r="S371" s="214"/>
      <c r="T371" s="215"/>
      <c r="AT371" s="216" t="s">
        <v>148</v>
      </c>
      <c r="AU371" s="216" t="s">
        <v>146</v>
      </c>
      <c r="AV371" s="11" t="s">
        <v>146</v>
      </c>
      <c r="AW371" s="11" t="s">
        <v>37</v>
      </c>
      <c r="AX371" s="11" t="s">
        <v>74</v>
      </c>
      <c r="AY371" s="216" t="s">
        <v>139</v>
      </c>
    </row>
    <row r="372" spans="2:51" s="11" customFormat="1" ht="13.5">
      <c r="B372" s="205"/>
      <c r="C372" s="206"/>
      <c r="D372" s="227" t="s">
        <v>148</v>
      </c>
      <c r="E372" s="228" t="s">
        <v>21</v>
      </c>
      <c r="F372" s="229" t="s">
        <v>249</v>
      </c>
      <c r="G372" s="206"/>
      <c r="H372" s="230">
        <v>-2.1</v>
      </c>
      <c r="I372" s="211"/>
      <c r="J372" s="206"/>
      <c r="K372" s="206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148</v>
      </c>
      <c r="AU372" s="216" t="s">
        <v>146</v>
      </c>
      <c r="AV372" s="11" t="s">
        <v>146</v>
      </c>
      <c r="AW372" s="11" t="s">
        <v>37</v>
      </c>
      <c r="AX372" s="11" t="s">
        <v>74</v>
      </c>
      <c r="AY372" s="216" t="s">
        <v>139</v>
      </c>
    </row>
    <row r="373" spans="2:51" s="11" customFormat="1" ht="13.5">
      <c r="B373" s="205"/>
      <c r="C373" s="206"/>
      <c r="D373" s="227" t="s">
        <v>148</v>
      </c>
      <c r="E373" s="228" t="s">
        <v>21</v>
      </c>
      <c r="F373" s="229" t="s">
        <v>250</v>
      </c>
      <c r="G373" s="206"/>
      <c r="H373" s="230">
        <v>-2.88</v>
      </c>
      <c r="I373" s="211"/>
      <c r="J373" s="206"/>
      <c r="K373" s="206"/>
      <c r="L373" s="212"/>
      <c r="M373" s="213"/>
      <c r="N373" s="214"/>
      <c r="O373" s="214"/>
      <c r="P373" s="214"/>
      <c r="Q373" s="214"/>
      <c r="R373" s="214"/>
      <c r="S373" s="214"/>
      <c r="T373" s="215"/>
      <c r="AT373" s="216" t="s">
        <v>148</v>
      </c>
      <c r="AU373" s="216" t="s">
        <v>146</v>
      </c>
      <c r="AV373" s="11" t="s">
        <v>146</v>
      </c>
      <c r="AW373" s="11" t="s">
        <v>37</v>
      </c>
      <c r="AX373" s="11" t="s">
        <v>74</v>
      </c>
      <c r="AY373" s="216" t="s">
        <v>139</v>
      </c>
    </row>
    <row r="374" spans="2:51" s="14" customFormat="1" ht="13.5">
      <c r="B374" s="253"/>
      <c r="C374" s="254"/>
      <c r="D374" s="227" t="s">
        <v>148</v>
      </c>
      <c r="E374" s="255" t="s">
        <v>21</v>
      </c>
      <c r="F374" s="256" t="s">
        <v>251</v>
      </c>
      <c r="G374" s="254"/>
      <c r="H374" s="257">
        <v>185.95</v>
      </c>
      <c r="I374" s="258"/>
      <c r="J374" s="254"/>
      <c r="K374" s="254"/>
      <c r="L374" s="259"/>
      <c r="M374" s="260"/>
      <c r="N374" s="261"/>
      <c r="O374" s="261"/>
      <c r="P374" s="261"/>
      <c r="Q374" s="261"/>
      <c r="R374" s="261"/>
      <c r="S374" s="261"/>
      <c r="T374" s="262"/>
      <c r="AT374" s="263" t="s">
        <v>148</v>
      </c>
      <c r="AU374" s="263" t="s">
        <v>146</v>
      </c>
      <c r="AV374" s="14" t="s">
        <v>155</v>
      </c>
      <c r="AW374" s="14" t="s">
        <v>37</v>
      </c>
      <c r="AX374" s="14" t="s">
        <v>74</v>
      </c>
      <c r="AY374" s="263" t="s">
        <v>139</v>
      </c>
    </row>
    <row r="375" spans="2:51" s="13" customFormat="1" ht="13.5">
      <c r="B375" s="242"/>
      <c r="C375" s="243"/>
      <c r="D375" s="227" t="s">
        <v>148</v>
      </c>
      <c r="E375" s="244" t="s">
        <v>21</v>
      </c>
      <c r="F375" s="245" t="s">
        <v>252</v>
      </c>
      <c r="G375" s="243"/>
      <c r="H375" s="246" t="s">
        <v>21</v>
      </c>
      <c r="I375" s="247"/>
      <c r="J375" s="243"/>
      <c r="K375" s="243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148</v>
      </c>
      <c r="AU375" s="252" t="s">
        <v>146</v>
      </c>
      <c r="AV375" s="13" t="s">
        <v>82</v>
      </c>
      <c r="AW375" s="13" t="s">
        <v>37</v>
      </c>
      <c r="AX375" s="13" t="s">
        <v>74</v>
      </c>
      <c r="AY375" s="252" t="s">
        <v>139</v>
      </c>
    </row>
    <row r="376" spans="2:51" s="11" customFormat="1" ht="13.5">
      <c r="B376" s="205"/>
      <c r="C376" s="206"/>
      <c r="D376" s="227" t="s">
        <v>148</v>
      </c>
      <c r="E376" s="228" t="s">
        <v>21</v>
      </c>
      <c r="F376" s="229" t="s">
        <v>253</v>
      </c>
      <c r="G376" s="206"/>
      <c r="H376" s="230">
        <v>232.76</v>
      </c>
      <c r="I376" s="211"/>
      <c r="J376" s="206"/>
      <c r="K376" s="206"/>
      <c r="L376" s="212"/>
      <c r="M376" s="213"/>
      <c r="N376" s="214"/>
      <c r="O376" s="214"/>
      <c r="P376" s="214"/>
      <c r="Q376" s="214"/>
      <c r="R376" s="214"/>
      <c r="S376" s="214"/>
      <c r="T376" s="215"/>
      <c r="AT376" s="216" t="s">
        <v>148</v>
      </c>
      <c r="AU376" s="216" t="s">
        <v>146</v>
      </c>
      <c r="AV376" s="11" t="s">
        <v>146</v>
      </c>
      <c r="AW376" s="11" t="s">
        <v>37</v>
      </c>
      <c r="AX376" s="11" t="s">
        <v>74</v>
      </c>
      <c r="AY376" s="216" t="s">
        <v>139</v>
      </c>
    </row>
    <row r="377" spans="2:51" s="11" customFormat="1" ht="13.5">
      <c r="B377" s="205"/>
      <c r="C377" s="206"/>
      <c r="D377" s="227" t="s">
        <v>148</v>
      </c>
      <c r="E377" s="228" t="s">
        <v>21</v>
      </c>
      <c r="F377" s="229" t="s">
        <v>254</v>
      </c>
      <c r="G377" s="206"/>
      <c r="H377" s="230">
        <v>15.404999999999999</v>
      </c>
      <c r="I377" s="211"/>
      <c r="J377" s="206"/>
      <c r="K377" s="206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148</v>
      </c>
      <c r="AU377" s="216" t="s">
        <v>146</v>
      </c>
      <c r="AV377" s="11" t="s">
        <v>146</v>
      </c>
      <c r="AW377" s="11" t="s">
        <v>37</v>
      </c>
      <c r="AX377" s="11" t="s">
        <v>74</v>
      </c>
      <c r="AY377" s="216" t="s">
        <v>139</v>
      </c>
    </row>
    <row r="378" spans="2:51" s="11" customFormat="1" ht="13.5">
      <c r="B378" s="205"/>
      <c r="C378" s="206"/>
      <c r="D378" s="227" t="s">
        <v>148</v>
      </c>
      <c r="E378" s="228" t="s">
        <v>21</v>
      </c>
      <c r="F378" s="229" t="s">
        <v>255</v>
      </c>
      <c r="G378" s="206"/>
      <c r="H378" s="230">
        <v>23.125</v>
      </c>
      <c r="I378" s="211"/>
      <c r="J378" s="206"/>
      <c r="K378" s="206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148</v>
      </c>
      <c r="AU378" s="216" t="s">
        <v>146</v>
      </c>
      <c r="AV378" s="11" t="s">
        <v>146</v>
      </c>
      <c r="AW378" s="11" t="s">
        <v>37</v>
      </c>
      <c r="AX378" s="11" t="s">
        <v>74</v>
      </c>
      <c r="AY378" s="216" t="s">
        <v>139</v>
      </c>
    </row>
    <row r="379" spans="2:51" s="11" customFormat="1" ht="13.5">
      <c r="B379" s="205"/>
      <c r="C379" s="206"/>
      <c r="D379" s="227" t="s">
        <v>148</v>
      </c>
      <c r="E379" s="228" t="s">
        <v>21</v>
      </c>
      <c r="F379" s="229" t="s">
        <v>256</v>
      </c>
      <c r="G379" s="206"/>
      <c r="H379" s="230">
        <v>6.21</v>
      </c>
      <c r="I379" s="211"/>
      <c r="J379" s="206"/>
      <c r="K379" s="206"/>
      <c r="L379" s="212"/>
      <c r="M379" s="213"/>
      <c r="N379" s="214"/>
      <c r="O379" s="214"/>
      <c r="P379" s="214"/>
      <c r="Q379" s="214"/>
      <c r="R379" s="214"/>
      <c r="S379" s="214"/>
      <c r="T379" s="215"/>
      <c r="AT379" s="216" t="s">
        <v>148</v>
      </c>
      <c r="AU379" s="216" t="s">
        <v>146</v>
      </c>
      <c r="AV379" s="11" t="s">
        <v>146</v>
      </c>
      <c r="AW379" s="11" t="s">
        <v>37</v>
      </c>
      <c r="AX379" s="11" t="s">
        <v>74</v>
      </c>
      <c r="AY379" s="216" t="s">
        <v>139</v>
      </c>
    </row>
    <row r="380" spans="2:51" s="11" customFormat="1" ht="13.5">
      <c r="B380" s="205"/>
      <c r="C380" s="206"/>
      <c r="D380" s="227" t="s">
        <v>148</v>
      </c>
      <c r="E380" s="228" t="s">
        <v>21</v>
      </c>
      <c r="F380" s="229" t="s">
        <v>257</v>
      </c>
      <c r="G380" s="206"/>
      <c r="H380" s="230">
        <v>1.875</v>
      </c>
      <c r="I380" s="211"/>
      <c r="J380" s="206"/>
      <c r="K380" s="206"/>
      <c r="L380" s="212"/>
      <c r="M380" s="213"/>
      <c r="N380" s="214"/>
      <c r="O380" s="214"/>
      <c r="P380" s="214"/>
      <c r="Q380" s="214"/>
      <c r="R380" s="214"/>
      <c r="S380" s="214"/>
      <c r="T380" s="215"/>
      <c r="AT380" s="216" t="s">
        <v>148</v>
      </c>
      <c r="AU380" s="216" t="s">
        <v>146</v>
      </c>
      <c r="AV380" s="11" t="s">
        <v>146</v>
      </c>
      <c r="AW380" s="11" t="s">
        <v>37</v>
      </c>
      <c r="AX380" s="11" t="s">
        <v>74</v>
      </c>
      <c r="AY380" s="216" t="s">
        <v>139</v>
      </c>
    </row>
    <row r="381" spans="2:51" s="11" customFormat="1" ht="13.5">
      <c r="B381" s="205"/>
      <c r="C381" s="206"/>
      <c r="D381" s="227" t="s">
        <v>148</v>
      </c>
      <c r="E381" s="228" t="s">
        <v>21</v>
      </c>
      <c r="F381" s="229" t="s">
        <v>258</v>
      </c>
      <c r="G381" s="206"/>
      <c r="H381" s="230">
        <v>1</v>
      </c>
      <c r="I381" s="211"/>
      <c r="J381" s="206"/>
      <c r="K381" s="206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148</v>
      </c>
      <c r="AU381" s="216" t="s">
        <v>146</v>
      </c>
      <c r="AV381" s="11" t="s">
        <v>146</v>
      </c>
      <c r="AW381" s="11" t="s">
        <v>37</v>
      </c>
      <c r="AX381" s="11" t="s">
        <v>74</v>
      </c>
      <c r="AY381" s="216" t="s">
        <v>139</v>
      </c>
    </row>
    <row r="382" spans="2:51" s="11" customFormat="1" ht="13.5">
      <c r="B382" s="205"/>
      <c r="C382" s="206"/>
      <c r="D382" s="227" t="s">
        <v>148</v>
      </c>
      <c r="E382" s="228" t="s">
        <v>21</v>
      </c>
      <c r="F382" s="229" t="s">
        <v>259</v>
      </c>
      <c r="G382" s="206"/>
      <c r="H382" s="230">
        <v>-1.1200000000000001</v>
      </c>
      <c r="I382" s="211"/>
      <c r="J382" s="206"/>
      <c r="K382" s="206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148</v>
      </c>
      <c r="AU382" s="216" t="s">
        <v>146</v>
      </c>
      <c r="AV382" s="11" t="s">
        <v>146</v>
      </c>
      <c r="AW382" s="11" t="s">
        <v>37</v>
      </c>
      <c r="AX382" s="11" t="s">
        <v>74</v>
      </c>
      <c r="AY382" s="216" t="s">
        <v>139</v>
      </c>
    </row>
    <row r="383" spans="2:51" s="11" customFormat="1" ht="13.5">
      <c r="B383" s="205"/>
      <c r="C383" s="206"/>
      <c r="D383" s="227" t="s">
        <v>148</v>
      </c>
      <c r="E383" s="228" t="s">
        <v>21</v>
      </c>
      <c r="F383" s="229" t="s">
        <v>250</v>
      </c>
      <c r="G383" s="206"/>
      <c r="H383" s="230">
        <v>-2.88</v>
      </c>
      <c r="I383" s="211"/>
      <c r="J383" s="206"/>
      <c r="K383" s="206"/>
      <c r="L383" s="212"/>
      <c r="M383" s="213"/>
      <c r="N383" s="214"/>
      <c r="O383" s="214"/>
      <c r="P383" s="214"/>
      <c r="Q383" s="214"/>
      <c r="R383" s="214"/>
      <c r="S383" s="214"/>
      <c r="T383" s="215"/>
      <c r="AT383" s="216" t="s">
        <v>148</v>
      </c>
      <c r="AU383" s="216" t="s">
        <v>146</v>
      </c>
      <c r="AV383" s="11" t="s">
        <v>146</v>
      </c>
      <c r="AW383" s="11" t="s">
        <v>37</v>
      </c>
      <c r="AX383" s="11" t="s">
        <v>74</v>
      </c>
      <c r="AY383" s="216" t="s">
        <v>139</v>
      </c>
    </row>
    <row r="384" spans="2:51" s="11" customFormat="1" ht="13.5">
      <c r="B384" s="205"/>
      <c r="C384" s="206"/>
      <c r="D384" s="227" t="s">
        <v>148</v>
      </c>
      <c r="E384" s="228" t="s">
        <v>21</v>
      </c>
      <c r="F384" s="229" t="s">
        <v>260</v>
      </c>
      <c r="G384" s="206"/>
      <c r="H384" s="230">
        <v>-2.64</v>
      </c>
      <c r="I384" s="211"/>
      <c r="J384" s="206"/>
      <c r="K384" s="206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148</v>
      </c>
      <c r="AU384" s="216" t="s">
        <v>146</v>
      </c>
      <c r="AV384" s="11" t="s">
        <v>146</v>
      </c>
      <c r="AW384" s="11" t="s">
        <v>37</v>
      </c>
      <c r="AX384" s="11" t="s">
        <v>74</v>
      </c>
      <c r="AY384" s="216" t="s">
        <v>139</v>
      </c>
    </row>
    <row r="385" spans="2:51" s="11" customFormat="1" ht="13.5">
      <c r="B385" s="205"/>
      <c r="C385" s="206"/>
      <c r="D385" s="227" t="s">
        <v>148</v>
      </c>
      <c r="E385" s="228" t="s">
        <v>21</v>
      </c>
      <c r="F385" s="229" t="s">
        <v>261</v>
      </c>
      <c r="G385" s="206"/>
      <c r="H385" s="230">
        <v>-3.3</v>
      </c>
      <c r="I385" s="211"/>
      <c r="J385" s="206"/>
      <c r="K385" s="206"/>
      <c r="L385" s="212"/>
      <c r="M385" s="213"/>
      <c r="N385" s="214"/>
      <c r="O385" s="214"/>
      <c r="P385" s="214"/>
      <c r="Q385" s="214"/>
      <c r="R385" s="214"/>
      <c r="S385" s="214"/>
      <c r="T385" s="215"/>
      <c r="AT385" s="216" t="s">
        <v>148</v>
      </c>
      <c r="AU385" s="216" t="s">
        <v>146</v>
      </c>
      <c r="AV385" s="11" t="s">
        <v>146</v>
      </c>
      <c r="AW385" s="11" t="s">
        <v>37</v>
      </c>
      <c r="AX385" s="11" t="s">
        <v>74</v>
      </c>
      <c r="AY385" s="216" t="s">
        <v>139</v>
      </c>
    </row>
    <row r="386" spans="2:51" s="11" customFormat="1" ht="13.5">
      <c r="B386" s="205"/>
      <c r="C386" s="206"/>
      <c r="D386" s="227" t="s">
        <v>148</v>
      </c>
      <c r="E386" s="228" t="s">
        <v>21</v>
      </c>
      <c r="F386" s="229" t="s">
        <v>262</v>
      </c>
      <c r="G386" s="206"/>
      <c r="H386" s="230">
        <v>-5.52</v>
      </c>
      <c r="I386" s="211"/>
      <c r="J386" s="206"/>
      <c r="K386" s="206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148</v>
      </c>
      <c r="AU386" s="216" t="s">
        <v>146</v>
      </c>
      <c r="AV386" s="11" t="s">
        <v>146</v>
      </c>
      <c r="AW386" s="11" t="s">
        <v>37</v>
      </c>
      <c r="AX386" s="11" t="s">
        <v>74</v>
      </c>
      <c r="AY386" s="216" t="s">
        <v>139</v>
      </c>
    </row>
    <row r="387" spans="2:51" s="11" customFormat="1" ht="13.5">
      <c r="B387" s="205"/>
      <c r="C387" s="206"/>
      <c r="D387" s="227" t="s">
        <v>148</v>
      </c>
      <c r="E387" s="228" t="s">
        <v>21</v>
      </c>
      <c r="F387" s="229" t="s">
        <v>263</v>
      </c>
      <c r="G387" s="206"/>
      <c r="H387" s="230">
        <v>-4.5999999999999996</v>
      </c>
      <c r="I387" s="211"/>
      <c r="J387" s="206"/>
      <c r="K387" s="206"/>
      <c r="L387" s="212"/>
      <c r="M387" s="213"/>
      <c r="N387" s="214"/>
      <c r="O387" s="214"/>
      <c r="P387" s="214"/>
      <c r="Q387" s="214"/>
      <c r="R387" s="214"/>
      <c r="S387" s="214"/>
      <c r="T387" s="215"/>
      <c r="AT387" s="216" t="s">
        <v>148</v>
      </c>
      <c r="AU387" s="216" t="s">
        <v>146</v>
      </c>
      <c r="AV387" s="11" t="s">
        <v>146</v>
      </c>
      <c r="AW387" s="11" t="s">
        <v>37</v>
      </c>
      <c r="AX387" s="11" t="s">
        <v>74</v>
      </c>
      <c r="AY387" s="216" t="s">
        <v>139</v>
      </c>
    </row>
    <row r="388" spans="2:51" s="11" customFormat="1" ht="13.5">
      <c r="B388" s="205"/>
      <c r="C388" s="206"/>
      <c r="D388" s="227" t="s">
        <v>148</v>
      </c>
      <c r="E388" s="228" t="s">
        <v>21</v>
      </c>
      <c r="F388" s="229" t="s">
        <v>264</v>
      </c>
      <c r="G388" s="206"/>
      <c r="H388" s="230">
        <v>-4.2</v>
      </c>
      <c r="I388" s="211"/>
      <c r="J388" s="206"/>
      <c r="K388" s="206"/>
      <c r="L388" s="212"/>
      <c r="M388" s="213"/>
      <c r="N388" s="214"/>
      <c r="O388" s="214"/>
      <c r="P388" s="214"/>
      <c r="Q388" s="214"/>
      <c r="R388" s="214"/>
      <c r="S388" s="214"/>
      <c r="T388" s="215"/>
      <c r="AT388" s="216" t="s">
        <v>148</v>
      </c>
      <c r="AU388" s="216" t="s">
        <v>146</v>
      </c>
      <c r="AV388" s="11" t="s">
        <v>146</v>
      </c>
      <c r="AW388" s="11" t="s">
        <v>37</v>
      </c>
      <c r="AX388" s="11" t="s">
        <v>74</v>
      </c>
      <c r="AY388" s="216" t="s">
        <v>139</v>
      </c>
    </row>
    <row r="389" spans="2:51" s="14" customFormat="1" ht="13.5">
      <c r="B389" s="253"/>
      <c r="C389" s="254"/>
      <c r="D389" s="227" t="s">
        <v>148</v>
      </c>
      <c r="E389" s="255" t="s">
        <v>21</v>
      </c>
      <c r="F389" s="256" t="s">
        <v>251</v>
      </c>
      <c r="G389" s="254"/>
      <c r="H389" s="257">
        <v>256.11500000000001</v>
      </c>
      <c r="I389" s="258"/>
      <c r="J389" s="254"/>
      <c r="K389" s="254"/>
      <c r="L389" s="259"/>
      <c r="M389" s="260"/>
      <c r="N389" s="261"/>
      <c r="O389" s="261"/>
      <c r="P389" s="261"/>
      <c r="Q389" s="261"/>
      <c r="R389" s="261"/>
      <c r="S389" s="261"/>
      <c r="T389" s="262"/>
      <c r="AT389" s="263" t="s">
        <v>148</v>
      </c>
      <c r="AU389" s="263" t="s">
        <v>146</v>
      </c>
      <c r="AV389" s="14" t="s">
        <v>155</v>
      </c>
      <c r="AW389" s="14" t="s">
        <v>37</v>
      </c>
      <c r="AX389" s="14" t="s">
        <v>74</v>
      </c>
      <c r="AY389" s="263" t="s">
        <v>139</v>
      </c>
    </row>
    <row r="390" spans="2:51" s="13" customFormat="1" ht="13.5">
      <c r="B390" s="242"/>
      <c r="C390" s="243"/>
      <c r="D390" s="227" t="s">
        <v>148</v>
      </c>
      <c r="E390" s="244" t="s">
        <v>21</v>
      </c>
      <c r="F390" s="245" t="s">
        <v>265</v>
      </c>
      <c r="G390" s="243"/>
      <c r="H390" s="246" t="s">
        <v>21</v>
      </c>
      <c r="I390" s="247"/>
      <c r="J390" s="243"/>
      <c r="K390" s="243"/>
      <c r="L390" s="248"/>
      <c r="M390" s="249"/>
      <c r="N390" s="250"/>
      <c r="O390" s="250"/>
      <c r="P390" s="250"/>
      <c r="Q390" s="250"/>
      <c r="R390" s="250"/>
      <c r="S390" s="250"/>
      <c r="T390" s="251"/>
      <c r="AT390" s="252" t="s">
        <v>148</v>
      </c>
      <c r="AU390" s="252" t="s">
        <v>146</v>
      </c>
      <c r="AV390" s="13" t="s">
        <v>82</v>
      </c>
      <c r="AW390" s="13" t="s">
        <v>37</v>
      </c>
      <c r="AX390" s="13" t="s">
        <v>74</v>
      </c>
      <c r="AY390" s="252" t="s">
        <v>139</v>
      </c>
    </row>
    <row r="391" spans="2:51" s="11" customFormat="1" ht="13.5">
      <c r="B391" s="205"/>
      <c r="C391" s="206"/>
      <c r="D391" s="227" t="s">
        <v>148</v>
      </c>
      <c r="E391" s="228" t="s">
        <v>21</v>
      </c>
      <c r="F391" s="229" t="s">
        <v>266</v>
      </c>
      <c r="G391" s="206"/>
      <c r="H391" s="230">
        <v>63.593000000000004</v>
      </c>
      <c r="I391" s="211"/>
      <c r="J391" s="206"/>
      <c r="K391" s="206"/>
      <c r="L391" s="212"/>
      <c r="M391" s="213"/>
      <c r="N391" s="214"/>
      <c r="O391" s="214"/>
      <c r="P391" s="214"/>
      <c r="Q391" s="214"/>
      <c r="R391" s="214"/>
      <c r="S391" s="214"/>
      <c r="T391" s="215"/>
      <c r="AT391" s="216" t="s">
        <v>148</v>
      </c>
      <c r="AU391" s="216" t="s">
        <v>146</v>
      </c>
      <c r="AV391" s="11" t="s">
        <v>146</v>
      </c>
      <c r="AW391" s="11" t="s">
        <v>37</v>
      </c>
      <c r="AX391" s="11" t="s">
        <v>74</v>
      </c>
      <c r="AY391" s="216" t="s">
        <v>139</v>
      </c>
    </row>
    <row r="392" spans="2:51" s="11" customFormat="1" ht="13.5">
      <c r="B392" s="205"/>
      <c r="C392" s="206"/>
      <c r="D392" s="227" t="s">
        <v>148</v>
      </c>
      <c r="E392" s="228" t="s">
        <v>21</v>
      </c>
      <c r="F392" s="229" t="s">
        <v>267</v>
      </c>
      <c r="G392" s="206"/>
      <c r="H392" s="230">
        <v>226.733</v>
      </c>
      <c r="I392" s="211"/>
      <c r="J392" s="206"/>
      <c r="K392" s="206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148</v>
      </c>
      <c r="AU392" s="216" t="s">
        <v>146</v>
      </c>
      <c r="AV392" s="11" t="s">
        <v>146</v>
      </c>
      <c r="AW392" s="11" t="s">
        <v>37</v>
      </c>
      <c r="AX392" s="11" t="s">
        <v>74</v>
      </c>
      <c r="AY392" s="216" t="s">
        <v>139</v>
      </c>
    </row>
    <row r="393" spans="2:51" s="11" customFormat="1" ht="13.5">
      <c r="B393" s="205"/>
      <c r="C393" s="206"/>
      <c r="D393" s="227" t="s">
        <v>148</v>
      </c>
      <c r="E393" s="228" t="s">
        <v>21</v>
      </c>
      <c r="F393" s="229" t="s">
        <v>268</v>
      </c>
      <c r="G393" s="206"/>
      <c r="H393" s="230">
        <v>17.143999999999998</v>
      </c>
      <c r="I393" s="211"/>
      <c r="J393" s="206"/>
      <c r="K393" s="206"/>
      <c r="L393" s="212"/>
      <c r="M393" s="213"/>
      <c r="N393" s="214"/>
      <c r="O393" s="214"/>
      <c r="P393" s="214"/>
      <c r="Q393" s="214"/>
      <c r="R393" s="214"/>
      <c r="S393" s="214"/>
      <c r="T393" s="215"/>
      <c r="AT393" s="216" t="s">
        <v>148</v>
      </c>
      <c r="AU393" s="216" t="s">
        <v>146</v>
      </c>
      <c r="AV393" s="11" t="s">
        <v>146</v>
      </c>
      <c r="AW393" s="11" t="s">
        <v>37</v>
      </c>
      <c r="AX393" s="11" t="s">
        <v>74</v>
      </c>
      <c r="AY393" s="216" t="s">
        <v>139</v>
      </c>
    </row>
    <row r="394" spans="2:51" s="11" customFormat="1" ht="13.5">
      <c r="B394" s="205"/>
      <c r="C394" s="206"/>
      <c r="D394" s="227" t="s">
        <v>148</v>
      </c>
      <c r="E394" s="228" t="s">
        <v>21</v>
      </c>
      <c r="F394" s="229" t="s">
        <v>269</v>
      </c>
      <c r="G394" s="206"/>
      <c r="H394" s="230">
        <v>-2.16</v>
      </c>
      <c r="I394" s="211"/>
      <c r="J394" s="206"/>
      <c r="K394" s="206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148</v>
      </c>
      <c r="AU394" s="216" t="s">
        <v>146</v>
      </c>
      <c r="AV394" s="11" t="s">
        <v>146</v>
      </c>
      <c r="AW394" s="11" t="s">
        <v>37</v>
      </c>
      <c r="AX394" s="11" t="s">
        <v>74</v>
      </c>
      <c r="AY394" s="216" t="s">
        <v>139</v>
      </c>
    </row>
    <row r="395" spans="2:51" s="11" customFormat="1" ht="13.5">
      <c r="B395" s="205"/>
      <c r="C395" s="206"/>
      <c r="D395" s="227" t="s">
        <v>148</v>
      </c>
      <c r="E395" s="228" t="s">
        <v>21</v>
      </c>
      <c r="F395" s="229" t="s">
        <v>270</v>
      </c>
      <c r="G395" s="206"/>
      <c r="H395" s="230">
        <v>-1.2</v>
      </c>
      <c r="I395" s="211"/>
      <c r="J395" s="206"/>
      <c r="K395" s="206"/>
      <c r="L395" s="212"/>
      <c r="M395" s="213"/>
      <c r="N395" s="214"/>
      <c r="O395" s="214"/>
      <c r="P395" s="214"/>
      <c r="Q395" s="214"/>
      <c r="R395" s="214"/>
      <c r="S395" s="214"/>
      <c r="T395" s="215"/>
      <c r="AT395" s="216" t="s">
        <v>148</v>
      </c>
      <c r="AU395" s="216" t="s">
        <v>146</v>
      </c>
      <c r="AV395" s="11" t="s">
        <v>146</v>
      </c>
      <c r="AW395" s="11" t="s">
        <v>37</v>
      </c>
      <c r="AX395" s="11" t="s">
        <v>74</v>
      </c>
      <c r="AY395" s="216" t="s">
        <v>139</v>
      </c>
    </row>
    <row r="396" spans="2:51" s="11" customFormat="1" ht="13.5">
      <c r="B396" s="205"/>
      <c r="C396" s="206"/>
      <c r="D396" s="227" t="s">
        <v>148</v>
      </c>
      <c r="E396" s="228" t="s">
        <v>21</v>
      </c>
      <c r="F396" s="229" t="s">
        <v>271</v>
      </c>
      <c r="G396" s="206"/>
      <c r="H396" s="230">
        <v>-2.919</v>
      </c>
      <c r="I396" s="211"/>
      <c r="J396" s="206"/>
      <c r="K396" s="206"/>
      <c r="L396" s="212"/>
      <c r="M396" s="213"/>
      <c r="N396" s="214"/>
      <c r="O396" s="214"/>
      <c r="P396" s="214"/>
      <c r="Q396" s="214"/>
      <c r="R396" s="214"/>
      <c r="S396" s="214"/>
      <c r="T396" s="215"/>
      <c r="AT396" s="216" t="s">
        <v>148</v>
      </c>
      <c r="AU396" s="216" t="s">
        <v>146</v>
      </c>
      <c r="AV396" s="11" t="s">
        <v>146</v>
      </c>
      <c r="AW396" s="11" t="s">
        <v>37</v>
      </c>
      <c r="AX396" s="11" t="s">
        <v>74</v>
      </c>
      <c r="AY396" s="216" t="s">
        <v>139</v>
      </c>
    </row>
    <row r="397" spans="2:51" s="11" customFormat="1" ht="13.5">
      <c r="B397" s="205"/>
      <c r="C397" s="206"/>
      <c r="D397" s="227" t="s">
        <v>148</v>
      </c>
      <c r="E397" s="228" t="s">
        <v>21</v>
      </c>
      <c r="F397" s="229" t="s">
        <v>272</v>
      </c>
      <c r="G397" s="206"/>
      <c r="H397" s="230">
        <v>-1.08</v>
      </c>
      <c r="I397" s="211"/>
      <c r="J397" s="206"/>
      <c r="K397" s="206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148</v>
      </c>
      <c r="AU397" s="216" t="s">
        <v>146</v>
      </c>
      <c r="AV397" s="11" t="s">
        <v>146</v>
      </c>
      <c r="AW397" s="11" t="s">
        <v>37</v>
      </c>
      <c r="AX397" s="11" t="s">
        <v>74</v>
      </c>
      <c r="AY397" s="216" t="s">
        <v>139</v>
      </c>
    </row>
    <row r="398" spans="2:51" s="11" customFormat="1" ht="13.5">
      <c r="B398" s="205"/>
      <c r="C398" s="206"/>
      <c r="D398" s="227" t="s">
        <v>148</v>
      </c>
      <c r="E398" s="228" t="s">
        <v>21</v>
      </c>
      <c r="F398" s="229" t="s">
        <v>273</v>
      </c>
      <c r="G398" s="206"/>
      <c r="H398" s="230">
        <v>-2.5630000000000002</v>
      </c>
      <c r="I398" s="211"/>
      <c r="J398" s="206"/>
      <c r="K398" s="206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148</v>
      </c>
      <c r="AU398" s="216" t="s">
        <v>146</v>
      </c>
      <c r="AV398" s="11" t="s">
        <v>146</v>
      </c>
      <c r="AW398" s="11" t="s">
        <v>37</v>
      </c>
      <c r="AX398" s="11" t="s">
        <v>74</v>
      </c>
      <c r="AY398" s="216" t="s">
        <v>139</v>
      </c>
    </row>
    <row r="399" spans="2:51" s="11" customFormat="1" ht="13.5">
      <c r="B399" s="205"/>
      <c r="C399" s="206"/>
      <c r="D399" s="227" t="s">
        <v>148</v>
      </c>
      <c r="E399" s="228" t="s">
        <v>21</v>
      </c>
      <c r="F399" s="229" t="s">
        <v>274</v>
      </c>
      <c r="G399" s="206"/>
      <c r="H399" s="230">
        <v>-2.76</v>
      </c>
      <c r="I399" s="211"/>
      <c r="J399" s="206"/>
      <c r="K399" s="206"/>
      <c r="L399" s="212"/>
      <c r="M399" s="213"/>
      <c r="N399" s="214"/>
      <c r="O399" s="214"/>
      <c r="P399" s="214"/>
      <c r="Q399" s="214"/>
      <c r="R399" s="214"/>
      <c r="S399" s="214"/>
      <c r="T399" s="215"/>
      <c r="AT399" s="216" t="s">
        <v>148</v>
      </c>
      <c r="AU399" s="216" t="s">
        <v>146</v>
      </c>
      <c r="AV399" s="11" t="s">
        <v>146</v>
      </c>
      <c r="AW399" s="11" t="s">
        <v>37</v>
      </c>
      <c r="AX399" s="11" t="s">
        <v>74</v>
      </c>
      <c r="AY399" s="216" t="s">
        <v>139</v>
      </c>
    </row>
    <row r="400" spans="2:51" s="11" customFormat="1" ht="13.5">
      <c r="B400" s="205"/>
      <c r="C400" s="206"/>
      <c r="D400" s="227" t="s">
        <v>148</v>
      </c>
      <c r="E400" s="228" t="s">
        <v>21</v>
      </c>
      <c r="F400" s="229" t="s">
        <v>275</v>
      </c>
      <c r="G400" s="206"/>
      <c r="H400" s="230">
        <v>-1.61</v>
      </c>
      <c r="I400" s="211"/>
      <c r="J400" s="206"/>
      <c r="K400" s="206"/>
      <c r="L400" s="212"/>
      <c r="M400" s="213"/>
      <c r="N400" s="214"/>
      <c r="O400" s="214"/>
      <c r="P400" s="214"/>
      <c r="Q400" s="214"/>
      <c r="R400" s="214"/>
      <c r="S400" s="214"/>
      <c r="T400" s="215"/>
      <c r="AT400" s="216" t="s">
        <v>148</v>
      </c>
      <c r="AU400" s="216" t="s">
        <v>146</v>
      </c>
      <c r="AV400" s="11" t="s">
        <v>146</v>
      </c>
      <c r="AW400" s="11" t="s">
        <v>37</v>
      </c>
      <c r="AX400" s="11" t="s">
        <v>74</v>
      </c>
      <c r="AY400" s="216" t="s">
        <v>139</v>
      </c>
    </row>
    <row r="401" spans="2:51" s="11" customFormat="1" ht="13.5">
      <c r="B401" s="205"/>
      <c r="C401" s="206"/>
      <c r="D401" s="227" t="s">
        <v>148</v>
      </c>
      <c r="E401" s="228" t="s">
        <v>21</v>
      </c>
      <c r="F401" s="229" t="s">
        <v>250</v>
      </c>
      <c r="G401" s="206"/>
      <c r="H401" s="230">
        <v>-2.88</v>
      </c>
      <c r="I401" s="211"/>
      <c r="J401" s="206"/>
      <c r="K401" s="206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148</v>
      </c>
      <c r="AU401" s="216" t="s">
        <v>146</v>
      </c>
      <c r="AV401" s="11" t="s">
        <v>146</v>
      </c>
      <c r="AW401" s="11" t="s">
        <v>37</v>
      </c>
      <c r="AX401" s="11" t="s">
        <v>74</v>
      </c>
      <c r="AY401" s="216" t="s">
        <v>139</v>
      </c>
    </row>
    <row r="402" spans="2:51" s="11" customFormat="1" ht="13.5">
      <c r="B402" s="205"/>
      <c r="C402" s="206"/>
      <c r="D402" s="227" t="s">
        <v>148</v>
      </c>
      <c r="E402" s="228" t="s">
        <v>21</v>
      </c>
      <c r="F402" s="229" t="s">
        <v>276</v>
      </c>
      <c r="G402" s="206"/>
      <c r="H402" s="230">
        <v>-1.44</v>
      </c>
      <c r="I402" s="211"/>
      <c r="J402" s="206"/>
      <c r="K402" s="206"/>
      <c r="L402" s="212"/>
      <c r="M402" s="213"/>
      <c r="N402" s="214"/>
      <c r="O402" s="214"/>
      <c r="P402" s="214"/>
      <c r="Q402" s="214"/>
      <c r="R402" s="214"/>
      <c r="S402" s="214"/>
      <c r="T402" s="215"/>
      <c r="AT402" s="216" t="s">
        <v>148</v>
      </c>
      <c r="AU402" s="216" t="s">
        <v>146</v>
      </c>
      <c r="AV402" s="11" t="s">
        <v>146</v>
      </c>
      <c r="AW402" s="11" t="s">
        <v>37</v>
      </c>
      <c r="AX402" s="11" t="s">
        <v>74</v>
      </c>
      <c r="AY402" s="216" t="s">
        <v>139</v>
      </c>
    </row>
    <row r="403" spans="2:51" s="11" customFormat="1" ht="13.5">
      <c r="B403" s="205"/>
      <c r="C403" s="206"/>
      <c r="D403" s="227" t="s">
        <v>148</v>
      </c>
      <c r="E403" s="228" t="s">
        <v>21</v>
      </c>
      <c r="F403" s="229" t="s">
        <v>277</v>
      </c>
      <c r="G403" s="206"/>
      <c r="H403" s="230">
        <v>-1.32</v>
      </c>
      <c r="I403" s="211"/>
      <c r="J403" s="206"/>
      <c r="K403" s="206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148</v>
      </c>
      <c r="AU403" s="216" t="s">
        <v>146</v>
      </c>
      <c r="AV403" s="11" t="s">
        <v>146</v>
      </c>
      <c r="AW403" s="11" t="s">
        <v>37</v>
      </c>
      <c r="AX403" s="11" t="s">
        <v>74</v>
      </c>
      <c r="AY403" s="216" t="s">
        <v>139</v>
      </c>
    </row>
    <row r="404" spans="2:51" s="11" customFormat="1" ht="13.5">
      <c r="B404" s="205"/>
      <c r="C404" s="206"/>
      <c r="D404" s="227" t="s">
        <v>148</v>
      </c>
      <c r="E404" s="228" t="s">
        <v>21</v>
      </c>
      <c r="F404" s="229" t="s">
        <v>250</v>
      </c>
      <c r="G404" s="206"/>
      <c r="H404" s="230">
        <v>-2.88</v>
      </c>
      <c r="I404" s="211"/>
      <c r="J404" s="206"/>
      <c r="K404" s="206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148</v>
      </c>
      <c r="AU404" s="216" t="s">
        <v>146</v>
      </c>
      <c r="AV404" s="11" t="s">
        <v>146</v>
      </c>
      <c r="AW404" s="11" t="s">
        <v>37</v>
      </c>
      <c r="AX404" s="11" t="s">
        <v>74</v>
      </c>
      <c r="AY404" s="216" t="s">
        <v>139</v>
      </c>
    </row>
    <row r="405" spans="2:51" s="11" customFormat="1" ht="13.5">
      <c r="B405" s="205"/>
      <c r="C405" s="206"/>
      <c r="D405" s="227" t="s">
        <v>148</v>
      </c>
      <c r="E405" s="228" t="s">
        <v>21</v>
      </c>
      <c r="F405" s="229" t="s">
        <v>278</v>
      </c>
      <c r="G405" s="206"/>
      <c r="H405" s="230">
        <v>-1.26</v>
      </c>
      <c r="I405" s="211"/>
      <c r="J405" s="206"/>
      <c r="K405" s="206"/>
      <c r="L405" s="212"/>
      <c r="M405" s="213"/>
      <c r="N405" s="214"/>
      <c r="O405" s="214"/>
      <c r="P405" s="214"/>
      <c r="Q405" s="214"/>
      <c r="R405" s="214"/>
      <c r="S405" s="214"/>
      <c r="T405" s="215"/>
      <c r="AT405" s="216" t="s">
        <v>148</v>
      </c>
      <c r="AU405" s="216" t="s">
        <v>146</v>
      </c>
      <c r="AV405" s="11" t="s">
        <v>146</v>
      </c>
      <c r="AW405" s="11" t="s">
        <v>37</v>
      </c>
      <c r="AX405" s="11" t="s">
        <v>74</v>
      </c>
      <c r="AY405" s="216" t="s">
        <v>139</v>
      </c>
    </row>
    <row r="406" spans="2:51" s="11" customFormat="1" ht="13.5">
      <c r="B406" s="205"/>
      <c r="C406" s="206"/>
      <c r="D406" s="227" t="s">
        <v>148</v>
      </c>
      <c r="E406" s="228" t="s">
        <v>21</v>
      </c>
      <c r="F406" s="229" t="s">
        <v>279</v>
      </c>
      <c r="G406" s="206"/>
      <c r="H406" s="230">
        <v>-1.08</v>
      </c>
      <c r="I406" s="211"/>
      <c r="J406" s="206"/>
      <c r="K406" s="206"/>
      <c r="L406" s="212"/>
      <c r="M406" s="213"/>
      <c r="N406" s="214"/>
      <c r="O406" s="214"/>
      <c r="P406" s="214"/>
      <c r="Q406" s="214"/>
      <c r="R406" s="214"/>
      <c r="S406" s="214"/>
      <c r="T406" s="215"/>
      <c r="AT406" s="216" t="s">
        <v>148</v>
      </c>
      <c r="AU406" s="216" t="s">
        <v>146</v>
      </c>
      <c r="AV406" s="11" t="s">
        <v>146</v>
      </c>
      <c r="AW406" s="11" t="s">
        <v>37</v>
      </c>
      <c r="AX406" s="11" t="s">
        <v>74</v>
      </c>
      <c r="AY406" s="216" t="s">
        <v>139</v>
      </c>
    </row>
    <row r="407" spans="2:51" s="14" customFormat="1" ht="13.5">
      <c r="B407" s="253"/>
      <c r="C407" s="254"/>
      <c r="D407" s="227" t="s">
        <v>148</v>
      </c>
      <c r="E407" s="255" t="s">
        <v>21</v>
      </c>
      <c r="F407" s="256" t="s">
        <v>251</v>
      </c>
      <c r="G407" s="254"/>
      <c r="H407" s="257">
        <v>282.31799999999998</v>
      </c>
      <c r="I407" s="258"/>
      <c r="J407" s="254"/>
      <c r="K407" s="254"/>
      <c r="L407" s="259"/>
      <c r="M407" s="260"/>
      <c r="N407" s="261"/>
      <c r="O407" s="261"/>
      <c r="P407" s="261"/>
      <c r="Q407" s="261"/>
      <c r="R407" s="261"/>
      <c r="S407" s="261"/>
      <c r="T407" s="262"/>
      <c r="AT407" s="263" t="s">
        <v>148</v>
      </c>
      <c r="AU407" s="263" t="s">
        <v>146</v>
      </c>
      <c r="AV407" s="14" t="s">
        <v>155</v>
      </c>
      <c r="AW407" s="14" t="s">
        <v>37</v>
      </c>
      <c r="AX407" s="14" t="s">
        <v>74</v>
      </c>
      <c r="AY407" s="263" t="s">
        <v>139</v>
      </c>
    </row>
    <row r="408" spans="2:51" s="13" customFormat="1" ht="13.5">
      <c r="B408" s="242"/>
      <c r="C408" s="243"/>
      <c r="D408" s="227" t="s">
        <v>148</v>
      </c>
      <c r="E408" s="244" t="s">
        <v>21</v>
      </c>
      <c r="F408" s="245" t="s">
        <v>280</v>
      </c>
      <c r="G408" s="243"/>
      <c r="H408" s="246" t="s">
        <v>21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148</v>
      </c>
      <c r="AU408" s="252" t="s">
        <v>146</v>
      </c>
      <c r="AV408" s="13" t="s">
        <v>82</v>
      </c>
      <c r="AW408" s="13" t="s">
        <v>37</v>
      </c>
      <c r="AX408" s="13" t="s">
        <v>74</v>
      </c>
      <c r="AY408" s="252" t="s">
        <v>139</v>
      </c>
    </row>
    <row r="409" spans="2:51" s="11" customFormat="1" ht="13.5">
      <c r="B409" s="205"/>
      <c r="C409" s="206"/>
      <c r="D409" s="227" t="s">
        <v>148</v>
      </c>
      <c r="E409" s="228" t="s">
        <v>21</v>
      </c>
      <c r="F409" s="229" t="s">
        <v>281</v>
      </c>
      <c r="G409" s="206"/>
      <c r="H409" s="230">
        <v>60.9</v>
      </c>
      <c r="I409" s="211"/>
      <c r="J409" s="206"/>
      <c r="K409" s="206"/>
      <c r="L409" s="212"/>
      <c r="M409" s="213"/>
      <c r="N409" s="214"/>
      <c r="O409" s="214"/>
      <c r="P409" s="214"/>
      <c r="Q409" s="214"/>
      <c r="R409" s="214"/>
      <c r="S409" s="214"/>
      <c r="T409" s="215"/>
      <c r="AT409" s="216" t="s">
        <v>148</v>
      </c>
      <c r="AU409" s="216" t="s">
        <v>146</v>
      </c>
      <c r="AV409" s="11" t="s">
        <v>146</v>
      </c>
      <c r="AW409" s="11" t="s">
        <v>37</v>
      </c>
      <c r="AX409" s="11" t="s">
        <v>74</v>
      </c>
      <c r="AY409" s="216" t="s">
        <v>139</v>
      </c>
    </row>
    <row r="410" spans="2:51" s="11" customFormat="1" ht="13.5">
      <c r="B410" s="205"/>
      <c r="C410" s="206"/>
      <c r="D410" s="227" t="s">
        <v>148</v>
      </c>
      <c r="E410" s="228" t="s">
        <v>21</v>
      </c>
      <c r="F410" s="229" t="s">
        <v>282</v>
      </c>
      <c r="G410" s="206"/>
      <c r="H410" s="230">
        <v>137.35</v>
      </c>
      <c r="I410" s="211"/>
      <c r="J410" s="206"/>
      <c r="K410" s="206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148</v>
      </c>
      <c r="AU410" s="216" t="s">
        <v>146</v>
      </c>
      <c r="AV410" s="11" t="s">
        <v>146</v>
      </c>
      <c r="AW410" s="11" t="s">
        <v>37</v>
      </c>
      <c r="AX410" s="11" t="s">
        <v>74</v>
      </c>
      <c r="AY410" s="216" t="s">
        <v>139</v>
      </c>
    </row>
    <row r="411" spans="2:51" s="11" customFormat="1" ht="13.5">
      <c r="B411" s="205"/>
      <c r="C411" s="206"/>
      <c r="D411" s="227" t="s">
        <v>148</v>
      </c>
      <c r="E411" s="228" t="s">
        <v>21</v>
      </c>
      <c r="F411" s="229" t="s">
        <v>283</v>
      </c>
      <c r="G411" s="206"/>
      <c r="H411" s="230">
        <v>36.86</v>
      </c>
      <c r="I411" s="211"/>
      <c r="J411" s="206"/>
      <c r="K411" s="206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148</v>
      </c>
      <c r="AU411" s="216" t="s">
        <v>146</v>
      </c>
      <c r="AV411" s="11" t="s">
        <v>146</v>
      </c>
      <c r="AW411" s="11" t="s">
        <v>37</v>
      </c>
      <c r="AX411" s="11" t="s">
        <v>74</v>
      </c>
      <c r="AY411" s="216" t="s">
        <v>139</v>
      </c>
    </row>
    <row r="412" spans="2:51" s="11" customFormat="1" ht="13.5">
      <c r="B412" s="205"/>
      <c r="C412" s="206"/>
      <c r="D412" s="227" t="s">
        <v>148</v>
      </c>
      <c r="E412" s="228" t="s">
        <v>21</v>
      </c>
      <c r="F412" s="229" t="s">
        <v>284</v>
      </c>
      <c r="G412" s="206"/>
      <c r="H412" s="230">
        <v>7.75</v>
      </c>
      <c r="I412" s="211"/>
      <c r="J412" s="206"/>
      <c r="K412" s="206"/>
      <c r="L412" s="212"/>
      <c r="M412" s="213"/>
      <c r="N412" s="214"/>
      <c r="O412" s="214"/>
      <c r="P412" s="214"/>
      <c r="Q412" s="214"/>
      <c r="R412" s="214"/>
      <c r="S412" s="214"/>
      <c r="T412" s="215"/>
      <c r="AT412" s="216" t="s">
        <v>148</v>
      </c>
      <c r="AU412" s="216" t="s">
        <v>146</v>
      </c>
      <c r="AV412" s="11" t="s">
        <v>146</v>
      </c>
      <c r="AW412" s="11" t="s">
        <v>37</v>
      </c>
      <c r="AX412" s="11" t="s">
        <v>74</v>
      </c>
      <c r="AY412" s="216" t="s">
        <v>139</v>
      </c>
    </row>
    <row r="413" spans="2:51" s="11" customFormat="1" ht="13.5">
      <c r="B413" s="205"/>
      <c r="C413" s="206"/>
      <c r="D413" s="227" t="s">
        <v>148</v>
      </c>
      <c r="E413" s="228" t="s">
        <v>21</v>
      </c>
      <c r="F413" s="229" t="s">
        <v>285</v>
      </c>
      <c r="G413" s="206"/>
      <c r="H413" s="230">
        <v>5.95</v>
      </c>
      <c r="I413" s="211"/>
      <c r="J413" s="206"/>
      <c r="K413" s="206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148</v>
      </c>
      <c r="AU413" s="216" t="s">
        <v>146</v>
      </c>
      <c r="AV413" s="11" t="s">
        <v>146</v>
      </c>
      <c r="AW413" s="11" t="s">
        <v>37</v>
      </c>
      <c r="AX413" s="11" t="s">
        <v>74</v>
      </c>
      <c r="AY413" s="216" t="s">
        <v>139</v>
      </c>
    </row>
    <row r="414" spans="2:51" s="11" customFormat="1" ht="13.5">
      <c r="B414" s="205"/>
      <c r="C414" s="206"/>
      <c r="D414" s="227" t="s">
        <v>148</v>
      </c>
      <c r="E414" s="228" t="s">
        <v>21</v>
      </c>
      <c r="F414" s="229" t="s">
        <v>286</v>
      </c>
      <c r="G414" s="206"/>
      <c r="H414" s="230">
        <v>9</v>
      </c>
      <c r="I414" s="211"/>
      <c r="J414" s="206"/>
      <c r="K414" s="206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148</v>
      </c>
      <c r="AU414" s="216" t="s">
        <v>146</v>
      </c>
      <c r="AV414" s="11" t="s">
        <v>146</v>
      </c>
      <c r="AW414" s="11" t="s">
        <v>37</v>
      </c>
      <c r="AX414" s="11" t="s">
        <v>74</v>
      </c>
      <c r="AY414" s="216" t="s">
        <v>139</v>
      </c>
    </row>
    <row r="415" spans="2:51" s="13" customFormat="1" ht="13.5">
      <c r="B415" s="242"/>
      <c r="C415" s="243"/>
      <c r="D415" s="227" t="s">
        <v>148</v>
      </c>
      <c r="E415" s="244" t="s">
        <v>21</v>
      </c>
      <c r="F415" s="245" t="s">
        <v>287</v>
      </c>
      <c r="G415" s="243"/>
      <c r="H415" s="246" t="s">
        <v>21</v>
      </c>
      <c r="I415" s="247"/>
      <c r="J415" s="243"/>
      <c r="K415" s="243"/>
      <c r="L415" s="248"/>
      <c r="M415" s="249"/>
      <c r="N415" s="250"/>
      <c r="O415" s="250"/>
      <c r="P415" s="250"/>
      <c r="Q415" s="250"/>
      <c r="R415" s="250"/>
      <c r="S415" s="250"/>
      <c r="T415" s="251"/>
      <c r="AT415" s="252" t="s">
        <v>148</v>
      </c>
      <c r="AU415" s="252" t="s">
        <v>146</v>
      </c>
      <c r="AV415" s="13" t="s">
        <v>82</v>
      </c>
      <c r="AW415" s="13" t="s">
        <v>37</v>
      </c>
      <c r="AX415" s="13" t="s">
        <v>74</v>
      </c>
      <c r="AY415" s="252" t="s">
        <v>139</v>
      </c>
    </row>
    <row r="416" spans="2:51" s="11" customFormat="1" ht="13.5">
      <c r="B416" s="205"/>
      <c r="C416" s="206"/>
      <c r="D416" s="227" t="s">
        <v>148</v>
      </c>
      <c r="E416" s="228" t="s">
        <v>21</v>
      </c>
      <c r="F416" s="229" t="s">
        <v>288</v>
      </c>
      <c r="G416" s="206"/>
      <c r="H416" s="230">
        <v>29.15</v>
      </c>
      <c r="I416" s="211"/>
      <c r="J416" s="206"/>
      <c r="K416" s="206"/>
      <c r="L416" s="212"/>
      <c r="M416" s="213"/>
      <c r="N416" s="214"/>
      <c r="O416" s="214"/>
      <c r="P416" s="214"/>
      <c r="Q416" s="214"/>
      <c r="R416" s="214"/>
      <c r="S416" s="214"/>
      <c r="T416" s="215"/>
      <c r="AT416" s="216" t="s">
        <v>148</v>
      </c>
      <c r="AU416" s="216" t="s">
        <v>146</v>
      </c>
      <c r="AV416" s="11" t="s">
        <v>146</v>
      </c>
      <c r="AW416" s="11" t="s">
        <v>37</v>
      </c>
      <c r="AX416" s="11" t="s">
        <v>74</v>
      </c>
      <c r="AY416" s="216" t="s">
        <v>139</v>
      </c>
    </row>
    <row r="417" spans="2:51" s="11" customFormat="1" ht="13.5">
      <c r="B417" s="205"/>
      <c r="C417" s="206"/>
      <c r="D417" s="227" t="s">
        <v>148</v>
      </c>
      <c r="E417" s="228" t="s">
        <v>21</v>
      </c>
      <c r="F417" s="229" t="s">
        <v>243</v>
      </c>
      <c r="G417" s="206"/>
      <c r="H417" s="230">
        <v>-0.63</v>
      </c>
      <c r="I417" s="211"/>
      <c r="J417" s="206"/>
      <c r="K417" s="206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148</v>
      </c>
      <c r="AU417" s="216" t="s">
        <v>146</v>
      </c>
      <c r="AV417" s="11" t="s">
        <v>146</v>
      </c>
      <c r="AW417" s="11" t="s">
        <v>37</v>
      </c>
      <c r="AX417" s="11" t="s">
        <v>74</v>
      </c>
      <c r="AY417" s="216" t="s">
        <v>139</v>
      </c>
    </row>
    <row r="418" spans="2:51" s="11" customFormat="1" ht="13.5">
      <c r="B418" s="205"/>
      <c r="C418" s="206"/>
      <c r="D418" s="227" t="s">
        <v>148</v>
      </c>
      <c r="E418" s="228" t="s">
        <v>21</v>
      </c>
      <c r="F418" s="229" t="s">
        <v>289</v>
      </c>
      <c r="G418" s="206"/>
      <c r="H418" s="230">
        <v>-4.32</v>
      </c>
      <c r="I418" s="211"/>
      <c r="J418" s="206"/>
      <c r="K418" s="206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148</v>
      </c>
      <c r="AU418" s="216" t="s">
        <v>146</v>
      </c>
      <c r="AV418" s="11" t="s">
        <v>146</v>
      </c>
      <c r="AW418" s="11" t="s">
        <v>37</v>
      </c>
      <c r="AX418" s="11" t="s">
        <v>74</v>
      </c>
      <c r="AY418" s="216" t="s">
        <v>139</v>
      </c>
    </row>
    <row r="419" spans="2:51" s="11" customFormat="1" ht="13.5">
      <c r="B419" s="205"/>
      <c r="C419" s="206"/>
      <c r="D419" s="227" t="s">
        <v>148</v>
      </c>
      <c r="E419" s="228" t="s">
        <v>21</v>
      </c>
      <c r="F419" s="229" t="s">
        <v>290</v>
      </c>
      <c r="G419" s="206"/>
      <c r="H419" s="230">
        <v>-5.04</v>
      </c>
      <c r="I419" s="211"/>
      <c r="J419" s="206"/>
      <c r="K419" s="206"/>
      <c r="L419" s="212"/>
      <c r="M419" s="213"/>
      <c r="N419" s="214"/>
      <c r="O419" s="214"/>
      <c r="P419" s="214"/>
      <c r="Q419" s="214"/>
      <c r="R419" s="214"/>
      <c r="S419" s="214"/>
      <c r="T419" s="215"/>
      <c r="AT419" s="216" t="s">
        <v>148</v>
      </c>
      <c r="AU419" s="216" t="s">
        <v>146</v>
      </c>
      <c r="AV419" s="11" t="s">
        <v>146</v>
      </c>
      <c r="AW419" s="11" t="s">
        <v>37</v>
      </c>
      <c r="AX419" s="11" t="s">
        <v>74</v>
      </c>
      <c r="AY419" s="216" t="s">
        <v>139</v>
      </c>
    </row>
    <row r="420" spans="2:51" s="11" customFormat="1" ht="13.5">
      <c r="B420" s="205"/>
      <c r="C420" s="206"/>
      <c r="D420" s="227" t="s">
        <v>148</v>
      </c>
      <c r="E420" s="228" t="s">
        <v>21</v>
      </c>
      <c r="F420" s="229" t="s">
        <v>291</v>
      </c>
      <c r="G420" s="206"/>
      <c r="H420" s="230">
        <v>-2.6</v>
      </c>
      <c r="I420" s="211"/>
      <c r="J420" s="206"/>
      <c r="K420" s="206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148</v>
      </c>
      <c r="AU420" s="216" t="s">
        <v>146</v>
      </c>
      <c r="AV420" s="11" t="s">
        <v>146</v>
      </c>
      <c r="AW420" s="11" t="s">
        <v>37</v>
      </c>
      <c r="AX420" s="11" t="s">
        <v>74</v>
      </c>
      <c r="AY420" s="216" t="s">
        <v>139</v>
      </c>
    </row>
    <row r="421" spans="2:51" s="11" customFormat="1" ht="13.5">
      <c r="B421" s="205"/>
      <c r="C421" s="206"/>
      <c r="D421" s="227" t="s">
        <v>148</v>
      </c>
      <c r="E421" s="228" t="s">
        <v>21</v>
      </c>
      <c r="F421" s="229" t="s">
        <v>292</v>
      </c>
      <c r="G421" s="206"/>
      <c r="H421" s="230">
        <v>-2.1</v>
      </c>
      <c r="I421" s="211"/>
      <c r="J421" s="206"/>
      <c r="K421" s="206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148</v>
      </c>
      <c r="AU421" s="216" t="s">
        <v>146</v>
      </c>
      <c r="AV421" s="11" t="s">
        <v>146</v>
      </c>
      <c r="AW421" s="11" t="s">
        <v>37</v>
      </c>
      <c r="AX421" s="11" t="s">
        <v>74</v>
      </c>
      <c r="AY421" s="216" t="s">
        <v>139</v>
      </c>
    </row>
    <row r="422" spans="2:51" s="11" customFormat="1" ht="13.5">
      <c r="B422" s="205"/>
      <c r="C422" s="206"/>
      <c r="D422" s="227" t="s">
        <v>148</v>
      </c>
      <c r="E422" s="228" t="s">
        <v>21</v>
      </c>
      <c r="F422" s="229" t="s">
        <v>293</v>
      </c>
      <c r="G422" s="206"/>
      <c r="H422" s="230">
        <v>-2.573</v>
      </c>
      <c r="I422" s="211"/>
      <c r="J422" s="206"/>
      <c r="K422" s="206"/>
      <c r="L422" s="212"/>
      <c r="M422" s="213"/>
      <c r="N422" s="214"/>
      <c r="O422" s="214"/>
      <c r="P422" s="214"/>
      <c r="Q422" s="214"/>
      <c r="R422" s="214"/>
      <c r="S422" s="214"/>
      <c r="T422" s="215"/>
      <c r="AT422" s="216" t="s">
        <v>148</v>
      </c>
      <c r="AU422" s="216" t="s">
        <v>146</v>
      </c>
      <c r="AV422" s="11" t="s">
        <v>146</v>
      </c>
      <c r="AW422" s="11" t="s">
        <v>37</v>
      </c>
      <c r="AX422" s="11" t="s">
        <v>74</v>
      </c>
      <c r="AY422" s="216" t="s">
        <v>139</v>
      </c>
    </row>
    <row r="423" spans="2:51" s="11" customFormat="1" ht="13.5">
      <c r="B423" s="205"/>
      <c r="C423" s="206"/>
      <c r="D423" s="227" t="s">
        <v>148</v>
      </c>
      <c r="E423" s="228" t="s">
        <v>21</v>
      </c>
      <c r="F423" s="229" t="s">
        <v>261</v>
      </c>
      <c r="G423" s="206"/>
      <c r="H423" s="230">
        <v>-3.3</v>
      </c>
      <c r="I423" s="211"/>
      <c r="J423" s="206"/>
      <c r="K423" s="206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148</v>
      </c>
      <c r="AU423" s="216" t="s">
        <v>146</v>
      </c>
      <c r="AV423" s="11" t="s">
        <v>146</v>
      </c>
      <c r="AW423" s="11" t="s">
        <v>37</v>
      </c>
      <c r="AX423" s="11" t="s">
        <v>74</v>
      </c>
      <c r="AY423" s="216" t="s">
        <v>139</v>
      </c>
    </row>
    <row r="424" spans="2:51" s="11" customFormat="1" ht="13.5">
      <c r="B424" s="205"/>
      <c r="C424" s="206"/>
      <c r="D424" s="227" t="s">
        <v>148</v>
      </c>
      <c r="E424" s="228" t="s">
        <v>21</v>
      </c>
      <c r="F424" s="229" t="s">
        <v>294</v>
      </c>
      <c r="G424" s="206"/>
      <c r="H424" s="230">
        <v>-4.3049999999999997</v>
      </c>
      <c r="I424" s="211"/>
      <c r="J424" s="206"/>
      <c r="K424" s="206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148</v>
      </c>
      <c r="AU424" s="216" t="s">
        <v>146</v>
      </c>
      <c r="AV424" s="11" t="s">
        <v>146</v>
      </c>
      <c r="AW424" s="11" t="s">
        <v>37</v>
      </c>
      <c r="AX424" s="11" t="s">
        <v>74</v>
      </c>
      <c r="AY424" s="216" t="s">
        <v>139</v>
      </c>
    </row>
    <row r="425" spans="2:51" s="14" customFormat="1" ht="13.5">
      <c r="B425" s="253"/>
      <c r="C425" s="254"/>
      <c r="D425" s="227" t="s">
        <v>148</v>
      </c>
      <c r="E425" s="255" t="s">
        <v>21</v>
      </c>
      <c r="F425" s="256" t="s">
        <v>251</v>
      </c>
      <c r="G425" s="254"/>
      <c r="H425" s="257">
        <v>262.09199999999998</v>
      </c>
      <c r="I425" s="258"/>
      <c r="J425" s="254"/>
      <c r="K425" s="254"/>
      <c r="L425" s="259"/>
      <c r="M425" s="260"/>
      <c r="N425" s="261"/>
      <c r="O425" s="261"/>
      <c r="P425" s="261"/>
      <c r="Q425" s="261"/>
      <c r="R425" s="261"/>
      <c r="S425" s="261"/>
      <c r="T425" s="262"/>
      <c r="AT425" s="263" t="s">
        <v>148</v>
      </c>
      <c r="AU425" s="263" t="s">
        <v>146</v>
      </c>
      <c r="AV425" s="14" t="s">
        <v>155</v>
      </c>
      <c r="AW425" s="14" t="s">
        <v>37</v>
      </c>
      <c r="AX425" s="14" t="s">
        <v>74</v>
      </c>
      <c r="AY425" s="263" t="s">
        <v>139</v>
      </c>
    </row>
    <row r="426" spans="2:51" s="13" customFormat="1" ht="13.5">
      <c r="B426" s="242"/>
      <c r="C426" s="243"/>
      <c r="D426" s="227" t="s">
        <v>148</v>
      </c>
      <c r="E426" s="244" t="s">
        <v>21</v>
      </c>
      <c r="F426" s="245" t="s">
        <v>307</v>
      </c>
      <c r="G426" s="243"/>
      <c r="H426" s="246" t="s">
        <v>21</v>
      </c>
      <c r="I426" s="247"/>
      <c r="J426" s="243"/>
      <c r="K426" s="243"/>
      <c r="L426" s="248"/>
      <c r="M426" s="249"/>
      <c r="N426" s="250"/>
      <c r="O426" s="250"/>
      <c r="P426" s="250"/>
      <c r="Q426" s="250"/>
      <c r="R426" s="250"/>
      <c r="S426" s="250"/>
      <c r="T426" s="251"/>
      <c r="AT426" s="252" t="s">
        <v>148</v>
      </c>
      <c r="AU426" s="252" t="s">
        <v>146</v>
      </c>
      <c r="AV426" s="13" t="s">
        <v>82</v>
      </c>
      <c r="AW426" s="13" t="s">
        <v>37</v>
      </c>
      <c r="AX426" s="13" t="s">
        <v>74</v>
      </c>
      <c r="AY426" s="252" t="s">
        <v>139</v>
      </c>
    </row>
    <row r="427" spans="2:51" s="11" customFormat="1" ht="13.5">
      <c r="B427" s="205"/>
      <c r="C427" s="206"/>
      <c r="D427" s="227" t="s">
        <v>148</v>
      </c>
      <c r="E427" s="228" t="s">
        <v>21</v>
      </c>
      <c r="F427" s="229" t="s">
        <v>308</v>
      </c>
      <c r="G427" s="206"/>
      <c r="H427" s="230">
        <v>-22.068000000000001</v>
      </c>
      <c r="I427" s="211"/>
      <c r="J427" s="206"/>
      <c r="K427" s="206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148</v>
      </c>
      <c r="AU427" s="216" t="s">
        <v>146</v>
      </c>
      <c r="AV427" s="11" t="s">
        <v>146</v>
      </c>
      <c r="AW427" s="11" t="s">
        <v>37</v>
      </c>
      <c r="AX427" s="11" t="s">
        <v>74</v>
      </c>
      <c r="AY427" s="216" t="s">
        <v>139</v>
      </c>
    </row>
    <row r="428" spans="2:51" s="11" customFormat="1" ht="13.5">
      <c r="B428" s="205"/>
      <c r="C428" s="206"/>
      <c r="D428" s="227" t="s">
        <v>148</v>
      </c>
      <c r="E428" s="228" t="s">
        <v>21</v>
      </c>
      <c r="F428" s="229" t="s">
        <v>309</v>
      </c>
      <c r="G428" s="206"/>
      <c r="H428" s="230">
        <v>0.375</v>
      </c>
      <c r="I428" s="211"/>
      <c r="J428" s="206"/>
      <c r="K428" s="206"/>
      <c r="L428" s="212"/>
      <c r="M428" s="213"/>
      <c r="N428" s="214"/>
      <c r="O428" s="214"/>
      <c r="P428" s="214"/>
      <c r="Q428" s="214"/>
      <c r="R428" s="214"/>
      <c r="S428" s="214"/>
      <c r="T428" s="215"/>
      <c r="AT428" s="216" t="s">
        <v>148</v>
      </c>
      <c r="AU428" s="216" t="s">
        <v>146</v>
      </c>
      <c r="AV428" s="11" t="s">
        <v>146</v>
      </c>
      <c r="AW428" s="11" t="s">
        <v>37</v>
      </c>
      <c r="AX428" s="11" t="s">
        <v>74</v>
      </c>
      <c r="AY428" s="216" t="s">
        <v>139</v>
      </c>
    </row>
    <row r="429" spans="2:51" s="11" customFormat="1" ht="13.5">
      <c r="B429" s="205"/>
      <c r="C429" s="206"/>
      <c r="D429" s="227" t="s">
        <v>148</v>
      </c>
      <c r="E429" s="228" t="s">
        <v>21</v>
      </c>
      <c r="F429" s="229" t="s">
        <v>310</v>
      </c>
      <c r="G429" s="206"/>
      <c r="H429" s="230">
        <v>0.41699999999999998</v>
      </c>
      <c r="I429" s="211"/>
      <c r="J429" s="206"/>
      <c r="K429" s="206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148</v>
      </c>
      <c r="AU429" s="216" t="s">
        <v>146</v>
      </c>
      <c r="AV429" s="11" t="s">
        <v>146</v>
      </c>
      <c r="AW429" s="11" t="s">
        <v>37</v>
      </c>
      <c r="AX429" s="11" t="s">
        <v>74</v>
      </c>
      <c r="AY429" s="216" t="s">
        <v>139</v>
      </c>
    </row>
    <row r="430" spans="2:51" s="14" customFormat="1" ht="13.5">
      <c r="B430" s="253"/>
      <c r="C430" s="254"/>
      <c r="D430" s="227" t="s">
        <v>148</v>
      </c>
      <c r="E430" s="255" t="s">
        <v>21</v>
      </c>
      <c r="F430" s="256" t="s">
        <v>251</v>
      </c>
      <c r="G430" s="254"/>
      <c r="H430" s="257">
        <v>-21.276</v>
      </c>
      <c r="I430" s="258"/>
      <c r="J430" s="254"/>
      <c r="K430" s="254"/>
      <c r="L430" s="259"/>
      <c r="M430" s="260"/>
      <c r="N430" s="261"/>
      <c r="O430" s="261"/>
      <c r="P430" s="261"/>
      <c r="Q430" s="261"/>
      <c r="R430" s="261"/>
      <c r="S430" s="261"/>
      <c r="T430" s="262"/>
      <c r="AT430" s="263" t="s">
        <v>148</v>
      </c>
      <c r="AU430" s="263" t="s">
        <v>146</v>
      </c>
      <c r="AV430" s="14" t="s">
        <v>155</v>
      </c>
      <c r="AW430" s="14" t="s">
        <v>37</v>
      </c>
      <c r="AX430" s="14" t="s">
        <v>74</v>
      </c>
      <c r="AY430" s="263" t="s">
        <v>139</v>
      </c>
    </row>
    <row r="431" spans="2:51" s="13" customFormat="1" ht="13.5">
      <c r="B431" s="242"/>
      <c r="C431" s="243"/>
      <c r="D431" s="227" t="s">
        <v>148</v>
      </c>
      <c r="E431" s="244" t="s">
        <v>21</v>
      </c>
      <c r="F431" s="245" t="s">
        <v>318</v>
      </c>
      <c r="G431" s="243"/>
      <c r="H431" s="246" t="s">
        <v>21</v>
      </c>
      <c r="I431" s="247"/>
      <c r="J431" s="243"/>
      <c r="K431" s="243"/>
      <c r="L431" s="248"/>
      <c r="M431" s="249"/>
      <c r="N431" s="250"/>
      <c r="O431" s="250"/>
      <c r="P431" s="250"/>
      <c r="Q431" s="250"/>
      <c r="R431" s="250"/>
      <c r="S431" s="250"/>
      <c r="T431" s="251"/>
      <c r="AT431" s="252" t="s">
        <v>148</v>
      </c>
      <c r="AU431" s="252" t="s">
        <v>146</v>
      </c>
      <c r="AV431" s="13" t="s">
        <v>82</v>
      </c>
      <c r="AW431" s="13" t="s">
        <v>37</v>
      </c>
      <c r="AX431" s="13" t="s">
        <v>74</v>
      </c>
      <c r="AY431" s="252" t="s">
        <v>139</v>
      </c>
    </row>
    <row r="432" spans="2:51" s="11" customFormat="1" ht="13.5">
      <c r="B432" s="205"/>
      <c r="C432" s="206"/>
      <c r="D432" s="227" t="s">
        <v>148</v>
      </c>
      <c r="E432" s="228" t="s">
        <v>21</v>
      </c>
      <c r="F432" s="229" t="s">
        <v>380</v>
      </c>
      <c r="G432" s="206"/>
      <c r="H432" s="230">
        <v>-43.353999999999999</v>
      </c>
      <c r="I432" s="211"/>
      <c r="J432" s="206"/>
      <c r="K432" s="206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148</v>
      </c>
      <c r="AU432" s="216" t="s">
        <v>146</v>
      </c>
      <c r="AV432" s="11" t="s">
        <v>146</v>
      </c>
      <c r="AW432" s="11" t="s">
        <v>37</v>
      </c>
      <c r="AX432" s="11" t="s">
        <v>74</v>
      </c>
      <c r="AY432" s="216" t="s">
        <v>139</v>
      </c>
    </row>
    <row r="433" spans="2:65" s="12" customFormat="1" ht="13.5">
      <c r="B433" s="231"/>
      <c r="C433" s="232"/>
      <c r="D433" s="207" t="s">
        <v>148</v>
      </c>
      <c r="E433" s="233" t="s">
        <v>21</v>
      </c>
      <c r="F433" s="234" t="s">
        <v>224</v>
      </c>
      <c r="G433" s="232"/>
      <c r="H433" s="235">
        <v>921.84500000000003</v>
      </c>
      <c r="I433" s="236"/>
      <c r="J433" s="232"/>
      <c r="K433" s="232"/>
      <c r="L433" s="237"/>
      <c r="M433" s="238"/>
      <c r="N433" s="239"/>
      <c r="O433" s="239"/>
      <c r="P433" s="239"/>
      <c r="Q433" s="239"/>
      <c r="R433" s="239"/>
      <c r="S433" s="239"/>
      <c r="T433" s="240"/>
      <c r="AT433" s="241" t="s">
        <v>148</v>
      </c>
      <c r="AU433" s="241" t="s">
        <v>146</v>
      </c>
      <c r="AV433" s="12" t="s">
        <v>145</v>
      </c>
      <c r="AW433" s="12" t="s">
        <v>37</v>
      </c>
      <c r="AX433" s="12" t="s">
        <v>82</v>
      </c>
      <c r="AY433" s="241" t="s">
        <v>139</v>
      </c>
    </row>
    <row r="434" spans="2:65" s="1" customFormat="1" ht="22.5" customHeight="1">
      <c r="B434" s="41"/>
      <c r="C434" s="217" t="s">
        <v>381</v>
      </c>
      <c r="D434" s="217" t="s">
        <v>180</v>
      </c>
      <c r="E434" s="218" t="s">
        <v>382</v>
      </c>
      <c r="F434" s="219" t="s">
        <v>383</v>
      </c>
      <c r="G434" s="220" t="s">
        <v>144</v>
      </c>
      <c r="H434" s="221">
        <v>940.28200000000004</v>
      </c>
      <c r="I434" s="222"/>
      <c r="J434" s="223">
        <f>ROUND(I434*H434,2)</f>
        <v>0</v>
      </c>
      <c r="K434" s="219" t="s">
        <v>21</v>
      </c>
      <c r="L434" s="224"/>
      <c r="M434" s="225" t="s">
        <v>21</v>
      </c>
      <c r="N434" s="226" t="s">
        <v>46</v>
      </c>
      <c r="O434" s="42"/>
      <c r="P434" s="202">
        <f>O434*H434</f>
        <v>0</v>
      </c>
      <c r="Q434" s="202">
        <v>1.4999999999999999E-2</v>
      </c>
      <c r="R434" s="202">
        <f>Q434*H434</f>
        <v>14.104229999999999</v>
      </c>
      <c r="S434" s="202">
        <v>0</v>
      </c>
      <c r="T434" s="203">
        <f>S434*H434</f>
        <v>0</v>
      </c>
      <c r="AR434" s="24" t="s">
        <v>175</v>
      </c>
      <c r="AT434" s="24" t="s">
        <v>180</v>
      </c>
      <c r="AU434" s="24" t="s">
        <v>146</v>
      </c>
      <c r="AY434" s="24" t="s">
        <v>139</v>
      </c>
      <c r="BE434" s="204">
        <f>IF(N434="základní",J434,0)</f>
        <v>0</v>
      </c>
      <c r="BF434" s="204">
        <f>IF(N434="snížená",J434,0)</f>
        <v>0</v>
      </c>
      <c r="BG434" s="204">
        <f>IF(N434="zákl. přenesená",J434,0)</f>
        <v>0</v>
      </c>
      <c r="BH434" s="204">
        <f>IF(N434="sníž. přenesená",J434,0)</f>
        <v>0</v>
      </c>
      <c r="BI434" s="204">
        <f>IF(N434="nulová",J434,0)</f>
        <v>0</v>
      </c>
      <c r="BJ434" s="24" t="s">
        <v>146</v>
      </c>
      <c r="BK434" s="204">
        <f>ROUND(I434*H434,2)</f>
        <v>0</v>
      </c>
      <c r="BL434" s="24" t="s">
        <v>145</v>
      </c>
      <c r="BM434" s="24" t="s">
        <v>384</v>
      </c>
    </row>
    <row r="435" spans="2:65" s="1" customFormat="1" ht="22.5" customHeight="1">
      <c r="B435" s="41"/>
      <c r="C435" s="193" t="s">
        <v>385</v>
      </c>
      <c r="D435" s="193" t="s">
        <v>141</v>
      </c>
      <c r="E435" s="194" t="s">
        <v>386</v>
      </c>
      <c r="F435" s="195" t="s">
        <v>387</v>
      </c>
      <c r="G435" s="196" t="s">
        <v>192</v>
      </c>
      <c r="H435" s="197">
        <v>62.74</v>
      </c>
      <c r="I435" s="198"/>
      <c r="J435" s="199">
        <f>ROUND(I435*H435,2)</f>
        <v>0</v>
      </c>
      <c r="K435" s="195" t="s">
        <v>21</v>
      </c>
      <c r="L435" s="61"/>
      <c r="M435" s="200" t="s">
        <v>21</v>
      </c>
      <c r="N435" s="201" t="s">
        <v>46</v>
      </c>
      <c r="O435" s="42"/>
      <c r="P435" s="202">
        <f>O435*H435</f>
        <v>0</v>
      </c>
      <c r="Q435" s="202">
        <v>6.0000000000000002E-5</v>
      </c>
      <c r="R435" s="202">
        <f>Q435*H435</f>
        <v>3.7644000000000002E-3</v>
      </c>
      <c r="S435" s="202">
        <v>0</v>
      </c>
      <c r="T435" s="203">
        <f>S435*H435</f>
        <v>0</v>
      </c>
      <c r="AR435" s="24" t="s">
        <v>145</v>
      </c>
      <c r="AT435" s="24" t="s">
        <v>141</v>
      </c>
      <c r="AU435" s="24" t="s">
        <v>146</v>
      </c>
      <c r="AY435" s="24" t="s">
        <v>139</v>
      </c>
      <c r="BE435" s="204">
        <f>IF(N435="základní",J435,0)</f>
        <v>0</v>
      </c>
      <c r="BF435" s="204">
        <f>IF(N435="snížená",J435,0)</f>
        <v>0</v>
      </c>
      <c r="BG435" s="204">
        <f>IF(N435="zákl. přenesená",J435,0)</f>
        <v>0</v>
      </c>
      <c r="BH435" s="204">
        <f>IF(N435="sníž. přenesená",J435,0)</f>
        <v>0</v>
      </c>
      <c r="BI435" s="204">
        <f>IF(N435="nulová",J435,0)</f>
        <v>0</v>
      </c>
      <c r="BJ435" s="24" t="s">
        <v>146</v>
      </c>
      <c r="BK435" s="204">
        <f>ROUND(I435*H435,2)</f>
        <v>0</v>
      </c>
      <c r="BL435" s="24" t="s">
        <v>145</v>
      </c>
      <c r="BM435" s="24" t="s">
        <v>388</v>
      </c>
    </row>
    <row r="436" spans="2:65" s="11" customFormat="1" ht="13.5">
      <c r="B436" s="205"/>
      <c r="C436" s="206"/>
      <c r="D436" s="227" t="s">
        <v>148</v>
      </c>
      <c r="E436" s="228" t="s">
        <v>21</v>
      </c>
      <c r="F436" s="229" t="s">
        <v>389</v>
      </c>
      <c r="G436" s="206"/>
      <c r="H436" s="230">
        <v>73.56</v>
      </c>
      <c r="I436" s="211"/>
      <c r="J436" s="206"/>
      <c r="K436" s="206"/>
      <c r="L436" s="212"/>
      <c r="M436" s="213"/>
      <c r="N436" s="214"/>
      <c r="O436" s="214"/>
      <c r="P436" s="214"/>
      <c r="Q436" s="214"/>
      <c r="R436" s="214"/>
      <c r="S436" s="214"/>
      <c r="T436" s="215"/>
      <c r="AT436" s="216" t="s">
        <v>148</v>
      </c>
      <c r="AU436" s="216" t="s">
        <v>146</v>
      </c>
      <c r="AV436" s="11" t="s">
        <v>146</v>
      </c>
      <c r="AW436" s="11" t="s">
        <v>37</v>
      </c>
      <c r="AX436" s="11" t="s">
        <v>74</v>
      </c>
      <c r="AY436" s="216" t="s">
        <v>139</v>
      </c>
    </row>
    <row r="437" spans="2:65" s="11" customFormat="1" ht="13.5">
      <c r="B437" s="205"/>
      <c r="C437" s="206"/>
      <c r="D437" s="227" t="s">
        <v>148</v>
      </c>
      <c r="E437" s="228" t="s">
        <v>21</v>
      </c>
      <c r="F437" s="229" t="s">
        <v>390</v>
      </c>
      <c r="G437" s="206"/>
      <c r="H437" s="230">
        <v>-1.25</v>
      </c>
      <c r="I437" s="211"/>
      <c r="J437" s="206"/>
      <c r="K437" s="206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148</v>
      </c>
      <c r="AU437" s="216" t="s">
        <v>146</v>
      </c>
      <c r="AV437" s="11" t="s">
        <v>146</v>
      </c>
      <c r="AW437" s="11" t="s">
        <v>37</v>
      </c>
      <c r="AX437" s="11" t="s">
        <v>74</v>
      </c>
      <c r="AY437" s="216" t="s">
        <v>139</v>
      </c>
    </row>
    <row r="438" spans="2:65" s="11" customFormat="1" ht="13.5">
      <c r="B438" s="205"/>
      <c r="C438" s="206"/>
      <c r="D438" s="227" t="s">
        <v>148</v>
      </c>
      <c r="E438" s="228" t="s">
        <v>21</v>
      </c>
      <c r="F438" s="229" t="s">
        <v>391</v>
      </c>
      <c r="G438" s="206"/>
      <c r="H438" s="230">
        <v>-1.39</v>
      </c>
      <c r="I438" s="211"/>
      <c r="J438" s="206"/>
      <c r="K438" s="206"/>
      <c r="L438" s="212"/>
      <c r="M438" s="213"/>
      <c r="N438" s="214"/>
      <c r="O438" s="214"/>
      <c r="P438" s="214"/>
      <c r="Q438" s="214"/>
      <c r="R438" s="214"/>
      <c r="S438" s="214"/>
      <c r="T438" s="215"/>
      <c r="AT438" s="216" t="s">
        <v>148</v>
      </c>
      <c r="AU438" s="216" t="s">
        <v>146</v>
      </c>
      <c r="AV438" s="11" t="s">
        <v>146</v>
      </c>
      <c r="AW438" s="11" t="s">
        <v>37</v>
      </c>
      <c r="AX438" s="11" t="s">
        <v>74</v>
      </c>
      <c r="AY438" s="216" t="s">
        <v>139</v>
      </c>
    </row>
    <row r="439" spans="2:65" s="11" customFormat="1" ht="13.5">
      <c r="B439" s="205"/>
      <c r="C439" s="206"/>
      <c r="D439" s="227" t="s">
        <v>148</v>
      </c>
      <c r="E439" s="228" t="s">
        <v>21</v>
      </c>
      <c r="F439" s="229" t="s">
        <v>392</v>
      </c>
      <c r="G439" s="206"/>
      <c r="H439" s="230">
        <v>-8.18</v>
      </c>
      <c r="I439" s="211"/>
      <c r="J439" s="206"/>
      <c r="K439" s="206"/>
      <c r="L439" s="212"/>
      <c r="M439" s="213"/>
      <c r="N439" s="214"/>
      <c r="O439" s="214"/>
      <c r="P439" s="214"/>
      <c r="Q439" s="214"/>
      <c r="R439" s="214"/>
      <c r="S439" s="214"/>
      <c r="T439" s="215"/>
      <c r="AT439" s="216" t="s">
        <v>148</v>
      </c>
      <c r="AU439" s="216" t="s">
        <v>146</v>
      </c>
      <c r="AV439" s="11" t="s">
        <v>146</v>
      </c>
      <c r="AW439" s="11" t="s">
        <v>37</v>
      </c>
      <c r="AX439" s="11" t="s">
        <v>74</v>
      </c>
      <c r="AY439" s="216" t="s">
        <v>139</v>
      </c>
    </row>
    <row r="440" spans="2:65" s="12" customFormat="1" ht="13.5">
      <c r="B440" s="231"/>
      <c r="C440" s="232"/>
      <c r="D440" s="207" t="s">
        <v>148</v>
      </c>
      <c r="E440" s="233" t="s">
        <v>21</v>
      </c>
      <c r="F440" s="234" t="s">
        <v>224</v>
      </c>
      <c r="G440" s="232"/>
      <c r="H440" s="235">
        <v>62.74</v>
      </c>
      <c r="I440" s="236"/>
      <c r="J440" s="232"/>
      <c r="K440" s="232"/>
      <c r="L440" s="237"/>
      <c r="M440" s="238"/>
      <c r="N440" s="239"/>
      <c r="O440" s="239"/>
      <c r="P440" s="239"/>
      <c r="Q440" s="239"/>
      <c r="R440" s="239"/>
      <c r="S440" s="239"/>
      <c r="T440" s="240"/>
      <c r="AT440" s="241" t="s">
        <v>148</v>
      </c>
      <c r="AU440" s="241" t="s">
        <v>146</v>
      </c>
      <c r="AV440" s="12" t="s">
        <v>145</v>
      </c>
      <c r="AW440" s="12" t="s">
        <v>37</v>
      </c>
      <c r="AX440" s="12" t="s">
        <v>82</v>
      </c>
      <c r="AY440" s="241" t="s">
        <v>139</v>
      </c>
    </row>
    <row r="441" spans="2:65" s="1" customFormat="1" ht="22.5" customHeight="1">
      <c r="B441" s="41"/>
      <c r="C441" s="217" t="s">
        <v>393</v>
      </c>
      <c r="D441" s="217" t="s">
        <v>180</v>
      </c>
      <c r="E441" s="218" t="s">
        <v>394</v>
      </c>
      <c r="F441" s="219" t="s">
        <v>395</v>
      </c>
      <c r="G441" s="220" t="s">
        <v>192</v>
      </c>
      <c r="H441" s="221">
        <v>65.876999999999995</v>
      </c>
      <c r="I441" s="222"/>
      <c r="J441" s="223">
        <f>ROUND(I441*H441,2)</f>
        <v>0</v>
      </c>
      <c r="K441" s="219" t="s">
        <v>21</v>
      </c>
      <c r="L441" s="224"/>
      <c r="M441" s="225" t="s">
        <v>21</v>
      </c>
      <c r="N441" s="226" t="s">
        <v>46</v>
      </c>
      <c r="O441" s="42"/>
      <c r="P441" s="202">
        <f>O441*H441</f>
        <v>0</v>
      </c>
      <c r="Q441" s="202">
        <v>4.2000000000000002E-4</v>
      </c>
      <c r="R441" s="202">
        <f>Q441*H441</f>
        <v>2.766834E-2</v>
      </c>
      <c r="S441" s="202">
        <v>0</v>
      </c>
      <c r="T441" s="203">
        <f>S441*H441</f>
        <v>0</v>
      </c>
      <c r="AR441" s="24" t="s">
        <v>175</v>
      </c>
      <c r="AT441" s="24" t="s">
        <v>180</v>
      </c>
      <c r="AU441" s="24" t="s">
        <v>146</v>
      </c>
      <c r="AY441" s="24" t="s">
        <v>139</v>
      </c>
      <c r="BE441" s="204">
        <f>IF(N441="základní",J441,0)</f>
        <v>0</v>
      </c>
      <c r="BF441" s="204">
        <f>IF(N441="snížená",J441,0)</f>
        <v>0</v>
      </c>
      <c r="BG441" s="204">
        <f>IF(N441="zákl. přenesená",J441,0)</f>
        <v>0</v>
      </c>
      <c r="BH441" s="204">
        <f>IF(N441="sníž. přenesená",J441,0)</f>
        <v>0</v>
      </c>
      <c r="BI441" s="204">
        <f>IF(N441="nulová",J441,0)</f>
        <v>0</v>
      </c>
      <c r="BJ441" s="24" t="s">
        <v>146</v>
      </c>
      <c r="BK441" s="204">
        <f>ROUND(I441*H441,2)</f>
        <v>0</v>
      </c>
      <c r="BL441" s="24" t="s">
        <v>145</v>
      </c>
      <c r="BM441" s="24" t="s">
        <v>396</v>
      </c>
    </row>
    <row r="442" spans="2:65" s="1" customFormat="1" ht="22.5" customHeight="1">
      <c r="B442" s="41"/>
      <c r="C442" s="217" t="s">
        <v>397</v>
      </c>
      <c r="D442" s="217" t="s">
        <v>180</v>
      </c>
      <c r="E442" s="218" t="s">
        <v>398</v>
      </c>
      <c r="F442" s="219" t="s">
        <v>399</v>
      </c>
      <c r="G442" s="220" t="s">
        <v>400</v>
      </c>
      <c r="H442" s="221">
        <v>264.60000000000002</v>
      </c>
      <c r="I442" s="222"/>
      <c r="J442" s="223">
        <f>ROUND(I442*H442,2)</f>
        <v>0</v>
      </c>
      <c r="K442" s="219" t="s">
        <v>21</v>
      </c>
      <c r="L442" s="224"/>
      <c r="M442" s="225" t="s">
        <v>21</v>
      </c>
      <c r="N442" s="226" t="s">
        <v>46</v>
      </c>
      <c r="O442" s="42"/>
      <c r="P442" s="202">
        <f>O442*H442</f>
        <v>0</v>
      </c>
      <c r="Q442" s="202">
        <v>1.0000000000000001E-5</v>
      </c>
      <c r="R442" s="202">
        <f>Q442*H442</f>
        <v>2.6460000000000003E-3</v>
      </c>
      <c r="S442" s="202">
        <v>0</v>
      </c>
      <c r="T442" s="203">
        <f>S442*H442</f>
        <v>0</v>
      </c>
      <c r="AR442" s="24" t="s">
        <v>175</v>
      </c>
      <c r="AT442" s="24" t="s">
        <v>180</v>
      </c>
      <c r="AU442" s="24" t="s">
        <v>146</v>
      </c>
      <c r="AY442" s="24" t="s">
        <v>139</v>
      </c>
      <c r="BE442" s="204">
        <f>IF(N442="základní",J442,0)</f>
        <v>0</v>
      </c>
      <c r="BF442" s="204">
        <f>IF(N442="snížená",J442,0)</f>
        <v>0</v>
      </c>
      <c r="BG442" s="204">
        <f>IF(N442="zákl. přenesená",J442,0)</f>
        <v>0</v>
      </c>
      <c r="BH442" s="204">
        <f>IF(N442="sníž. přenesená",J442,0)</f>
        <v>0</v>
      </c>
      <c r="BI442" s="204">
        <f>IF(N442="nulová",J442,0)</f>
        <v>0</v>
      </c>
      <c r="BJ442" s="24" t="s">
        <v>146</v>
      </c>
      <c r="BK442" s="204">
        <f>ROUND(I442*H442,2)</f>
        <v>0</v>
      </c>
      <c r="BL442" s="24" t="s">
        <v>145</v>
      </c>
      <c r="BM442" s="24" t="s">
        <v>401</v>
      </c>
    </row>
    <row r="443" spans="2:65" s="1" customFormat="1" ht="22.5" customHeight="1">
      <c r="B443" s="41"/>
      <c r="C443" s="217" t="s">
        <v>402</v>
      </c>
      <c r="D443" s="217" t="s">
        <v>180</v>
      </c>
      <c r="E443" s="218" t="s">
        <v>403</v>
      </c>
      <c r="F443" s="219" t="s">
        <v>404</v>
      </c>
      <c r="G443" s="220" t="s">
        <v>400</v>
      </c>
      <c r="H443" s="221">
        <v>36</v>
      </c>
      <c r="I443" s="222"/>
      <c r="J443" s="223">
        <f>ROUND(I443*H443,2)</f>
        <v>0</v>
      </c>
      <c r="K443" s="219" t="s">
        <v>21</v>
      </c>
      <c r="L443" s="224"/>
      <c r="M443" s="225" t="s">
        <v>21</v>
      </c>
      <c r="N443" s="226" t="s">
        <v>46</v>
      </c>
      <c r="O443" s="42"/>
      <c r="P443" s="202">
        <f>O443*H443</f>
        <v>0</v>
      </c>
      <c r="Q443" s="202">
        <v>0</v>
      </c>
      <c r="R443" s="202">
        <f>Q443*H443</f>
        <v>0</v>
      </c>
      <c r="S443" s="202">
        <v>0</v>
      </c>
      <c r="T443" s="203">
        <f>S443*H443</f>
        <v>0</v>
      </c>
      <c r="AR443" s="24" t="s">
        <v>175</v>
      </c>
      <c r="AT443" s="24" t="s">
        <v>180</v>
      </c>
      <c r="AU443" s="24" t="s">
        <v>146</v>
      </c>
      <c r="AY443" s="24" t="s">
        <v>139</v>
      </c>
      <c r="BE443" s="204">
        <f>IF(N443="základní",J443,0)</f>
        <v>0</v>
      </c>
      <c r="BF443" s="204">
        <f>IF(N443="snížená",J443,0)</f>
        <v>0</v>
      </c>
      <c r="BG443" s="204">
        <f>IF(N443="zákl. přenesená",J443,0)</f>
        <v>0</v>
      </c>
      <c r="BH443" s="204">
        <f>IF(N443="sníž. přenesená",J443,0)</f>
        <v>0</v>
      </c>
      <c r="BI443" s="204">
        <f>IF(N443="nulová",J443,0)</f>
        <v>0</v>
      </c>
      <c r="BJ443" s="24" t="s">
        <v>146</v>
      </c>
      <c r="BK443" s="204">
        <f>ROUND(I443*H443,2)</f>
        <v>0</v>
      </c>
      <c r="BL443" s="24" t="s">
        <v>145</v>
      </c>
      <c r="BM443" s="24" t="s">
        <v>405</v>
      </c>
    </row>
    <row r="444" spans="2:65" s="1" customFormat="1" ht="22.5" customHeight="1">
      <c r="B444" s="41"/>
      <c r="C444" s="193" t="s">
        <v>406</v>
      </c>
      <c r="D444" s="193" t="s">
        <v>141</v>
      </c>
      <c r="E444" s="194" t="s">
        <v>407</v>
      </c>
      <c r="F444" s="195" t="s">
        <v>408</v>
      </c>
      <c r="G444" s="196" t="s">
        <v>192</v>
      </c>
      <c r="H444" s="197">
        <v>735.14</v>
      </c>
      <c r="I444" s="198"/>
      <c r="J444" s="199">
        <f>ROUND(I444*H444,2)</f>
        <v>0</v>
      </c>
      <c r="K444" s="195" t="s">
        <v>21</v>
      </c>
      <c r="L444" s="61"/>
      <c r="M444" s="200" t="s">
        <v>21</v>
      </c>
      <c r="N444" s="201" t="s">
        <v>46</v>
      </c>
      <c r="O444" s="42"/>
      <c r="P444" s="202">
        <f>O444*H444</f>
        <v>0</v>
      </c>
      <c r="Q444" s="202">
        <v>2.5000000000000001E-4</v>
      </c>
      <c r="R444" s="202">
        <f>Q444*H444</f>
        <v>0.183785</v>
      </c>
      <c r="S444" s="202">
        <v>0</v>
      </c>
      <c r="T444" s="203">
        <f>S444*H444</f>
        <v>0</v>
      </c>
      <c r="AR444" s="24" t="s">
        <v>145</v>
      </c>
      <c r="AT444" s="24" t="s">
        <v>141</v>
      </c>
      <c r="AU444" s="24" t="s">
        <v>146</v>
      </c>
      <c r="AY444" s="24" t="s">
        <v>139</v>
      </c>
      <c r="BE444" s="204">
        <f>IF(N444="základní",J444,0)</f>
        <v>0</v>
      </c>
      <c r="BF444" s="204">
        <f>IF(N444="snížená",J444,0)</f>
        <v>0</v>
      </c>
      <c r="BG444" s="204">
        <f>IF(N444="zákl. přenesená",J444,0)</f>
        <v>0</v>
      </c>
      <c r="BH444" s="204">
        <f>IF(N444="sníž. přenesená",J444,0)</f>
        <v>0</v>
      </c>
      <c r="BI444" s="204">
        <f>IF(N444="nulová",J444,0)</f>
        <v>0</v>
      </c>
      <c r="BJ444" s="24" t="s">
        <v>146</v>
      </c>
      <c r="BK444" s="204">
        <f>ROUND(I444*H444,2)</f>
        <v>0</v>
      </c>
      <c r="BL444" s="24" t="s">
        <v>145</v>
      </c>
      <c r="BM444" s="24" t="s">
        <v>409</v>
      </c>
    </row>
    <row r="445" spans="2:65" s="11" customFormat="1" ht="13.5">
      <c r="B445" s="205"/>
      <c r="C445" s="206"/>
      <c r="D445" s="227" t="s">
        <v>148</v>
      </c>
      <c r="E445" s="228" t="s">
        <v>21</v>
      </c>
      <c r="F445" s="229" t="s">
        <v>410</v>
      </c>
      <c r="G445" s="206"/>
      <c r="H445" s="230">
        <v>735.14</v>
      </c>
      <c r="I445" s="211"/>
      <c r="J445" s="206"/>
      <c r="K445" s="206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148</v>
      </c>
      <c r="AU445" s="216" t="s">
        <v>146</v>
      </c>
      <c r="AV445" s="11" t="s">
        <v>146</v>
      </c>
      <c r="AW445" s="11" t="s">
        <v>37</v>
      </c>
      <c r="AX445" s="11" t="s">
        <v>74</v>
      </c>
      <c r="AY445" s="216" t="s">
        <v>139</v>
      </c>
    </row>
    <row r="446" spans="2:65" s="12" customFormat="1" ht="13.5">
      <c r="B446" s="231"/>
      <c r="C446" s="232"/>
      <c r="D446" s="207" t="s">
        <v>148</v>
      </c>
      <c r="E446" s="233" t="s">
        <v>21</v>
      </c>
      <c r="F446" s="234" t="s">
        <v>224</v>
      </c>
      <c r="G446" s="232"/>
      <c r="H446" s="235">
        <v>735.14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40"/>
      <c r="AT446" s="241" t="s">
        <v>148</v>
      </c>
      <c r="AU446" s="241" t="s">
        <v>146</v>
      </c>
      <c r="AV446" s="12" t="s">
        <v>145</v>
      </c>
      <c r="AW446" s="12" t="s">
        <v>6</v>
      </c>
      <c r="AX446" s="12" t="s">
        <v>82</v>
      </c>
      <c r="AY446" s="241" t="s">
        <v>139</v>
      </c>
    </row>
    <row r="447" spans="2:65" s="1" customFormat="1" ht="22.5" customHeight="1">
      <c r="B447" s="41"/>
      <c r="C447" s="217" t="s">
        <v>411</v>
      </c>
      <c r="D447" s="217" t="s">
        <v>180</v>
      </c>
      <c r="E447" s="218" t="s">
        <v>412</v>
      </c>
      <c r="F447" s="219" t="s">
        <v>413</v>
      </c>
      <c r="G447" s="220" t="s">
        <v>192</v>
      </c>
      <c r="H447" s="221">
        <v>339.762</v>
      </c>
      <c r="I447" s="222"/>
      <c r="J447" s="223">
        <f>ROUND(I447*H447,2)</f>
        <v>0</v>
      </c>
      <c r="K447" s="219" t="s">
        <v>21</v>
      </c>
      <c r="L447" s="224"/>
      <c r="M447" s="225" t="s">
        <v>21</v>
      </c>
      <c r="N447" s="226" t="s">
        <v>46</v>
      </c>
      <c r="O447" s="42"/>
      <c r="P447" s="202">
        <f>O447*H447</f>
        <v>0</v>
      </c>
      <c r="Q447" s="202">
        <v>3.0000000000000001E-5</v>
      </c>
      <c r="R447" s="202">
        <f>Q447*H447</f>
        <v>1.019286E-2</v>
      </c>
      <c r="S447" s="202">
        <v>0</v>
      </c>
      <c r="T447" s="203">
        <f>S447*H447</f>
        <v>0</v>
      </c>
      <c r="AR447" s="24" t="s">
        <v>175</v>
      </c>
      <c r="AT447" s="24" t="s">
        <v>180</v>
      </c>
      <c r="AU447" s="24" t="s">
        <v>146</v>
      </c>
      <c r="AY447" s="24" t="s">
        <v>139</v>
      </c>
      <c r="BE447" s="204">
        <f>IF(N447="základní",J447,0)</f>
        <v>0</v>
      </c>
      <c r="BF447" s="204">
        <f>IF(N447="snížená",J447,0)</f>
        <v>0</v>
      </c>
      <c r="BG447" s="204">
        <f>IF(N447="zákl. přenesená",J447,0)</f>
        <v>0</v>
      </c>
      <c r="BH447" s="204">
        <f>IF(N447="sníž. přenesená",J447,0)</f>
        <v>0</v>
      </c>
      <c r="BI447" s="204">
        <f>IF(N447="nulová",J447,0)</f>
        <v>0</v>
      </c>
      <c r="BJ447" s="24" t="s">
        <v>146</v>
      </c>
      <c r="BK447" s="204">
        <f>ROUND(I447*H447,2)</f>
        <v>0</v>
      </c>
      <c r="BL447" s="24" t="s">
        <v>145</v>
      </c>
      <c r="BM447" s="24" t="s">
        <v>414</v>
      </c>
    </row>
    <row r="448" spans="2:65" s="1" customFormat="1" ht="22.5" customHeight="1">
      <c r="B448" s="41"/>
      <c r="C448" s="217" t="s">
        <v>415</v>
      </c>
      <c r="D448" s="217" t="s">
        <v>180</v>
      </c>
      <c r="E448" s="218" t="s">
        <v>416</v>
      </c>
      <c r="F448" s="219" t="s">
        <v>417</v>
      </c>
      <c r="G448" s="220" t="s">
        <v>192</v>
      </c>
      <c r="H448" s="221">
        <v>167.79</v>
      </c>
      <c r="I448" s="222"/>
      <c r="J448" s="223">
        <f>ROUND(I448*H448,2)</f>
        <v>0</v>
      </c>
      <c r="K448" s="219" t="s">
        <v>21</v>
      </c>
      <c r="L448" s="224"/>
      <c r="M448" s="225" t="s">
        <v>21</v>
      </c>
      <c r="N448" s="226" t="s">
        <v>46</v>
      </c>
      <c r="O448" s="42"/>
      <c r="P448" s="202">
        <f>O448*H448</f>
        <v>0</v>
      </c>
      <c r="Q448" s="202">
        <v>2.9999999999999997E-4</v>
      </c>
      <c r="R448" s="202">
        <f>Q448*H448</f>
        <v>5.0336999999999993E-2</v>
      </c>
      <c r="S448" s="202">
        <v>0</v>
      </c>
      <c r="T448" s="203">
        <f>S448*H448</f>
        <v>0</v>
      </c>
      <c r="AR448" s="24" t="s">
        <v>175</v>
      </c>
      <c r="AT448" s="24" t="s">
        <v>180</v>
      </c>
      <c r="AU448" s="24" t="s">
        <v>146</v>
      </c>
      <c r="AY448" s="24" t="s">
        <v>139</v>
      </c>
      <c r="BE448" s="204">
        <f>IF(N448="základní",J448,0)</f>
        <v>0</v>
      </c>
      <c r="BF448" s="204">
        <f>IF(N448="snížená",J448,0)</f>
        <v>0</v>
      </c>
      <c r="BG448" s="204">
        <f>IF(N448="zákl. přenesená",J448,0)</f>
        <v>0</v>
      </c>
      <c r="BH448" s="204">
        <f>IF(N448="sníž. přenesená",J448,0)</f>
        <v>0</v>
      </c>
      <c r="BI448" s="204">
        <f>IF(N448="nulová",J448,0)</f>
        <v>0</v>
      </c>
      <c r="BJ448" s="24" t="s">
        <v>146</v>
      </c>
      <c r="BK448" s="204">
        <f>ROUND(I448*H448,2)</f>
        <v>0</v>
      </c>
      <c r="BL448" s="24" t="s">
        <v>145</v>
      </c>
      <c r="BM448" s="24" t="s">
        <v>418</v>
      </c>
    </row>
    <row r="449" spans="2:65" s="1" customFormat="1" ht="22.5" customHeight="1">
      <c r="B449" s="41"/>
      <c r="C449" s="217" t="s">
        <v>419</v>
      </c>
      <c r="D449" s="217" t="s">
        <v>180</v>
      </c>
      <c r="E449" s="218" t="s">
        <v>420</v>
      </c>
      <c r="F449" s="219" t="s">
        <v>421</v>
      </c>
      <c r="G449" s="220" t="s">
        <v>192</v>
      </c>
      <c r="H449" s="221">
        <v>230.86699999999999</v>
      </c>
      <c r="I449" s="222"/>
      <c r="J449" s="223">
        <f>ROUND(I449*H449,2)</f>
        <v>0</v>
      </c>
      <c r="K449" s="219" t="s">
        <v>21</v>
      </c>
      <c r="L449" s="224"/>
      <c r="M449" s="225" t="s">
        <v>21</v>
      </c>
      <c r="N449" s="226" t="s">
        <v>46</v>
      </c>
      <c r="O449" s="42"/>
      <c r="P449" s="202">
        <f>O449*H449</f>
        <v>0</v>
      </c>
      <c r="Q449" s="202">
        <v>2.9999999999999997E-4</v>
      </c>
      <c r="R449" s="202">
        <f>Q449*H449</f>
        <v>6.9260099999999991E-2</v>
      </c>
      <c r="S449" s="202">
        <v>0</v>
      </c>
      <c r="T449" s="203">
        <f>S449*H449</f>
        <v>0</v>
      </c>
      <c r="AR449" s="24" t="s">
        <v>175</v>
      </c>
      <c r="AT449" s="24" t="s">
        <v>180</v>
      </c>
      <c r="AU449" s="24" t="s">
        <v>146</v>
      </c>
      <c r="AY449" s="24" t="s">
        <v>139</v>
      </c>
      <c r="BE449" s="204">
        <f>IF(N449="základní",J449,0)</f>
        <v>0</v>
      </c>
      <c r="BF449" s="204">
        <f>IF(N449="snížená",J449,0)</f>
        <v>0</v>
      </c>
      <c r="BG449" s="204">
        <f>IF(N449="zákl. přenesená",J449,0)</f>
        <v>0</v>
      </c>
      <c r="BH449" s="204">
        <f>IF(N449="sníž. přenesená",J449,0)</f>
        <v>0</v>
      </c>
      <c r="BI449" s="204">
        <f>IF(N449="nulová",J449,0)</f>
        <v>0</v>
      </c>
      <c r="BJ449" s="24" t="s">
        <v>146</v>
      </c>
      <c r="BK449" s="204">
        <f>ROUND(I449*H449,2)</f>
        <v>0</v>
      </c>
      <c r="BL449" s="24" t="s">
        <v>145</v>
      </c>
      <c r="BM449" s="24" t="s">
        <v>422</v>
      </c>
    </row>
    <row r="450" spans="2:65" s="1" customFormat="1" ht="22.5" customHeight="1">
      <c r="B450" s="41"/>
      <c r="C450" s="217" t="s">
        <v>423</v>
      </c>
      <c r="D450" s="217" t="s">
        <v>180</v>
      </c>
      <c r="E450" s="218" t="s">
        <v>424</v>
      </c>
      <c r="F450" s="219" t="s">
        <v>425</v>
      </c>
      <c r="G450" s="220" t="s">
        <v>192</v>
      </c>
      <c r="H450" s="221">
        <v>11.423999999999999</v>
      </c>
      <c r="I450" s="222"/>
      <c r="J450" s="223">
        <f>ROUND(I450*H450,2)</f>
        <v>0</v>
      </c>
      <c r="K450" s="219" t="s">
        <v>21</v>
      </c>
      <c r="L450" s="224"/>
      <c r="M450" s="225" t="s">
        <v>21</v>
      </c>
      <c r="N450" s="226" t="s">
        <v>46</v>
      </c>
      <c r="O450" s="42"/>
      <c r="P450" s="202">
        <f>O450*H450</f>
        <v>0</v>
      </c>
      <c r="Q450" s="202">
        <v>5.0000000000000001E-4</v>
      </c>
      <c r="R450" s="202">
        <f>Q450*H450</f>
        <v>5.7120000000000001E-3</v>
      </c>
      <c r="S450" s="202">
        <v>0</v>
      </c>
      <c r="T450" s="203">
        <f>S450*H450</f>
        <v>0</v>
      </c>
      <c r="AR450" s="24" t="s">
        <v>175</v>
      </c>
      <c r="AT450" s="24" t="s">
        <v>180</v>
      </c>
      <c r="AU450" s="24" t="s">
        <v>146</v>
      </c>
      <c r="AY450" s="24" t="s">
        <v>139</v>
      </c>
      <c r="BE450" s="204">
        <f>IF(N450="základní",J450,0)</f>
        <v>0</v>
      </c>
      <c r="BF450" s="204">
        <f>IF(N450="snížená",J450,0)</f>
        <v>0</v>
      </c>
      <c r="BG450" s="204">
        <f>IF(N450="zákl. přenesená",J450,0)</f>
        <v>0</v>
      </c>
      <c r="BH450" s="204">
        <f>IF(N450="sníž. přenesená",J450,0)</f>
        <v>0</v>
      </c>
      <c r="BI450" s="204">
        <f>IF(N450="nulová",J450,0)</f>
        <v>0</v>
      </c>
      <c r="BJ450" s="24" t="s">
        <v>146</v>
      </c>
      <c r="BK450" s="204">
        <f>ROUND(I450*H450,2)</f>
        <v>0</v>
      </c>
      <c r="BL450" s="24" t="s">
        <v>145</v>
      </c>
      <c r="BM450" s="24" t="s">
        <v>426</v>
      </c>
    </row>
    <row r="451" spans="2:65" s="1" customFormat="1" ht="31.5" customHeight="1">
      <c r="B451" s="41"/>
      <c r="C451" s="193" t="s">
        <v>427</v>
      </c>
      <c r="D451" s="193" t="s">
        <v>141</v>
      </c>
      <c r="E451" s="194" t="s">
        <v>428</v>
      </c>
      <c r="F451" s="195" t="s">
        <v>429</v>
      </c>
      <c r="G451" s="196" t="s">
        <v>144</v>
      </c>
      <c r="H451" s="197">
        <v>300.65600000000001</v>
      </c>
      <c r="I451" s="198"/>
      <c r="J451" s="199">
        <f>ROUND(I451*H451,2)</f>
        <v>0</v>
      </c>
      <c r="K451" s="195" t="s">
        <v>21</v>
      </c>
      <c r="L451" s="61"/>
      <c r="M451" s="200" t="s">
        <v>21</v>
      </c>
      <c r="N451" s="201" t="s">
        <v>46</v>
      </c>
      <c r="O451" s="42"/>
      <c r="P451" s="202">
        <f>O451*H451</f>
        <v>0</v>
      </c>
      <c r="Q451" s="202">
        <v>2.3630000000000002E-2</v>
      </c>
      <c r="R451" s="202">
        <f>Q451*H451</f>
        <v>7.1045012800000009</v>
      </c>
      <c r="S451" s="202">
        <v>0</v>
      </c>
      <c r="T451" s="203">
        <f>S451*H451</f>
        <v>0</v>
      </c>
      <c r="AR451" s="24" t="s">
        <v>145</v>
      </c>
      <c r="AT451" s="24" t="s">
        <v>141</v>
      </c>
      <c r="AU451" s="24" t="s">
        <v>146</v>
      </c>
      <c r="AY451" s="24" t="s">
        <v>139</v>
      </c>
      <c r="BE451" s="204">
        <f>IF(N451="základní",J451,0)</f>
        <v>0</v>
      </c>
      <c r="BF451" s="204">
        <f>IF(N451="snížená",J451,0)</f>
        <v>0</v>
      </c>
      <c r="BG451" s="204">
        <f>IF(N451="zákl. přenesená",J451,0)</f>
        <v>0</v>
      </c>
      <c r="BH451" s="204">
        <f>IF(N451="sníž. přenesená",J451,0)</f>
        <v>0</v>
      </c>
      <c r="BI451" s="204">
        <f>IF(N451="nulová",J451,0)</f>
        <v>0</v>
      </c>
      <c r="BJ451" s="24" t="s">
        <v>146</v>
      </c>
      <c r="BK451" s="204">
        <f>ROUND(I451*H451,2)</f>
        <v>0</v>
      </c>
      <c r="BL451" s="24" t="s">
        <v>145</v>
      </c>
      <c r="BM451" s="24" t="s">
        <v>430</v>
      </c>
    </row>
    <row r="452" spans="2:65" s="13" customFormat="1" ht="13.5">
      <c r="B452" s="242"/>
      <c r="C452" s="243"/>
      <c r="D452" s="227" t="s">
        <v>148</v>
      </c>
      <c r="E452" s="244" t="s">
        <v>21</v>
      </c>
      <c r="F452" s="245" t="s">
        <v>239</v>
      </c>
      <c r="G452" s="243"/>
      <c r="H452" s="246" t="s">
        <v>21</v>
      </c>
      <c r="I452" s="247"/>
      <c r="J452" s="243"/>
      <c r="K452" s="243"/>
      <c r="L452" s="248"/>
      <c r="M452" s="249"/>
      <c r="N452" s="250"/>
      <c r="O452" s="250"/>
      <c r="P452" s="250"/>
      <c r="Q452" s="250"/>
      <c r="R452" s="250"/>
      <c r="S452" s="250"/>
      <c r="T452" s="251"/>
      <c r="AT452" s="252" t="s">
        <v>148</v>
      </c>
      <c r="AU452" s="252" t="s">
        <v>146</v>
      </c>
      <c r="AV452" s="13" t="s">
        <v>82</v>
      </c>
      <c r="AW452" s="13" t="s">
        <v>37</v>
      </c>
      <c r="AX452" s="13" t="s">
        <v>74</v>
      </c>
      <c r="AY452" s="252" t="s">
        <v>139</v>
      </c>
    </row>
    <row r="453" spans="2:65" s="13" customFormat="1" ht="13.5">
      <c r="B453" s="242"/>
      <c r="C453" s="243"/>
      <c r="D453" s="227" t="s">
        <v>148</v>
      </c>
      <c r="E453" s="244" t="s">
        <v>21</v>
      </c>
      <c r="F453" s="245" t="s">
        <v>240</v>
      </c>
      <c r="G453" s="243"/>
      <c r="H453" s="246" t="s">
        <v>21</v>
      </c>
      <c r="I453" s="247"/>
      <c r="J453" s="243"/>
      <c r="K453" s="243"/>
      <c r="L453" s="248"/>
      <c r="M453" s="249"/>
      <c r="N453" s="250"/>
      <c r="O453" s="250"/>
      <c r="P453" s="250"/>
      <c r="Q453" s="250"/>
      <c r="R453" s="250"/>
      <c r="S453" s="250"/>
      <c r="T453" s="251"/>
      <c r="AT453" s="252" t="s">
        <v>148</v>
      </c>
      <c r="AU453" s="252" t="s">
        <v>146</v>
      </c>
      <c r="AV453" s="13" t="s">
        <v>82</v>
      </c>
      <c r="AW453" s="13" t="s">
        <v>37</v>
      </c>
      <c r="AX453" s="13" t="s">
        <v>74</v>
      </c>
      <c r="AY453" s="252" t="s">
        <v>139</v>
      </c>
    </row>
    <row r="454" spans="2:65" s="11" customFormat="1" ht="13.5">
      <c r="B454" s="205"/>
      <c r="C454" s="206"/>
      <c r="D454" s="227" t="s">
        <v>148</v>
      </c>
      <c r="E454" s="228" t="s">
        <v>21</v>
      </c>
      <c r="F454" s="229" t="s">
        <v>241</v>
      </c>
      <c r="G454" s="206"/>
      <c r="H454" s="230">
        <v>241.839</v>
      </c>
      <c r="I454" s="211"/>
      <c r="J454" s="206"/>
      <c r="K454" s="206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148</v>
      </c>
      <c r="AU454" s="216" t="s">
        <v>146</v>
      </c>
      <c r="AV454" s="11" t="s">
        <v>146</v>
      </c>
      <c r="AW454" s="11" t="s">
        <v>37</v>
      </c>
      <c r="AX454" s="11" t="s">
        <v>74</v>
      </c>
      <c r="AY454" s="216" t="s">
        <v>139</v>
      </c>
    </row>
    <row r="455" spans="2:65" s="11" customFormat="1" ht="13.5">
      <c r="B455" s="205"/>
      <c r="C455" s="206"/>
      <c r="D455" s="227" t="s">
        <v>148</v>
      </c>
      <c r="E455" s="228" t="s">
        <v>21</v>
      </c>
      <c r="F455" s="229" t="s">
        <v>242</v>
      </c>
      <c r="G455" s="206"/>
      <c r="H455" s="230">
        <v>-28.06</v>
      </c>
      <c r="I455" s="211"/>
      <c r="J455" s="206"/>
      <c r="K455" s="206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148</v>
      </c>
      <c r="AU455" s="216" t="s">
        <v>146</v>
      </c>
      <c r="AV455" s="11" t="s">
        <v>146</v>
      </c>
      <c r="AW455" s="11" t="s">
        <v>37</v>
      </c>
      <c r="AX455" s="11" t="s">
        <v>74</v>
      </c>
      <c r="AY455" s="216" t="s">
        <v>139</v>
      </c>
    </row>
    <row r="456" spans="2:65" s="11" customFormat="1" ht="13.5">
      <c r="B456" s="205"/>
      <c r="C456" s="206"/>
      <c r="D456" s="227" t="s">
        <v>148</v>
      </c>
      <c r="E456" s="228" t="s">
        <v>21</v>
      </c>
      <c r="F456" s="229" t="s">
        <v>243</v>
      </c>
      <c r="G456" s="206"/>
      <c r="H456" s="230">
        <v>-0.63</v>
      </c>
      <c r="I456" s="211"/>
      <c r="J456" s="206"/>
      <c r="K456" s="206"/>
      <c r="L456" s="212"/>
      <c r="M456" s="213"/>
      <c r="N456" s="214"/>
      <c r="O456" s="214"/>
      <c r="P456" s="214"/>
      <c r="Q456" s="214"/>
      <c r="R456" s="214"/>
      <c r="S456" s="214"/>
      <c r="T456" s="215"/>
      <c r="AT456" s="216" t="s">
        <v>148</v>
      </c>
      <c r="AU456" s="216" t="s">
        <v>146</v>
      </c>
      <c r="AV456" s="11" t="s">
        <v>146</v>
      </c>
      <c r="AW456" s="11" t="s">
        <v>37</v>
      </c>
      <c r="AX456" s="11" t="s">
        <v>74</v>
      </c>
      <c r="AY456" s="216" t="s">
        <v>139</v>
      </c>
    </row>
    <row r="457" spans="2:65" s="11" customFormat="1" ht="13.5">
      <c r="B457" s="205"/>
      <c r="C457" s="206"/>
      <c r="D457" s="227" t="s">
        <v>148</v>
      </c>
      <c r="E457" s="228" t="s">
        <v>21</v>
      </c>
      <c r="F457" s="229" t="s">
        <v>244</v>
      </c>
      <c r="G457" s="206"/>
      <c r="H457" s="230">
        <v>-8.64</v>
      </c>
      <c r="I457" s="211"/>
      <c r="J457" s="206"/>
      <c r="K457" s="206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148</v>
      </c>
      <c r="AU457" s="216" t="s">
        <v>146</v>
      </c>
      <c r="AV457" s="11" t="s">
        <v>146</v>
      </c>
      <c r="AW457" s="11" t="s">
        <v>37</v>
      </c>
      <c r="AX457" s="11" t="s">
        <v>74</v>
      </c>
      <c r="AY457" s="216" t="s">
        <v>139</v>
      </c>
    </row>
    <row r="458" spans="2:65" s="11" customFormat="1" ht="13.5">
      <c r="B458" s="205"/>
      <c r="C458" s="206"/>
      <c r="D458" s="227" t="s">
        <v>148</v>
      </c>
      <c r="E458" s="228" t="s">
        <v>21</v>
      </c>
      <c r="F458" s="229" t="s">
        <v>245</v>
      </c>
      <c r="G458" s="206"/>
      <c r="H458" s="230">
        <v>-1.8</v>
      </c>
      <c r="I458" s="211"/>
      <c r="J458" s="206"/>
      <c r="K458" s="206"/>
      <c r="L458" s="212"/>
      <c r="M458" s="213"/>
      <c r="N458" s="214"/>
      <c r="O458" s="214"/>
      <c r="P458" s="214"/>
      <c r="Q458" s="214"/>
      <c r="R458" s="214"/>
      <c r="S458" s="214"/>
      <c r="T458" s="215"/>
      <c r="AT458" s="216" t="s">
        <v>148</v>
      </c>
      <c r="AU458" s="216" t="s">
        <v>146</v>
      </c>
      <c r="AV458" s="11" t="s">
        <v>146</v>
      </c>
      <c r="AW458" s="11" t="s">
        <v>37</v>
      </c>
      <c r="AX458" s="11" t="s">
        <v>74</v>
      </c>
      <c r="AY458" s="216" t="s">
        <v>139</v>
      </c>
    </row>
    <row r="459" spans="2:65" s="11" customFormat="1" ht="13.5">
      <c r="B459" s="205"/>
      <c r="C459" s="206"/>
      <c r="D459" s="227" t="s">
        <v>148</v>
      </c>
      <c r="E459" s="228" t="s">
        <v>21</v>
      </c>
      <c r="F459" s="229" t="s">
        <v>246</v>
      </c>
      <c r="G459" s="206"/>
      <c r="H459" s="230">
        <v>-7.56</v>
      </c>
      <c r="I459" s="211"/>
      <c r="J459" s="206"/>
      <c r="K459" s="206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148</v>
      </c>
      <c r="AU459" s="216" t="s">
        <v>146</v>
      </c>
      <c r="AV459" s="11" t="s">
        <v>146</v>
      </c>
      <c r="AW459" s="11" t="s">
        <v>37</v>
      </c>
      <c r="AX459" s="11" t="s">
        <v>74</v>
      </c>
      <c r="AY459" s="216" t="s">
        <v>139</v>
      </c>
    </row>
    <row r="460" spans="2:65" s="11" customFormat="1" ht="13.5">
      <c r="B460" s="205"/>
      <c r="C460" s="206"/>
      <c r="D460" s="227" t="s">
        <v>148</v>
      </c>
      <c r="E460" s="228" t="s">
        <v>21</v>
      </c>
      <c r="F460" s="229" t="s">
        <v>247</v>
      </c>
      <c r="G460" s="206"/>
      <c r="H460" s="230">
        <v>-2.4750000000000001</v>
      </c>
      <c r="I460" s="211"/>
      <c r="J460" s="206"/>
      <c r="K460" s="206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148</v>
      </c>
      <c r="AU460" s="216" t="s">
        <v>146</v>
      </c>
      <c r="AV460" s="11" t="s">
        <v>146</v>
      </c>
      <c r="AW460" s="11" t="s">
        <v>37</v>
      </c>
      <c r="AX460" s="11" t="s">
        <v>74</v>
      </c>
      <c r="AY460" s="216" t="s">
        <v>139</v>
      </c>
    </row>
    <row r="461" spans="2:65" s="11" customFormat="1" ht="13.5">
      <c r="B461" s="205"/>
      <c r="C461" s="206"/>
      <c r="D461" s="227" t="s">
        <v>148</v>
      </c>
      <c r="E461" s="228" t="s">
        <v>21</v>
      </c>
      <c r="F461" s="229" t="s">
        <v>248</v>
      </c>
      <c r="G461" s="206"/>
      <c r="H461" s="230">
        <v>-1.744</v>
      </c>
      <c r="I461" s="211"/>
      <c r="J461" s="206"/>
      <c r="K461" s="206"/>
      <c r="L461" s="212"/>
      <c r="M461" s="213"/>
      <c r="N461" s="214"/>
      <c r="O461" s="214"/>
      <c r="P461" s="214"/>
      <c r="Q461" s="214"/>
      <c r="R461" s="214"/>
      <c r="S461" s="214"/>
      <c r="T461" s="215"/>
      <c r="AT461" s="216" t="s">
        <v>148</v>
      </c>
      <c r="AU461" s="216" t="s">
        <v>146</v>
      </c>
      <c r="AV461" s="11" t="s">
        <v>146</v>
      </c>
      <c r="AW461" s="11" t="s">
        <v>37</v>
      </c>
      <c r="AX461" s="11" t="s">
        <v>74</v>
      </c>
      <c r="AY461" s="216" t="s">
        <v>139</v>
      </c>
    </row>
    <row r="462" spans="2:65" s="11" customFormat="1" ht="13.5">
      <c r="B462" s="205"/>
      <c r="C462" s="206"/>
      <c r="D462" s="227" t="s">
        <v>148</v>
      </c>
      <c r="E462" s="228" t="s">
        <v>21</v>
      </c>
      <c r="F462" s="229" t="s">
        <v>249</v>
      </c>
      <c r="G462" s="206"/>
      <c r="H462" s="230">
        <v>-2.1</v>
      </c>
      <c r="I462" s="211"/>
      <c r="J462" s="206"/>
      <c r="K462" s="206"/>
      <c r="L462" s="212"/>
      <c r="M462" s="213"/>
      <c r="N462" s="214"/>
      <c r="O462" s="214"/>
      <c r="P462" s="214"/>
      <c r="Q462" s="214"/>
      <c r="R462" s="214"/>
      <c r="S462" s="214"/>
      <c r="T462" s="215"/>
      <c r="AT462" s="216" t="s">
        <v>148</v>
      </c>
      <c r="AU462" s="216" t="s">
        <v>146</v>
      </c>
      <c r="AV462" s="11" t="s">
        <v>146</v>
      </c>
      <c r="AW462" s="11" t="s">
        <v>37</v>
      </c>
      <c r="AX462" s="11" t="s">
        <v>74</v>
      </c>
      <c r="AY462" s="216" t="s">
        <v>139</v>
      </c>
    </row>
    <row r="463" spans="2:65" s="11" customFormat="1" ht="13.5">
      <c r="B463" s="205"/>
      <c r="C463" s="206"/>
      <c r="D463" s="227" t="s">
        <v>148</v>
      </c>
      <c r="E463" s="228" t="s">
        <v>21</v>
      </c>
      <c r="F463" s="229" t="s">
        <v>250</v>
      </c>
      <c r="G463" s="206"/>
      <c r="H463" s="230">
        <v>-2.88</v>
      </c>
      <c r="I463" s="211"/>
      <c r="J463" s="206"/>
      <c r="K463" s="206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148</v>
      </c>
      <c r="AU463" s="216" t="s">
        <v>146</v>
      </c>
      <c r="AV463" s="11" t="s">
        <v>146</v>
      </c>
      <c r="AW463" s="11" t="s">
        <v>37</v>
      </c>
      <c r="AX463" s="11" t="s">
        <v>74</v>
      </c>
      <c r="AY463" s="216" t="s">
        <v>139</v>
      </c>
    </row>
    <row r="464" spans="2:65" s="14" customFormat="1" ht="13.5">
      <c r="B464" s="253"/>
      <c r="C464" s="254"/>
      <c r="D464" s="227" t="s">
        <v>148</v>
      </c>
      <c r="E464" s="255" t="s">
        <v>21</v>
      </c>
      <c r="F464" s="256" t="s">
        <v>251</v>
      </c>
      <c r="G464" s="254"/>
      <c r="H464" s="257">
        <v>185.95</v>
      </c>
      <c r="I464" s="258"/>
      <c r="J464" s="254"/>
      <c r="K464" s="254"/>
      <c r="L464" s="259"/>
      <c r="M464" s="260"/>
      <c r="N464" s="261"/>
      <c r="O464" s="261"/>
      <c r="P464" s="261"/>
      <c r="Q464" s="261"/>
      <c r="R464" s="261"/>
      <c r="S464" s="261"/>
      <c r="T464" s="262"/>
      <c r="AT464" s="263" t="s">
        <v>148</v>
      </c>
      <c r="AU464" s="263" t="s">
        <v>146</v>
      </c>
      <c r="AV464" s="14" t="s">
        <v>155</v>
      </c>
      <c r="AW464" s="14" t="s">
        <v>37</v>
      </c>
      <c r="AX464" s="14" t="s">
        <v>74</v>
      </c>
      <c r="AY464" s="263" t="s">
        <v>139</v>
      </c>
    </row>
    <row r="465" spans="2:51" s="13" customFormat="1" ht="13.5">
      <c r="B465" s="242"/>
      <c r="C465" s="243"/>
      <c r="D465" s="227" t="s">
        <v>148</v>
      </c>
      <c r="E465" s="244" t="s">
        <v>21</v>
      </c>
      <c r="F465" s="245" t="s">
        <v>252</v>
      </c>
      <c r="G465" s="243"/>
      <c r="H465" s="246" t="s">
        <v>21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148</v>
      </c>
      <c r="AU465" s="252" t="s">
        <v>146</v>
      </c>
      <c r="AV465" s="13" t="s">
        <v>82</v>
      </c>
      <c r="AW465" s="13" t="s">
        <v>37</v>
      </c>
      <c r="AX465" s="13" t="s">
        <v>74</v>
      </c>
      <c r="AY465" s="252" t="s">
        <v>139</v>
      </c>
    </row>
    <row r="466" spans="2:51" s="11" customFormat="1" ht="13.5">
      <c r="B466" s="205"/>
      <c r="C466" s="206"/>
      <c r="D466" s="227" t="s">
        <v>148</v>
      </c>
      <c r="E466" s="228" t="s">
        <v>21</v>
      </c>
      <c r="F466" s="229" t="s">
        <v>253</v>
      </c>
      <c r="G466" s="206"/>
      <c r="H466" s="230">
        <v>232.76</v>
      </c>
      <c r="I466" s="211"/>
      <c r="J466" s="206"/>
      <c r="K466" s="206"/>
      <c r="L466" s="212"/>
      <c r="M466" s="213"/>
      <c r="N466" s="214"/>
      <c r="O466" s="214"/>
      <c r="P466" s="214"/>
      <c r="Q466" s="214"/>
      <c r="R466" s="214"/>
      <c r="S466" s="214"/>
      <c r="T466" s="215"/>
      <c r="AT466" s="216" t="s">
        <v>148</v>
      </c>
      <c r="AU466" s="216" t="s">
        <v>146</v>
      </c>
      <c r="AV466" s="11" t="s">
        <v>146</v>
      </c>
      <c r="AW466" s="11" t="s">
        <v>37</v>
      </c>
      <c r="AX466" s="11" t="s">
        <v>74</v>
      </c>
      <c r="AY466" s="216" t="s">
        <v>139</v>
      </c>
    </row>
    <row r="467" spans="2:51" s="11" customFormat="1" ht="13.5">
      <c r="B467" s="205"/>
      <c r="C467" s="206"/>
      <c r="D467" s="227" t="s">
        <v>148</v>
      </c>
      <c r="E467" s="228" t="s">
        <v>21</v>
      </c>
      <c r="F467" s="229" t="s">
        <v>254</v>
      </c>
      <c r="G467" s="206"/>
      <c r="H467" s="230">
        <v>15.404999999999999</v>
      </c>
      <c r="I467" s="211"/>
      <c r="J467" s="206"/>
      <c r="K467" s="206"/>
      <c r="L467" s="212"/>
      <c r="M467" s="213"/>
      <c r="N467" s="214"/>
      <c r="O467" s="214"/>
      <c r="P467" s="214"/>
      <c r="Q467" s="214"/>
      <c r="R467" s="214"/>
      <c r="S467" s="214"/>
      <c r="T467" s="215"/>
      <c r="AT467" s="216" t="s">
        <v>148</v>
      </c>
      <c r="AU467" s="216" t="s">
        <v>146</v>
      </c>
      <c r="AV467" s="11" t="s">
        <v>146</v>
      </c>
      <c r="AW467" s="11" t="s">
        <v>37</v>
      </c>
      <c r="AX467" s="11" t="s">
        <v>74</v>
      </c>
      <c r="AY467" s="216" t="s">
        <v>139</v>
      </c>
    </row>
    <row r="468" spans="2:51" s="11" customFormat="1" ht="13.5">
      <c r="B468" s="205"/>
      <c r="C468" s="206"/>
      <c r="D468" s="227" t="s">
        <v>148</v>
      </c>
      <c r="E468" s="228" t="s">
        <v>21</v>
      </c>
      <c r="F468" s="229" t="s">
        <v>255</v>
      </c>
      <c r="G468" s="206"/>
      <c r="H468" s="230">
        <v>23.125</v>
      </c>
      <c r="I468" s="211"/>
      <c r="J468" s="206"/>
      <c r="K468" s="206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148</v>
      </c>
      <c r="AU468" s="216" t="s">
        <v>146</v>
      </c>
      <c r="AV468" s="11" t="s">
        <v>146</v>
      </c>
      <c r="AW468" s="11" t="s">
        <v>37</v>
      </c>
      <c r="AX468" s="11" t="s">
        <v>74</v>
      </c>
      <c r="AY468" s="216" t="s">
        <v>139</v>
      </c>
    </row>
    <row r="469" spans="2:51" s="11" customFormat="1" ht="13.5">
      <c r="B469" s="205"/>
      <c r="C469" s="206"/>
      <c r="D469" s="227" t="s">
        <v>148</v>
      </c>
      <c r="E469" s="228" t="s">
        <v>21</v>
      </c>
      <c r="F469" s="229" t="s">
        <v>256</v>
      </c>
      <c r="G469" s="206"/>
      <c r="H469" s="230">
        <v>6.21</v>
      </c>
      <c r="I469" s="211"/>
      <c r="J469" s="206"/>
      <c r="K469" s="206"/>
      <c r="L469" s="212"/>
      <c r="M469" s="213"/>
      <c r="N469" s="214"/>
      <c r="O469" s="214"/>
      <c r="P469" s="214"/>
      <c r="Q469" s="214"/>
      <c r="R469" s="214"/>
      <c r="S469" s="214"/>
      <c r="T469" s="215"/>
      <c r="AT469" s="216" t="s">
        <v>148</v>
      </c>
      <c r="AU469" s="216" t="s">
        <v>146</v>
      </c>
      <c r="AV469" s="11" t="s">
        <v>146</v>
      </c>
      <c r="AW469" s="11" t="s">
        <v>37</v>
      </c>
      <c r="AX469" s="11" t="s">
        <v>74</v>
      </c>
      <c r="AY469" s="216" t="s">
        <v>139</v>
      </c>
    </row>
    <row r="470" spans="2:51" s="11" customFormat="1" ht="13.5">
      <c r="B470" s="205"/>
      <c r="C470" s="206"/>
      <c r="D470" s="227" t="s">
        <v>148</v>
      </c>
      <c r="E470" s="228" t="s">
        <v>21</v>
      </c>
      <c r="F470" s="229" t="s">
        <v>257</v>
      </c>
      <c r="G470" s="206"/>
      <c r="H470" s="230">
        <v>1.875</v>
      </c>
      <c r="I470" s="211"/>
      <c r="J470" s="206"/>
      <c r="K470" s="206"/>
      <c r="L470" s="212"/>
      <c r="M470" s="213"/>
      <c r="N470" s="214"/>
      <c r="O470" s="214"/>
      <c r="P470" s="214"/>
      <c r="Q470" s="214"/>
      <c r="R470" s="214"/>
      <c r="S470" s="214"/>
      <c r="T470" s="215"/>
      <c r="AT470" s="216" t="s">
        <v>148</v>
      </c>
      <c r="AU470" s="216" t="s">
        <v>146</v>
      </c>
      <c r="AV470" s="11" t="s">
        <v>146</v>
      </c>
      <c r="AW470" s="11" t="s">
        <v>37</v>
      </c>
      <c r="AX470" s="11" t="s">
        <v>74</v>
      </c>
      <c r="AY470" s="216" t="s">
        <v>139</v>
      </c>
    </row>
    <row r="471" spans="2:51" s="11" customFormat="1" ht="13.5">
      <c r="B471" s="205"/>
      <c r="C471" s="206"/>
      <c r="D471" s="227" t="s">
        <v>148</v>
      </c>
      <c r="E471" s="228" t="s">
        <v>21</v>
      </c>
      <c r="F471" s="229" t="s">
        <v>258</v>
      </c>
      <c r="G471" s="206"/>
      <c r="H471" s="230">
        <v>1</v>
      </c>
      <c r="I471" s="211"/>
      <c r="J471" s="206"/>
      <c r="K471" s="206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148</v>
      </c>
      <c r="AU471" s="216" t="s">
        <v>146</v>
      </c>
      <c r="AV471" s="11" t="s">
        <v>146</v>
      </c>
      <c r="AW471" s="11" t="s">
        <v>37</v>
      </c>
      <c r="AX471" s="11" t="s">
        <v>74</v>
      </c>
      <c r="AY471" s="216" t="s">
        <v>139</v>
      </c>
    </row>
    <row r="472" spans="2:51" s="11" customFormat="1" ht="13.5">
      <c r="B472" s="205"/>
      <c r="C472" s="206"/>
      <c r="D472" s="227" t="s">
        <v>148</v>
      </c>
      <c r="E472" s="228" t="s">
        <v>21</v>
      </c>
      <c r="F472" s="229" t="s">
        <v>259</v>
      </c>
      <c r="G472" s="206"/>
      <c r="H472" s="230">
        <v>-1.1200000000000001</v>
      </c>
      <c r="I472" s="211"/>
      <c r="J472" s="206"/>
      <c r="K472" s="206"/>
      <c r="L472" s="212"/>
      <c r="M472" s="213"/>
      <c r="N472" s="214"/>
      <c r="O472" s="214"/>
      <c r="P472" s="214"/>
      <c r="Q472" s="214"/>
      <c r="R472" s="214"/>
      <c r="S472" s="214"/>
      <c r="T472" s="215"/>
      <c r="AT472" s="216" t="s">
        <v>148</v>
      </c>
      <c r="AU472" s="216" t="s">
        <v>146</v>
      </c>
      <c r="AV472" s="11" t="s">
        <v>146</v>
      </c>
      <c r="AW472" s="11" t="s">
        <v>37</v>
      </c>
      <c r="AX472" s="11" t="s">
        <v>74</v>
      </c>
      <c r="AY472" s="216" t="s">
        <v>139</v>
      </c>
    </row>
    <row r="473" spans="2:51" s="11" customFormat="1" ht="13.5">
      <c r="B473" s="205"/>
      <c r="C473" s="206"/>
      <c r="D473" s="227" t="s">
        <v>148</v>
      </c>
      <c r="E473" s="228" t="s">
        <v>21</v>
      </c>
      <c r="F473" s="229" t="s">
        <v>250</v>
      </c>
      <c r="G473" s="206"/>
      <c r="H473" s="230">
        <v>-2.88</v>
      </c>
      <c r="I473" s="211"/>
      <c r="J473" s="206"/>
      <c r="K473" s="206"/>
      <c r="L473" s="212"/>
      <c r="M473" s="213"/>
      <c r="N473" s="214"/>
      <c r="O473" s="214"/>
      <c r="P473" s="214"/>
      <c r="Q473" s="214"/>
      <c r="R473" s="214"/>
      <c r="S473" s="214"/>
      <c r="T473" s="215"/>
      <c r="AT473" s="216" t="s">
        <v>148</v>
      </c>
      <c r="AU473" s="216" t="s">
        <v>146</v>
      </c>
      <c r="AV473" s="11" t="s">
        <v>146</v>
      </c>
      <c r="AW473" s="11" t="s">
        <v>37</v>
      </c>
      <c r="AX473" s="11" t="s">
        <v>74</v>
      </c>
      <c r="AY473" s="216" t="s">
        <v>139</v>
      </c>
    </row>
    <row r="474" spans="2:51" s="11" customFormat="1" ht="13.5">
      <c r="B474" s="205"/>
      <c r="C474" s="206"/>
      <c r="D474" s="227" t="s">
        <v>148</v>
      </c>
      <c r="E474" s="228" t="s">
        <v>21</v>
      </c>
      <c r="F474" s="229" t="s">
        <v>260</v>
      </c>
      <c r="G474" s="206"/>
      <c r="H474" s="230">
        <v>-2.64</v>
      </c>
      <c r="I474" s="211"/>
      <c r="J474" s="206"/>
      <c r="K474" s="206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148</v>
      </c>
      <c r="AU474" s="216" t="s">
        <v>146</v>
      </c>
      <c r="AV474" s="11" t="s">
        <v>146</v>
      </c>
      <c r="AW474" s="11" t="s">
        <v>37</v>
      </c>
      <c r="AX474" s="11" t="s">
        <v>74</v>
      </c>
      <c r="AY474" s="216" t="s">
        <v>139</v>
      </c>
    </row>
    <row r="475" spans="2:51" s="11" customFormat="1" ht="13.5">
      <c r="B475" s="205"/>
      <c r="C475" s="206"/>
      <c r="D475" s="227" t="s">
        <v>148</v>
      </c>
      <c r="E475" s="228" t="s">
        <v>21</v>
      </c>
      <c r="F475" s="229" t="s">
        <v>261</v>
      </c>
      <c r="G475" s="206"/>
      <c r="H475" s="230">
        <v>-3.3</v>
      </c>
      <c r="I475" s="211"/>
      <c r="J475" s="206"/>
      <c r="K475" s="206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148</v>
      </c>
      <c r="AU475" s="216" t="s">
        <v>146</v>
      </c>
      <c r="AV475" s="11" t="s">
        <v>146</v>
      </c>
      <c r="AW475" s="11" t="s">
        <v>37</v>
      </c>
      <c r="AX475" s="11" t="s">
        <v>74</v>
      </c>
      <c r="AY475" s="216" t="s">
        <v>139</v>
      </c>
    </row>
    <row r="476" spans="2:51" s="11" customFormat="1" ht="13.5">
      <c r="B476" s="205"/>
      <c r="C476" s="206"/>
      <c r="D476" s="227" t="s">
        <v>148</v>
      </c>
      <c r="E476" s="228" t="s">
        <v>21</v>
      </c>
      <c r="F476" s="229" t="s">
        <v>262</v>
      </c>
      <c r="G476" s="206"/>
      <c r="H476" s="230">
        <v>-5.52</v>
      </c>
      <c r="I476" s="211"/>
      <c r="J476" s="206"/>
      <c r="K476" s="206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148</v>
      </c>
      <c r="AU476" s="216" t="s">
        <v>146</v>
      </c>
      <c r="AV476" s="11" t="s">
        <v>146</v>
      </c>
      <c r="AW476" s="11" t="s">
        <v>37</v>
      </c>
      <c r="AX476" s="11" t="s">
        <v>74</v>
      </c>
      <c r="AY476" s="216" t="s">
        <v>139</v>
      </c>
    </row>
    <row r="477" spans="2:51" s="11" customFormat="1" ht="13.5">
      <c r="B477" s="205"/>
      <c r="C477" s="206"/>
      <c r="D477" s="227" t="s">
        <v>148</v>
      </c>
      <c r="E477" s="228" t="s">
        <v>21</v>
      </c>
      <c r="F477" s="229" t="s">
        <v>263</v>
      </c>
      <c r="G477" s="206"/>
      <c r="H477" s="230">
        <v>-4.5999999999999996</v>
      </c>
      <c r="I477" s="211"/>
      <c r="J477" s="206"/>
      <c r="K477" s="206"/>
      <c r="L477" s="212"/>
      <c r="M477" s="213"/>
      <c r="N477" s="214"/>
      <c r="O477" s="214"/>
      <c r="P477" s="214"/>
      <c r="Q477" s="214"/>
      <c r="R477" s="214"/>
      <c r="S477" s="214"/>
      <c r="T477" s="215"/>
      <c r="AT477" s="216" t="s">
        <v>148</v>
      </c>
      <c r="AU477" s="216" t="s">
        <v>146</v>
      </c>
      <c r="AV477" s="11" t="s">
        <v>146</v>
      </c>
      <c r="AW477" s="11" t="s">
        <v>37</v>
      </c>
      <c r="AX477" s="11" t="s">
        <v>74</v>
      </c>
      <c r="AY477" s="216" t="s">
        <v>139</v>
      </c>
    </row>
    <row r="478" spans="2:51" s="11" customFormat="1" ht="13.5">
      <c r="B478" s="205"/>
      <c r="C478" s="206"/>
      <c r="D478" s="227" t="s">
        <v>148</v>
      </c>
      <c r="E478" s="228" t="s">
        <v>21</v>
      </c>
      <c r="F478" s="229" t="s">
        <v>264</v>
      </c>
      <c r="G478" s="206"/>
      <c r="H478" s="230">
        <v>-4.2</v>
      </c>
      <c r="I478" s="211"/>
      <c r="J478" s="206"/>
      <c r="K478" s="206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148</v>
      </c>
      <c r="AU478" s="216" t="s">
        <v>146</v>
      </c>
      <c r="AV478" s="11" t="s">
        <v>146</v>
      </c>
      <c r="AW478" s="11" t="s">
        <v>37</v>
      </c>
      <c r="AX478" s="11" t="s">
        <v>74</v>
      </c>
      <c r="AY478" s="216" t="s">
        <v>139</v>
      </c>
    </row>
    <row r="479" spans="2:51" s="14" customFormat="1" ht="13.5">
      <c r="B479" s="253"/>
      <c r="C479" s="254"/>
      <c r="D479" s="227" t="s">
        <v>148</v>
      </c>
      <c r="E479" s="255" t="s">
        <v>21</v>
      </c>
      <c r="F479" s="256" t="s">
        <v>251</v>
      </c>
      <c r="G479" s="254"/>
      <c r="H479" s="257">
        <v>256.11500000000001</v>
      </c>
      <c r="I479" s="258"/>
      <c r="J479" s="254"/>
      <c r="K479" s="254"/>
      <c r="L479" s="259"/>
      <c r="M479" s="260"/>
      <c r="N479" s="261"/>
      <c r="O479" s="261"/>
      <c r="P479" s="261"/>
      <c r="Q479" s="261"/>
      <c r="R479" s="261"/>
      <c r="S479" s="261"/>
      <c r="T479" s="262"/>
      <c r="AT479" s="263" t="s">
        <v>148</v>
      </c>
      <c r="AU479" s="263" t="s">
        <v>146</v>
      </c>
      <c r="AV479" s="14" t="s">
        <v>155</v>
      </c>
      <c r="AW479" s="14" t="s">
        <v>37</v>
      </c>
      <c r="AX479" s="14" t="s">
        <v>74</v>
      </c>
      <c r="AY479" s="263" t="s">
        <v>139</v>
      </c>
    </row>
    <row r="480" spans="2:51" s="13" customFormat="1" ht="13.5">
      <c r="B480" s="242"/>
      <c r="C480" s="243"/>
      <c r="D480" s="227" t="s">
        <v>148</v>
      </c>
      <c r="E480" s="244" t="s">
        <v>21</v>
      </c>
      <c r="F480" s="245" t="s">
        <v>265</v>
      </c>
      <c r="G480" s="243"/>
      <c r="H480" s="246" t="s">
        <v>21</v>
      </c>
      <c r="I480" s="247"/>
      <c r="J480" s="243"/>
      <c r="K480" s="243"/>
      <c r="L480" s="248"/>
      <c r="M480" s="249"/>
      <c r="N480" s="250"/>
      <c r="O480" s="250"/>
      <c r="P480" s="250"/>
      <c r="Q480" s="250"/>
      <c r="R480" s="250"/>
      <c r="S480" s="250"/>
      <c r="T480" s="251"/>
      <c r="AT480" s="252" t="s">
        <v>148</v>
      </c>
      <c r="AU480" s="252" t="s">
        <v>146</v>
      </c>
      <c r="AV480" s="13" t="s">
        <v>82</v>
      </c>
      <c r="AW480" s="13" t="s">
        <v>37</v>
      </c>
      <c r="AX480" s="13" t="s">
        <v>74</v>
      </c>
      <c r="AY480" s="252" t="s">
        <v>139</v>
      </c>
    </row>
    <row r="481" spans="2:51" s="11" customFormat="1" ht="13.5">
      <c r="B481" s="205"/>
      <c r="C481" s="206"/>
      <c r="D481" s="227" t="s">
        <v>148</v>
      </c>
      <c r="E481" s="228" t="s">
        <v>21</v>
      </c>
      <c r="F481" s="229" t="s">
        <v>266</v>
      </c>
      <c r="G481" s="206"/>
      <c r="H481" s="230">
        <v>63.593000000000004</v>
      </c>
      <c r="I481" s="211"/>
      <c r="J481" s="206"/>
      <c r="K481" s="206"/>
      <c r="L481" s="212"/>
      <c r="M481" s="213"/>
      <c r="N481" s="214"/>
      <c r="O481" s="214"/>
      <c r="P481" s="214"/>
      <c r="Q481" s="214"/>
      <c r="R481" s="214"/>
      <c r="S481" s="214"/>
      <c r="T481" s="215"/>
      <c r="AT481" s="216" t="s">
        <v>148</v>
      </c>
      <c r="AU481" s="216" t="s">
        <v>146</v>
      </c>
      <c r="AV481" s="11" t="s">
        <v>146</v>
      </c>
      <c r="AW481" s="11" t="s">
        <v>37</v>
      </c>
      <c r="AX481" s="11" t="s">
        <v>74</v>
      </c>
      <c r="AY481" s="216" t="s">
        <v>139</v>
      </c>
    </row>
    <row r="482" spans="2:51" s="11" customFormat="1" ht="13.5">
      <c r="B482" s="205"/>
      <c r="C482" s="206"/>
      <c r="D482" s="227" t="s">
        <v>148</v>
      </c>
      <c r="E482" s="228" t="s">
        <v>21</v>
      </c>
      <c r="F482" s="229" t="s">
        <v>267</v>
      </c>
      <c r="G482" s="206"/>
      <c r="H482" s="230">
        <v>226.733</v>
      </c>
      <c r="I482" s="211"/>
      <c r="J482" s="206"/>
      <c r="K482" s="206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148</v>
      </c>
      <c r="AU482" s="216" t="s">
        <v>146</v>
      </c>
      <c r="AV482" s="11" t="s">
        <v>146</v>
      </c>
      <c r="AW482" s="11" t="s">
        <v>37</v>
      </c>
      <c r="AX482" s="11" t="s">
        <v>74</v>
      </c>
      <c r="AY482" s="216" t="s">
        <v>139</v>
      </c>
    </row>
    <row r="483" spans="2:51" s="11" customFormat="1" ht="13.5">
      <c r="B483" s="205"/>
      <c r="C483" s="206"/>
      <c r="D483" s="227" t="s">
        <v>148</v>
      </c>
      <c r="E483" s="228" t="s">
        <v>21</v>
      </c>
      <c r="F483" s="229" t="s">
        <v>268</v>
      </c>
      <c r="G483" s="206"/>
      <c r="H483" s="230">
        <v>17.143999999999998</v>
      </c>
      <c r="I483" s="211"/>
      <c r="J483" s="206"/>
      <c r="K483" s="206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148</v>
      </c>
      <c r="AU483" s="216" t="s">
        <v>146</v>
      </c>
      <c r="AV483" s="11" t="s">
        <v>146</v>
      </c>
      <c r="AW483" s="11" t="s">
        <v>37</v>
      </c>
      <c r="AX483" s="11" t="s">
        <v>74</v>
      </c>
      <c r="AY483" s="216" t="s">
        <v>139</v>
      </c>
    </row>
    <row r="484" spans="2:51" s="11" customFormat="1" ht="13.5">
      <c r="B484" s="205"/>
      <c r="C484" s="206"/>
      <c r="D484" s="227" t="s">
        <v>148</v>
      </c>
      <c r="E484" s="228" t="s">
        <v>21</v>
      </c>
      <c r="F484" s="229" t="s">
        <v>269</v>
      </c>
      <c r="G484" s="206"/>
      <c r="H484" s="230">
        <v>-2.16</v>
      </c>
      <c r="I484" s="211"/>
      <c r="J484" s="206"/>
      <c r="K484" s="206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148</v>
      </c>
      <c r="AU484" s="216" t="s">
        <v>146</v>
      </c>
      <c r="AV484" s="11" t="s">
        <v>146</v>
      </c>
      <c r="AW484" s="11" t="s">
        <v>37</v>
      </c>
      <c r="AX484" s="11" t="s">
        <v>74</v>
      </c>
      <c r="AY484" s="216" t="s">
        <v>139</v>
      </c>
    </row>
    <row r="485" spans="2:51" s="11" customFormat="1" ht="13.5">
      <c r="B485" s="205"/>
      <c r="C485" s="206"/>
      <c r="D485" s="227" t="s">
        <v>148</v>
      </c>
      <c r="E485" s="228" t="s">
        <v>21</v>
      </c>
      <c r="F485" s="229" t="s">
        <v>270</v>
      </c>
      <c r="G485" s="206"/>
      <c r="H485" s="230">
        <v>-1.2</v>
      </c>
      <c r="I485" s="211"/>
      <c r="J485" s="206"/>
      <c r="K485" s="206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148</v>
      </c>
      <c r="AU485" s="216" t="s">
        <v>146</v>
      </c>
      <c r="AV485" s="11" t="s">
        <v>146</v>
      </c>
      <c r="AW485" s="11" t="s">
        <v>37</v>
      </c>
      <c r="AX485" s="11" t="s">
        <v>74</v>
      </c>
      <c r="AY485" s="216" t="s">
        <v>139</v>
      </c>
    </row>
    <row r="486" spans="2:51" s="11" customFormat="1" ht="13.5">
      <c r="B486" s="205"/>
      <c r="C486" s="206"/>
      <c r="D486" s="227" t="s">
        <v>148</v>
      </c>
      <c r="E486" s="228" t="s">
        <v>21</v>
      </c>
      <c r="F486" s="229" t="s">
        <v>271</v>
      </c>
      <c r="G486" s="206"/>
      <c r="H486" s="230">
        <v>-2.919</v>
      </c>
      <c r="I486" s="211"/>
      <c r="J486" s="206"/>
      <c r="K486" s="206"/>
      <c r="L486" s="212"/>
      <c r="M486" s="213"/>
      <c r="N486" s="214"/>
      <c r="O486" s="214"/>
      <c r="P486" s="214"/>
      <c r="Q486" s="214"/>
      <c r="R486" s="214"/>
      <c r="S486" s="214"/>
      <c r="T486" s="215"/>
      <c r="AT486" s="216" t="s">
        <v>148</v>
      </c>
      <c r="AU486" s="216" t="s">
        <v>146</v>
      </c>
      <c r="AV486" s="11" t="s">
        <v>146</v>
      </c>
      <c r="AW486" s="11" t="s">
        <v>37</v>
      </c>
      <c r="AX486" s="11" t="s">
        <v>74</v>
      </c>
      <c r="AY486" s="216" t="s">
        <v>139</v>
      </c>
    </row>
    <row r="487" spans="2:51" s="11" customFormat="1" ht="13.5">
      <c r="B487" s="205"/>
      <c r="C487" s="206"/>
      <c r="D487" s="227" t="s">
        <v>148</v>
      </c>
      <c r="E487" s="228" t="s">
        <v>21</v>
      </c>
      <c r="F487" s="229" t="s">
        <v>272</v>
      </c>
      <c r="G487" s="206"/>
      <c r="H487" s="230">
        <v>-1.08</v>
      </c>
      <c r="I487" s="211"/>
      <c r="J487" s="206"/>
      <c r="K487" s="206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148</v>
      </c>
      <c r="AU487" s="216" t="s">
        <v>146</v>
      </c>
      <c r="AV487" s="11" t="s">
        <v>146</v>
      </c>
      <c r="AW487" s="11" t="s">
        <v>37</v>
      </c>
      <c r="AX487" s="11" t="s">
        <v>74</v>
      </c>
      <c r="AY487" s="216" t="s">
        <v>139</v>
      </c>
    </row>
    <row r="488" spans="2:51" s="11" customFormat="1" ht="13.5">
      <c r="B488" s="205"/>
      <c r="C488" s="206"/>
      <c r="D488" s="227" t="s">
        <v>148</v>
      </c>
      <c r="E488" s="228" t="s">
        <v>21</v>
      </c>
      <c r="F488" s="229" t="s">
        <v>273</v>
      </c>
      <c r="G488" s="206"/>
      <c r="H488" s="230">
        <v>-2.5630000000000002</v>
      </c>
      <c r="I488" s="211"/>
      <c r="J488" s="206"/>
      <c r="K488" s="206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148</v>
      </c>
      <c r="AU488" s="216" t="s">
        <v>146</v>
      </c>
      <c r="AV488" s="11" t="s">
        <v>146</v>
      </c>
      <c r="AW488" s="11" t="s">
        <v>37</v>
      </c>
      <c r="AX488" s="11" t="s">
        <v>74</v>
      </c>
      <c r="AY488" s="216" t="s">
        <v>139</v>
      </c>
    </row>
    <row r="489" spans="2:51" s="11" customFormat="1" ht="13.5">
      <c r="B489" s="205"/>
      <c r="C489" s="206"/>
      <c r="D489" s="227" t="s">
        <v>148</v>
      </c>
      <c r="E489" s="228" t="s">
        <v>21</v>
      </c>
      <c r="F489" s="229" t="s">
        <v>274</v>
      </c>
      <c r="G489" s="206"/>
      <c r="H489" s="230">
        <v>-2.76</v>
      </c>
      <c r="I489" s="211"/>
      <c r="J489" s="206"/>
      <c r="K489" s="206"/>
      <c r="L489" s="212"/>
      <c r="M489" s="213"/>
      <c r="N489" s="214"/>
      <c r="O489" s="214"/>
      <c r="P489" s="214"/>
      <c r="Q489" s="214"/>
      <c r="R489" s="214"/>
      <c r="S489" s="214"/>
      <c r="T489" s="215"/>
      <c r="AT489" s="216" t="s">
        <v>148</v>
      </c>
      <c r="AU489" s="216" t="s">
        <v>146</v>
      </c>
      <c r="AV489" s="11" t="s">
        <v>146</v>
      </c>
      <c r="AW489" s="11" t="s">
        <v>37</v>
      </c>
      <c r="AX489" s="11" t="s">
        <v>74</v>
      </c>
      <c r="AY489" s="216" t="s">
        <v>139</v>
      </c>
    </row>
    <row r="490" spans="2:51" s="11" customFormat="1" ht="13.5">
      <c r="B490" s="205"/>
      <c r="C490" s="206"/>
      <c r="D490" s="227" t="s">
        <v>148</v>
      </c>
      <c r="E490" s="228" t="s">
        <v>21</v>
      </c>
      <c r="F490" s="229" t="s">
        <v>275</v>
      </c>
      <c r="G490" s="206"/>
      <c r="H490" s="230">
        <v>-1.61</v>
      </c>
      <c r="I490" s="211"/>
      <c r="J490" s="206"/>
      <c r="K490" s="206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148</v>
      </c>
      <c r="AU490" s="216" t="s">
        <v>146</v>
      </c>
      <c r="AV490" s="11" t="s">
        <v>146</v>
      </c>
      <c r="AW490" s="11" t="s">
        <v>37</v>
      </c>
      <c r="AX490" s="11" t="s">
        <v>74</v>
      </c>
      <c r="AY490" s="216" t="s">
        <v>139</v>
      </c>
    </row>
    <row r="491" spans="2:51" s="11" customFormat="1" ht="13.5">
      <c r="B491" s="205"/>
      <c r="C491" s="206"/>
      <c r="D491" s="227" t="s">
        <v>148</v>
      </c>
      <c r="E491" s="228" t="s">
        <v>21</v>
      </c>
      <c r="F491" s="229" t="s">
        <v>250</v>
      </c>
      <c r="G491" s="206"/>
      <c r="H491" s="230">
        <v>-2.88</v>
      </c>
      <c r="I491" s="211"/>
      <c r="J491" s="206"/>
      <c r="K491" s="206"/>
      <c r="L491" s="212"/>
      <c r="M491" s="213"/>
      <c r="N491" s="214"/>
      <c r="O491" s="214"/>
      <c r="P491" s="214"/>
      <c r="Q491" s="214"/>
      <c r="R491" s="214"/>
      <c r="S491" s="214"/>
      <c r="T491" s="215"/>
      <c r="AT491" s="216" t="s">
        <v>148</v>
      </c>
      <c r="AU491" s="216" t="s">
        <v>146</v>
      </c>
      <c r="AV491" s="11" t="s">
        <v>146</v>
      </c>
      <c r="AW491" s="11" t="s">
        <v>37</v>
      </c>
      <c r="AX491" s="11" t="s">
        <v>74</v>
      </c>
      <c r="AY491" s="216" t="s">
        <v>139</v>
      </c>
    </row>
    <row r="492" spans="2:51" s="11" customFormat="1" ht="13.5">
      <c r="B492" s="205"/>
      <c r="C492" s="206"/>
      <c r="D492" s="227" t="s">
        <v>148</v>
      </c>
      <c r="E492" s="228" t="s">
        <v>21</v>
      </c>
      <c r="F492" s="229" t="s">
        <v>276</v>
      </c>
      <c r="G492" s="206"/>
      <c r="H492" s="230">
        <v>-1.44</v>
      </c>
      <c r="I492" s="211"/>
      <c r="J492" s="206"/>
      <c r="K492" s="206"/>
      <c r="L492" s="212"/>
      <c r="M492" s="213"/>
      <c r="N492" s="214"/>
      <c r="O492" s="214"/>
      <c r="P492" s="214"/>
      <c r="Q492" s="214"/>
      <c r="R492" s="214"/>
      <c r="S492" s="214"/>
      <c r="T492" s="215"/>
      <c r="AT492" s="216" t="s">
        <v>148</v>
      </c>
      <c r="AU492" s="216" t="s">
        <v>146</v>
      </c>
      <c r="AV492" s="11" t="s">
        <v>146</v>
      </c>
      <c r="AW492" s="11" t="s">
        <v>37</v>
      </c>
      <c r="AX492" s="11" t="s">
        <v>74</v>
      </c>
      <c r="AY492" s="216" t="s">
        <v>139</v>
      </c>
    </row>
    <row r="493" spans="2:51" s="11" customFormat="1" ht="13.5">
      <c r="B493" s="205"/>
      <c r="C493" s="206"/>
      <c r="D493" s="227" t="s">
        <v>148</v>
      </c>
      <c r="E493" s="228" t="s">
        <v>21</v>
      </c>
      <c r="F493" s="229" t="s">
        <v>277</v>
      </c>
      <c r="G493" s="206"/>
      <c r="H493" s="230">
        <v>-1.32</v>
      </c>
      <c r="I493" s="211"/>
      <c r="J493" s="206"/>
      <c r="K493" s="206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148</v>
      </c>
      <c r="AU493" s="216" t="s">
        <v>146</v>
      </c>
      <c r="AV493" s="11" t="s">
        <v>146</v>
      </c>
      <c r="AW493" s="11" t="s">
        <v>37</v>
      </c>
      <c r="AX493" s="11" t="s">
        <v>74</v>
      </c>
      <c r="AY493" s="216" t="s">
        <v>139</v>
      </c>
    </row>
    <row r="494" spans="2:51" s="11" customFormat="1" ht="13.5">
      <c r="B494" s="205"/>
      <c r="C494" s="206"/>
      <c r="D494" s="227" t="s">
        <v>148</v>
      </c>
      <c r="E494" s="228" t="s">
        <v>21</v>
      </c>
      <c r="F494" s="229" t="s">
        <v>250</v>
      </c>
      <c r="G494" s="206"/>
      <c r="H494" s="230">
        <v>-2.88</v>
      </c>
      <c r="I494" s="211"/>
      <c r="J494" s="206"/>
      <c r="K494" s="206"/>
      <c r="L494" s="212"/>
      <c r="M494" s="213"/>
      <c r="N494" s="214"/>
      <c r="O494" s="214"/>
      <c r="P494" s="214"/>
      <c r="Q494" s="214"/>
      <c r="R494" s="214"/>
      <c r="S494" s="214"/>
      <c r="T494" s="215"/>
      <c r="AT494" s="216" t="s">
        <v>148</v>
      </c>
      <c r="AU494" s="216" t="s">
        <v>146</v>
      </c>
      <c r="AV494" s="11" t="s">
        <v>146</v>
      </c>
      <c r="AW494" s="11" t="s">
        <v>37</v>
      </c>
      <c r="AX494" s="11" t="s">
        <v>74</v>
      </c>
      <c r="AY494" s="216" t="s">
        <v>139</v>
      </c>
    </row>
    <row r="495" spans="2:51" s="11" customFormat="1" ht="13.5">
      <c r="B495" s="205"/>
      <c r="C495" s="206"/>
      <c r="D495" s="227" t="s">
        <v>148</v>
      </c>
      <c r="E495" s="228" t="s">
        <v>21</v>
      </c>
      <c r="F495" s="229" t="s">
        <v>278</v>
      </c>
      <c r="G495" s="206"/>
      <c r="H495" s="230">
        <v>-1.26</v>
      </c>
      <c r="I495" s="211"/>
      <c r="J495" s="206"/>
      <c r="K495" s="206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148</v>
      </c>
      <c r="AU495" s="216" t="s">
        <v>146</v>
      </c>
      <c r="AV495" s="11" t="s">
        <v>146</v>
      </c>
      <c r="AW495" s="11" t="s">
        <v>37</v>
      </c>
      <c r="AX495" s="11" t="s">
        <v>74</v>
      </c>
      <c r="AY495" s="216" t="s">
        <v>139</v>
      </c>
    </row>
    <row r="496" spans="2:51" s="11" customFormat="1" ht="13.5">
      <c r="B496" s="205"/>
      <c r="C496" s="206"/>
      <c r="D496" s="227" t="s">
        <v>148</v>
      </c>
      <c r="E496" s="228" t="s">
        <v>21</v>
      </c>
      <c r="F496" s="229" t="s">
        <v>279</v>
      </c>
      <c r="G496" s="206"/>
      <c r="H496" s="230">
        <v>-1.08</v>
      </c>
      <c r="I496" s="211"/>
      <c r="J496" s="206"/>
      <c r="K496" s="206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148</v>
      </c>
      <c r="AU496" s="216" t="s">
        <v>146</v>
      </c>
      <c r="AV496" s="11" t="s">
        <v>146</v>
      </c>
      <c r="AW496" s="11" t="s">
        <v>37</v>
      </c>
      <c r="AX496" s="11" t="s">
        <v>74</v>
      </c>
      <c r="AY496" s="216" t="s">
        <v>139</v>
      </c>
    </row>
    <row r="497" spans="2:51" s="14" customFormat="1" ht="13.5">
      <c r="B497" s="253"/>
      <c r="C497" s="254"/>
      <c r="D497" s="227" t="s">
        <v>148</v>
      </c>
      <c r="E497" s="255" t="s">
        <v>21</v>
      </c>
      <c r="F497" s="256" t="s">
        <v>251</v>
      </c>
      <c r="G497" s="254"/>
      <c r="H497" s="257">
        <v>282.31799999999998</v>
      </c>
      <c r="I497" s="258"/>
      <c r="J497" s="254"/>
      <c r="K497" s="254"/>
      <c r="L497" s="259"/>
      <c r="M497" s="260"/>
      <c r="N497" s="261"/>
      <c r="O497" s="261"/>
      <c r="P497" s="261"/>
      <c r="Q497" s="261"/>
      <c r="R497" s="261"/>
      <c r="S497" s="261"/>
      <c r="T497" s="262"/>
      <c r="AT497" s="263" t="s">
        <v>148</v>
      </c>
      <c r="AU497" s="263" t="s">
        <v>146</v>
      </c>
      <c r="AV497" s="14" t="s">
        <v>155</v>
      </c>
      <c r="AW497" s="14" t="s">
        <v>37</v>
      </c>
      <c r="AX497" s="14" t="s">
        <v>74</v>
      </c>
      <c r="AY497" s="263" t="s">
        <v>139</v>
      </c>
    </row>
    <row r="498" spans="2:51" s="13" customFormat="1" ht="13.5">
      <c r="B498" s="242"/>
      <c r="C498" s="243"/>
      <c r="D498" s="227" t="s">
        <v>148</v>
      </c>
      <c r="E498" s="244" t="s">
        <v>21</v>
      </c>
      <c r="F498" s="245" t="s">
        <v>280</v>
      </c>
      <c r="G498" s="243"/>
      <c r="H498" s="246" t="s">
        <v>21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148</v>
      </c>
      <c r="AU498" s="252" t="s">
        <v>146</v>
      </c>
      <c r="AV498" s="13" t="s">
        <v>82</v>
      </c>
      <c r="AW498" s="13" t="s">
        <v>37</v>
      </c>
      <c r="AX498" s="13" t="s">
        <v>74</v>
      </c>
      <c r="AY498" s="252" t="s">
        <v>139</v>
      </c>
    </row>
    <row r="499" spans="2:51" s="11" customFormat="1" ht="13.5">
      <c r="B499" s="205"/>
      <c r="C499" s="206"/>
      <c r="D499" s="227" t="s">
        <v>148</v>
      </c>
      <c r="E499" s="228" t="s">
        <v>21</v>
      </c>
      <c r="F499" s="229" t="s">
        <v>281</v>
      </c>
      <c r="G499" s="206"/>
      <c r="H499" s="230">
        <v>60.9</v>
      </c>
      <c r="I499" s="211"/>
      <c r="J499" s="206"/>
      <c r="K499" s="206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148</v>
      </c>
      <c r="AU499" s="216" t="s">
        <v>146</v>
      </c>
      <c r="AV499" s="11" t="s">
        <v>146</v>
      </c>
      <c r="AW499" s="11" t="s">
        <v>37</v>
      </c>
      <c r="AX499" s="11" t="s">
        <v>74</v>
      </c>
      <c r="AY499" s="216" t="s">
        <v>139</v>
      </c>
    </row>
    <row r="500" spans="2:51" s="11" customFormat="1" ht="13.5">
      <c r="B500" s="205"/>
      <c r="C500" s="206"/>
      <c r="D500" s="227" t="s">
        <v>148</v>
      </c>
      <c r="E500" s="228" t="s">
        <v>21</v>
      </c>
      <c r="F500" s="229" t="s">
        <v>282</v>
      </c>
      <c r="G500" s="206"/>
      <c r="H500" s="230">
        <v>137.35</v>
      </c>
      <c r="I500" s="211"/>
      <c r="J500" s="206"/>
      <c r="K500" s="206"/>
      <c r="L500" s="212"/>
      <c r="M500" s="213"/>
      <c r="N500" s="214"/>
      <c r="O500" s="214"/>
      <c r="P500" s="214"/>
      <c r="Q500" s="214"/>
      <c r="R500" s="214"/>
      <c r="S500" s="214"/>
      <c r="T500" s="215"/>
      <c r="AT500" s="216" t="s">
        <v>148</v>
      </c>
      <c r="AU500" s="216" t="s">
        <v>146</v>
      </c>
      <c r="AV500" s="11" t="s">
        <v>146</v>
      </c>
      <c r="AW500" s="11" t="s">
        <v>37</v>
      </c>
      <c r="AX500" s="11" t="s">
        <v>74</v>
      </c>
      <c r="AY500" s="216" t="s">
        <v>139</v>
      </c>
    </row>
    <row r="501" spans="2:51" s="11" customFormat="1" ht="13.5">
      <c r="B501" s="205"/>
      <c r="C501" s="206"/>
      <c r="D501" s="227" t="s">
        <v>148</v>
      </c>
      <c r="E501" s="228" t="s">
        <v>21</v>
      </c>
      <c r="F501" s="229" t="s">
        <v>283</v>
      </c>
      <c r="G501" s="206"/>
      <c r="H501" s="230">
        <v>36.86</v>
      </c>
      <c r="I501" s="211"/>
      <c r="J501" s="206"/>
      <c r="K501" s="206"/>
      <c r="L501" s="212"/>
      <c r="M501" s="213"/>
      <c r="N501" s="214"/>
      <c r="O501" s="214"/>
      <c r="P501" s="214"/>
      <c r="Q501" s="214"/>
      <c r="R501" s="214"/>
      <c r="S501" s="214"/>
      <c r="T501" s="215"/>
      <c r="AT501" s="216" t="s">
        <v>148</v>
      </c>
      <c r="AU501" s="216" t="s">
        <v>146</v>
      </c>
      <c r="AV501" s="11" t="s">
        <v>146</v>
      </c>
      <c r="AW501" s="11" t="s">
        <v>37</v>
      </c>
      <c r="AX501" s="11" t="s">
        <v>74</v>
      </c>
      <c r="AY501" s="216" t="s">
        <v>139</v>
      </c>
    </row>
    <row r="502" spans="2:51" s="11" customFormat="1" ht="13.5">
      <c r="B502" s="205"/>
      <c r="C502" s="206"/>
      <c r="D502" s="227" t="s">
        <v>148</v>
      </c>
      <c r="E502" s="228" t="s">
        <v>21</v>
      </c>
      <c r="F502" s="229" t="s">
        <v>284</v>
      </c>
      <c r="G502" s="206"/>
      <c r="H502" s="230">
        <v>7.75</v>
      </c>
      <c r="I502" s="211"/>
      <c r="J502" s="206"/>
      <c r="K502" s="206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148</v>
      </c>
      <c r="AU502" s="216" t="s">
        <v>146</v>
      </c>
      <c r="AV502" s="11" t="s">
        <v>146</v>
      </c>
      <c r="AW502" s="11" t="s">
        <v>37</v>
      </c>
      <c r="AX502" s="11" t="s">
        <v>74</v>
      </c>
      <c r="AY502" s="216" t="s">
        <v>139</v>
      </c>
    </row>
    <row r="503" spans="2:51" s="11" customFormat="1" ht="13.5">
      <c r="B503" s="205"/>
      <c r="C503" s="206"/>
      <c r="D503" s="227" t="s">
        <v>148</v>
      </c>
      <c r="E503" s="228" t="s">
        <v>21</v>
      </c>
      <c r="F503" s="229" t="s">
        <v>285</v>
      </c>
      <c r="G503" s="206"/>
      <c r="H503" s="230">
        <v>5.95</v>
      </c>
      <c r="I503" s="211"/>
      <c r="J503" s="206"/>
      <c r="K503" s="206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148</v>
      </c>
      <c r="AU503" s="216" t="s">
        <v>146</v>
      </c>
      <c r="AV503" s="11" t="s">
        <v>146</v>
      </c>
      <c r="AW503" s="11" t="s">
        <v>37</v>
      </c>
      <c r="AX503" s="11" t="s">
        <v>74</v>
      </c>
      <c r="AY503" s="216" t="s">
        <v>139</v>
      </c>
    </row>
    <row r="504" spans="2:51" s="11" customFormat="1" ht="13.5">
      <c r="B504" s="205"/>
      <c r="C504" s="206"/>
      <c r="D504" s="227" t="s">
        <v>148</v>
      </c>
      <c r="E504" s="228" t="s">
        <v>21</v>
      </c>
      <c r="F504" s="229" t="s">
        <v>286</v>
      </c>
      <c r="G504" s="206"/>
      <c r="H504" s="230">
        <v>9</v>
      </c>
      <c r="I504" s="211"/>
      <c r="J504" s="206"/>
      <c r="K504" s="206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148</v>
      </c>
      <c r="AU504" s="216" t="s">
        <v>146</v>
      </c>
      <c r="AV504" s="11" t="s">
        <v>146</v>
      </c>
      <c r="AW504" s="11" t="s">
        <v>37</v>
      </c>
      <c r="AX504" s="11" t="s">
        <v>74</v>
      </c>
      <c r="AY504" s="216" t="s">
        <v>139</v>
      </c>
    </row>
    <row r="505" spans="2:51" s="13" customFormat="1" ht="13.5">
      <c r="B505" s="242"/>
      <c r="C505" s="243"/>
      <c r="D505" s="227" t="s">
        <v>148</v>
      </c>
      <c r="E505" s="244" t="s">
        <v>21</v>
      </c>
      <c r="F505" s="245" t="s">
        <v>287</v>
      </c>
      <c r="G505" s="243"/>
      <c r="H505" s="246" t="s">
        <v>21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AT505" s="252" t="s">
        <v>148</v>
      </c>
      <c r="AU505" s="252" t="s">
        <v>146</v>
      </c>
      <c r="AV505" s="13" t="s">
        <v>82</v>
      </c>
      <c r="AW505" s="13" t="s">
        <v>37</v>
      </c>
      <c r="AX505" s="13" t="s">
        <v>74</v>
      </c>
      <c r="AY505" s="252" t="s">
        <v>139</v>
      </c>
    </row>
    <row r="506" spans="2:51" s="11" customFormat="1" ht="13.5">
      <c r="B506" s="205"/>
      <c r="C506" s="206"/>
      <c r="D506" s="227" t="s">
        <v>148</v>
      </c>
      <c r="E506" s="228" t="s">
        <v>21</v>
      </c>
      <c r="F506" s="229" t="s">
        <v>288</v>
      </c>
      <c r="G506" s="206"/>
      <c r="H506" s="230">
        <v>29.15</v>
      </c>
      <c r="I506" s="211"/>
      <c r="J506" s="206"/>
      <c r="K506" s="206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148</v>
      </c>
      <c r="AU506" s="216" t="s">
        <v>146</v>
      </c>
      <c r="AV506" s="11" t="s">
        <v>146</v>
      </c>
      <c r="AW506" s="11" t="s">
        <v>37</v>
      </c>
      <c r="AX506" s="11" t="s">
        <v>74</v>
      </c>
      <c r="AY506" s="216" t="s">
        <v>139</v>
      </c>
    </row>
    <row r="507" spans="2:51" s="11" customFormat="1" ht="13.5">
      <c r="B507" s="205"/>
      <c r="C507" s="206"/>
      <c r="D507" s="227" t="s">
        <v>148</v>
      </c>
      <c r="E507" s="228" t="s">
        <v>21</v>
      </c>
      <c r="F507" s="229" t="s">
        <v>243</v>
      </c>
      <c r="G507" s="206"/>
      <c r="H507" s="230">
        <v>-0.63</v>
      </c>
      <c r="I507" s="211"/>
      <c r="J507" s="206"/>
      <c r="K507" s="206"/>
      <c r="L507" s="212"/>
      <c r="M507" s="213"/>
      <c r="N507" s="214"/>
      <c r="O507" s="214"/>
      <c r="P507" s="214"/>
      <c r="Q507" s="214"/>
      <c r="R507" s="214"/>
      <c r="S507" s="214"/>
      <c r="T507" s="215"/>
      <c r="AT507" s="216" t="s">
        <v>148</v>
      </c>
      <c r="AU507" s="216" t="s">
        <v>146</v>
      </c>
      <c r="AV507" s="11" t="s">
        <v>146</v>
      </c>
      <c r="AW507" s="11" t="s">
        <v>37</v>
      </c>
      <c r="AX507" s="11" t="s">
        <v>74</v>
      </c>
      <c r="AY507" s="216" t="s">
        <v>139</v>
      </c>
    </row>
    <row r="508" spans="2:51" s="11" customFormat="1" ht="13.5">
      <c r="B508" s="205"/>
      <c r="C508" s="206"/>
      <c r="D508" s="227" t="s">
        <v>148</v>
      </c>
      <c r="E508" s="228" t="s">
        <v>21</v>
      </c>
      <c r="F508" s="229" t="s">
        <v>289</v>
      </c>
      <c r="G508" s="206"/>
      <c r="H508" s="230">
        <v>-4.32</v>
      </c>
      <c r="I508" s="211"/>
      <c r="J508" s="206"/>
      <c r="K508" s="206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148</v>
      </c>
      <c r="AU508" s="216" t="s">
        <v>146</v>
      </c>
      <c r="AV508" s="11" t="s">
        <v>146</v>
      </c>
      <c r="AW508" s="11" t="s">
        <v>37</v>
      </c>
      <c r="AX508" s="11" t="s">
        <v>74</v>
      </c>
      <c r="AY508" s="216" t="s">
        <v>139</v>
      </c>
    </row>
    <row r="509" spans="2:51" s="11" customFormat="1" ht="13.5">
      <c r="B509" s="205"/>
      <c r="C509" s="206"/>
      <c r="D509" s="227" t="s">
        <v>148</v>
      </c>
      <c r="E509" s="228" t="s">
        <v>21</v>
      </c>
      <c r="F509" s="229" t="s">
        <v>290</v>
      </c>
      <c r="G509" s="206"/>
      <c r="H509" s="230">
        <v>-5.04</v>
      </c>
      <c r="I509" s="211"/>
      <c r="J509" s="206"/>
      <c r="K509" s="206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148</v>
      </c>
      <c r="AU509" s="216" t="s">
        <v>146</v>
      </c>
      <c r="AV509" s="11" t="s">
        <v>146</v>
      </c>
      <c r="AW509" s="11" t="s">
        <v>37</v>
      </c>
      <c r="AX509" s="11" t="s">
        <v>74</v>
      </c>
      <c r="AY509" s="216" t="s">
        <v>139</v>
      </c>
    </row>
    <row r="510" spans="2:51" s="11" customFormat="1" ht="13.5">
      <c r="B510" s="205"/>
      <c r="C510" s="206"/>
      <c r="D510" s="227" t="s">
        <v>148</v>
      </c>
      <c r="E510" s="228" t="s">
        <v>21</v>
      </c>
      <c r="F510" s="229" t="s">
        <v>291</v>
      </c>
      <c r="G510" s="206"/>
      <c r="H510" s="230">
        <v>-2.6</v>
      </c>
      <c r="I510" s="211"/>
      <c r="J510" s="206"/>
      <c r="K510" s="206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148</v>
      </c>
      <c r="AU510" s="216" t="s">
        <v>146</v>
      </c>
      <c r="AV510" s="11" t="s">
        <v>146</v>
      </c>
      <c r="AW510" s="11" t="s">
        <v>37</v>
      </c>
      <c r="AX510" s="11" t="s">
        <v>74</v>
      </c>
      <c r="AY510" s="216" t="s">
        <v>139</v>
      </c>
    </row>
    <row r="511" spans="2:51" s="11" customFormat="1" ht="13.5">
      <c r="B511" s="205"/>
      <c r="C511" s="206"/>
      <c r="D511" s="227" t="s">
        <v>148</v>
      </c>
      <c r="E511" s="228" t="s">
        <v>21</v>
      </c>
      <c r="F511" s="229" t="s">
        <v>292</v>
      </c>
      <c r="G511" s="206"/>
      <c r="H511" s="230">
        <v>-2.1</v>
      </c>
      <c r="I511" s="211"/>
      <c r="J511" s="206"/>
      <c r="K511" s="206"/>
      <c r="L511" s="212"/>
      <c r="M511" s="213"/>
      <c r="N511" s="214"/>
      <c r="O511" s="214"/>
      <c r="P511" s="214"/>
      <c r="Q511" s="214"/>
      <c r="R511" s="214"/>
      <c r="S511" s="214"/>
      <c r="T511" s="215"/>
      <c r="AT511" s="216" t="s">
        <v>148</v>
      </c>
      <c r="AU511" s="216" t="s">
        <v>146</v>
      </c>
      <c r="AV511" s="11" t="s">
        <v>146</v>
      </c>
      <c r="AW511" s="11" t="s">
        <v>37</v>
      </c>
      <c r="AX511" s="11" t="s">
        <v>74</v>
      </c>
      <c r="AY511" s="216" t="s">
        <v>139</v>
      </c>
    </row>
    <row r="512" spans="2:51" s="11" customFormat="1" ht="13.5">
      <c r="B512" s="205"/>
      <c r="C512" s="206"/>
      <c r="D512" s="227" t="s">
        <v>148</v>
      </c>
      <c r="E512" s="228" t="s">
        <v>21</v>
      </c>
      <c r="F512" s="229" t="s">
        <v>293</v>
      </c>
      <c r="G512" s="206"/>
      <c r="H512" s="230">
        <v>-2.573</v>
      </c>
      <c r="I512" s="211"/>
      <c r="J512" s="206"/>
      <c r="K512" s="206"/>
      <c r="L512" s="212"/>
      <c r="M512" s="213"/>
      <c r="N512" s="214"/>
      <c r="O512" s="214"/>
      <c r="P512" s="214"/>
      <c r="Q512" s="214"/>
      <c r="R512" s="214"/>
      <c r="S512" s="214"/>
      <c r="T512" s="215"/>
      <c r="AT512" s="216" t="s">
        <v>148</v>
      </c>
      <c r="AU512" s="216" t="s">
        <v>146</v>
      </c>
      <c r="AV512" s="11" t="s">
        <v>146</v>
      </c>
      <c r="AW512" s="11" t="s">
        <v>37</v>
      </c>
      <c r="AX512" s="11" t="s">
        <v>74</v>
      </c>
      <c r="AY512" s="216" t="s">
        <v>139</v>
      </c>
    </row>
    <row r="513" spans="2:65" s="11" customFormat="1" ht="13.5">
      <c r="B513" s="205"/>
      <c r="C513" s="206"/>
      <c r="D513" s="227" t="s">
        <v>148</v>
      </c>
      <c r="E513" s="228" t="s">
        <v>21</v>
      </c>
      <c r="F513" s="229" t="s">
        <v>261</v>
      </c>
      <c r="G513" s="206"/>
      <c r="H513" s="230">
        <v>-3.3</v>
      </c>
      <c r="I513" s="211"/>
      <c r="J513" s="206"/>
      <c r="K513" s="206"/>
      <c r="L513" s="212"/>
      <c r="M513" s="213"/>
      <c r="N513" s="214"/>
      <c r="O513" s="214"/>
      <c r="P513" s="214"/>
      <c r="Q513" s="214"/>
      <c r="R513" s="214"/>
      <c r="S513" s="214"/>
      <c r="T513" s="215"/>
      <c r="AT513" s="216" t="s">
        <v>148</v>
      </c>
      <c r="AU513" s="216" t="s">
        <v>146</v>
      </c>
      <c r="AV513" s="11" t="s">
        <v>146</v>
      </c>
      <c r="AW513" s="11" t="s">
        <v>37</v>
      </c>
      <c r="AX513" s="11" t="s">
        <v>74</v>
      </c>
      <c r="AY513" s="216" t="s">
        <v>139</v>
      </c>
    </row>
    <row r="514" spans="2:65" s="11" customFormat="1" ht="13.5">
      <c r="B514" s="205"/>
      <c r="C514" s="206"/>
      <c r="D514" s="227" t="s">
        <v>148</v>
      </c>
      <c r="E514" s="228" t="s">
        <v>21</v>
      </c>
      <c r="F514" s="229" t="s">
        <v>294</v>
      </c>
      <c r="G514" s="206"/>
      <c r="H514" s="230">
        <v>-4.3049999999999997</v>
      </c>
      <c r="I514" s="211"/>
      <c r="J514" s="206"/>
      <c r="K514" s="206"/>
      <c r="L514" s="212"/>
      <c r="M514" s="213"/>
      <c r="N514" s="214"/>
      <c r="O514" s="214"/>
      <c r="P514" s="214"/>
      <c r="Q514" s="214"/>
      <c r="R514" s="214"/>
      <c r="S514" s="214"/>
      <c r="T514" s="215"/>
      <c r="AT514" s="216" t="s">
        <v>148</v>
      </c>
      <c r="AU514" s="216" t="s">
        <v>146</v>
      </c>
      <c r="AV514" s="11" t="s">
        <v>146</v>
      </c>
      <c r="AW514" s="11" t="s">
        <v>37</v>
      </c>
      <c r="AX514" s="11" t="s">
        <v>74</v>
      </c>
      <c r="AY514" s="216" t="s">
        <v>139</v>
      </c>
    </row>
    <row r="515" spans="2:65" s="14" customFormat="1" ht="13.5">
      <c r="B515" s="253"/>
      <c r="C515" s="254"/>
      <c r="D515" s="227" t="s">
        <v>148</v>
      </c>
      <c r="E515" s="255" t="s">
        <v>21</v>
      </c>
      <c r="F515" s="256" t="s">
        <v>251</v>
      </c>
      <c r="G515" s="254"/>
      <c r="H515" s="257">
        <v>262.09199999999998</v>
      </c>
      <c r="I515" s="258"/>
      <c r="J515" s="254"/>
      <c r="K515" s="254"/>
      <c r="L515" s="259"/>
      <c r="M515" s="260"/>
      <c r="N515" s="261"/>
      <c r="O515" s="261"/>
      <c r="P515" s="261"/>
      <c r="Q515" s="261"/>
      <c r="R515" s="261"/>
      <c r="S515" s="261"/>
      <c r="T515" s="262"/>
      <c r="AT515" s="263" t="s">
        <v>148</v>
      </c>
      <c r="AU515" s="263" t="s">
        <v>146</v>
      </c>
      <c r="AV515" s="14" t="s">
        <v>155</v>
      </c>
      <c r="AW515" s="14" t="s">
        <v>37</v>
      </c>
      <c r="AX515" s="14" t="s">
        <v>74</v>
      </c>
      <c r="AY515" s="263" t="s">
        <v>139</v>
      </c>
    </row>
    <row r="516" spans="2:65" s="13" customFormat="1" ht="13.5">
      <c r="B516" s="242"/>
      <c r="C516" s="243"/>
      <c r="D516" s="227" t="s">
        <v>148</v>
      </c>
      <c r="E516" s="244" t="s">
        <v>21</v>
      </c>
      <c r="F516" s="245" t="s">
        <v>232</v>
      </c>
      <c r="G516" s="243"/>
      <c r="H516" s="246" t="s">
        <v>21</v>
      </c>
      <c r="I516" s="247"/>
      <c r="J516" s="243"/>
      <c r="K516" s="243"/>
      <c r="L516" s="248"/>
      <c r="M516" s="249"/>
      <c r="N516" s="250"/>
      <c r="O516" s="250"/>
      <c r="P516" s="250"/>
      <c r="Q516" s="250"/>
      <c r="R516" s="250"/>
      <c r="S516" s="250"/>
      <c r="T516" s="251"/>
      <c r="AT516" s="252" t="s">
        <v>148</v>
      </c>
      <c r="AU516" s="252" t="s">
        <v>146</v>
      </c>
      <c r="AV516" s="13" t="s">
        <v>82</v>
      </c>
      <c r="AW516" s="13" t="s">
        <v>37</v>
      </c>
      <c r="AX516" s="13" t="s">
        <v>74</v>
      </c>
      <c r="AY516" s="252" t="s">
        <v>139</v>
      </c>
    </row>
    <row r="517" spans="2:65" s="11" customFormat="1" ht="13.5">
      <c r="B517" s="205"/>
      <c r="C517" s="206"/>
      <c r="D517" s="227" t="s">
        <v>148</v>
      </c>
      <c r="E517" s="228" t="s">
        <v>21</v>
      </c>
      <c r="F517" s="229" t="s">
        <v>233</v>
      </c>
      <c r="G517" s="206"/>
      <c r="H517" s="230">
        <v>11.7</v>
      </c>
      <c r="I517" s="211"/>
      <c r="J517" s="206"/>
      <c r="K517" s="206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148</v>
      </c>
      <c r="AU517" s="216" t="s">
        <v>146</v>
      </c>
      <c r="AV517" s="11" t="s">
        <v>146</v>
      </c>
      <c r="AW517" s="11" t="s">
        <v>37</v>
      </c>
      <c r="AX517" s="11" t="s">
        <v>74</v>
      </c>
      <c r="AY517" s="216" t="s">
        <v>139</v>
      </c>
    </row>
    <row r="518" spans="2:65" s="11" customFormat="1" ht="13.5">
      <c r="B518" s="205"/>
      <c r="C518" s="206"/>
      <c r="D518" s="227" t="s">
        <v>148</v>
      </c>
      <c r="E518" s="228" t="s">
        <v>21</v>
      </c>
      <c r="F518" s="229" t="s">
        <v>234</v>
      </c>
      <c r="G518" s="206"/>
      <c r="H518" s="230">
        <v>4.0129999999999999</v>
      </c>
      <c r="I518" s="211"/>
      <c r="J518" s="206"/>
      <c r="K518" s="206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148</v>
      </c>
      <c r="AU518" s="216" t="s">
        <v>146</v>
      </c>
      <c r="AV518" s="11" t="s">
        <v>146</v>
      </c>
      <c r="AW518" s="11" t="s">
        <v>37</v>
      </c>
      <c r="AX518" s="11" t="s">
        <v>74</v>
      </c>
      <c r="AY518" s="216" t="s">
        <v>139</v>
      </c>
    </row>
    <row r="519" spans="2:65" s="14" customFormat="1" ht="13.5">
      <c r="B519" s="253"/>
      <c r="C519" s="254"/>
      <c r="D519" s="227" t="s">
        <v>148</v>
      </c>
      <c r="E519" s="255" t="s">
        <v>21</v>
      </c>
      <c r="F519" s="256" t="s">
        <v>251</v>
      </c>
      <c r="G519" s="254"/>
      <c r="H519" s="257">
        <v>15.712999999999999</v>
      </c>
      <c r="I519" s="258"/>
      <c r="J519" s="254"/>
      <c r="K519" s="254"/>
      <c r="L519" s="259"/>
      <c r="M519" s="260"/>
      <c r="N519" s="261"/>
      <c r="O519" s="261"/>
      <c r="P519" s="261"/>
      <c r="Q519" s="261"/>
      <c r="R519" s="261"/>
      <c r="S519" s="261"/>
      <c r="T519" s="262"/>
      <c r="AT519" s="263" t="s">
        <v>148</v>
      </c>
      <c r="AU519" s="263" t="s">
        <v>146</v>
      </c>
      <c r="AV519" s="14" t="s">
        <v>155</v>
      </c>
      <c r="AW519" s="14" t="s">
        <v>37</v>
      </c>
      <c r="AX519" s="14" t="s">
        <v>74</v>
      </c>
      <c r="AY519" s="263" t="s">
        <v>139</v>
      </c>
    </row>
    <row r="520" spans="2:65" s="12" customFormat="1" ht="13.5">
      <c r="B520" s="231"/>
      <c r="C520" s="232"/>
      <c r="D520" s="227" t="s">
        <v>148</v>
      </c>
      <c r="E520" s="264" t="s">
        <v>21</v>
      </c>
      <c r="F520" s="265" t="s">
        <v>224</v>
      </c>
      <c r="G520" s="232"/>
      <c r="H520" s="266">
        <v>1002.188</v>
      </c>
      <c r="I520" s="236"/>
      <c r="J520" s="232"/>
      <c r="K520" s="232"/>
      <c r="L520" s="237"/>
      <c r="M520" s="238"/>
      <c r="N520" s="239"/>
      <c r="O520" s="239"/>
      <c r="P520" s="239"/>
      <c r="Q520" s="239"/>
      <c r="R520" s="239"/>
      <c r="S520" s="239"/>
      <c r="T520" s="240"/>
      <c r="AT520" s="241" t="s">
        <v>148</v>
      </c>
      <c r="AU520" s="241" t="s">
        <v>146</v>
      </c>
      <c r="AV520" s="12" t="s">
        <v>145</v>
      </c>
      <c r="AW520" s="12" t="s">
        <v>37</v>
      </c>
      <c r="AX520" s="12" t="s">
        <v>74</v>
      </c>
      <c r="AY520" s="241" t="s">
        <v>139</v>
      </c>
    </row>
    <row r="521" spans="2:65" s="11" customFormat="1" ht="13.5">
      <c r="B521" s="205"/>
      <c r="C521" s="206"/>
      <c r="D521" s="227" t="s">
        <v>148</v>
      </c>
      <c r="E521" s="228" t="s">
        <v>21</v>
      </c>
      <c r="F521" s="229" t="s">
        <v>295</v>
      </c>
      <c r="G521" s="206"/>
      <c r="H521" s="230">
        <v>-1002.188</v>
      </c>
      <c r="I521" s="211"/>
      <c r="J521" s="206"/>
      <c r="K521" s="206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148</v>
      </c>
      <c r="AU521" s="216" t="s">
        <v>146</v>
      </c>
      <c r="AV521" s="11" t="s">
        <v>146</v>
      </c>
      <c r="AW521" s="11" t="s">
        <v>37</v>
      </c>
      <c r="AX521" s="11" t="s">
        <v>74</v>
      </c>
      <c r="AY521" s="216" t="s">
        <v>139</v>
      </c>
    </row>
    <row r="522" spans="2:65" s="11" customFormat="1" ht="13.5">
      <c r="B522" s="205"/>
      <c r="C522" s="206"/>
      <c r="D522" s="207" t="s">
        <v>148</v>
      </c>
      <c r="E522" s="208" t="s">
        <v>21</v>
      </c>
      <c r="F522" s="209" t="s">
        <v>296</v>
      </c>
      <c r="G522" s="206"/>
      <c r="H522" s="210">
        <v>300.65600000000001</v>
      </c>
      <c r="I522" s="211"/>
      <c r="J522" s="206"/>
      <c r="K522" s="206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148</v>
      </c>
      <c r="AU522" s="216" t="s">
        <v>146</v>
      </c>
      <c r="AV522" s="11" t="s">
        <v>146</v>
      </c>
      <c r="AW522" s="11" t="s">
        <v>37</v>
      </c>
      <c r="AX522" s="11" t="s">
        <v>82</v>
      </c>
      <c r="AY522" s="216" t="s">
        <v>139</v>
      </c>
    </row>
    <row r="523" spans="2:65" s="1" customFormat="1" ht="31.5" customHeight="1">
      <c r="B523" s="41"/>
      <c r="C523" s="193" t="s">
        <v>431</v>
      </c>
      <c r="D523" s="193" t="s">
        <v>141</v>
      </c>
      <c r="E523" s="194" t="s">
        <v>432</v>
      </c>
      <c r="F523" s="195" t="s">
        <v>433</v>
      </c>
      <c r="G523" s="196" t="s">
        <v>144</v>
      </c>
      <c r="H523" s="197">
        <v>901.96799999999996</v>
      </c>
      <c r="I523" s="198"/>
      <c r="J523" s="199">
        <f>ROUND(I523*H523,2)</f>
        <v>0</v>
      </c>
      <c r="K523" s="195" t="s">
        <v>21</v>
      </c>
      <c r="L523" s="61"/>
      <c r="M523" s="200" t="s">
        <v>21</v>
      </c>
      <c r="N523" s="201" t="s">
        <v>46</v>
      </c>
      <c r="O523" s="42"/>
      <c r="P523" s="202">
        <f>O523*H523</f>
        <v>0</v>
      </c>
      <c r="Q523" s="202">
        <v>7.9000000000000008E-3</v>
      </c>
      <c r="R523" s="202">
        <f>Q523*H523</f>
        <v>7.1255472000000006</v>
      </c>
      <c r="S523" s="202">
        <v>0</v>
      </c>
      <c r="T523" s="203">
        <f>S523*H523</f>
        <v>0</v>
      </c>
      <c r="AR523" s="24" t="s">
        <v>145</v>
      </c>
      <c r="AT523" s="24" t="s">
        <v>141</v>
      </c>
      <c r="AU523" s="24" t="s">
        <v>146</v>
      </c>
      <c r="AY523" s="24" t="s">
        <v>139</v>
      </c>
      <c r="BE523" s="204">
        <f>IF(N523="základní",J523,0)</f>
        <v>0</v>
      </c>
      <c r="BF523" s="204">
        <f>IF(N523="snížená",J523,0)</f>
        <v>0</v>
      </c>
      <c r="BG523" s="204">
        <f>IF(N523="zákl. přenesená",J523,0)</f>
        <v>0</v>
      </c>
      <c r="BH523" s="204">
        <f>IF(N523="sníž. přenesená",J523,0)</f>
        <v>0</v>
      </c>
      <c r="BI523" s="204">
        <f>IF(N523="nulová",J523,0)</f>
        <v>0</v>
      </c>
      <c r="BJ523" s="24" t="s">
        <v>146</v>
      </c>
      <c r="BK523" s="204">
        <f>ROUND(I523*H523,2)</f>
        <v>0</v>
      </c>
      <c r="BL523" s="24" t="s">
        <v>145</v>
      </c>
      <c r="BM523" s="24" t="s">
        <v>434</v>
      </c>
    </row>
    <row r="524" spans="2:65" s="11" customFormat="1" ht="13.5">
      <c r="B524" s="205"/>
      <c r="C524" s="206"/>
      <c r="D524" s="207" t="s">
        <v>148</v>
      </c>
      <c r="E524" s="208" t="s">
        <v>21</v>
      </c>
      <c r="F524" s="209" t="s">
        <v>435</v>
      </c>
      <c r="G524" s="206"/>
      <c r="H524" s="210">
        <v>901.96799999999996</v>
      </c>
      <c r="I524" s="211"/>
      <c r="J524" s="206"/>
      <c r="K524" s="206"/>
      <c r="L524" s="212"/>
      <c r="M524" s="213"/>
      <c r="N524" s="214"/>
      <c r="O524" s="214"/>
      <c r="P524" s="214"/>
      <c r="Q524" s="214"/>
      <c r="R524" s="214"/>
      <c r="S524" s="214"/>
      <c r="T524" s="215"/>
      <c r="AT524" s="216" t="s">
        <v>148</v>
      </c>
      <c r="AU524" s="216" t="s">
        <v>146</v>
      </c>
      <c r="AV524" s="11" t="s">
        <v>146</v>
      </c>
      <c r="AW524" s="11" t="s">
        <v>37</v>
      </c>
      <c r="AX524" s="11" t="s">
        <v>82</v>
      </c>
      <c r="AY524" s="216" t="s">
        <v>139</v>
      </c>
    </row>
    <row r="525" spans="2:65" s="1" customFormat="1" ht="22.5" customHeight="1">
      <c r="B525" s="41"/>
      <c r="C525" s="193" t="s">
        <v>436</v>
      </c>
      <c r="D525" s="193" t="s">
        <v>141</v>
      </c>
      <c r="E525" s="194" t="s">
        <v>437</v>
      </c>
      <c r="F525" s="195" t="s">
        <v>438</v>
      </c>
      <c r="G525" s="196" t="s">
        <v>144</v>
      </c>
      <c r="H525" s="197">
        <v>19.181999999999999</v>
      </c>
      <c r="I525" s="198"/>
      <c r="J525" s="199">
        <f>ROUND(I525*H525,2)</f>
        <v>0</v>
      </c>
      <c r="K525" s="195" t="s">
        <v>21</v>
      </c>
      <c r="L525" s="61"/>
      <c r="M525" s="200" t="s">
        <v>21</v>
      </c>
      <c r="N525" s="201" t="s">
        <v>46</v>
      </c>
      <c r="O525" s="42"/>
      <c r="P525" s="202">
        <f>O525*H525</f>
        <v>0</v>
      </c>
      <c r="Q525" s="202">
        <v>0</v>
      </c>
      <c r="R525" s="202">
        <f>Q525*H525</f>
        <v>0</v>
      </c>
      <c r="S525" s="202">
        <v>0</v>
      </c>
      <c r="T525" s="203">
        <f>S525*H525</f>
        <v>0</v>
      </c>
      <c r="AR525" s="24" t="s">
        <v>145</v>
      </c>
      <c r="AT525" s="24" t="s">
        <v>141</v>
      </c>
      <c r="AU525" s="24" t="s">
        <v>146</v>
      </c>
      <c r="AY525" s="24" t="s">
        <v>139</v>
      </c>
      <c r="BE525" s="204">
        <f>IF(N525="základní",J525,0)</f>
        <v>0</v>
      </c>
      <c r="BF525" s="204">
        <f>IF(N525="snížená",J525,0)</f>
        <v>0</v>
      </c>
      <c r="BG525" s="204">
        <f>IF(N525="zákl. přenesená",J525,0)</f>
        <v>0</v>
      </c>
      <c r="BH525" s="204">
        <f>IF(N525="sníž. přenesená",J525,0)</f>
        <v>0</v>
      </c>
      <c r="BI525" s="204">
        <f>IF(N525="nulová",J525,0)</f>
        <v>0</v>
      </c>
      <c r="BJ525" s="24" t="s">
        <v>146</v>
      </c>
      <c r="BK525" s="204">
        <f>ROUND(I525*H525,2)</f>
        <v>0</v>
      </c>
      <c r="BL525" s="24" t="s">
        <v>145</v>
      </c>
      <c r="BM525" s="24" t="s">
        <v>439</v>
      </c>
    </row>
    <row r="526" spans="2:65" s="11" customFormat="1" ht="13.5">
      <c r="B526" s="205"/>
      <c r="C526" s="206"/>
      <c r="D526" s="227" t="s">
        <v>148</v>
      </c>
      <c r="E526" s="228" t="s">
        <v>21</v>
      </c>
      <c r="F526" s="229" t="s">
        <v>440</v>
      </c>
      <c r="G526" s="206"/>
      <c r="H526" s="230">
        <v>22.068000000000001</v>
      </c>
      <c r="I526" s="211"/>
      <c r="J526" s="206"/>
      <c r="K526" s="206"/>
      <c r="L526" s="212"/>
      <c r="M526" s="213"/>
      <c r="N526" s="214"/>
      <c r="O526" s="214"/>
      <c r="P526" s="214"/>
      <c r="Q526" s="214"/>
      <c r="R526" s="214"/>
      <c r="S526" s="214"/>
      <c r="T526" s="215"/>
      <c r="AT526" s="216" t="s">
        <v>148</v>
      </c>
      <c r="AU526" s="216" t="s">
        <v>146</v>
      </c>
      <c r="AV526" s="11" t="s">
        <v>146</v>
      </c>
      <c r="AW526" s="11" t="s">
        <v>37</v>
      </c>
      <c r="AX526" s="11" t="s">
        <v>74</v>
      </c>
      <c r="AY526" s="216" t="s">
        <v>139</v>
      </c>
    </row>
    <row r="527" spans="2:65" s="11" customFormat="1" ht="13.5">
      <c r="B527" s="205"/>
      <c r="C527" s="206"/>
      <c r="D527" s="227" t="s">
        <v>148</v>
      </c>
      <c r="E527" s="228" t="s">
        <v>21</v>
      </c>
      <c r="F527" s="229" t="s">
        <v>313</v>
      </c>
      <c r="G527" s="206"/>
      <c r="H527" s="230">
        <v>-0.375</v>
      </c>
      <c r="I527" s="211"/>
      <c r="J527" s="206"/>
      <c r="K527" s="206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148</v>
      </c>
      <c r="AU527" s="216" t="s">
        <v>146</v>
      </c>
      <c r="AV527" s="11" t="s">
        <v>146</v>
      </c>
      <c r="AW527" s="11" t="s">
        <v>37</v>
      </c>
      <c r="AX527" s="11" t="s">
        <v>74</v>
      </c>
      <c r="AY527" s="216" t="s">
        <v>139</v>
      </c>
    </row>
    <row r="528" spans="2:65" s="11" customFormat="1" ht="13.5">
      <c r="B528" s="205"/>
      <c r="C528" s="206"/>
      <c r="D528" s="227" t="s">
        <v>148</v>
      </c>
      <c r="E528" s="228" t="s">
        <v>21</v>
      </c>
      <c r="F528" s="229" t="s">
        <v>314</v>
      </c>
      <c r="G528" s="206"/>
      <c r="H528" s="230">
        <v>-0.41699999999999998</v>
      </c>
      <c r="I528" s="211"/>
      <c r="J528" s="206"/>
      <c r="K528" s="206"/>
      <c r="L528" s="212"/>
      <c r="M528" s="213"/>
      <c r="N528" s="214"/>
      <c r="O528" s="214"/>
      <c r="P528" s="214"/>
      <c r="Q528" s="214"/>
      <c r="R528" s="214"/>
      <c r="S528" s="214"/>
      <c r="T528" s="215"/>
      <c r="AT528" s="216" t="s">
        <v>148</v>
      </c>
      <c r="AU528" s="216" t="s">
        <v>146</v>
      </c>
      <c r="AV528" s="11" t="s">
        <v>146</v>
      </c>
      <c r="AW528" s="11" t="s">
        <v>37</v>
      </c>
      <c r="AX528" s="11" t="s">
        <v>74</v>
      </c>
      <c r="AY528" s="216" t="s">
        <v>139</v>
      </c>
    </row>
    <row r="529" spans="2:65" s="11" customFormat="1" ht="13.5">
      <c r="B529" s="205"/>
      <c r="C529" s="206"/>
      <c r="D529" s="227" t="s">
        <v>148</v>
      </c>
      <c r="E529" s="228" t="s">
        <v>21</v>
      </c>
      <c r="F529" s="229" t="s">
        <v>441</v>
      </c>
      <c r="G529" s="206"/>
      <c r="H529" s="230">
        <v>0.36</v>
      </c>
      <c r="I529" s="211"/>
      <c r="J529" s="206"/>
      <c r="K529" s="206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148</v>
      </c>
      <c r="AU529" s="216" t="s">
        <v>146</v>
      </c>
      <c r="AV529" s="11" t="s">
        <v>146</v>
      </c>
      <c r="AW529" s="11" t="s">
        <v>37</v>
      </c>
      <c r="AX529" s="11" t="s">
        <v>74</v>
      </c>
      <c r="AY529" s="216" t="s">
        <v>139</v>
      </c>
    </row>
    <row r="530" spans="2:65" s="11" customFormat="1" ht="13.5">
      <c r="B530" s="205"/>
      <c r="C530" s="206"/>
      <c r="D530" s="227" t="s">
        <v>148</v>
      </c>
      <c r="E530" s="228" t="s">
        <v>21</v>
      </c>
      <c r="F530" s="229" t="s">
        <v>324</v>
      </c>
      <c r="G530" s="206"/>
      <c r="H530" s="230">
        <v>-2.4540000000000002</v>
      </c>
      <c r="I530" s="211"/>
      <c r="J530" s="206"/>
      <c r="K530" s="206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148</v>
      </c>
      <c r="AU530" s="216" t="s">
        <v>146</v>
      </c>
      <c r="AV530" s="11" t="s">
        <v>146</v>
      </c>
      <c r="AW530" s="11" t="s">
        <v>37</v>
      </c>
      <c r="AX530" s="11" t="s">
        <v>74</v>
      </c>
      <c r="AY530" s="216" t="s">
        <v>139</v>
      </c>
    </row>
    <row r="531" spans="2:65" s="12" customFormat="1" ht="13.5">
      <c r="B531" s="231"/>
      <c r="C531" s="232"/>
      <c r="D531" s="207" t="s">
        <v>148</v>
      </c>
      <c r="E531" s="233" t="s">
        <v>21</v>
      </c>
      <c r="F531" s="234" t="s">
        <v>224</v>
      </c>
      <c r="G531" s="232"/>
      <c r="H531" s="235">
        <v>19.181999999999999</v>
      </c>
      <c r="I531" s="236"/>
      <c r="J531" s="232"/>
      <c r="K531" s="232"/>
      <c r="L531" s="237"/>
      <c r="M531" s="238"/>
      <c r="N531" s="239"/>
      <c r="O531" s="239"/>
      <c r="P531" s="239"/>
      <c r="Q531" s="239"/>
      <c r="R531" s="239"/>
      <c r="S531" s="239"/>
      <c r="T531" s="240"/>
      <c r="AT531" s="241" t="s">
        <v>148</v>
      </c>
      <c r="AU531" s="241" t="s">
        <v>146</v>
      </c>
      <c r="AV531" s="12" t="s">
        <v>145</v>
      </c>
      <c r="AW531" s="12" t="s">
        <v>37</v>
      </c>
      <c r="AX531" s="12" t="s">
        <v>82</v>
      </c>
      <c r="AY531" s="241" t="s">
        <v>139</v>
      </c>
    </row>
    <row r="532" spans="2:65" s="1" customFormat="1" ht="22.5" customHeight="1">
      <c r="B532" s="41"/>
      <c r="C532" s="193" t="s">
        <v>442</v>
      </c>
      <c r="D532" s="193" t="s">
        <v>141</v>
      </c>
      <c r="E532" s="194" t="s">
        <v>443</v>
      </c>
      <c r="F532" s="195" t="s">
        <v>444</v>
      </c>
      <c r="G532" s="196" t="s">
        <v>144</v>
      </c>
      <c r="H532" s="197">
        <v>1020.13</v>
      </c>
      <c r="I532" s="198"/>
      <c r="J532" s="199">
        <f>ROUND(I532*H532,2)</f>
        <v>0</v>
      </c>
      <c r="K532" s="195" t="s">
        <v>21</v>
      </c>
      <c r="L532" s="61"/>
      <c r="M532" s="200" t="s">
        <v>21</v>
      </c>
      <c r="N532" s="201" t="s">
        <v>46</v>
      </c>
      <c r="O532" s="42"/>
      <c r="P532" s="202">
        <f>O532*H532</f>
        <v>0</v>
      </c>
      <c r="Q532" s="202">
        <v>3.48E-3</v>
      </c>
      <c r="R532" s="202">
        <f>Q532*H532</f>
        <v>3.5500524000000002</v>
      </c>
      <c r="S532" s="202">
        <v>0</v>
      </c>
      <c r="T532" s="203">
        <f>S532*H532</f>
        <v>0</v>
      </c>
      <c r="AR532" s="24" t="s">
        <v>145</v>
      </c>
      <c r="AT532" s="24" t="s">
        <v>141</v>
      </c>
      <c r="AU532" s="24" t="s">
        <v>146</v>
      </c>
      <c r="AY532" s="24" t="s">
        <v>139</v>
      </c>
      <c r="BE532" s="204">
        <f>IF(N532="základní",J532,0)</f>
        <v>0</v>
      </c>
      <c r="BF532" s="204">
        <f>IF(N532="snížená",J532,0)</f>
        <v>0</v>
      </c>
      <c r="BG532" s="204">
        <f>IF(N532="zákl. přenesená",J532,0)</f>
        <v>0</v>
      </c>
      <c r="BH532" s="204">
        <f>IF(N532="sníž. přenesená",J532,0)</f>
        <v>0</v>
      </c>
      <c r="BI532" s="204">
        <f>IF(N532="nulová",J532,0)</f>
        <v>0</v>
      </c>
      <c r="BJ532" s="24" t="s">
        <v>146</v>
      </c>
      <c r="BK532" s="204">
        <f>ROUND(I532*H532,2)</f>
        <v>0</v>
      </c>
      <c r="BL532" s="24" t="s">
        <v>145</v>
      </c>
      <c r="BM532" s="24" t="s">
        <v>445</v>
      </c>
    </row>
    <row r="533" spans="2:65" s="13" customFormat="1" ht="13.5">
      <c r="B533" s="242"/>
      <c r="C533" s="243"/>
      <c r="D533" s="227" t="s">
        <v>148</v>
      </c>
      <c r="E533" s="244" t="s">
        <v>21</v>
      </c>
      <c r="F533" s="245" t="s">
        <v>232</v>
      </c>
      <c r="G533" s="243"/>
      <c r="H533" s="246" t="s">
        <v>21</v>
      </c>
      <c r="I533" s="247"/>
      <c r="J533" s="243"/>
      <c r="K533" s="243"/>
      <c r="L533" s="248"/>
      <c r="M533" s="249"/>
      <c r="N533" s="250"/>
      <c r="O533" s="250"/>
      <c r="P533" s="250"/>
      <c r="Q533" s="250"/>
      <c r="R533" s="250"/>
      <c r="S533" s="250"/>
      <c r="T533" s="251"/>
      <c r="AT533" s="252" t="s">
        <v>148</v>
      </c>
      <c r="AU533" s="252" t="s">
        <v>146</v>
      </c>
      <c r="AV533" s="13" t="s">
        <v>82</v>
      </c>
      <c r="AW533" s="13" t="s">
        <v>37</v>
      </c>
      <c r="AX533" s="13" t="s">
        <v>74</v>
      </c>
      <c r="AY533" s="252" t="s">
        <v>139</v>
      </c>
    </row>
    <row r="534" spans="2:65" s="11" customFormat="1" ht="13.5">
      <c r="B534" s="205"/>
      <c r="C534" s="206"/>
      <c r="D534" s="227" t="s">
        <v>148</v>
      </c>
      <c r="E534" s="228" t="s">
        <v>21</v>
      </c>
      <c r="F534" s="229" t="s">
        <v>233</v>
      </c>
      <c r="G534" s="206"/>
      <c r="H534" s="230">
        <v>11.7</v>
      </c>
      <c r="I534" s="211"/>
      <c r="J534" s="206"/>
      <c r="K534" s="206"/>
      <c r="L534" s="212"/>
      <c r="M534" s="213"/>
      <c r="N534" s="214"/>
      <c r="O534" s="214"/>
      <c r="P534" s="214"/>
      <c r="Q534" s="214"/>
      <c r="R534" s="214"/>
      <c r="S534" s="214"/>
      <c r="T534" s="215"/>
      <c r="AT534" s="216" t="s">
        <v>148</v>
      </c>
      <c r="AU534" s="216" t="s">
        <v>146</v>
      </c>
      <c r="AV534" s="11" t="s">
        <v>146</v>
      </c>
      <c r="AW534" s="11" t="s">
        <v>37</v>
      </c>
      <c r="AX534" s="11" t="s">
        <v>74</v>
      </c>
      <c r="AY534" s="216" t="s">
        <v>139</v>
      </c>
    </row>
    <row r="535" spans="2:65" s="11" customFormat="1" ht="13.5">
      <c r="B535" s="205"/>
      <c r="C535" s="206"/>
      <c r="D535" s="227" t="s">
        <v>148</v>
      </c>
      <c r="E535" s="228" t="s">
        <v>21</v>
      </c>
      <c r="F535" s="229" t="s">
        <v>234</v>
      </c>
      <c r="G535" s="206"/>
      <c r="H535" s="230">
        <v>4.0129999999999999</v>
      </c>
      <c r="I535" s="211"/>
      <c r="J535" s="206"/>
      <c r="K535" s="206"/>
      <c r="L535" s="212"/>
      <c r="M535" s="213"/>
      <c r="N535" s="214"/>
      <c r="O535" s="214"/>
      <c r="P535" s="214"/>
      <c r="Q535" s="214"/>
      <c r="R535" s="214"/>
      <c r="S535" s="214"/>
      <c r="T535" s="215"/>
      <c r="AT535" s="216" t="s">
        <v>148</v>
      </c>
      <c r="AU535" s="216" t="s">
        <v>146</v>
      </c>
      <c r="AV535" s="11" t="s">
        <v>146</v>
      </c>
      <c r="AW535" s="11" t="s">
        <v>37</v>
      </c>
      <c r="AX535" s="11" t="s">
        <v>74</v>
      </c>
      <c r="AY535" s="216" t="s">
        <v>139</v>
      </c>
    </row>
    <row r="536" spans="2:65" s="14" customFormat="1" ht="13.5">
      <c r="B536" s="253"/>
      <c r="C536" s="254"/>
      <c r="D536" s="227" t="s">
        <v>148</v>
      </c>
      <c r="E536" s="255" t="s">
        <v>21</v>
      </c>
      <c r="F536" s="256" t="s">
        <v>251</v>
      </c>
      <c r="G536" s="254"/>
      <c r="H536" s="257">
        <v>15.712999999999999</v>
      </c>
      <c r="I536" s="258"/>
      <c r="J536" s="254"/>
      <c r="K536" s="254"/>
      <c r="L536" s="259"/>
      <c r="M536" s="260"/>
      <c r="N536" s="261"/>
      <c r="O536" s="261"/>
      <c r="P536" s="261"/>
      <c r="Q536" s="261"/>
      <c r="R536" s="261"/>
      <c r="S536" s="261"/>
      <c r="T536" s="262"/>
      <c r="AT536" s="263" t="s">
        <v>148</v>
      </c>
      <c r="AU536" s="263" t="s">
        <v>146</v>
      </c>
      <c r="AV536" s="14" t="s">
        <v>155</v>
      </c>
      <c r="AW536" s="14" t="s">
        <v>37</v>
      </c>
      <c r="AX536" s="14" t="s">
        <v>74</v>
      </c>
      <c r="AY536" s="263" t="s">
        <v>139</v>
      </c>
    </row>
    <row r="537" spans="2:65" s="13" customFormat="1" ht="13.5">
      <c r="B537" s="242"/>
      <c r="C537" s="243"/>
      <c r="D537" s="227" t="s">
        <v>148</v>
      </c>
      <c r="E537" s="244" t="s">
        <v>21</v>
      </c>
      <c r="F537" s="245" t="s">
        <v>240</v>
      </c>
      <c r="G537" s="243"/>
      <c r="H537" s="246" t="s">
        <v>21</v>
      </c>
      <c r="I537" s="247"/>
      <c r="J537" s="243"/>
      <c r="K537" s="243"/>
      <c r="L537" s="248"/>
      <c r="M537" s="249"/>
      <c r="N537" s="250"/>
      <c r="O537" s="250"/>
      <c r="P537" s="250"/>
      <c r="Q537" s="250"/>
      <c r="R537" s="250"/>
      <c r="S537" s="250"/>
      <c r="T537" s="251"/>
      <c r="AT537" s="252" t="s">
        <v>148</v>
      </c>
      <c r="AU537" s="252" t="s">
        <v>146</v>
      </c>
      <c r="AV537" s="13" t="s">
        <v>82</v>
      </c>
      <c r="AW537" s="13" t="s">
        <v>37</v>
      </c>
      <c r="AX537" s="13" t="s">
        <v>74</v>
      </c>
      <c r="AY537" s="252" t="s">
        <v>139</v>
      </c>
    </row>
    <row r="538" spans="2:65" s="11" customFormat="1" ht="13.5">
      <c r="B538" s="205"/>
      <c r="C538" s="206"/>
      <c r="D538" s="227" t="s">
        <v>148</v>
      </c>
      <c r="E538" s="228" t="s">
        <v>21</v>
      </c>
      <c r="F538" s="229" t="s">
        <v>241</v>
      </c>
      <c r="G538" s="206"/>
      <c r="H538" s="230">
        <v>241.839</v>
      </c>
      <c r="I538" s="211"/>
      <c r="J538" s="206"/>
      <c r="K538" s="206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148</v>
      </c>
      <c r="AU538" s="216" t="s">
        <v>146</v>
      </c>
      <c r="AV538" s="11" t="s">
        <v>146</v>
      </c>
      <c r="AW538" s="11" t="s">
        <v>37</v>
      </c>
      <c r="AX538" s="11" t="s">
        <v>74</v>
      </c>
      <c r="AY538" s="216" t="s">
        <v>139</v>
      </c>
    </row>
    <row r="539" spans="2:65" s="11" customFormat="1" ht="13.5">
      <c r="B539" s="205"/>
      <c r="C539" s="206"/>
      <c r="D539" s="227" t="s">
        <v>148</v>
      </c>
      <c r="E539" s="228" t="s">
        <v>21</v>
      </c>
      <c r="F539" s="229" t="s">
        <v>242</v>
      </c>
      <c r="G539" s="206"/>
      <c r="H539" s="230">
        <v>-28.06</v>
      </c>
      <c r="I539" s="211"/>
      <c r="J539" s="206"/>
      <c r="K539" s="206"/>
      <c r="L539" s="212"/>
      <c r="M539" s="213"/>
      <c r="N539" s="214"/>
      <c r="O539" s="214"/>
      <c r="P539" s="214"/>
      <c r="Q539" s="214"/>
      <c r="R539" s="214"/>
      <c r="S539" s="214"/>
      <c r="T539" s="215"/>
      <c r="AT539" s="216" t="s">
        <v>148</v>
      </c>
      <c r="AU539" s="216" t="s">
        <v>146</v>
      </c>
      <c r="AV539" s="11" t="s">
        <v>146</v>
      </c>
      <c r="AW539" s="11" t="s">
        <v>37</v>
      </c>
      <c r="AX539" s="11" t="s">
        <v>74</v>
      </c>
      <c r="AY539" s="216" t="s">
        <v>139</v>
      </c>
    </row>
    <row r="540" spans="2:65" s="11" customFormat="1" ht="13.5">
      <c r="B540" s="205"/>
      <c r="C540" s="206"/>
      <c r="D540" s="227" t="s">
        <v>148</v>
      </c>
      <c r="E540" s="228" t="s">
        <v>21</v>
      </c>
      <c r="F540" s="229" t="s">
        <v>243</v>
      </c>
      <c r="G540" s="206"/>
      <c r="H540" s="230">
        <v>-0.63</v>
      </c>
      <c r="I540" s="211"/>
      <c r="J540" s="206"/>
      <c r="K540" s="206"/>
      <c r="L540" s="212"/>
      <c r="M540" s="213"/>
      <c r="N540" s="214"/>
      <c r="O540" s="214"/>
      <c r="P540" s="214"/>
      <c r="Q540" s="214"/>
      <c r="R540" s="214"/>
      <c r="S540" s="214"/>
      <c r="T540" s="215"/>
      <c r="AT540" s="216" t="s">
        <v>148</v>
      </c>
      <c r="AU540" s="216" t="s">
        <v>146</v>
      </c>
      <c r="AV540" s="11" t="s">
        <v>146</v>
      </c>
      <c r="AW540" s="11" t="s">
        <v>37</v>
      </c>
      <c r="AX540" s="11" t="s">
        <v>74</v>
      </c>
      <c r="AY540" s="216" t="s">
        <v>139</v>
      </c>
    </row>
    <row r="541" spans="2:65" s="11" customFormat="1" ht="13.5">
      <c r="B541" s="205"/>
      <c r="C541" s="206"/>
      <c r="D541" s="227" t="s">
        <v>148</v>
      </c>
      <c r="E541" s="228" t="s">
        <v>21</v>
      </c>
      <c r="F541" s="229" t="s">
        <v>244</v>
      </c>
      <c r="G541" s="206"/>
      <c r="H541" s="230">
        <v>-8.64</v>
      </c>
      <c r="I541" s="211"/>
      <c r="J541" s="206"/>
      <c r="K541" s="206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148</v>
      </c>
      <c r="AU541" s="216" t="s">
        <v>146</v>
      </c>
      <c r="AV541" s="11" t="s">
        <v>146</v>
      </c>
      <c r="AW541" s="11" t="s">
        <v>37</v>
      </c>
      <c r="AX541" s="11" t="s">
        <v>74</v>
      </c>
      <c r="AY541" s="216" t="s">
        <v>139</v>
      </c>
    </row>
    <row r="542" spans="2:65" s="11" customFormat="1" ht="13.5">
      <c r="B542" s="205"/>
      <c r="C542" s="206"/>
      <c r="D542" s="227" t="s">
        <v>148</v>
      </c>
      <c r="E542" s="228" t="s">
        <v>21</v>
      </c>
      <c r="F542" s="229" t="s">
        <v>245</v>
      </c>
      <c r="G542" s="206"/>
      <c r="H542" s="230">
        <v>-1.8</v>
      </c>
      <c r="I542" s="211"/>
      <c r="J542" s="206"/>
      <c r="K542" s="206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148</v>
      </c>
      <c r="AU542" s="216" t="s">
        <v>146</v>
      </c>
      <c r="AV542" s="11" t="s">
        <v>146</v>
      </c>
      <c r="AW542" s="11" t="s">
        <v>37</v>
      </c>
      <c r="AX542" s="11" t="s">
        <v>74</v>
      </c>
      <c r="AY542" s="216" t="s">
        <v>139</v>
      </c>
    </row>
    <row r="543" spans="2:65" s="11" customFormat="1" ht="13.5">
      <c r="B543" s="205"/>
      <c r="C543" s="206"/>
      <c r="D543" s="227" t="s">
        <v>148</v>
      </c>
      <c r="E543" s="228" t="s">
        <v>21</v>
      </c>
      <c r="F543" s="229" t="s">
        <v>246</v>
      </c>
      <c r="G543" s="206"/>
      <c r="H543" s="230">
        <v>-7.56</v>
      </c>
      <c r="I543" s="211"/>
      <c r="J543" s="206"/>
      <c r="K543" s="206"/>
      <c r="L543" s="212"/>
      <c r="M543" s="213"/>
      <c r="N543" s="214"/>
      <c r="O543" s="214"/>
      <c r="P543" s="214"/>
      <c r="Q543" s="214"/>
      <c r="R543" s="214"/>
      <c r="S543" s="214"/>
      <c r="T543" s="215"/>
      <c r="AT543" s="216" t="s">
        <v>148</v>
      </c>
      <c r="AU543" s="216" t="s">
        <v>146</v>
      </c>
      <c r="AV543" s="11" t="s">
        <v>146</v>
      </c>
      <c r="AW543" s="11" t="s">
        <v>37</v>
      </c>
      <c r="AX543" s="11" t="s">
        <v>74</v>
      </c>
      <c r="AY543" s="216" t="s">
        <v>139</v>
      </c>
    </row>
    <row r="544" spans="2:65" s="11" customFormat="1" ht="13.5">
      <c r="B544" s="205"/>
      <c r="C544" s="206"/>
      <c r="D544" s="227" t="s">
        <v>148</v>
      </c>
      <c r="E544" s="228" t="s">
        <v>21</v>
      </c>
      <c r="F544" s="229" t="s">
        <v>247</v>
      </c>
      <c r="G544" s="206"/>
      <c r="H544" s="230">
        <v>-2.4750000000000001</v>
      </c>
      <c r="I544" s="211"/>
      <c r="J544" s="206"/>
      <c r="K544" s="206"/>
      <c r="L544" s="212"/>
      <c r="M544" s="213"/>
      <c r="N544" s="214"/>
      <c r="O544" s="214"/>
      <c r="P544" s="214"/>
      <c r="Q544" s="214"/>
      <c r="R544" s="214"/>
      <c r="S544" s="214"/>
      <c r="T544" s="215"/>
      <c r="AT544" s="216" t="s">
        <v>148</v>
      </c>
      <c r="AU544" s="216" t="s">
        <v>146</v>
      </c>
      <c r="AV544" s="11" t="s">
        <v>146</v>
      </c>
      <c r="AW544" s="11" t="s">
        <v>37</v>
      </c>
      <c r="AX544" s="11" t="s">
        <v>74</v>
      </c>
      <c r="AY544" s="216" t="s">
        <v>139</v>
      </c>
    </row>
    <row r="545" spans="2:51" s="11" customFormat="1" ht="13.5">
      <c r="B545" s="205"/>
      <c r="C545" s="206"/>
      <c r="D545" s="227" t="s">
        <v>148</v>
      </c>
      <c r="E545" s="228" t="s">
        <v>21</v>
      </c>
      <c r="F545" s="229" t="s">
        <v>248</v>
      </c>
      <c r="G545" s="206"/>
      <c r="H545" s="230">
        <v>-1.744</v>
      </c>
      <c r="I545" s="211"/>
      <c r="J545" s="206"/>
      <c r="K545" s="206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148</v>
      </c>
      <c r="AU545" s="216" t="s">
        <v>146</v>
      </c>
      <c r="AV545" s="11" t="s">
        <v>146</v>
      </c>
      <c r="AW545" s="11" t="s">
        <v>37</v>
      </c>
      <c r="AX545" s="11" t="s">
        <v>74</v>
      </c>
      <c r="AY545" s="216" t="s">
        <v>139</v>
      </c>
    </row>
    <row r="546" spans="2:51" s="11" customFormat="1" ht="13.5">
      <c r="B546" s="205"/>
      <c r="C546" s="206"/>
      <c r="D546" s="227" t="s">
        <v>148</v>
      </c>
      <c r="E546" s="228" t="s">
        <v>21</v>
      </c>
      <c r="F546" s="229" t="s">
        <v>249</v>
      </c>
      <c r="G546" s="206"/>
      <c r="H546" s="230">
        <v>-2.1</v>
      </c>
      <c r="I546" s="211"/>
      <c r="J546" s="206"/>
      <c r="K546" s="206"/>
      <c r="L546" s="212"/>
      <c r="M546" s="213"/>
      <c r="N546" s="214"/>
      <c r="O546" s="214"/>
      <c r="P546" s="214"/>
      <c r="Q546" s="214"/>
      <c r="R546" s="214"/>
      <c r="S546" s="214"/>
      <c r="T546" s="215"/>
      <c r="AT546" s="216" t="s">
        <v>148</v>
      </c>
      <c r="AU546" s="216" t="s">
        <v>146</v>
      </c>
      <c r="AV546" s="11" t="s">
        <v>146</v>
      </c>
      <c r="AW546" s="11" t="s">
        <v>37</v>
      </c>
      <c r="AX546" s="11" t="s">
        <v>74</v>
      </c>
      <c r="AY546" s="216" t="s">
        <v>139</v>
      </c>
    </row>
    <row r="547" spans="2:51" s="11" customFormat="1" ht="13.5">
      <c r="B547" s="205"/>
      <c r="C547" s="206"/>
      <c r="D547" s="227" t="s">
        <v>148</v>
      </c>
      <c r="E547" s="228" t="s">
        <v>21</v>
      </c>
      <c r="F547" s="229" t="s">
        <v>250</v>
      </c>
      <c r="G547" s="206"/>
      <c r="H547" s="230">
        <v>-2.88</v>
      </c>
      <c r="I547" s="211"/>
      <c r="J547" s="206"/>
      <c r="K547" s="206"/>
      <c r="L547" s="212"/>
      <c r="M547" s="213"/>
      <c r="N547" s="214"/>
      <c r="O547" s="214"/>
      <c r="P547" s="214"/>
      <c r="Q547" s="214"/>
      <c r="R547" s="214"/>
      <c r="S547" s="214"/>
      <c r="T547" s="215"/>
      <c r="AT547" s="216" t="s">
        <v>148</v>
      </c>
      <c r="AU547" s="216" t="s">
        <v>146</v>
      </c>
      <c r="AV547" s="11" t="s">
        <v>146</v>
      </c>
      <c r="AW547" s="11" t="s">
        <v>37</v>
      </c>
      <c r="AX547" s="11" t="s">
        <v>74</v>
      </c>
      <c r="AY547" s="216" t="s">
        <v>139</v>
      </c>
    </row>
    <row r="548" spans="2:51" s="14" customFormat="1" ht="13.5">
      <c r="B548" s="253"/>
      <c r="C548" s="254"/>
      <c r="D548" s="227" t="s">
        <v>148</v>
      </c>
      <c r="E548" s="255" t="s">
        <v>21</v>
      </c>
      <c r="F548" s="256" t="s">
        <v>251</v>
      </c>
      <c r="G548" s="254"/>
      <c r="H548" s="257">
        <v>185.95</v>
      </c>
      <c r="I548" s="258"/>
      <c r="J548" s="254"/>
      <c r="K548" s="254"/>
      <c r="L548" s="259"/>
      <c r="M548" s="260"/>
      <c r="N548" s="261"/>
      <c r="O548" s="261"/>
      <c r="P548" s="261"/>
      <c r="Q548" s="261"/>
      <c r="R548" s="261"/>
      <c r="S548" s="261"/>
      <c r="T548" s="262"/>
      <c r="AT548" s="263" t="s">
        <v>148</v>
      </c>
      <c r="AU548" s="263" t="s">
        <v>146</v>
      </c>
      <c r="AV548" s="14" t="s">
        <v>155</v>
      </c>
      <c r="AW548" s="14" t="s">
        <v>37</v>
      </c>
      <c r="AX548" s="14" t="s">
        <v>74</v>
      </c>
      <c r="AY548" s="263" t="s">
        <v>139</v>
      </c>
    </row>
    <row r="549" spans="2:51" s="13" customFormat="1" ht="13.5">
      <c r="B549" s="242"/>
      <c r="C549" s="243"/>
      <c r="D549" s="227" t="s">
        <v>148</v>
      </c>
      <c r="E549" s="244" t="s">
        <v>21</v>
      </c>
      <c r="F549" s="245" t="s">
        <v>252</v>
      </c>
      <c r="G549" s="243"/>
      <c r="H549" s="246" t="s">
        <v>21</v>
      </c>
      <c r="I549" s="247"/>
      <c r="J549" s="243"/>
      <c r="K549" s="243"/>
      <c r="L549" s="248"/>
      <c r="M549" s="249"/>
      <c r="N549" s="250"/>
      <c r="O549" s="250"/>
      <c r="P549" s="250"/>
      <c r="Q549" s="250"/>
      <c r="R549" s="250"/>
      <c r="S549" s="250"/>
      <c r="T549" s="251"/>
      <c r="AT549" s="252" t="s">
        <v>148</v>
      </c>
      <c r="AU549" s="252" t="s">
        <v>146</v>
      </c>
      <c r="AV549" s="13" t="s">
        <v>82</v>
      </c>
      <c r="AW549" s="13" t="s">
        <v>37</v>
      </c>
      <c r="AX549" s="13" t="s">
        <v>74</v>
      </c>
      <c r="AY549" s="252" t="s">
        <v>139</v>
      </c>
    </row>
    <row r="550" spans="2:51" s="11" customFormat="1" ht="13.5">
      <c r="B550" s="205"/>
      <c r="C550" s="206"/>
      <c r="D550" s="227" t="s">
        <v>148</v>
      </c>
      <c r="E550" s="228" t="s">
        <v>21</v>
      </c>
      <c r="F550" s="229" t="s">
        <v>253</v>
      </c>
      <c r="G550" s="206"/>
      <c r="H550" s="230">
        <v>232.76</v>
      </c>
      <c r="I550" s="211"/>
      <c r="J550" s="206"/>
      <c r="K550" s="206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148</v>
      </c>
      <c r="AU550" s="216" t="s">
        <v>146</v>
      </c>
      <c r="AV550" s="11" t="s">
        <v>146</v>
      </c>
      <c r="AW550" s="11" t="s">
        <v>37</v>
      </c>
      <c r="AX550" s="11" t="s">
        <v>74</v>
      </c>
      <c r="AY550" s="216" t="s">
        <v>139</v>
      </c>
    </row>
    <row r="551" spans="2:51" s="11" customFormat="1" ht="13.5">
      <c r="B551" s="205"/>
      <c r="C551" s="206"/>
      <c r="D551" s="227" t="s">
        <v>148</v>
      </c>
      <c r="E551" s="228" t="s">
        <v>21</v>
      </c>
      <c r="F551" s="229" t="s">
        <v>254</v>
      </c>
      <c r="G551" s="206"/>
      <c r="H551" s="230">
        <v>15.404999999999999</v>
      </c>
      <c r="I551" s="211"/>
      <c r="J551" s="206"/>
      <c r="K551" s="206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148</v>
      </c>
      <c r="AU551" s="216" t="s">
        <v>146</v>
      </c>
      <c r="AV551" s="11" t="s">
        <v>146</v>
      </c>
      <c r="AW551" s="11" t="s">
        <v>37</v>
      </c>
      <c r="AX551" s="11" t="s">
        <v>74</v>
      </c>
      <c r="AY551" s="216" t="s">
        <v>139</v>
      </c>
    </row>
    <row r="552" spans="2:51" s="11" customFormat="1" ht="13.5">
      <c r="B552" s="205"/>
      <c r="C552" s="206"/>
      <c r="D552" s="227" t="s">
        <v>148</v>
      </c>
      <c r="E552" s="228" t="s">
        <v>21</v>
      </c>
      <c r="F552" s="229" t="s">
        <v>255</v>
      </c>
      <c r="G552" s="206"/>
      <c r="H552" s="230">
        <v>23.125</v>
      </c>
      <c r="I552" s="211"/>
      <c r="J552" s="206"/>
      <c r="K552" s="206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148</v>
      </c>
      <c r="AU552" s="216" t="s">
        <v>146</v>
      </c>
      <c r="AV552" s="11" t="s">
        <v>146</v>
      </c>
      <c r="AW552" s="11" t="s">
        <v>37</v>
      </c>
      <c r="AX552" s="11" t="s">
        <v>74</v>
      </c>
      <c r="AY552" s="216" t="s">
        <v>139</v>
      </c>
    </row>
    <row r="553" spans="2:51" s="11" customFormat="1" ht="13.5">
      <c r="B553" s="205"/>
      <c r="C553" s="206"/>
      <c r="D553" s="227" t="s">
        <v>148</v>
      </c>
      <c r="E553" s="228" t="s">
        <v>21</v>
      </c>
      <c r="F553" s="229" t="s">
        <v>256</v>
      </c>
      <c r="G553" s="206"/>
      <c r="H553" s="230">
        <v>6.21</v>
      </c>
      <c r="I553" s="211"/>
      <c r="J553" s="206"/>
      <c r="K553" s="206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148</v>
      </c>
      <c r="AU553" s="216" t="s">
        <v>146</v>
      </c>
      <c r="AV553" s="11" t="s">
        <v>146</v>
      </c>
      <c r="AW553" s="11" t="s">
        <v>37</v>
      </c>
      <c r="AX553" s="11" t="s">
        <v>74</v>
      </c>
      <c r="AY553" s="216" t="s">
        <v>139</v>
      </c>
    </row>
    <row r="554" spans="2:51" s="11" customFormat="1" ht="13.5">
      <c r="B554" s="205"/>
      <c r="C554" s="206"/>
      <c r="D554" s="227" t="s">
        <v>148</v>
      </c>
      <c r="E554" s="228" t="s">
        <v>21</v>
      </c>
      <c r="F554" s="229" t="s">
        <v>257</v>
      </c>
      <c r="G554" s="206"/>
      <c r="H554" s="230">
        <v>1.875</v>
      </c>
      <c r="I554" s="211"/>
      <c r="J554" s="206"/>
      <c r="K554" s="206"/>
      <c r="L554" s="212"/>
      <c r="M554" s="213"/>
      <c r="N554" s="214"/>
      <c r="O554" s="214"/>
      <c r="P554" s="214"/>
      <c r="Q554" s="214"/>
      <c r="R554" s="214"/>
      <c r="S554" s="214"/>
      <c r="T554" s="215"/>
      <c r="AT554" s="216" t="s">
        <v>148</v>
      </c>
      <c r="AU554" s="216" t="s">
        <v>146</v>
      </c>
      <c r="AV554" s="11" t="s">
        <v>146</v>
      </c>
      <c r="AW554" s="11" t="s">
        <v>37</v>
      </c>
      <c r="AX554" s="11" t="s">
        <v>74</v>
      </c>
      <c r="AY554" s="216" t="s">
        <v>139</v>
      </c>
    </row>
    <row r="555" spans="2:51" s="11" customFormat="1" ht="13.5">
      <c r="B555" s="205"/>
      <c r="C555" s="206"/>
      <c r="D555" s="227" t="s">
        <v>148</v>
      </c>
      <c r="E555" s="228" t="s">
        <v>21</v>
      </c>
      <c r="F555" s="229" t="s">
        <v>258</v>
      </c>
      <c r="G555" s="206"/>
      <c r="H555" s="230">
        <v>1</v>
      </c>
      <c r="I555" s="211"/>
      <c r="J555" s="206"/>
      <c r="K555" s="206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148</v>
      </c>
      <c r="AU555" s="216" t="s">
        <v>146</v>
      </c>
      <c r="AV555" s="11" t="s">
        <v>146</v>
      </c>
      <c r="AW555" s="11" t="s">
        <v>37</v>
      </c>
      <c r="AX555" s="11" t="s">
        <v>74</v>
      </c>
      <c r="AY555" s="216" t="s">
        <v>139</v>
      </c>
    </row>
    <row r="556" spans="2:51" s="11" customFormat="1" ht="13.5">
      <c r="B556" s="205"/>
      <c r="C556" s="206"/>
      <c r="D556" s="227" t="s">
        <v>148</v>
      </c>
      <c r="E556" s="228" t="s">
        <v>21</v>
      </c>
      <c r="F556" s="229" t="s">
        <v>259</v>
      </c>
      <c r="G556" s="206"/>
      <c r="H556" s="230">
        <v>-1.1200000000000001</v>
      </c>
      <c r="I556" s="211"/>
      <c r="J556" s="206"/>
      <c r="K556" s="206"/>
      <c r="L556" s="212"/>
      <c r="M556" s="213"/>
      <c r="N556" s="214"/>
      <c r="O556" s="214"/>
      <c r="P556" s="214"/>
      <c r="Q556" s="214"/>
      <c r="R556" s="214"/>
      <c r="S556" s="214"/>
      <c r="T556" s="215"/>
      <c r="AT556" s="216" t="s">
        <v>148</v>
      </c>
      <c r="AU556" s="216" t="s">
        <v>146</v>
      </c>
      <c r="AV556" s="11" t="s">
        <v>146</v>
      </c>
      <c r="AW556" s="11" t="s">
        <v>37</v>
      </c>
      <c r="AX556" s="11" t="s">
        <v>74</v>
      </c>
      <c r="AY556" s="216" t="s">
        <v>139</v>
      </c>
    </row>
    <row r="557" spans="2:51" s="11" customFormat="1" ht="13.5">
      <c r="B557" s="205"/>
      <c r="C557" s="206"/>
      <c r="D557" s="227" t="s">
        <v>148</v>
      </c>
      <c r="E557" s="228" t="s">
        <v>21</v>
      </c>
      <c r="F557" s="229" t="s">
        <v>250</v>
      </c>
      <c r="G557" s="206"/>
      <c r="H557" s="230">
        <v>-2.88</v>
      </c>
      <c r="I557" s="211"/>
      <c r="J557" s="206"/>
      <c r="K557" s="206"/>
      <c r="L557" s="212"/>
      <c r="M557" s="213"/>
      <c r="N557" s="214"/>
      <c r="O557" s="214"/>
      <c r="P557" s="214"/>
      <c r="Q557" s="214"/>
      <c r="R557" s="214"/>
      <c r="S557" s="214"/>
      <c r="T557" s="215"/>
      <c r="AT557" s="216" t="s">
        <v>148</v>
      </c>
      <c r="AU557" s="216" t="s">
        <v>146</v>
      </c>
      <c r="AV557" s="11" t="s">
        <v>146</v>
      </c>
      <c r="AW557" s="11" t="s">
        <v>37</v>
      </c>
      <c r="AX557" s="11" t="s">
        <v>74</v>
      </c>
      <c r="AY557" s="216" t="s">
        <v>139</v>
      </c>
    </row>
    <row r="558" spans="2:51" s="11" customFormat="1" ht="13.5">
      <c r="B558" s="205"/>
      <c r="C558" s="206"/>
      <c r="D558" s="227" t="s">
        <v>148</v>
      </c>
      <c r="E558" s="228" t="s">
        <v>21</v>
      </c>
      <c r="F558" s="229" t="s">
        <v>260</v>
      </c>
      <c r="G558" s="206"/>
      <c r="H558" s="230">
        <v>-2.64</v>
      </c>
      <c r="I558" s="211"/>
      <c r="J558" s="206"/>
      <c r="K558" s="206"/>
      <c r="L558" s="212"/>
      <c r="M558" s="213"/>
      <c r="N558" s="214"/>
      <c r="O558" s="214"/>
      <c r="P558" s="214"/>
      <c r="Q558" s="214"/>
      <c r="R558" s="214"/>
      <c r="S558" s="214"/>
      <c r="T558" s="215"/>
      <c r="AT558" s="216" t="s">
        <v>148</v>
      </c>
      <c r="AU558" s="216" t="s">
        <v>146</v>
      </c>
      <c r="AV558" s="11" t="s">
        <v>146</v>
      </c>
      <c r="AW558" s="11" t="s">
        <v>37</v>
      </c>
      <c r="AX558" s="11" t="s">
        <v>74</v>
      </c>
      <c r="AY558" s="216" t="s">
        <v>139</v>
      </c>
    </row>
    <row r="559" spans="2:51" s="11" customFormat="1" ht="13.5">
      <c r="B559" s="205"/>
      <c r="C559" s="206"/>
      <c r="D559" s="227" t="s">
        <v>148</v>
      </c>
      <c r="E559" s="228" t="s">
        <v>21</v>
      </c>
      <c r="F559" s="229" t="s">
        <v>261</v>
      </c>
      <c r="G559" s="206"/>
      <c r="H559" s="230">
        <v>-3.3</v>
      </c>
      <c r="I559" s="211"/>
      <c r="J559" s="206"/>
      <c r="K559" s="206"/>
      <c r="L559" s="212"/>
      <c r="M559" s="213"/>
      <c r="N559" s="214"/>
      <c r="O559" s="214"/>
      <c r="P559" s="214"/>
      <c r="Q559" s="214"/>
      <c r="R559" s="214"/>
      <c r="S559" s="214"/>
      <c r="T559" s="215"/>
      <c r="AT559" s="216" t="s">
        <v>148</v>
      </c>
      <c r="AU559" s="216" t="s">
        <v>146</v>
      </c>
      <c r="AV559" s="11" t="s">
        <v>146</v>
      </c>
      <c r="AW559" s="11" t="s">
        <v>37</v>
      </c>
      <c r="AX559" s="11" t="s">
        <v>74</v>
      </c>
      <c r="AY559" s="216" t="s">
        <v>139</v>
      </c>
    </row>
    <row r="560" spans="2:51" s="11" customFormat="1" ht="13.5">
      <c r="B560" s="205"/>
      <c r="C560" s="206"/>
      <c r="D560" s="227" t="s">
        <v>148</v>
      </c>
      <c r="E560" s="228" t="s">
        <v>21</v>
      </c>
      <c r="F560" s="229" t="s">
        <v>262</v>
      </c>
      <c r="G560" s="206"/>
      <c r="H560" s="230">
        <v>-5.52</v>
      </c>
      <c r="I560" s="211"/>
      <c r="J560" s="206"/>
      <c r="K560" s="206"/>
      <c r="L560" s="212"/>
      <c r="M560" s="213"/>
      <c r="N560" s="214"/>
      <c r="O560" s="214"/>
      <c r="P560" s="214"/>
      <c r="Q560" s="214"/>
      <c r="R560" s="214"/>
      <c r="S560" s="214"/>
      <c r="T560" s="215"/>
      <c r="AT560" s="216" t="s">
        <v>148</v>
      </c>
      <c r="AU560" s="216" t="s">
        <v>146</v>
      </c>
      <c r="AV560" s="11" t="s">
        <v>146</v>
      </c>
      <c r="AW560" s="11" t="s">
        <v>37</v>
      </c>
      <c r="AX560" s="11" t="s">
        <v>74</v>
      </c>
      <c r="AY560" s="216" t="s">
        <v>139</v>
      </c>
    </row>
    <row r="561" spans="2:51" s="11" customFormat="1" ht="13.5">
      <c r="B561" s="205"/>
      <c r="C561" s="206"/>
      <c r="D561" s="227" t="s">
        <v>148</v>
      </c>
      <c r="E561" s="228" t="s">
        <v>21</v>
      </c>
      <c r="F561" s="229" t="s">
        <v>263</v>
      </c>
      <c r="G561" s="206"/>
      <c r="H561" s="230">
        <v>-4.5999999999999996</v>
      </c>
      <c r="I561" s="211"/>
      <c r="J561" s="206"/>
      <c r="K561" s="206"/>
      <c r="L561" s="212"/>
      <c r="M561" s="213"/>
      <c r="N561" s="214"/>
      <c r="O561" s="214"/>
      <c r="P561" s="214"/>
      <c r="Q561" s="214"/>
      <c r="R561" s="214"/>
      <c r="S561" s="214"/>
      <c r="T561" s="215"/>
      <c r="AT561" s="216" t="s">
        <v>148</v>
      </c>
      <c r="AU561" s="216" t="s">
        <v>146</v>
      </c>
      <c r="AV561" s="11" t="s">
        <v>146</v>
      </c>
      <c r="AW561" s="11" t="s">
        <v>37</v>
      </c>
      <c r="AX561" s="11" t="s">
        <v>74</v>
      </c>
      <c r="AY561" s="216" t="s">
        <v>139</v>
      </c>
    </row>
    <row r="562" spans="2:51" s="11" customFormat="1" ht="13.5">
      <c r="B562" s="205"/>
      <c r="C562" s="206"/>
      <c r="D562" s="227" t="s">
        <v>148</v>
      </c>
      <c r="E562" s="228" t="s">
        <v>21</v>
      </c>
      <c r="F562" s="229" t="s">
        <v>264</v>
      </c>
      <c r="G562" s="206"/>
      <c r="H562" s="230">
        <v>-4.2</v>
      </c>
      <c r="I562" s="211"/>
      <c r="J562" s="206"/>
      <c r="K562" s="206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148</v>
      </c>
      <c r="AU562" s="216" t="s">
        <v>146</v>
      </c>
      <c r="AV562" s="11" t="s">
        <v>146</v>
      </c>
      <c r="AW562" s="11" t="s">
        <v>37</v>
      </c>
      <c r="AX562" s="11" t="s">
        <v>74</v>
      </c>
      <c r="AY562" s="216" t="s">
        <v>139</v>
      </c>
    </row>
    <row r="563" spans="2:51" s="14" customFormat="1" ht="13.5">
      <c r="B563" s="253"/>
      <c r="C563" s="254"/>
      <c r="D563" s="227" t="s">
        <v>148</v>
      </c>
      <c r="E563" s="255" t="s">
        <v>21</v>
      </c>
      <c r="F563" s="256" t="s">
        <v>251</v>
      </c>
      <c r="G563" s="254"/>
      <c r="H563" s="257">
        <v>256.11500000000001</v>
      </c>
      <c r="I563" s="258"/>
      <c r="J563" s="254"/>
      <c r="K563" s="254"/>
      <c r="L563" s="259"/>
      <c r="M563" s="260"/>
      <c r="N563" s="261"/>
      <c r="O563" s="261"/>
      <c r="P563" s="261"/>
      <c r="Q563" s="261"/>
      <c r="R563" s="261"/>
      <c r="S563" s="261"/>
      <c r="T563" s="262"/>
      <c r="AT563" s="263" t="s">
        <v>148</v>
      </c>
      <c r="AU563" s="263" t="s">
        <v>146</v>
      </c>
      <c r="AV563" s="14" t="s">
        <v>155</v>
      </c>
      <c r="AW563" s="14" t="s">
        <v>37</v>
      </c>
      <c r="AX563" s="14" t="s">
        <v>74</v>
      </c>
      <c r="AY563" s="263" t="s">
        <v>139</v>
      </c>
    </row>
    <row r="564" spans="2:51" s="13" customFormat="1" ht="13.5">
      <c r="B564" s="242"/>
      <c r="C564" s="243"/>
      <c r="D564" s="227" t="s">
        <v>148</v>
      </c>
      <c r="E564" s="244" t="s">
        <v>21</v>
      </c>
      <c r="F564" s="245" t="s">
        <v>265</v>
      </c>
      <c r="G564" s="243"/>
      <c r="H564" s="246" t="s">
        <v>21</v>
      </c>
      <c r="I564" s="247"/>
      <c r="J564" s="243"/>
      <c r="K564" s="243"/>
      <c r="L564" s="248"/>
      <c r="M564" s="249"/>
      <c r="N564" s="250"/>
      <c r="O564" s="250"/>
      <c r="P564" s="250"/>
      <c r="Q564" s="250"/>
      <c r="R564" s="250"/>
      <c r="S564" s="250"/>
      <c r="T564" s="251"/>
      <c r="AT564" s="252" t="s">
        <v>148</v>
      </c>
      <c r="AU564" s="252" t="s">
        <v>146</v>
      </c>
      <c r="AV564" s="13" t="s">
        <v>82</v>
      </c>
      <c r="AW564" s="13" t="s">
        <v>37</v>
      </c>
      <c r="AX564" s="13" t="s">
        <v>74</v>
      </c>
      <c r="AY564" s="252" t="s">
        <v>139</v>
      </c>
    </row>
    <row r="565" spans="2:51" s="11" customFormat="1" ht="13.5">
      <c r="B565" s="205"/>
      <c r="C565" s="206"/>
      <c r="D565" s="227" t="s">
        <v>148</v>
      </c>
      <c r="E565" s="228" t="s">
        <v>21</v>
      </c>
      <c r="F565" s="229" t="s">
        <v>266</v>
      </c>
      <c r="G565" s="206"/>
      <c r="H565" s="230">
        <v>63.593000000000004</v>
      </c>
      <c r="I565" s="211"/>
      <c r="J565" s="206"/>
      <c r="K565" s="206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148</v>
      </c>
      <c r="AU565" s="216" t="s">
        <v>146</v>
      </c>
      <c r="AV565" s="11" t="s">
        <v>146</v>
      </c>
      <c r="AW565" s="11" t="s">
        <v>37</v>
      </c>
      <c r="AX565" s="11" t="s">
        <v>74</v>
      </c>
      <c r="AY565" s="216" t="s">
        <v>139</v>
      </c>
    </row>
    <row r="566" spans="2:51" s="11" customFormat="1" ht="13.5">
      <c r="B566" s="205"/>
      <c r="C566" s="206"/>
      <c r="D566" s="227" t="s">
        <v>148</v>
      </c>
      <c r="E566" s="228" t="s">
        <v>21</v>
      </c>
      <c r="F566" s="229" t="s">
        <v>267</v>
      </c>
      <c r="G566" s="206"/>
      <c r="H566" s="230">
        <v>226.733</v>
      </c>
      <c r="I566" s="211"/>
      <c r="J566" s="206"/>
      <c r="K566" s="206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148</v>
      </c>
      <c r="AU566" s="216" t="s">
        <v>146</v>
      </c>
      <c r="AV566" s="11" t="s">
        <v>146</v>
      </c>
      <c r="AW566" s="11" t="s">
        <v>37</v>
      </c>
      <c r="AX566" s="11" t="s">
        <v>74</v>
      </c>
      <c r="AY566" s="216" t="s">
        <v>139</v>
      </c>
    </row>
    <row r="567" spans="2:51" s="11" customFormat="1" ht="13.5">
      <c r="B567" s="205"/>
      <c r="C567" s="206"/>
      <c r="D567" s="227" t="s">
        <v>148</v>
      </c>
      <c r="E567" s="228" t="s">
        <v>21</v>
      </c>
      <c r="F567" s="229" t="s">
        <v>268</v>
      </c>
      <c r="G567" s="206"/>
      <c r="H567" s="230">
        <v>17.143999999999998</v>
      </c>
      <c r="I567" s="211"/>
      <c r="J567" s="206"/>
      <c r="K567" s="206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148</v>
      </c>
      <c r="AU567" s="216" t="s">
        <v>146</v>
      </c>
      <c r="AV567" s="11" t="s">
        <v>146</v>
      </c>
      <c r="AW567" s="11" t="s">
        <v>37</v>
      </c>
      <c r="AX567" s="11" t="s">
        <v>74</v>
      </c>
      <c r="AY567" s="216" t="s">
        <v>139</v>
      </c>
    </row>
    <row r="568" spans="2:51" s="11" customFormat="1" ht="13.5">
      <c r="B568" s="205"/>
      <c r="C568" s="206"/>
      <c r="D568" s="227" t="s">
        <v>148</v>
      </c>
      <c r="E568" s="228" t="s">
        <v>21</v>
      </c>
      <c r="F568" s="229" t="s">
        <v>269</v>
      </c>
      <c r="G568" s="206"/>
      <c r="H568" s="230">
        <v>-2.16</v>
      </c>
      <c r="I568" s="211"/>
      <c r="J568" s="206"/>
      <c r="K568" s="206"/>
      <c r="L568" s="212"/>
      <c r="M568" s="213"/>
      <c r="N568" s="214"/>
      <c r="O568" s="214"/>
      <c r="P568" s="214"/>
      <c r="Q568" s="214"/>
      <c r="R568" s="214"/>
      <c r="S568" s="214"/>
      <c r="T568" s="215"/>
      <c r="AT568" s="216" t="s">
        <v>148</v>
      </c>
      <c r="AU568" s="216" t="s">
        <v>146</v>
      </c>
      <c r="AV568" s="11" t="s">
        <v>146</v>
      </c>
      <c r="AW568" s="11" t="s">
        <v>37</v>
      </c>
      <c r="AX568" s="11" t="s">
        <v>74</v>
      </c>
      <c r="AY568" s="216" t="s">
        <v>139</v>
      </c>
    </row>
    <row r="569" spans="2:51" s="11" customFormat="1" ht="13.5">
      <c r="B569" s="205"/>
      <c r="C569" s="206"/>
      <c r="D569" s="227" t="s">
        <v>148</v>
      </c>
      <c r="E569" s="228" t="s">
        <v>21</v>
      </c>
      <c r="F569" s="229" t="s">
        <v>270</v>
      </c>
      <c r="G569" s="206"/>
      <c r="H569" s="230">
        <v>-1.2</v>
      </c>
      <c r="I569" s="211"/>
      <c r="J569" s="206"/>
      <c r="K569" s="206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148</v>
      </c>
      <c r="AU569" s="216" t="s">
        <v>146</v>
      </c>
      <c r="AV569" s="11" t="s">
        <v>146</v>
      </c>
      <c r="AW569" s="11" t="s">
        <v>37</v>
      </c>
      <c r="AX569" s="11" t="s">
        <v>74</v>
      </c>
      <c r="AY569" s="216" t="s">
        <v>139</v>
      </c>
    </row>
    <row r="570" spans="2:51" s="11" customFormat="1" ht="13.5">
      <c r="B570" s="205"/>
      <c r="C570" s="206"/>
      <c r="D570" s="227" t="s">
        <v>148</v>
      </c>
      <c r="E570" s="228" t="s">
        <v>21</v>
      </c>
      <c r="F570" s="229" t="s">
        <v>271</v>
      </c>
      <c r="G570" s="206"/>
      <c r="H570" s="230">
        <v>-2.919</v>
      </c>
      <c r="I570" s="211"/>
      <c r="J570" s="206"/>
      <c r="K570" s="206"/>
      <c r="L570" s="212"/>
      <c r="M570" s="213"/>
      <c r="N570" s="214"/>
      <c r="O570" s="214"/>
      <c r="P570" s="214"/>
      <c r="Q570" s="214"/>
      <c r="R570" s="214"/>
      <c r="S570" s="214"/>
      <c r="T570" s="215"/>
      <c r="AT570" s="216" t="s">
        <v>148</v>
      </c>
      <c r="AU570" s="216" t="s">
        <v>146</v>
      </c>
      <c r="AV570" s="11" t="s">
        <v>146</v>
      </c>
      <c r="AW570" s="11" t="s">
        <v>37</v>
      </c>
      <c r="AX570" s="11" t="s">
        <v>74</v>
      </c>
      <c r="AY570" s="216" t="s">
        <v>139</v>
      </c>
    </row>
    <row r="571" spans="2:51" s="11" customFormat="1" ht="13.5">
      <c r="B571" s="205"/>
      <c r="C571" s="206"/>
      <c r="D571" s="227" t="s">
        <v>148</v>
      </c>
      <c r="E571" s="228" t="s">
        <v>21</v>
      </c>
      <c r="F571" s="229" t="s">
        <v>272</v>
      </c>
      <c r="G571" s="206"/>
      <c r="H571" s="230">
        <v>-1.08</v>
      </c>
      <c r="I571" s="211"/>
      <c r="J571" s="206"/>
      <c r="K571" s="206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148</v>
      </c>
      <c r="AU571" s="216" t="s">
        <v>146</v>
      </c>
      <c r="AV571" s="11" t="s">
        <v>146</v>
      </c>
      <c r="AW571" s="11" t="s">
        <v>37</v>
      </c>
      <c r="AX571" s="11" t="s">
        <v>74</v>
      </c>
      <c r="AY571" s="216" t="s">
        <v>139</v>
      </c>
    </row>
    <row r="572" spans="2:51" s="11" customFormat="1" ht="13.5">
      <c r="B572" s="205"/>
      <c r="C572" s="206"/>
      <c r="D572" s="227" t="s">
        <v>148</v>
      </c>
      <c r="E572" s="228" t="s">
        <v>21</v>
      </c>
      <c r="F572" s="229" t="s">
        <v>273</v>
      </c>
      <c r="G572" s="206"/>
      <c r="H572" s="230">
        <v>-2.5630000000000002</v>
      </c>
      <c r="I572" s="211"/>
      <c r="J572" s="206"/>
      <c r="K572" s="206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148</v>
      </c>
      <c r="AU572" s="216" t="s">
        <v>146</v>
      </c>
      <c r="AV572" s="11" t="s">
        <v>146</v>
      </c>
      <c r="AW572" s="11" t="s">
        <v>37</v>
      </c>
      <c r="AX572" s="11" t="s">
        <v>74</v>
      </c>
      <c r="AY572" s="216" t="s">
        <v>139</v>
      </c>
    </row>
    <row r="573" spans="2:51" s="11" customFormat="1" ht="13.5">
      <c r="B573" s="205"/>
      <c r="C573" s="206"/>
      <c r="D573" s="227" t="s">
        <v>148</v>
      </c>
      <c r="E573" s="228" t="s">
        <v>21</v>
      </c>
      <c r="F573" s="229" t="s">
        <v>274</v>
      </c>
      <c r="G573" s="206"/>
      <c r="H573" s="230">
        <v>-2.76</v>
      </c>
      <c r="I573" s="211"/>
      <c r="J573" s="206"/>
      <c r="K573" s="206"/>
      <c r="L573" s="212"/>
      <c r="M573" s="213"/>
      <c r="N573" s="214"/>
      <c r="O573" s="214"/>
      <c r="P573" s="214"/>
      <c r="Q573" s="214"/>
      <c r="R573" s="214"/>
      <c r="S573" s="214"/>
      <c r="T573" s="215"/>
      <c r="AT573" s="216" t="s">
        <v>148</v>
      </c>
      <c r="AU573" s="216" t="s">
        <v>146</v>
      </c>
      <c r="AV573" s="11" t="s">
        <v>146</v>
      </c>
      <c r="AW573" s="11" t="s">
        <v>37</v>
      </c>
      <c r="AX573" s="11" t="s">
        <v>74</v>
      </c>
      <c r="AY573" s="216" t="s">
        <v>139</v>
      </c>
    </row>
    <row r="574" spans="2:51" s="11" customFormat="1" ht="13.5">
      <c r="B574" s="205"/>
      <c r="C574" s="206"/>
      <c r="D574" s="227" t="s">
        <v>148</v>
      </c>
      <c r="E574" s="228" t="s">
        <v>21</v>
      </c>
      <c r="F574" s="229" t="s">
        <v>275</v>
      </c>
      <c r="G574" s="206"/>
      <c r="H574" s="230">
        <v>-1.61</v>
      </c>
      <c r="I574" s="211"/>
      <c r="J574" s="206"/>
      <c r="K574" s="206"/>
      <c r="L574" s="212"/>
      <c r="M574" s="213"/>
      <c r="N574" s="214"/>
      <c r="O574" s="214"/>
      <c r="P574" s="214"/>
      <c r="Q574" s="214"/>
      <c r="R574" s="214"/>
      <c r="S574" s="214"/>
      <c r="T574" s="215"/>
      <c r="AT574" s="216" t="s">
        <v>148</v>
      </c>
      <c r="AU574" s="216" t="s">
        <v>146</v>
      </c>
      <c r="AV574" s="11" t="s">
        <v>146</v>
      </c>
      <c r="AW574" s="11" t="s">
        <v>37</v>
      </c>
      <c r="AX574" s="11" t="s">
        <v>74</v>
      </c>
      <c r="AY574" s="216" t="s">
        <v>139</v>
      </c>
    </row>
    <row r="575" spans="2:51" s="11" customFormat="1" ht="13.5">
      <c r="B575" s="205"/>
      <c r="C575" s="206"/>
      <c r="D575" s="227" t="s">
        <v>148</v>
      </c>
      <c r="E575" s="228" t="s">
        <v>21</v>
      </c>
      <c r="F575" s="229" t="s">
        <v>250</v>
      </c>
      <c r="G575" s="206"/>
      <c r="H575" s="230">
        <v>-2.88</v>
      </c>
      <c r="I575" s="211"/>
      <c r="J575" s="206"/>
      <c r="K575" s="206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148</v>
      </c>
      <c r="AU575" s="216" t="s">
        <v>146</v>
      </c>
      <c r="AV575" s="11" t="s">
        <v>146</v>
      </c>
      <c r="AW575" s="11" t="s">
        <v>37</v>
      </c>
      <c r="AX575" s="11" t="s">
        <v>74</v>
      </c>
      <c r="AY575" s="216" t="s">
        <v>139</v>
      </c>
    </row>
    <row r="576" spans="2:51" s="11" customFormat="1" ht="13.5">
      <c r="B576" s="205"/>
      <c r="C576" s="206"/>
      <c r="D576" s="227" t="s">
        <v>148</v>
      </c>
      <c r="E576" s="228" t="s">
        <v>21</v>
      </c>
      <c r="F576" s="229" t="s">
        <v>276</v>
      </c>
      <c r="G576" s="206"/>
      <c r="H576" s="230">
        <v>-1.44</v>
      </c>
      <c r="I576" s="211"/>
      <c r="J576" s="206"/>
      <c r="K576" s="206"/>
      <c r="L576" s="212"/>
      <c r="M576" s="213"/>
      <c r="N576" s="214"/>
      <c r="O576" s="214"/>
      <c r="P576" s="214"/>
      <c r="Q576" s="214"/>
      <c r="R576" s="214"/>
      <c r="S576" s="214"/>
      <c r="T576" s="215"/>
      <c r="AT576" s="216" t="s">
        <v>148</v>
      </c>
      <c r="AU576" s="216" t="s">
        <v>146</v>
      </c>
      <c r="AV576" s="11" t="s">
        <v>146</v>
      </c>
      <c r="AW576" s="11" t="s">
        <v>37</v>
      </c>
      <c r="AX576" s="11" t="s">
        <v>74</v>
      </c>
      <c r="AY576" s="216" t="s">
        <v>139</v>
      </c>
    </row>
    <row r="577" spans="2:51" s="11" customFormat="1" ht="13.5">
      <c r="B577" s="205"/>
      <c r="C577" s="206"/>
      <c r="D577" s="227" t="s">
        <v>148</v>
      </c>
      <c r="E577" s="228" t="s">
        <v>21</v>
      </c>
      <c r="F577" s="229" t="s">
        <v>277</v>
      </c>
      <c r="G577" s="206"/>
      <c r="H577" s="230">
        <v>-1.32</v>
      </c>
      <c r="I577" s="211"/>
      <c r="J577" s="206"/>
      <c r="K577" s="206"/>
      <c r="L577" s="212"/>
      <c r="M577" s="213"/>
      <c r="N577" s="214"/>
      <c r="O577" s="214"/>
      <c r="P577" s="214"/>
      <c r="Q577" s="214"/>
      <c r="R577" s="214"/>
      <c r="S577" s="214"/>
      <c r="T577" s="215"/>
      <c r="AT577" s="216" t="s">
        <v>148</v>
      </c>
      <c r="AU577" s="216" t="s">
        <v>146</v>
      </c>
      <c r="AV577" s="11" t="s">
        <v>146</v>
      </c>
      <c r="AW577" s="11" t="s">
        <v>37</v>
      </c>
      <c r="AX577" s="11" t="s">
        <v>74</v>
      </c>
      <c r="AY577" s="216" t="s">
        <v>139</v>
      </c>
    </row>
    <row r="578" spans="2:51" s="11" customFormat="1" ht="13.5">
      <c r="B578" s="205"/>
      <c r="C578" s="206"/>
      <c r="D578" s="227" t="s">
        <v>148</v>
      </c>
      <c r="E578" s="228" t="s">
        <v>21</v>
      </c>
      <c r="F578" s="229" t="s">
        <v>250</v>
      </c>
      <c r="G578" s="206"/>
      <c r="H578" s="230">
        <v>-2.88</v>
      </c>
      <c r="I578" s="211"/>
      <c r="J578" s="206"/>
      <c r="K578" s="206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148</v>
      </c>
      <c r="AU578" s="216" t="s">
        <v>146</v>
      </c>
      <c r="AV578" s="11" t="s">
        <v>146</v>
      </c>
      <c r="AW578" s="11" t="s">
        <v>37</v>
      </c>
      <c r="AX578" s="11" t="s">
        <v>74</v>
      </c>
      <c r="AY578" s="216" t="s">
        <v>139</v>
      </c>
    </row>
    <row r="579" spans="2:51" s="11" customFormat="1" ht="13.5">
      <c r="B579" s="205"/>
      <c r="C579" s="206"/>
      <c r="D579" s="227" t="s">
        <v>148</v>
      </c>
      <c r="E579" s="228" t="s">
        <v>21</v>
      </c>
      <c r="F579" s="229" t="s">
        <v>278</v>
      </c>
      <c r="G579" s="206"/>
      <c r="H579" s="230">
        <v>-1.26</v>
      </c>
      <c r="I579" s="211"/>
      <c r="J579" s="206"/>
      <c r="K579" s="206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148</v>
      </c>
      <c r="AU579" s="216" t="s">
        <v>146</v>
      </c>
      <c r="AV579" s="11" t="s">
        <v>146</v>
      </c>
      <c r="AW579" s="11" t="s">
        <v>37</v>
      </c>
      <c r="AX579" s="11" t="s">
        <v>74</v>
      </c>
      <c r="AY579" s="216" t="s">
        <v>139</v>
      </c>
    </row>
    <row r="580" spans="2:51" s="11" customFormat="1" ht="13.5">
      <c r="B580" s="205"/>
      <c r="C580" s="206"/>
      <c r="D580" s="227" t="s">
        <v>148</v>
      </c>
      <c r="E580" s="228" t="s">
        <v>21</v>
      </c>
      <c r="F580" s="229" t="s">
        <v>279</v>
      </c>
      <c r="G580" s="206"/>
      <c r="H580" s="230">
        <v>-1.08</v>
      </c>
      <c r="I580" s="211"/>
      <c r="J580" s="206"/>
      <c r="K580" s="206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148</v>
      </c>
      <c r="AU580" s="216" t="s">
        <v>146</v>
      </c>
      <c r="AV580" s="11" t="s">
        <v>146</v>
      </c>
      <c r="AW580" s="11" t="s">
        <v>37</v>
      </c>
      <c r="AX580" s="11" t="s">
        <v>74</v>
      </c>
      <c r="AY580" s="216" t="s">
        <v>139</v>
      </c>
    </row>
    <row r="581" spans="2:51" s="14" customFormat="1" ht="13.5">
      <c r="B581" s="253"/>
      <c r="C581" s="254"/>
      <c r="D581" s="227" t="s">
        <v>148</v>
      </c>
      <c r="E581" s="255" t="s">
        <v>21</v>
      </c>
      <c r="F581" s="256" t="s">
        <v>251</v>
      </c>
      <c r="G581" s="254"/>
      <c r="H581" s="257">
        <v>282.31799999999998</v>
      </c>
      <c r="I581" s="258"/>
      <c r="J581" s="254"/>
      <c r="K581" s="254"/>
      <c r="L581" s="259"/>
      <c r="M581" s="260"/>
      <c r="N581" s="261"/>
      <c r="O581" s="261"/>
      <c r="P581" s="261"/>
      <c r="Q581" s="261"/>
      <c r="R581" s="261"/>
      <c r="S581" s="261"/>
      <c r="T581" s="262"/>
      <c r="AT581" s="263" t="s">
        <v>148</v>
      </c>
      <c r="AU581" s="263" t="s">
        <v>146</v>
      </c>
      <c r="AV581" s="14" t="s">
        <v>155</v>
      </c>
      <c r="AW581" s="14" t="s">
        <v>37</v>
      </c>
      <c r="AX581" s="14" t="s">
        <v>74</v>
      </c>
      <c r="AY581" s="263" t="s">
        <v>139</v>
      </c>
    </row>
    <row r="582" spans="2:51" s="13" customFormat="1" ht="13.5">
      <c r="B582" s="242"/>
      <c r="C582" s="243"/>
      <c r="D582" s="227" t="s">
        <v>148</v>
      </c>
      <c r="E582" s="244" t="s">
        <v>21</v>
      </c>
      <c r="F582" s="245" t="s">
        <v>280</v>
      </c>
      <c r="G582" s="243"/>
      <c r="H582" s="246" t="s">
        <v>21</v>
      </c>
      <c r="I582" s="247"/>
      <c r="J582" s="243"/>
      <c r="K582" s="243"/>
      <c r="L582" s="248"/>
      <c r="M582" s="249"/>
      <c r="N582" s="250"/>
      <c r="O582" s="250"/>
      <c r="P582" s="250"/>
      <c r="Q582" s="250"/>
      <c r="R582" s="250"/>
      <c r="S582" s="250"/>
      <c r="T582" s="251"/>
      <c r="AT582" s="252" t="s">
        <v>148</v>
      </c>
      <c r="AU582" s="252" t="s">
        <v>146</v>
      </c>
      <c r="AV582" s="13" t="s">
        <v>82</v>
      </c>
      <c r="AW582" s="13" t="s">
        <v>37</v>
      </c>
      <c r="AX582" s="13" t="s">
        <v>74</v>
      </c>
      <c r="AY582" s="252" t="s">
        <v>139</v>
      </c>
    </row>
    <row r="583" spans="2:51" s="11" customFormat="1" ht="13.5">
      <c r="B583" s="205"/>
      <c r="C583" s="206"/>
      <c r="D583" s="227" t="s">
        <v>148</v>
      </c>
      <c r="E583" s="228" t="s">
        <v>21</v>
      </c>
      <c r="F583" s="229" t="s">
        <v>281</v>
      </c>
      <c r="G583" s="206"/>
      <c r="H583" s="230">
        <v>60.9</v>
      </c>
      <c r="I583" s="211"/>
      <c r="J583" s="206"/>
      <c r="K583" s="206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148</v>
      </c>
      <c r="AU583" s="216" t="s">
        <v>146</v>
      </c>
      <c r="AV583" s="11" t="s">
        <v>146</v>
      </c>
      <c r="AW583" s="11" t="s">
        <v>37</v>
      </c>
      <c r="AX583" s="11" t="s">
        <v>74</v>
      </c>
      <c r="AY583" s="216" t="s">
        <v>139</v>
      </c>
    </row>
    <row r="584" spans="2:51" s="11" customFormat="1" ht="13.5">
      <c r="B584" s="205"/>
      <c r="C584" s="206"/>
      <c r="D584" s="227" t="s">
        <v>148</v>
      </c>
      <c r="E584" s="228" t="s">
        <v>21</v>
      </c>
      <c r="F584" s="229" t="s">
        <v>282</v>
      </c>
      <c r="G584" s="206"/>
      <c r="H584" s="230">
        <v>137.35</v>
      </c>
      <c r="I584" s="211"/>
      <c r="J584" s="206"/>
      <c r="K584" s="206"/>
      <c r="L584" s="212"/>
      <c r="M584" s="213"/>
      <c r="N584" s="214"/>
      <c r="O584" s="214"/>
      <c r="P584" s="214"/>
      <c r="Q584" s="214"/>
      <c r="R584" s="214"/>
      <c r="S584" s="214"/>
      <c r="T584" s="215"/>
      <c r="AT584" s="216" t="s">
        <v>148</v>
      </c>
      <c r="AU584" s="216" t="s">
        <v>146</v>
      </c>
      <c r="AV584" s="11" t="s">
        <v>146</v>
      </c>
      <c r="AW584" s="11" t="s">
        <v>37</v>
      </c>
      <c r="AX584" s="11" t="s">
        <v>74</v>
      </c>
      <c r="AY584" s="216" t="s">
        <v>139</v>
      </c>
    </row>
    <row r="585" spans="2:51" s="11" customFormat="1" ht="13.5">
      <c r="B585" s="205"/>
      <c r="C585" s="206"/>
      <c r="D585" s="227" t="s">
        <v>148</v>
      </c>
      <c r="E585" s="228" t="s">
        <v>21</v>
      </c>
      <c r="F585" s="229" t="s">
        <v>283</v>
      </c>
      <c r="G585" s="206"/>
      <c r="H585" s="230">
        <v>36.86</v>
      </c>
      <c r="I585" s="211"/>
      <c r="J585" s="206"/>
      <c r="K585" s="206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148</v>
      </c>
      <c r="AU585" s="216" t="s">
        <v>146</v>
      </c>
      <c r="AV585" s="11" t="s">
        <v>146</v>
      </c>
      <c r="AW585" s="11" t="s">
        <v>37</v>
      </c>
      <c r="AX585" s="11" t="s">
        <v>74</v>
      </c>
      <c r="AY585" s="216" t="s">
        <v>139</v>
      </c>
    </row>
    <row r="586" spans="2:51" s="11" customFormat="1" ht="13.5">
      <c r="B586" s="205"/>
      <c r="C586" s="206"/>
      <c r="D586" s="227" t="s">
        <v>148</v>
      </c>
      <c r="E586" s="228" t="s">
        <v>21</v>
      </c>
      <c r="F586" s="229" t="s">
        <v>284</v>
      </c>
      <c r="G586" s="206"/>
      <c r="H586" s="230">
        <v>7.75</v>
      </c>
      <c r="I586" s="211"/>
      <c r="J586" s="206"/>
      <c r="K586" s="206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148</v>
      </c>
      <c r="AU586" s="216" t="s">
        <v>146</v>
      </c>
      <c r="AV586" s="11" t="s">
        <v>146</v>
      </c>
      <c r="AW586" s="11" t="s">
        <v>37</v>
      </c>
      <c r="AX586" s="11" t="s">
        <v>74</v>
      </c>
      <c r="AY586" s="216" t="s">
        <v>139</v>
      </c>
    </row>
    <row r="587" spans="2:51" s="11" customFormat="1" ht="13.5">
      <c r="B587" s="205"/>
      <c r="C587" s="206"/>
      <c r="D587" s="227" t="s">
        <v>148</v>
      </c>
      <c r="E587" s="228" t="s">
        <v>21</v>
      </c>
      <c r="F587" s="229" t="s">
        <v>285</v>
      </c>
      <c r="G587" s="206"/>
      <c r="H587" s="230">
        <v>5.95</v>
      </c>
      <c r="I587" s="211"/>
      <c r="J587" s="206"/>
      <c r="K587" s="206"/>
      <c r="L587" s="212"/>
      <c r="M587" s="213"/>
      <c r="N587" s="214"/>
      <c r="O587" s="214"/>
      <c r="P587" s="214"/>
      <c r="Q587" s="214"/>
      <c r="R587" s="214"/>
      <c r="S587" s="214"/>
      <c r="T587" s="215"/>
      <c r="AT587" s="216" t="s">
        <v>148</v>
      </c>
      <c r="AU587" s="216" t="s">
        <v>146</v>
      </c>
      <c r="AV587" s="11" t="s">
        <v>146</v>
      </c>
      <c r="AW587" s="11" t="s">
        <v>37</v>
      </c>
      <c r="AX587" s="11" t="s">
        <v>74</v>
      </c>
      <c r="AY587" s="216" t="s">
        <v>139</v>
      </c>
    </row>
    <row r="588" spans="2:51" s="11" customFormat="1" ht="13.5">
      <c r="B588" s="205"/>
      <c r="C588" s="206"/>
      <c r="D588" s="227" t="s">
        <v>148</v>
      </c>
      <c r="E588" s="228" t="s">
        <v>21</v>
      </c>
      <c r="F588" s="229" t="s">
        <v>286</v>
      </c>
      <c r="G588" s="206"/>
      <c r="H588" s="230">
        <v>9</v>
      </c>
      <c r="I588" s="211"/>
      <c r="J588" s="206"/>
      <c r="K588" s="206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148</v>
      </c>
      <c r="AU588" s="216" t="s">
        <v>146</v>
      </c>
      <c r="AV588" s="11" t="s">
        <v>146</v>
      </c>
      <c r="AW588" s="11" t="s">
        <v>37</v>
      </c>
      <c r="AX588" s="11" t="s">
        <v>74</v>
      </c>
      <c r="AY588" s="216" t="s">
        <v>139</v>
      </c>
    </row>
    <row r="589" spans="2:51" s="13" customFormat="1" ht="13.5">
      <c r="B589" s="242"/>
      <c r="C589" s="243"/>
      <c r="D589" s="227" t="s">
        <v>148</v>
      </c>
      <c r="E589" s="244" t="s">
        <v>21</v>
      </c>
      <c r="F589" s="245" t="s">
        <v>287</v>
      </c>
      <c r="G589" s="243"/>
      <c r="H589" s="246" t="s">
        <v>21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AT589" s="252" t="s">
        <v>148</v>
      </c>
      <c r="AU589" s="252" t="s">
        <v>146</v>
      </c>
      <c r="AV589" s="13" t="s">
        <v>82</v>
      </c>
      <c r="AW589" s="13" t="s">
        <v>37</v>
      </c>
      <c r="AX589" s="13" t="s">
        <v>74</v>
      </c>
      <c r="AY589" s="252" t="s">
        <v>139</v>
      </c>
    </row>
    <row r="590" spans="2:51" s="11" customFormat="1" ht="13.5">
      <c r="B590" s="205"/>
      <c r="C590" s="206"/>
      <c r="D590" s="227" t="s">
        <v>148</v>
      </c>
      <c r="E590" s="228" t="s">
        <v>21</v>
      </c>
      <c r="F590" s="229" t="s">
        <v>288</v>
      </c>
      <c r="G590" s="206"/>
      <c r="H590" s="230">
        <v>29.15</v>
      </c>
      <c r="I590" s="211"/>
      <c r="J590" s="206"/>
      <c r="K590" s="206"/>
      <c r="L590" s="212"/>
      <c r="M590" s="213"/>
      <c r="N590" s="214"/>
      <c r="O590" s="214"/>
      <c r="P590" s="214"/>
      <c r="Q590" s="214"/>
      <c r="R590" s="214"/>
      <c r="S590" s="214"/>
      <c r="T590" s="215"/>
      <c r="AT590" s="216" t="s">
        <v>148</v>
      </c>
      <c r="AU590" s="216" t="s">
        <v>146</v>
      </c>
      <c r="AV590" s="11" t="s">
        <v>146</v>
      </c>
      <c r="AW590" s="11" t="s">
        <v>37</v>
      </c>
      <c r="AX590" s="11" t="s">
        <v>74</v>
      </c>
      <c r="AY590" s="216" t="s">
        <v>139</v>
      </c>
    </row>
    <row r="591" spans="2:51" s="11" customFormat="1" ht="13.5">
      <c r="B591" s="205"/>
      <c r="C591" s="206"/>
      <c r="D591" s="227" t="s">
        <v>148</v>
      </c>
      <c r="E591" s="228" t="s">
        <v>21</v>
      </c>
      <c r="F591" s="229" t="s">
        <v>243</v>
      </c>
      <c r="G591" s="206"/>
      <c r="H591" s="230">
        <v>-0.63</v>
      </c>
      <c r="I591" s="211"/>
      <c r="J591" s="206"/>
      <c r="K591" s="206"/>
      <c r="L591" s="212"/>
      <c r="M591" s="213"/>
      <c r="N591" s="214"/>
      <c r="O591" s="214"/>
      <c r="P591" s="214"/>
      <c r="Q591" s="214"/>
      <c r="R591" s="214"/>
      <c r="S591" s="214"/>
      <c r="T591" s="215"/>
      <c r="AT591" s="216" t="s">
        <v>148</v>
      </c>
      <c r="AU591" s="216" t="s">
        <v>146</v>
      </c>
      <c r="AV591" s="11" t="s">
        <v>146</v>
      </c>
      <c r="AW591" s="11" t="s">
        <v>37</v>
      </c>
      <c r="AX591" s="11" t="s">
        <v>74</v>
      </c>
      <c r="AY591" s="216" t="s">
        <v>139</v>
      </c>
    </row>
    <row r="592" spans="2:51" s="11" customFormat="1" ht="13.5">
      <c r="B592" s="205"/>
      <c r="C592" s="206"/>
      <c r="D592" s="227" t="s">
        <v>148</v>
      </c>
      <c r="E592" s="228" t="s">
        <v>21</v>
      </c>
      <c r="F592" s="229" t="s">
        <v>289</v>
      </c>
      <c r="G592" s="206"/>
      <c r="H592" s="230">
        <v>-4.32</v>
      </c>
      <c r="I592" s="211"/>
      <c r="J592" s="206"/>
      <c r="K592" s="206"/>
      <c r="L592" s="212"/>
      <c r="M592" s="213"/>
      <c r="N592" s="214"/>
      <c r="O592" s="214"/>
      <c r="P592" s="214"/>
      <c r="Q592" s="214"/>
      <c r="R592" s="214"/>
      <c r="S592" s="214"/>
      <c r="T592" s="215"/>
      <c r="AT592" s="216" t="s">
        <v>148</v>
      </c>
      <c r="AU592" s="216" t="s">
        <v>146</v>
      </c>
      <c r="AV592" s="11" t="s">
        <v>146</v>
      </c>
      <c r="AW592" s="11" t="s">
        <v>37</v>
      </c>
      <c r="AX592" s="11" t="s">
        <v>74</v>
      </c>
      <c r="AY592" s="216" t="s">
        <v>139</v>
      </c>
    </row>
    <row r="593" spans="2:51" s="11" customFormat="1" ht="13.5">
      <c r="B593" s="205"/>
      <c r="C593" s="206"/>
      <c r="D593" s="227" t="s">
        <v>148</v>
      </c>
      <c r="E593" s="228" t="s">
        <v>21</v>
      </c>
      <c r="F593" s="229" t="s">
        <v>290</v>
      </c>
      <c r="G593" s="206"/>
      <c r="H593" s="230">
        <v>-5.04</v>
      </c>
      <c r="I593" s="211"/>
      <c r="J593" s="206"/>
      <c r="K593" s="206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148</v>
      </c>
      <c r="AU593" s="216" t="s">
        <v>146</v>
      </c>
      <c r="AV593" s="11" t="s">
        <v>146</v>
      </c>
      <c r="AW593" s="11" t="s">
        <v>37</v>
      </c>
      <c r="AX593" s="11" t="s">
        <v>74</v>
      </c>
      <c r="AY593" s="216" t="s">
        <v>139</v>
      </c>
    </row>
    <row r="594" spans="2:51" s="11" customFormat="1" ht="13.5">
      <c r="B594" s="205"/>
      <c r="C594" s="206"/>
      <c r="D594" s="227" t="s">
        <v>148</v>
      </c>
      <c r="E594" s="228" t="s">
        <v>21</v>
      </c>
      <c r="F594" s="229" t="s">
        <v>291</v>
      </c>
      <c r="G594" s="206"/>
      <c r="H594" s="230">
        <v>-2.6</v>
      </c>
      <c r="I594" s="211"/>
      <c r="J594" s="206"/>
      <c r="K594" s="206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148</v>
      </c>
      <c r="AU594" s="216" t="s">
        <v>146</v>
      </c>
      <c r="AV594" s="11" t="s">
        <v>146</v>
      </c>
      <c r="AW594" s="11" t="s">
        <v>37</v>
      </c>
      <c r="AX594" s="11" t="s">
        <v>74</v>
      </c>
      <c r="AY594" s="216" t="s">
        <v>139</v>
      </c>
    </row>
    <row r="595" spans="2:51" s="11" customFormat="1" ht="13.5">
      <c r="B595" s="205"/>
      <c r="C595" s="206"/>
      <c r="D595" s="227" t="s">
        <v>148</v>
      </c>
      <c r="E595" s="228" t="s">
        <v>21</v>
      </c>
      <c r="F595" s="229" t="s">
        <v>292</v>
      </c>
      <c r="G595" s="206"/>
      <c r="H595" s="230">
        <v>-2.1</v>
      </c>
      <c r="I595" s="211"/>
      <c r="J595" s="206"/>
      <c r="K595" s="206"/>
      <c r="L595" s="212"/>
      <c r="M595" s="213"/>
      <c r="N595" s="214"/>
      <c r="O595" s="214"/>
      <c r="P595" s="214"/>
      <c r="Q595" s="214"/>
      <c r="R595" s="214"/>
      <c r="S595" s="214"/>
      <c r="T595" s="215"/>
      <c r="AT595" s="216" t="s">
        <v>148</v>
      </c>
      <c r="AU595" s="216" t="s">
        <v>146</v>
      </c>
      <c r="AV595" s="11" t="s">
        <v>146</v>
      </c>
      <c r="AW595" s="11" t="s">
        <v>37</v>
      </c>
      <c r="AX595" s="11" t="s">
        <v>74</v>
      </c>
      <c r="AY595" s="216" t="s">
        <v>139</v>
      </c>
    </row>
    <row r="596" spans="2:51" s="11" customFormat="1" ht="13.5">
      <c r="B596" s="205"/>
      <c r="C596" s="206"/>
      <c r="D596" s="227" t="s">
        <v>148</v>
      </c>
      <c r="E596" s="228" t="s">
        <v>21</v>
      </c>
      <c r="F596" s="229" t="s">
        <v>293</v>
      </c>
      <c r="G596" s="206"/>
      <c r="H596" s="230">
        <v>-2.573</v>
      </c>
      <c r="I596" s="211"/>
      <c r="J596" s="206"/>
      <c r="K596" s="206"/>
      <c r="L596" s="212"/>
      <c r="M596" s="213"/>
      <c r="N596" s="214"/>
      <c r="O596" s="214"/>
      <c r="P596" s="214"/>
      <c r="Q596" s="214"/>
      <c r="R596" s="214"/>
      <c r="S596" s="214"/>
      <c r="T596" s="215"/>
      <c r="AT596" s="216" t="s">
        <v>148</v>
      </c>
      <c r="AU596" s="216" t="s">
        <v>146</v>
      </c>
      <c r="AV596" s="11" t="s">
        <v>146</v>
      </c>
      <c r="AW596" s="11" t="s">
        <v>37</v>
      </c>
      <c r="AX596" s="11" t="s">
        <v>74</v>
      </c>
      <c r="AY596" s="216" t="s">
        <v>139</v>
      </c>
    </row>
    <row r="597" spans="2:51" s="11" customFormat="1" ht="13.5">
      <c r="B597" s="205"/>
      <c r="C597" s="206"/>
      <c r="D597" s="227" t="s">
        <v>148</v>
      </c>
      <c r="E597" s="228" t="s">
        <v>21</v>
      </c>
      <c r="F597" s="229" t="s">
        <v>261</v>
      </c>
      <c r="G597" s="206"/>
      <c r="H597" s="230">
        <v>-3.3</v>
      </c>
      <c r="I597" s="211"/>
      <c r="J597" s="206"/>
      <c r="K597" s="206"/>
      <c r="L597" s="212"/>
      <c r="M597" s="213"/>
      <c r="N597" s="214"/>
      <c r="O597" s="214"/>
      <c r="P597" s="214"/>
      <c r="Q597" s="214"/>
      <c r="R597" s="214"/>
      <c r="S597" s="214"/>
      <c r="T597" s="215"/>
      <c r="AT597" s="216" t="s">
        <v>148</v>
      </c>
      <c r="AU597" s="216" t="s">
        <v>146</v>
      </c>
      <c r="AV597" s="11" t="s">
        <v>146</v>
      </c>
      <c r="AW597" s="11" t="s">
        <v>37</v>
      </c>
      <c r="AX597" s="11" t="s">
        <v>74</v>
      </c>
      <c r="AY597" s="216" t="s">
        <v>139</v>
      </c>
    </row>
    <row r="598" spans="2:51" s="11" customFormat="1" ht="13.5">
      <c r="B598" s="205"/>
      <c r="C598" s="206"/>
      <c r="D598" s="227" t="s">
        <v>148</v>
      </c>
      <c r="E598" s="228" t="s">
        <v>21</v>
      </c>
      <c r="F598" s="229" t="s">
        <v>294</v>
      </c>
      <c r="G598" s="206"/>
      <c r="H598" s="230">
        <v>-4.3049999999999997</v>
      </c>
      <c r="I598" s="211"/>
      <c r="J598" s="206"/>
      <c r="K598" s="206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148</v>
      </c>
      <c r="AU598" s="216" t="s">
        <v>146</v>
      </c>
      <c r="AV598" s="11" t="s">
        <v>146</v>
      </c>
      <c r="AW598" s="11" t="s">
        <v>37</v>
      </c>
      <c r="AX598" s="11" t="s">
        <v>74</v>
      </c>
      <c r="AY598" s="216" t="s">
        <v>139</v>
      </c>
    </row>
    <row r="599" spans="2:51" s="14" customFormat="1" ht="13.5">
      <c r="B599" s="253"/>
      <c r="C599" s="254"/>
      <c r="D599" s="227" t="s">
        <v>148</v>
      </c>
      <c r="E599" s="255" t="s">
        <v>21</v>
      </c>
      <c r="F599" s="256" t="s">
        <v>251</v>
      </c>
      <c r="G599" s="254"/>
      <c r="H599" s="257">
        <v>262.09199999999998</v>
      </c>
      <c r="I599" s="258"/>
      <c r="J599" s="254"/>
      <c r="K599" s="254"/>
      <c r="L599" s="259"/>
      <c r="M599" s="260"/>
      <c r="N599" s="261"/>
      <c r="O599" s="261"/>
      <c r="P599" s="261"/>
      <c r="Q599" s="261"/>
      <c r="R599" s="261"/>
      <c r="S599" s="261"/>
      <c r="T599" s="262"/>
      <c r="AT599" s="263" t="s">
        <v>148</v>
      </c>
      <c r="AU599" s="263" t="s">
        <v>146</v>
      </c>
      <c r="AV599" s="14" t="s">
        <v>155</v>
      </c>
      <c r="AW599" s="14" t="s">
        <v>37</v>
      </c>
      <c r="AX599" s="14" t="s">
        <v>74</v>
      </c>
      <c r="AY599" s="263" t="s">
        <v>139</v>
      </c>
    </row>
    <row r="600" spans="2:51" s="13" customFormat="1" ht="13.5">
      <c r="B600" s="242"/>
      <c r="C600" s="243"/>
      <c r="D600" s="227" t="s">
        <v>148</v>
      </c>
      <c r="E600" s="244" t="s">
        <v>21</v>
      </c>
      <c r="F600" s="245" t="s">
        <v>307</v>
      </c>
      <c r="G600" s="243"/>
      <c r="H600" s="246" t="s">
        <v>21</v>
      </c>
      <c r="I600" s="247"/>
      <c r="J600" s="243"/>
      <c r="K600" s="243"/>
      <c r="L600" s="248"/>
      <c r="M600" s="249"/>
      <c r="N600" s="250"/>
      <c r="O600" s="250"/>
      <c r="P600" s="250"/>
      <c r="Q600" s="250"/>
      <c r="R600" s="250"/>
      <c r="S600" s="250"/>
      <c r="T600" s="251"/>
      <c r="AT600" s="252" t="s">
        <v>148</v>
      </c>
      <c r="AU600" s="252" t="s">
        <v>146</v>
      </c>
      <c r="AV600" s="13" t="s">
        <v>82</v>
      </c>
      <c r="AW600" s="13" t="s">
        <v>37</v>
      </c>
      <c r="AX600" s="13" t="s">
        <v>74</v>
      </c>
      <c r="AY600" s="252" t="s">
        <v>139</v>
      </c>
    </row>
    <row r="601" spans="2:51" s="11" customFormat="1" ht="13.5">
      <c r="B601" s="205"/>
      <c r="C601" s="206"/>
      <c r="D601" s="227" t="s">
        <v>148</v>
      </c>
      <c r="E601" s="228" t="s">
        <v>21</v>
      </c>
      <c r="F601" s="229" t="s">
        <v>308</v>
      </c>
      <c r="G601" s="206"/>
      <c r="H601" s="230">
        <v>-22.068000000000001</v>
      </c>
      <c r="I601" s="211"/>
      <c r="J601" s="206"/>
      <c r="K601" s="206"/>
      <c r="L601" s="212"/>
      <c r="M601" s="213"/>
      <c r="N601" s="214"/>
      <c r="O601" s="214"/>
      <c r="P601" s="214"/>
      <c r="Q601" s="214"/>
      <c r="R601" s="214"/>
      <c r="S601" s="214"/>
      <c r="T601" s="215"/>
      <c r="AT601" s="216" t="s">
        <v>148</v>
      </c>
      <c r="AU601" s="216" t="s">
        <v>146</v>
      </c>
      <c r="AV601" s="11" t="s">
        <v>146</v>
      </c>
      <c r="AW601" s="11" t="s">
        <v>37</v>
      </c>
      <c r="AX601" s="11" t="s">
        <v>74</v>
      </c>
      <c r="AY601" s="216" t="s">
        <v>139</v>
      </c>
    </row>
    <row r="602" spans="2:51" s="11" customFormat="1" ht="13.5">
      <c r="B602" s="205"/>
      <c r="C602" s="206"/>
      <c r="D602" s="227" t="s">
        <v>148</v>
      </c>
      <c r="E602" s="228" t="s">
        <v>21</v>
      </c>
      <c r="F602" s="229" t="s">
        <v>309</v>
      </c>
      <c r="G602" s="206"/>
      <c r="H602" s="230">
        <v>0.375</v>
      </c>
      <c r="I602" s="211"/>
      <c r="J602" s="206"/>
      <c r="K602" s="206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148</v>
      </c>
      <c r="AU602" s="216" t="s">
        <v>146</v>
      </c>
      <c r="AV602" s="11" t="s">
        <v>146</v>
      </c>
      <c r="AW602" s="11" t="s">
        <v>37</v>
      </c>
      <c r="AX602" s="11" t="s">
        <v>74</v>
      </c>
      <c r="AY602" s="216" t="s">
        <v>139</v>
      </c>
    </row>
    <row r="603" spans="2:51" s="11" customFormat="1" ht="13.5">
      <c r="B603" s="205"/>
      <c r="C603" s="206"/>
      <c r="D603" s="227" t="s">
        <v>148</v>
      </c>
      <c r="E603" s="228" t="s">
        <v>21</v>
      </c>
      <c r="F603" s="229" t="s">
        <v>310</v>
      </c>
      <c r="G603" s="206"/>
      <c r="H603" s="230">
        <v>0.41699999999999998</v>
      </c>
      <c r="I603" s="211"/>
      <c r="J603" s="206"/>
      <c r="K603" s="206"/>
      <c r="L603" s="212"/>
      <c r="M603" s="213"/>
      <c r="N603" s="214"/>
      <c r="O603" s="214"/>
      <c r="P603" s="214"/>
      <c r="Q603" s="214"/>
      <c r="R603" s="214"/>
      <c r="S603" s="214"/>
      <c r="T603" s="215"/>
      <c r="AT603" s="216" t="s">
        <v>148</v>
      </c>
      <c r="AU603" s="216" t="s">
        <v>146</v>
      </c>
      <c r="AV603" s="11" t="s">
        <v>146</v>
      </c>
      <c r="AW603" s="11" t="s">
        <v>37</v>
      </c>
      <c r="AX603" s="11" t="s">
        <v>74</v>
      </c>
      <c r="AY603" s="216" t="s">
        <v>139</v>
      </c>
    </row>
    <row r="604" spans="2:51" s="14" customFormat="1" ht="13.5">
      <c r="B604" s="253"/>
      <c r="C604" s="254"/>
      <c r="D604" s="227" t="s">
        <v>148</v>
      </c>
      <c r="E604" s="255" t="s">
        <v>21</v>
      </c>
      <c r="F604" s="256" t="s">
        <v>251</v>
      </c>
      <c r="G604" s="254"/>
      <c r="H604" s="257">
        <v>-21.276</v>
      </c>
      <c r="I604" s="258"/>
      <c r="J604" s="254"/>
      <c r="K604" s="254"/>
      <c r="L604" s="259"/>
      <c r="M604" s="260"/>
      <c r="N604" s="261"/>
      <c r="O604" s="261"/>
      <c r="P604" s="261"/>
      <c r="Q604" s="261"/>
      <c r="R604" s="261"/>
      <c r="S604" s="261"/>
      <c r="T604" s="262"/>
      <c r="AT604" s="263" t="s">
        <v>148</v>
      </c>
      <c r="AU604" s="263" t="s">
        <v>146</v>
      </c>
      <c r="AV604" s="14" t="s">
        <v>155</v>
      </c>
      <c r="AW604" s="14" t="s">
        <v>37</v>
      </c>
      <c r="AX604" s="14" t="s">
        <v>74</v>
      </c>
      <c r="AY604" s="263" t="s">
        <v>139</v>
      </c>
    </row>
    <row r="605" spans="2:51" s="13" customFormat="1" ht="13.5">
      <c r="B605" s="242"/>
      <c r="C605" s="243"/>
      <c r="D605" s="227" t="s">
        <v>148</v>
      </c>
      <c r="E605" s="244" t="s">
        <v>21</v>
      </c>
      <c r="F605" s="245" t="s">
        <v>315</v>
      </c>
      <c r="G605" s="243"/>
      <c r="H605" s="246" t="s">
        <v>21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AT605" s="252" t="s">
        <v>148</v>
      </c>
      <c r="AU605" s="252" t="s">
        <v>146</v>
      </c>
      <c r="AV605" s="13" t="s">
        <v>82</v>
      </c>
      <c r="AW605" s="13" t="s">
        <v>37</v>
      </c>
      <c r="AX605" s="13" t="s">
        <v>74</v>
      </c>
      <c r="AY605" s="252" t="s">
        <v>139</v>
      </c>
    </row>
    <row r="606" spans="2:51" s="11" customFormat="1" ht="13.5">
      <c r="B606" s="205"/>
      <c r="C606" s="206"/>
      <c r="D606" s="227" t="s">
        <v>148</v>
      </c>
      <c r="E606" s="228" t="s">
        <v>21</v>
      </c>
      <c r="F606" s="229" t="s">
        <v>316</v>
      </c>
      <c r="G606" s="206"/>
      <c r="H606" s="230">
        <v>65.501999999999995</v>
      </c>
      <c r="I606" s="211"/>
      <c r="J606" s="206"/>
      <c r="K606" s="206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148</v>
      </c>
      <c r="AU606" s="216" t="s">
        <v>146</v>
      </c>
      <c r="AV606" s="11" t="s">
        <v>146</v>
      </c>
      <c r="AW606" s="11" t="s">
        <v>37</v>
      </c>
      <c r="AX606" s="11" t="s">
        <v>74</v>
      </c>
      <c r="AY606" s="216" t="s">
        <v>139</v>
      </c>
    </row>
    <row r="607" spans="2:51" s="11" customFormat="1" ht="13.5">
      <c r="B607" s="205"/>
      <c r="C607" s="206"/>
      <c r="D607" s="227" t="s">
        <v>148</v>
      </c>
      <c r="E607" s="228" t="s">
        <v>21</v>
      </c>
      <c r="F607" s="229" t="s">
        <v>317</v>
      </c>
      <c r="G607" s="206"/>
      <c r="H607" s="230">
        <v>17.07</v>
      </c>
      <c r="I607" s="211"/>
      <c r="J607" s="206"/>
      <c r="K607" s="206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148</v>
      </c>
      <c r="AU607" s="216" t="s">
        <v>146</v>
      </c>
      <c r="AV607" s="11" t="s">
        <v>146</v>
      </c>
      <c r="AW607" s="11" t="s">
        <v>37</v>
      </c>
      <c r="AX607" s="11" t="s">
        <v>74</v>
      </c>
      <c r="AY607" s="216" t="s">
        <v>139</v>
      </c>
    </row>
    <row r="608" spans="2:51" s="14" customFormat="1" ht="13.5">
      <c r="B608" s="253"/>
      <c r="C608" s="254"/>
      <c r="D608" s="227" t="s">
        <v>148</v>
      </c>
      <c r="E608" s="255" t="s">
        <v>21</v>
      </c>
      <c r="F608" s="256" t="s">
        <v>251</v>
      </c>
      <c r="G608" s="254"/>
      <c r="H608" s="257">
        <v>82.572000000000003</v>
      </c>
      <c r="I608" s="258"/>
      <c r="J608" s="254"/>
      <c r="K608" s="254"/>
      <c r="L608" s="259"/>
      <c r="M608" s="260"/>
      <c r="N608" s="261"/>
      <c r="O608" s="261"/>
      <c r="P608" s="261"/>
      <c r="Q608" s="261"/>
      <c r="R608" s="261"/>
      <c r="S608" s="261"/>
      <c r="T608" s="262"/>
      <c r="AT608" s="263" t="s">
        <v>148</v>
      </c>
      <c r="AU608" s="263" t="s">
        <v>146</v>
      </c>
      <c r="AV608" s="14" t="s">
        <v>155</v>
      </c>
      <c r="AW608" s="14" t="s">
        <v>37</v>
      </c>
      <c r="AX608" s="14" t="s">
        <v>74</v>
      </c>
      <c r="AY608" s="263" t="s">
        <v>139</v>
      </c>
    </row>
    <row r="609" spans="2:65" s="13" customFormat="1" ht="13.5">
      <c r="B609" s="242"/>
      <c r="C609" s="243"/>
      <c r="D609" s="227" t="s">
        <v>148</v>
      </c>
      <c r="E609" s="244" t="s">
        <v>21</v>
      </c>
      <c r="F609" s="245" t="s">
        <v>318</v>
      </c>
      <c r="G609" s="243"/>
      <c r="H609" s="246" t="s">
        <v>21</v>
      </c>
      <c r="I609" s="247"/>
      <c r="J609" s="243"/>
      <c r="K609" s="243"/>
      <c r="L609" s="248"/>
      <c r="M609" s="249"/>
      <c r="N609" s="250"/>
      <c r="O609" s="250"/>
      <c r="P609" s="250"/>
      <c r="Q609" s="250"/>
      <c r="R609" s="250"/>
      <c r="S609" s="250"/>
      <c r="T609" s="251"/>
      <c r="AT609" s="252" t="s">
        <v>148</v>
      </c>
      <c r="AU609" s="252" t="s">
        <v>146</v>
      </c>
      <c r="AV609" s="13" t="s">
        <v>82</v>
      </c>
      <c r="AW609" s="13" t="s">
        <v>37</v>
      </c>
      <c r="AX609" s="13" t="s">
        <v>74</v>
      </c>
      <c r="AY609" s="252" t="s">
        <v>139</v>
      </c>
    </row>
    <row r="610" spans="2:65" s="11" customFormat="1" ht="13.5">
      <c r="B610" s="205"/>
      <c r="C610" s="206"/>
      <c r="D610" s="227" t="s">
        <v>148</v>
      </c>
      <c r="E610" s="228" t="s">
        <v>21</v>
      </c>
      <c r="F610" s="229" t="s">
        <v>380</v>
      </c>
      <c r="G610" s="206"/>
      <c r="H610" s="230">
        <v>-43.353999999999999</v>
      </c>
      <c r="I610" s="211"/>
      <c r="J610" s="206"/>
      <c r="K610" s="206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148</v>
      </c>
      <c r="AU610" s="216" t="s">
        <v>146</v>
      </c>
      <c r="AV610" s="11" t="s">
        <v>146</v>
      </c>
      <c r="AW610" s="11" t="s">
        <v>37</v>
      </c>
      <c r="AX610" s="11" t="s">
        <v>74</v>
      </c>
      <c r="AY610" s="216" t="s">
        <v>139</v>
      </c>
    </row>
    <row r="611" spans="2:65" s="12" customFormat="1" ht="13.5">
      <c r="B611" s="231"/>
      <c r="C611" s="232"/>
      <c r="D611" s="207" t="s">
        <v>148</v>
      </c>
      <c r="E611" s="233" t="s">
        <v>21</v>
      </c>
      <c r="F611" s="234" t="s">
        <v>224</v>
      </c>
      <c r="G611" s="232"/>
      <c r="H611" s="235">
        <v>1020.13</v>
      </c>
      <c r="I611" s="236"/>
      <c r="J611" s="232"/>
      <c r="K611" s="232"/>
      <c r="L611" s="237"/>
      <c r="M611" s="238"/>
      <c r="N611" s="239"/>
      <c r="O611" s="239"/>
      <c r="P611" s="239"/>
      <c r="Q611" s="239"/>
      <c r="R611" s="239"/>
      <c r="S611" s="239"/>
      <c r="T611" s="240"/>
      <c r="AT611" s="241" t="s">
        <v>148</v>
      </c>
      <c r="AU611" s="241" t="s">
        <v>146</v>
      </c>
      <c r="AV611" s="12" t="s">
        <v>145</v>
      </c>
      <c r="AW611" s="12" t="s">
        <v>37</v>
      </c>
      <c r="AX611" s="12" t="s">
        <v>82</v>
      </c>
      <c r="AY611" s="241" t="s">
        <v>139</v>
      </c>
    </row>
    <row r="612" spans="2:65" s="1" customFormat="1" ht="22.5" customHeight="1">
      <c r="B612" s="41"/>
      <c r="C612" s="193" t="s">
        <v>446</v>
      </c>
      <c r="D612" s="193" t="s">
        <v>141</v>
      </c>
      <c r="E612" s="194" t="s">
        <v>447</v>
      </c>
      <c r="F612" s="195" t="s">
        <v>448</v>
      </c>
      <c r="G612" s="196" t="s">
        <v>144</v>
      </c>
      <c r="H612" s="197">
        <v>278.14</v>
      </c>
      <c r="I612" s="198"/>
      <c r="J612" s="199">
        <f>ROUND(I612*H612,2)</f>
        <v>0</v>
      </c>
      <c r="K612" s="195" t="s">
        <v>21</v>
      </c>
      <c r="L612" s="61"/>
      <c r="M612" s="200" t="s">
        <v>21</v>
      </c>
      <c r="N612" s="201" t="s">
        <v>46</v>
      </c>
      <c r="O612" s="42"/>
      <c r="P612" s="202">
        <f>O612*H612</f>
        <v>0</v>
      </c>
      <c r="Q612" s="202">
        <v>1.2E-4</v>
      </c>
      <c r="R612" s="202">
        <f>Q612*H612</f>
        <v>3.3376799999999998E-2</v>
      </c>
      <c r="S612" s="202">
        <v>0</v>
      </c>
      <c r="T612" s="203">
        <f>S612*H612</f>
        <v>0</v>
      </c>
      <c r="AR612" s="24" t="s">
        <v>145</v>
      </c>
      <c r="AT612" s="24" t="s">
        <v>141</v>
      </c>
      <c r="AU612" s="24" t="s">
        <v>146</v>
      </c>
      <c r="AY612" s="24" t="s">
        <v>139</v>
      </c>
      <c r="BE612" s="204">
        <f>IF(N612="základní",J612,0)</f>
        <v>0</v>
      </c>
      <c r="BF612" s="204">
        <f>IF(N612="snížená",J612,0)</f>
        <v>0</v>
      </c>
      <c r="BG612" s="204">
        <f>IF(N612="zákl. přenesená",J612,0)</f>
        <v>0</v>
      </c>
      <c r="BH612" s="204">
        <f>IF(N612="sníž. přenesená",J612,0)</f>
        <v>0</v>
      </c>
      <c r="BI612" s="204">
        <f>IF(N612="nulová",J612,0)</f>
        <v>0</v>
      </c>
      <c r="BJ612" s="24" t="s">
        <v>146</v>
      </c>
      <c r="BK612" s="204">
        <f>ROUND(I612*H612,2)</f>
        <v>0</v>
      </c>
      <c r="BL612" s="24" t="s">
        <v>145</v>
      </c>
      <c r="BM612" s="24" t="s">
        <v>449</v>
      </c>
    </row>
    <row r="613" spans="2:65" s="1" customFormat="1" ht="22.5" customHeight="1">
      <c r="B613" s="41"/>
      <c r="C613" s="193" t="s">
        <v>450</v>
      </c>
      <c r="D613" s="193" t="s">
        <v>141</v>
      </c>
      <c r="E613" s="194" t="s">
        <v>451</v>
      </c>
      <c r="F613" s="195" t="s">
        <v>452</v>
      </c>
      <c r="G613" s="196" t="s">
        <v>144</v>
      </c>
      <c r="H613" s="197">
        <v>1136.252</v>
      </c>
      <c r="I613" s="198"/>
      <c r="J613" s="199">
        <f>ROUND(I613*H613,2)</f>
        <v>0</v>
      </c>
      <c r="K613" s="195" t="s">
        <v>21</v>
      </c>
      <c r="L613" s="61"/>
      <c r="M613" s="200" t="s">
        <v>21</v>
      </c>
      <c r="N613" s="201" t="s">
        <v>46</v>
      </c>
      <c r="O613" s="42"/>
      <c r="P613" s="202">
        <f>O613*H613</f>
        <v>0</v>
      </c>
      <c r="Q613" s="202">
        <v>0</v>
      </c>
      <c r="R613" s="202">
        <f>Q613*H613</f>
        <v>0</v>
      </c>
      <c r="S613" s="202">
        <v>0</v>
      </c>
      <c r="T613" s="203">
        <f>S613*H613</f>
        <v>0</v>
      </c>
      <c r="AR613" s="24" t="s">
        <v>145</v>
      </c>
      <c r="AT613" s="24" t="s">
        <v>141</v>
      </c>
      <c r="AU613" s="24" t="s">
        <v>146</v>
      </c>
      <c r="AY613" s="24" t="s">
        <v>139</v>
      </c>
      <c r="BE613" s="204">
        <f>IF(N613="základní",J613,0)</f>
        <v>0</v>
      </c>
      <c r="BF613" s="204">
        <f>IF(N613="snížená",J613,0)</f>
        <v>0</v>
      </c>
      <c r="BG613" s="204">
        <f>IF(N613="zákl. přenesená",J613,0)</f>
        <v>0</v>
      </c>
      <c r="BH613" s="204">
        <f>IF(N613="sníž. přenesená",J613,0)</f>
        <v>0</v>
      </c>
      <c r="BI613" s="204">
        <f>IF(N613="nulová",J613,0)</f>
        <v>0</v>
      </c>
      <c r="BJ613" s="24" t="s">
        <v>146</v>
      </c>
      <c r="BK613" s="204">
        <f>ROUND(I613*H613,2)</f>
        <v>0</v>
      </c>
      <c r="BL613" s="24" t="s">
        <v>145</v>
      </c>
      <c r="BM613" s="24" t="s">
        <v>453</v>
      </c>
    </row>
    <row r="614" spans="2:65" s="11" customFormat="1" ht="13.5">
      <c r="B614" s="205"/>
      <c r="C614" s="206"/>
      <c r="D614" s="207" t="s">
        <v>148</v>
      </c>
      <c r="E614" s="208" t="s">
        <v>21</v>
      </c>
      <c r="F614" s="209" t="s">
        <v>454</v>
      </c>
      <c r="G614" s="206"/>
      <c r="H614" s="210">
        <v>1136.252</v>
      </c>
      <c r="I614" s="211"/>
      <c r="J614" s="206"/>
      <c r="K614" s="206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148</v>
      </c>
      <c r="AU614" s="216" t="s">
        <v>146</v>
      </c>
      <c r="AV614" s="11" t="s">
        <v>146</v>
      </c>
      <c r="AW614" s="11" t="s">
        <v>37</v>
      </c>
      <c r="AX614" s="11" t="s">
        <v>82</v>
      </c>
      <c r="AY614" s="216" t="s">
        <v>139</v>
      </c>
    </row>
    <row r="615" spans="2:65" s="1" customFormat="1" ht="31.5" customHeight="1">
      <c r="B615" s="41"/>
      <c r="C615" s="193" t="s">
        <v>455</v>
      </c>
      <c r="D615" s="193" t="s">
        <v>141</v>
      </c>
      <c r="E615" s="194" t="s">
        <v>456</v>
      </c>
      <c r="F615" s="195" t="s">
        <v>457</v>
      </c>
      <c r="G615" s="196" t="s">
        <v>144</v>
      </c>
      <c r="H615" s="197">
        <v>9</v>
      </c>
      <c r="I615" s="198"/>
      <c r="J615" s="199">
        <f>ROUND(I615*H615,2)</f>
        <v>0</v>
      </c>
      <c r="K615" s="195" t="s">
        <v>21</v>
      </c>
      <c r="L615" s="61"/>
      <c r="M615" s="200" t="s">
        <v>21</v>
      </c>
      <c r="N615" s="201" t="s">
        <v>46</v>
      </c>
      <c r="O615" s="42"/>
      <c r="P615" s="202">
        <f>O615*H615</f>
        <v>0</v>
      </c>
      <c r="Q615" s="202">
        <v>9.8680000000000004E-2</v>
      </c>
      <c r="R615" s="202">
        <f>Q615*H615</f>
        <v>0.88812000000000002</v>
      </c>
      <c r="S615" s="202">
        <v>0</v>
      </c>
      <c r="T615" s="203">
        <f>S615*H615</f>
        <v>0</v>
      </c>
      <c r="AR615" s="24" t="s">
        <v>145</v>
      </c>
      <c r="AT615" s="24" t="s">
        <v>141</v>
      </c>
      <c r="AU615" s="24" t="s">
        <v>146</v>
      </c>
      <c r="AY615" s="24" t="s">
        <v>139</v>
      </c>
      <c r="BE615" s="204">
        <f>IF(N615="základní",J615,0)</f>
        <v>0</v>
      </c>
      <c r="BF615" s="204">
        <f>IF(N615="snížená",J615,0)</f>
        <v>0</v>
      </c>
      <c r="BG615" s="204">
        <f>IF(N615="zákl. přenesená",J615,0)</f>
        <v>0</v>
      </c>
      <c r="BH615" s="204">
        <f>IF(N615="sníž. přenesená",J615,0)</f>
        <v>0</v>
      </c>
      <c r="BI615" s="204">
        <f>IF(N615="nulová",J615,0)</f>
        <v>0</v>
      </c>
      <c r="BJ615" s="24" t="s">
        <v>146</v>
      </c>
      <c r="BK615" s="204">
        <f>ROUND(I615*H615,2)</f>
        <v>0</v>
      </c>
      <c r="BL615" s="24" t="s">
        <v>145</v>
      </c>
      <c r="BM615" s="24" t="s">
        <v>458</v>
      </c>
    </row>
    <row r="616" spans="2:65" s="13" customFormat="1" ht="13.5">
      <c r="B616" s="242"/>
      <c r="C616" s="243"/>
      <c r="D616" s="227" t="s">
        <v>148</v>
      </c>
      <c r="E616" s="244" t="s">
        <v>21</v>
      </c>
      <c r="F616" s="245" t="s">
        <v>459</v>
      </c>
      <c r="G616" s="243"/>
      <c r="H616" s="246" t="s">
        <v>21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AT616" s="252" t="s">
        <v>148</v>
      </c>
      <c r="AU616" s="252" t="s">
        <v>146</v>
      </c>
      <c r="AV616" s="13" t="s">
        <v>82</v>
      </c>
      <c r="AW616" s="13" t="s">
        <v>37</v>
      </c>
      <c r="AX616" s="13" t="s">
        <v>74</v>
      </c>
      <c r="AY616" s="252" t="s">
        <v>139</v>
      </c>
    </row>
    <row r="617" spans="2:65" s="11" customFormat="1" ht="13.5">
      <c r="B617" s="205"/>
      <c r="C617" s="206"/>
      <c r="D617" s="207" t="s">
        <v>148</v>
      </c>
      <c r="E617" s="208" t="s">
        <v>21</v>
      </c>
      <c r="F617" s="209" t="s">
        <v>460</v>
      </c>
      <c r="G617" s="206"/>
      <c r="H617" s="210">
        <v>9</v>
      </c>
      <c r="I617" s="211"/>
      <c r="J617" s="206"/>
      <c r="K617" s="206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148</v>
      </c>
      <c r="AU617" s="216" t="s">
        <v>146</v>
      </c>
      <c r="AV617" s="11" t="s">
        <v>146</v>
      </c>
      <c r="AW617" s="11" t="s">
        <v>37</v>
      </c>
      <c r="AX617" s="11" t="s">
        <v>82</v>
      </c>
      <c r="AY617" s="216" t="s">
        <v>139</v>
      </c>
    </row>
    <row r="618" spans="2:65" s="1" customFormat="1" ht="22.5" customHeight="1">
      <c r="B618" s="41"/>
      <c r="C618" s="193" t="s">
        <v>461</v>
      </c>
      <c r="D618" s="193" t="s">
        <v>141</v>
      </c>
      <c r="E618" s="194" t="s">
        <v>462</v>
      </c>
      <c r="F618" s="195" t="s">
        <v>463</v>
      </c>
      <c r="G618" s="196" t="s">
        <v>144</v>
      </c>
      <c r="H618" s="197">
        <v>56.813000000000002</v>
      </c>
      <c r="I618" s="198"/>
      <c r="J618" s="199">
        <f>ROUND(I618*H618,2)</f>
        <v>0</v>
      </c>
      <c r="K618" s="195" t="s">
        <v>21</v>
      </c>
      <c r="L618" s="61"/>
      <c r="M618" s="200" t="s">
        <v>21</v>
      </c>
      <c r="N618" s="201" t="s">
        <v>46</v>
      </c>
      <c r="O618" s="42"/>
      <c r="P618" s="202">
        <f>O618*H618</f>
        <v>0</v>
      </c>
      <c r="Q618" s="202">
        <v>3.5999999999999997E-2</v>
      </c>
      <c r="R618" s="202">
        <f>Q618*H618</f>
        <v>2.0452680000000001</v>
      </c>
      <c r="S618" s="202">
        <v>0</v>
      </c>
      <c r="T618" s="203">
        <f>S618*H618</f>
        <v>0</v>
      </c>
      <c r="AR618" s="24" t="s">
        <v>145</v>
      </c>
      <c r="AT618" s="24" t="s">
        <v>141</v>
      </c>
      <c r="AU618" s="24" t="s">
        <v>146</v>
      </c>
      <c r="AY618" s="24" t="s">
        <v>139</v>
      </c>
      <c r="BE618" s="204">
        <f>IF(N618="základní",J618,0)</f>
        <v>0</v>
      </c>
      <c r="BF618" s="204">
        <f>IF(N618="snížená",J618,0)</f>
        <v>0</v>
      </c>
      <c r="BG618" s="204">
        <f>IF(N618="zákl. přenesená",J618,0)</f>
        <v>0</v>
      </c>
      <c r="BH618" s="204">
        <f>IF(N618="sníž. přenesená",J618,0)</f>
        <v>0</v>
      </c>
      <c r="BI618" s="204">
        <f>IF(N618="nulová",J618,0)</f>
        <v>0</v>
      </c>
      <c r="BJ618" s="24" t="s">
        <v>146</v>
      </c>
      <c r="BK618" s="204">
        <f>ROUND(I618*H618,2)</f>
        <v>0</v>
      </c>
      <c r="BL618" s="24" t="s">
        <v>145</v>
      </c>
      <c r="BM618" s="24" t="s">
        <v>464</v>
      </c>
    </row>
    <row r="619" spans="2:65" s="11" customFormat="1" ht="13.5">
      <c r="B619" s="205"/>
      <c r="C619" s="206"/>
      <c r="D619" s="207" t="s">
        <v>148</v>
      </c>
      <c r="E619" s="208" t="s">
        <v>21</v>
      </c>
      <c r="F619" s="209" t="s">
        <v>465</v>
      </c>
      <c r="G619" s="206"/>
      <c r="H619" s="210">
        <v>56.813000000000002</v>
      </c>
      <c r="I619" s="211"/>
      <c r="J619" s="206"/>
      <c r="K619" s="206"/>
      <c r="L619" s="212"/>
      <c r="M619" s="213"/>
      <c r="N619" s="214"/>
      <c r="O619" s="214"/>
      <c r="P619" s="214"/>
      <c r="Q619" s="214"/>
      <c r="R619" s="214"/>
      <c r="S619" s="214"/>
      <c r="T619" s="215"/>
      <c r="AT619" s="216" t="s">
        <v>148</v>
      </c>
      <c r="AU619" s="216" t="s">
        <v>146</v>
      </c>
      <c r="AV619" s="11" t="s">
        <v>146</v>
      </c>
      <c r="AW619" s="11" t="s">
        <v>37</v>
      </c>
      <c r="AX619" s="11" t="s">
        <v>82</v>
      </c>
      <c r="AY619" s="216" t="s">
        <v>139</v>
      </c>
    </row>
    <row r="620" spans="2:65" s="1" customFormat="1" ht="31.5" customHeight="1">
      <c r="B620" s="41"/>
      <c r="C620" s="193" t="s">
        <v>466</v>
      </c>
      <c r="D620" s="193" t="s">
        <v>141</v>
      </c>
      <c r="E620" s="194" t="s">
        <v>467</v>
      </c>
      <c r="F620" s="195" t="s">
        <v>468</v>
      </c>
      <c r="G620" s="196" t="s">
        <v>144</v>
      </c>
      <c r="H620" s="197">
        <v>10.125</v>
      </c>
      <c r="I620" s="198"/>
      <c r="J620" s="199">
        <f>ROUND(I620*H620,2)</f>
        <v>0</v>
      </c>
      <c r="K620" s="195" t="s">
        <v>21</v>
      </c>
      <c r="L620" s="61"/>
      <c r="M620" s="200" t="s">
        <v>21</v>
      </c>
      <c r="N620" s="201" t="s">
        <v>46</v>
      </c>
      <c r="O620" s="42"/>
      <c r="P620" s="202">
        <f>O620*H620</f>
        <v>0</v>
      </c>
      <c r="Q620" s="202">
        <v>3.5999999999999997E-2</v>
      </c>
      <c r="R620" s="202">
        <f>Q620*H620</f>
        <v>0.36449999999999999</v>
      </c>
      <c r="S620" s="202">
        <v>0</v>
      </c>
      <c r="T620" s="203">
        <f>S620*H620</f>
        <v>0</v>
      </c>
      <c r="AR620" s="24" t="s">
        <v>145</v>
      </c>
      <c r="AT620" s="24" t="s">
        <v>141</v>
      </c>
      <c r="AU620" s="24" t="s">
        <v>146</v>
      </c>
      <c r="AY620" s="24" t="s">
        <v>139</v>
      </c>
      <c r="BE620" s="204">
        <f>IF(N620="základní",J620,0)</f>
        <v>0</v>
      </c>
      <c r="BF620" s="204">
        <f>IF(N620="snížená",J620,0)</f>
        <v>0</v>
      </c>
      <c r="BG620" s="204">
        <f>IF(N620="zákl. přenesená",J620,0)</f>
        <v>0</v>
      </c>
      <c r="BH620" s="204">
        <f>IF(N620="sníž. přenesená",J620,0)</f>
        <v>0</v>
      </c>
      <c r="BI620" s="204">
        <f>IF(N620="nulová",J620,0)</f>
        <v>0</v>
      </c>
      <c r="BJ620" s="24" t="s">
        <v>146</v>
      </c>
      <c r="BK620" s="204">
        <f>ROUND(I620*H620,2)</f>
        <v>0</v>
      </c>
      <c r="BL620" s="24" t="s">
        <v>145</v>
      </c>
      <c r="BM620" s="24" t="s">
        <v>469</v>
      </c>
    </row>
    <row r="621" spans="2:65" s="11" customFormat="1" ht="13.5">
      <c r="B621" s="205"/>
      <c r="C621" s="206"/>
      <c r="D621" s="227" t="s">
        <v>148</v>
      </c>
      <c r="E621" s="228" t="s">
        <v>21</v>
      </c>
      <c r="F621" s="229" t="s">
        <v>470</v>
      </c>
      <c r="G621" s="206"/>
      <c r="H621" s="230">
        <v>9</v>
      </c>
      <c r="I621" s="211"/>
      <c r="J621" s="206"/>
      <c r="K621" s="206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148</v>
      </c>
      <c r="AU621" s="216" t="s">
        <v>146</v>
      </c>
      <c r="AV621" s="11" t="s">
        <v>146</v>
      </c>
      <c r="AW621" s="11" t="s">
        <v>37</v>
      </c>
      <c r="AX621" s="11" t="s">
        <v>74</v>
      </c>
      <c r="AY621" s="216" t="s">
        <v>139</v>
      </c>
    </row>
    <row r="622" spans="2:65" s="11" customFormat="1" ht="13.5">
      <c r="B622" s="205"/>
      <c r="C622" s="206"/>
      <c r="D622" s="227" t="s">
        <v>148</v>
      </c>
      <c r="E622" s="228" t="s">
        <v>21</v>
      </c>
      <c r="F622" s="229" t="s">
        <v>471</v>
      </c>
      <c r="G622" s="206"/>
      <c r="H622" s="230">
        <v>1.125</v>
      </c>
      <c r="I622" s="211"/>
      <c r="J622" s="206"/>
      <c r="K622" s="206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148</v>
      </c>
      <c r="AU622" s="216" t="s">
        <v>146</v>
      </c>
      <c r="AV622" s="11" t="s">
        <v>146</v>
      </c>
      <c r="AW622" s="11" t="s">
        <v>37</v>
      </c>
      <c r="AX622" s="11" t="s">
        <v>74</v>
      </c>
      <c r="AY622" s="216" t="s">
        <v>139</v>
      </c>
    </row>
    <row r="623" spans="2:65" s="12" customFormat="1" ht="13.5">
      <c r="B623" s="231"/>
      <c r="C623" s="232"/>
      <c r="D623" s="227" t="s">
        <v>148</v>
      </c>
      <c r="E623" s="264" t="s">
        <v>21</v>
      </c>
      <c r="F623" s="265" t="s">
        <v>224</v>
      </c>
      <c r="G623" s="232"/>
      <c r="H623" s="266">
        <v>10.125</v>
      </c>
      <c r="I623" s="236"/>
      <c r="J623" s="232"/>
      <c r="K623" s="232"/>
      <c r="L623" s="237"/>
      <c r="M623" s="238"/>
      <c r="N623" s="239"/>
      <c r="O623" s="239"/>
      <c r="P623" s="239"/>
      <c r="Q623" s="239"/>
      <c r="R623" s="239"/>
      <c r="S623" s="239"/>
      <c r="T623" s="240"/>
      <c r="AT623" s="241" t="s">
        <v>148</v>
      </c>
      <c r="AU623" s="241" t="s">
        <v>146</v>
      </c>
      <c r="AV623" s="12" t="s">
        <v>145</v>
      </c>
      <c r="AW623" s="12" t="s">
        <v>37</v>
      </c>
      <c r="AX623" s="12" t="s">
        <v>82</v>
      </c>
      <c r="AY623" s="241" t="s">
        <v>139</v>
      </c>
    </row>
    <row r="624" spans="2:65" s="10" customFormat="1" ht="29.85" customHeight="1">
      <c r="B624" s="176"/>
      <c r="C624" s="177"/>
      <c r="D624" s="190" t="s">
        <v>73</v>
      </c>
      <c r="E624" s="191" t="s">
        <v>179</v>
      </c>
      <c r="F624" s="191" t="s">
        <v>472</v>
      </c>
      <c r="G624" s="177"/>
      <c r="H624" s="177"/>
      <c r="I624" s="180"/>
      <c r="J624" s="192">
        <f>BK624</f>
        <v>0</v>
      </c>
      <c r="K624" s="177"/>
      <c r="L624" s="182"/>
      <c r="M624" s="183"/>
      <c r="N624" s="184"/>
      <c r="O624" s="184"/>
      <c r="P624" s="185">
        <f>SUM(P625:P849)</f>
        <v>0</v>
      </c>
      <c r="Q624" s="184"/>
      <c r="R624" s="185">
        <f>SUM(R625:R849)</f>
        <v>0</v>
      </c>
      <c r="S624" s="184"/>
      <c r="T624" s="186">
        <f>SUM(T625:T849)</f>
        <v>77.021197000000001</v>
      </c>
      <c r="AR624" s="187" t="s">
        <v>82</v>
      </c>
      <c r="AT624" s="188" t="s">
        <v>73</v>
      </c>
      <c r="AU624" s="188" t="s">
        <v>82</v>
      </c>
      <c r="AY624" s="187" t="s">
        <v>139</v>
      </c>
      <c r="BK624" s="189">
        <f>SUM(BK625:BK849)</f>
        <v>0</v>
      </c>
    </row>
    <row r="625" spans="2:65" s="1" customFormat="1" ht="31.5" customHeight="1">
      <c r="B625" s="41"/>
      <c r="C625" s="193" t="s">
        <v>473</v>
      </c>
      <c r="D625" s="193" t="s">
        <v>141</v>
      </c>
      <c r="E625" s="194" t="s">
        <v>474</v>
      </c>
      <c r="F625" s="195" t="s">
        <v>475</v>
      </c>
      <c r="G625" s="196" t="s">
        <v>144</v>
      </c>
      <c r="H625" s="197">
        <v>1491.4749999999999</v>
      </c>
      <c r="I625" s="198"/>
      <c r="J625" s="199">
        <f>ROUND(I625*H625,2)</f>
        <v>0</v>
      </c>
      <c r="K625" s="195" t="s">
        <v>21</v>
      </c>
      <c r="L625" s="61"/>
      <c r="M625" s="200" t="s">
        <v>21</v>
      </c>
      <c r="N625" s="201" t="s">
        <v>46</v>
      </c>
      <c r="O625" s="42"/>
      <c r="P625" s="202">
        <f>O625*H625</f>
        <v>0</v>
      </c>
      <c r="Q625" s="202">
        <v>0</v>
      </c>
      <c r="R625" s="202">
        <f>Q625*H625</f>
        <v>0</v>
      </c>
      <c r="S625" s="202">
        <v>0</v>
      </c>
      <c r="T625" s="203">
        <f>S625*H625</f>
        <v>0</v>
      </c>
      <c r="AR625" s="24" t="s">
        <v>145</v>
      </c>
      <c r="AT625" s="24" t="s">
        <v>141</v>
      </c>
      <c r="AU625" s="24" t="s">
        <v>146</v>
      </c>
      <c r="AY625" s="24" t="s">
        <v>139</v>
      </c>
      <c r="BE625" s="204">
        <f>IF(N625="základní",J625,0)</f>
        <v>0</v>
      </c>
      <c r="BF625" s="204">
        <f>IF(N625="snížená",J625,0)</f>
        <v>0</v>
      </c>
      <c r="BG625" s="204">
        <f>IF(N625="zákl. přenesená",J625,0)</f>
        <v>0</v>
      </c>
      <c r="BH625" s="204">
        <f>IF(N625="sníž. přenesená",J625,0)</f>
        <v>0</v>
      </c>
      <c r="BI625" s="204">
        <f>IF(N625="nulová",J625,0)</f>
        <v>0</v>
      </c>
      <c r="BJ625" s="24" t="s">
        <v>146</v>
      </c>
      <c r="BK625" s="204">
        <f>ROUND(I625*H625,2)</f>
        <v>0</v>
      </c>
      <c r="BL625" s="24" t="s">
        <v>145</v>
      </c>
      <c r="BM625" s="24" t="s">
        <v>476</v>
      </c>
    </row>
    <row r="626" spans="2:65" s="11" customFormat="1" ht="13.5">
      <c r="B626" s="205"/>
      <c r="C626" s="206"/>
      <c r="D626" s="227" t="s">
        <v>148</v>
      </c>
      <c r="E626" s="228" t="s">
        <v>21</v>
      </c>
      <c r="F626" s="229" t="s">
        <v>477</v>
      </c>
      <c r="G626" s="206"/>
      <c r="H626" s="230">
        <v>504.52499999999998</v>
      </c>
      <c r="I626" s="211"/>
      <c r="J626" s="206"/>
      <c r="K626" s="206"/>
      <c r="L626" s="212"/>
      <c r="M626" s="213"/>
      <c r="N626" s="214"/>
      <c r="O626" s="214"/>
      <c r="P626" s="214"/>
      <c r="Q626" s="214"/>
      <c r="R626" s="214"/>
      <c r="S626" s="214"/>
      <c r="T626" s="215"/>
      <c r="AT626" s="216" t="s">
        <v>148</v>
      </c>
      <c r="AU626" s="216" t="s">
        <v>146</v>
      </c>
      <c r="AV626" s="11" t="s">
        <v>146</v>
      </c>
      <c r="AW626" s="11" t="s">
        <v>37</v>
      </c>
      <c r="AX626" s="11" t="s">
        <v>74</v>
      </c>
      <c r="AY626" s="216" t="s">
        <v>139</v>
      </c>
    </row>
    <row r="627" spans="2:65" s="11" customFormat="1" ht="13.5">
      <c r="B627" s="205"/>
      <c r="C627" s="206"/>
      <c r="D627" s="227" t="s">
        <v>148</v>
      </c>
      <c r="E627" s="228" t="s">
        <v>21</v>
      </c>
      <c r="F627" s="229" t="s">
        <v>478</v>
      </c>
      <c r="G627" s="206"/>
      <c r="H627" s="230">
        <v>83.4</v>
      </c>
      <c r="I627" s="211"/>
      <c r="J627" s="206"/>
      <c r="K627" s="206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148</v>
      </c>
      <c r="AU627" s="216" t="s">
        <v>146</v>
      </c>
      <c r="AV627" s="11" t="s">
        <v>146</v>
      </c>
      <c r="AW627" s="11" t="s">
        <v>37</v>
      </c>
      <c r="AX627" s="11" t="s">
        <v>74</v>
      </c>
      <c r="AY627" s="216" t="s">
        <v>139</v>
      </c>
    </row>
    <row r="628" spans="2:65" s="11" customFormat="1" ht="13.5">
      <c r="B628" s="205"/>
      <c r="C628" s="206"/>
      <c r="D628" s="227" t="s">
        <v>148</v>
      </c>
      <c r="E628" s="228" t="s">
        <v>21</v>
      </c>
      <c r="F628" s="229" t="s">
        <v>479</v>
      </c>
      <c r="G628" s="206"/>
      <c r="H628" s="230">
        <v>291.89999999999998</v>
      </c>
      <c r="I628" s="211"/>
      <c r="J628" s="206"/>
      <c r="K628" s="206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148</v>
      </c>
      <c r="AU628" s="216" t="s">
        <v>146</v>
      </c>
      <c r="AV628" s="11" t="s">
        <v>146</v>
      </c>
      <c r="AW628" s="11" t="s">
        <v>37</v>
      </c>
      <c r="AX628" s="11" t="s">
        <v>74</v>
      </c>
      <c r="AY628" s="216" t="s">
        <v>139</v>
      </c>
    </row>
    <row r="629" spans="2:65" s="11" customFormat="1" ht="13.5">
      <c r="B629" s="205"/>
      <c r="C629" s="206"/>
      <c r="D629" s="227" t="s">
        <v>148</v>
      </c>
      <c r="E629" s="228" t="s">
        <v>21</v>
      </c>
      <c r="F629" s="229" t="s">
        <v>480</v>
      </c>
      <c r="G629" s="206"/>
      <c r="H629" s="230">
        <v>83.4</v>
      </c>
      <c r="I629" s="211"/>
      <c r="J629" s="206"/>
      <c r="K629" s="206"/>
      <c r="L629" s="212"/>
      <c r="M629" s="213"/>
      <c r="N629" s="214"/>
      <c r="O629" s="214"/>
      <c r="P629" s="214"/>
      <c r="Q629" s="214"/>
      <c r="R629" s="214"/>
      <c r="S629" s="214"/>
      <c r="T629" s="215"/>
      <c r="AT629" s="216" t="s">
        <v>148</v>
      </c>
      <c r="AU629" s="216" t="s">
        <v>146</v>
      </c>
      <c r="AV629" s="11" t="s">
        <v>146</v>
      </c>
      <c r="AW629" s="11" t="s">
        <v>37</v>
      </c>
      <c r="AX629" s="11" t="s">
        <v>74</v>
      </c>
      <c r="AY629" s="216" t="s">
        <v>139</v>
      </c>
    </row>
    <row r="630" spans="2:65" s="11" customFormat="1" ht="13.5">
      <c r="B630" s="205"/>
      <c r="C630" s="206"/>
      <c r="D630" s="227" t="s">
        <v>148</v>
      </c>
      <c r="E630" s="228" t="s">
        <v>21</v>
      </c>
      <c r="F630" s="229" t="s">
        <v>481</v>
      </c>
      <c r="G630" s="206"/>
      <c r="H630" s="230">
        <v>249.9</v>
      </c>
      <c r="I630" s="211"/>
      <c r="J630" s="206"/>
      <c r="K630" s="206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148</v>
      </c>
      <c r="AU630" s="216" t="s">
        <v>146</v>
      </c>
      <c r="AV630" s="11" t="s">
        <v>146</v>
      </c>
      <c r="AW630" s="11" t="s">
        <v>37</v>
      </c>
      <c r="AX630" s="11" t="s">
        <v>74</v>
      </c>
      <c r="AY630" s="216" t="s">
        <v>139</v>
      </c>
    </row>
    <row r="631" spans="2:65" s="11" customFormat="1" ht="13.5">
      <c r="B631" s="205"/>
      <c r="C631" s="206"/>
      <c r="D631" s="227" t="s">
        <v>148</v>
      </c>
      <c r="E631" s="228" t="s">
        <v>21</v>
      </c>
      <c r="F631" s="229" t="s">
        <v>482</v>
      </c>
      <c r="G631" s="206"/>
      <c r="H631" s="230">
        <v>29.25</v>
      </c>
      <c r="I631" s="211"/>
      <c r="J631" s="206"/>
      <c r="K631" s="206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148</v>
      </c>
      <c r="AU631" s="216" t="s">
        <v>146</v>
      </c>
      <c r="AV631" s="11" t="s">
        <v>146</v>
      </c>
      <c r="AW631" s="11" t="s">
        <v>37</v>
      </c>
      <c r="AX631" s="11" t="s">
        <v>74</v>
      </c>
      <c r="AY631" s="216" t="s">
        <v>139</v>
      </c>
    </row>
    <row r="632" spans="2:65" s="11" customFormat="1" ht="13.5">
      <c r="B632" s="205"/>
      <c r="C632" s="206"/>
      <c r="D632" s="227" t="s">
        <v>148</v>
      </c>
      <c r="E632" s="228" t="s">
        <v>21</v>
      </c>
      <c r="F632" s="229" t="s">
        <v>483</v>
      </c>
      <c r="G632" s="206"/>
      <c r="H632" s="230">
        <v>175.5</v>
      </c>
      <c r="I632" s="211"/>
      <c r="J632" s="206"/>
      <c r="K632" s="206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148</v>
      </c>
      <c r="AU632" s="216" t="s">
        <v>146</v>
      </c>
      <c r="AV632" s="11" t="s">
        <v>146</v>
      </c>
      <c r="AW632" s="11" t="s">
        <v>37</v>
      </c>
      <c r="AX632" s="11" t="s">
        <v>74</v>
      </c>
      <c r="AY632" s="216" t="s">
        <v>139</v>
      </c>
    </row>
    <row r="633" spans="2:65" s="11" customFormat="1" ht="13.5">
      <c r="B633" s="205"/>
      <c r="C633" s="206"/>
      <c r="D633" s="227" t="s">
        <v>148</v>
      </c>
      <c r="E633" s="228" t="s">
        <v>21</v>
      </c>
      <c r="F633" s="229" t="s">
        <v>484</v>
      </c>
      <c r="G633" s="206"/>
      <c r="H633" s="230">
        <v>73.599999999999994</v>
      </c>
      <c r="I633" s="211"/>
      <c r="J633" s="206"/>
      <c r="K633" s="206"/>
      <c r="L633" s="212"/>
      <c r="M633" s="213"/>
      <c r="N633" s="214"/>
      <c r="O633" s="214"/>
      <c r="P633" s="214"/>
      <c r="Q633" s="214"/>
      <c r="R633" s="214"/>
      <c r="S633" s="214"/>
      <c r="T633" s="215"/>
      <c r="AT633" s="216" t="s">
        <v>148</v>
      </c>
      <c r="AU633" s="216" t="s">
        <v>146</v>
      </c>
      <c r="AV633" s="11" t="s">
        <v>146</v>
      </c>
      <c r="AW633" s="11" t="s">
        <v>37</v>
      </c>
      <c r="AX633" s="11" t="s">
        <v>74</v>
      </c>
      <c r="AY633" s="216" t="s">
        <v>139</v>
      </c>
    </row>
    <row r="634" spans="2:65" s="12" customFormat="1" ht="13.5">
      <c r="B634" s="231"/>
      <c r="C634" s="232"/>
      <c r="D634" s="207" t="s">
        <v>148</v>
      </c>
      <c r="E634" s="233" t="s">
        <v>21</v>
      </c>
      <c r="F634" s="234" t="s">
        <v>224</v>
      </c>
      <c r="G634" s="232"/>
      <c r="H634" s="235">
        <v>1491.4749999999999</v>
      </c>
      <c r="I634" s="236"/>
      <c r="J634" s="232"/>
      <c r="K634" s="232"/>
      <c r="L634" s="237"/>
      <c r="M634" s="238"/>
      <c r="N634" s="239"/>
      <c r="O634" s="239"/>
      <c r="P634" s="239"/>
      <c r="Q634" s="239"/>
      <c r="R634" s="239"/>
      <c r="S634" s="239"/>
      <c r="T634" s="240"/>
      <c r="AT634" s="241" t="s">
        <v>148</v>
      </c>
      <c r="AU634" s="241" t="s">
        <v>146</v>
      </c>
      <c r="AV634" s="12" t="s">
        <v>145</v>
      </c>
      <c r="AW634" s="12" t="s">
        <v>37</v>
      </c>
      <c r="AX634" s="12" t="s">
        <v>82</v>
      </c>
      <c r="AY634" s="241" t="s">
        <v>139</v>
      </c>
    </row>
    <row r="635" spans="2:65" s="1" customFormat="1" ht="31.5" customHeight="1">
      <c r="B635" s="41"/>
      <c r="C635" s="193" t="s">
        <v>485</v>
      </c>
      <c r="D635" s="193" t="s">
        <v>141</v>
      </c>
      <c r="E635" s="194" t="s">
        <v>486</v>
      </c>
      <c r="F635" s="195" t="s">
        <v>487</v>
      </c>
      <c r="G635" s="196" t="s">
        <v>144</v>
      </c>
      <c r="H635" s="197">
        <v>134232.75</v>
      </c>
      <c r="I635" s="198"/>
      <c r="J635" s="199">
        <f>ROUND(I635*H635,2)</f>
        <v>0</v>
      </c>
      <c r="K635" s="195" t="s">
        <v>21</v>
      </c>
      <c r="L635" s="61"/>
      <c r="M635" s="200" t="s">
        <v>21</v>
      </c>
      <c r="N635" s="201" t="s">
        <v>46</v>
      </c>
      <c r="O635" s="42"/>
      <c r="P635" s="202">
        <f>O635*H635</f>
        <v>0</v>
      </c>
      <c r="Q635" s="202">
        <v>0</v>
      </c>
      <c r="R635" s="202">
        <f>Q635*H635</f>
        <v>0</v>
      </c>
      <c r="S635" s="202">
        <v>0</v>
      </c>
      <c r="T635" s="203">
        <f>S635*H635</f>
        <v>0</v>
      </c>
      <c r="AR635" s="24" t="s">
        <v>145</v>
      </c>
      <c r="AT635" s="24" t="s">
        <v>141</v>
      </c>
      <c r="AU635" s="24" t="s">
        <v>146</v>
      </c>
      <c r="AY635" s="24" t="s">
        <v>139</v>
      </c>
      <c r="BE635" s="204">
        <f>IF(N635="základní",J635,0)</f>
        <v>0</v>
      </c>
      <c r="BF635" s="204">
        <f>IF(N635="snížená",J635,0)</f>
        <v>0</v>
      </c>
      <c r="BG635" s="204">
        <f>IF(N635="zákl. přenesená",J635,0)</f>
        <v>0</v>
      </c>
      <c r="BH635" s="204">
        <f>IF(N635="sníž. přenesená",J635,0)</f>
        <v>0</v>
      </c>
      <c r="BI635" s="204">
        <f>IF(N635="nulová",J635,0)</f>
        <v>0</v>
      </c>
      <c r="BJ635" s="24" t="s">
        <v>146</v>
      </c>
      <c r="BK635" s="204">
        <f>ROUND(I635*H635,2)</f>
        <v>0</v>
      </c>
      <c r="BL635" s="24" t="s">
        <v>145</v>
      </c>
      <c r="BM635" s="24" t="s">
        <v>488</v>
      </c>
    </row>
    <row r="636" spans="2:65" s="11" customFormat="1" ht="13.5">
      <c r="B636" s="205"/>
      <c r="C636" s="206"/>
      <c r="D636" s="207" t="s">
        <v>148</v>
      </c>
      <c r="E636" s="208" t="s">
        <v>21</v>
      </c>
      <c r="F636" s="209" t="s">
        <v>489</v>
      </c>
      <c r="G636" s="206"/>
      <c r="H636" s="210">
        <v>134232.75</v>
      </c>
      <c r="I636" s="211"/>
      <c r="J636" s="206"/>
      <c r="K636" s="206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148</v>
      </c>
      <c r="AU636" s="216" t="s">
        <v>146</v>
      </c>
      <c r="AV636" s="11" t="s">
        <v>146</v>
      </c>
      <c r="AW636" s="11" t="s">
        <v>37</v>
      </c>
      <c r="AX636" s="11" t="s">
        <v>82</v>
      </c>
      <c r="AY636" s="216" t="s">
        <v>139</v>
      </c>
    </row>
    <row r="637" spans="2:65" s="1" customFormat="1" ht="31.5" customHeight="1">
      <c r="B637" s="41"/>
      <c r="C637" s="193" t="s">
        <v>490</v>
      </c>
      <c r="D637" s="193" t="s">
        <v>141</v>
      </c>
      <c r="E637" s="194" t="s">
        <v>491</v>
      </c>
      <c r="F637" s="195" t="s">
        <v>492</v>
      </c>
      <c r="G637" s="196" t="s">
        <v>144</v>
      </c>
      <c r="H637" s="197">
        <v>1491.4749999999999</v>
      </c>
      <c r="I637" s="198"/>
      <c r="J637" s="199">
        <f>ROUND(I637*H637,2)</f>
        <v>0</v>
      </c>
      <c r="K637" s="195" t="s">
        <v>21</v>
      </c>
      <c r="L637" s="61"/>
      <c r="M637" s="200" t="s">
        <v>21</v>
      </c>
      <c r="N637" s="201" t="s">
        <v>46</v>
      </c>
      <c r="O637" s="42"/>
      <c r="P637" s="202">
        <f>O637*H637</f>
        <v>0</v>
      </c>
      <c r="Q637" s="202">
        <v>0</v>
      </c>
      <c r="R637" s="202">
        <f>Q637*H637</f>
        <v>0</v>
      </c>
      <c r="S637" s="202">
        <v>0</v>
      </c>
      <c r="T637" s="203">
        <f>S637*H637</f>
        <v>0</v>
      </c>
      <c r="AR637" s="24" t="s">
        <v>145</v>
      </c>
      <c r="AT637" s="24" t="s">
        <v>141</v>
      </c>
      <c r="AU637" s="24" t="s">
        <v>146</v>
      </c>
      <c r="AY637" s="24" t="s">
        <v>139</v>
      </c>
      <c r="BE637" s="204">
        <f>IF(N637="základní",J637,0)</f>
        <v>0</v>
      </c>
      <c r="BF637" s="204">
        <f>IF(N637="snížená",J637,0)</f>
        <v>0</v>
      </c>
      <c r="BG637" s="204">
        <f>IF(N637="zákl. přenesená",J637,0)</f>
        <v>0</v>
      </c>
      <c r="BH637" s="204">
        <f>IF(N637="sníž. přenesená",J637,0)</f>
        <v>0</v>
      </c>
      <c r="BI637" s="204">
        <f>IF(N637="nulová",J637,0)</f>
        <v>0</v>
      </c>
      <c r="BJ637" s="24" t="s">
        <v>146</v>
      </c>
      <c r="BK637" s="204">
        <f>ROUND(I637*H637,2)</f>
        <v>0</v>
      </c>
      <c r="BL637" s="24" t="s">
        <v>145</v>
      </c>
      <c r="BM637" s="24" t="s">
        <v>493</v>
      </c>
    </row>
    <row r="638" spans="2:65" s="1" customFormat="1" ht="31.5" customHeight="1">
      <c r="B638" s="41"/>
      <c r="C638" s="193" t="s">
        <v>494</v>
      </c>
      <c r="D638" s="193" t="s">
        <v>141</v>
      </c>
      <c r="E638" s="194" t="s">
        <v>495</v>
      </c>
      <c r="F638" s="195" t="s">
        <v>496</v>
      </c>
      <c r="G638" s="196" t="s">
        <v>192</v>
      </c>
      <c r="H638" s="197">
        <v>700.23</v>
      </c>
      <c r="I638" s="198"/>
      <c r="J638" s="199">
        <f>ROUND(I638*H638,2)</f>
        <v>0</v>
      </c>
      <c r="K638" s="195" t="s">
        <v>21</v>
      </c>
      <c r="L638" s="61"/>
      <c r="M638" s="200" t="s">
        <v>21</v>
      </c>
      <c r="N638" s="201" t="s">
        <v>46</v>
      </c>
      <c r="O638" s="42"/>
      <c r="P638" s="202">
        <f>O638*H638</f>
        <v>0</v>
      </c>
      <c r="Q638" s="202">
        <v>0</v>
      </c>
      <c r="R638" s="202">
        <f>Q638*H638</f>
        <v>0</v>
      </c>
      <c r="S638" s="202">
        <v>0</v>
      </c>
      <c r="T638" s="203">
        <f>S638*H638</f>
        <v>0</v>
      </c>
      <c r="AR638" s="24" t="s">
        <v>145</v>
      </c>
      <c r="AT638" s="24" t="s">
        <v>141</v>
      </c>
      <c r="AU638" s="24" t="s">
        <v>146</v>
      </c>
      <c r="AY638" s="24" t="s">
        <v>139</v>
      </c>
      <c r="BE638" s="204">
        <f>IF(N638="základní",J638,0)</f>
        <v>0</v>
      </c>
      <c r="BF638" s="204">
        <f>IF(N638="snížená",J638,0)</f>
        <v>0</v>
      </c>
      <c r="BG638" s="204">
        <f>IF(N638="zákl. přenesená",J638,0)</f>
        <v>0</v>
      </c>
      <c r="BH638" s="204">
        <f>IF(N638="sníž. přenesená",J638,0)</f>
        <v>0</v>
      </c>
      <c r="BI638" s="204">
        <f>IF(N638="nulová",J638,0)</f>
        <v>0</v>
      </c>
      <c r="BJ638" s="24" t="s">
        <v>146</v>
      </c>
      <c r="BK638" s="204">
        <f>ROUND(I638*H638,2)</f>
        <v>0</v>
      </c>
      <c r="BL638" s="24" t="s">
        <v>145</v>
      </c>
      <c r="BM638" s="24" t="s">
        <v>497</v>
      </c>
    </row>
    <row r="639" spans="2:65" s="11" customFormat="1" ht="13.5">
      <c r="B639" s="205"/>
      <c r="C639" s="206"/>
      <c r="D639" s="227" t="s">
        <v>148</v>
      </c>
      <c r="E639" s="228" t="s">
        <v>21</v>
      </c>
      <c r="F639" s="229" t="s">
        <v>498</v>
      </c>
      <c r="G639" s="206"/>
      <c r="H639" s="230">
        <v>230.64</v>
      </c>
      <c r="I639" s="211"/>
      <c r="J639" s="206"/>
      <c r="K639" s="206"/>
      <c r="L639" s="212"/>
      <c r="M639" s="213"/>
      <c r="N639" s="214"/>
      <c r="O639" s="214"/>
      <c r="P639" s="214"/>
      <c r="Q639" s="214"/>
      <c r="R639" s="214"/>
      <c r="S639" s="214"/>
      <c r="T639" s="215"/>
      <c r="AT639" s="216" t="s">
        <v>148</v>
      </c>
      <c r="AU639" s="216" t="s">
        <v>146</v>
      </c>
      <c r="AV639" s="11" t="s">
        <v>146</v>
      </c>
      <c r="AW639" s="11" t="s">
        <v>37</v>
      </c>
      <c r="AX639" s="11" t="s">
        <v>74</v>
      </c>
      <c r="AY639" s="216" t="s">
        <v>139</v>
      </c>
    </row>
    <row r="640" spans="2:65" s="11" customFormat="1" ht="13.5">
      <c r="B640" s="205"/>
      <c r="C640" s="206"/>
      <c r="D640" s="227" t="s">
        <v>148</v>
      </c>
      <c r="E640" s="228" t="s">
        <v>21</v>
      </c>
      <c r="F640" s="229" t="s">
        <v>499</v>
      </c>
      <c r="G640" s="206"/>
      <c r="H640" s="230">
        <v>41.7</v>
      </c>
      <c r="I640" s="211"/>
      <c r="J640" s="206"/>
      <c r="K640" s="206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148</v>
      </c>
      <c r="AU640" s="216" t="s">
        <v>146</v>
      </c>
      <c r="AV640" s="11" t="s">
        <v>146</v>
      </c>
      <c r="AW640" s="11" t="s">
        <v>37</v>
      </c>
      <c r="AX640" s="11" t="s">
        <v>74</v>
      </c>
      <c r="AY640" s="216" t="s">
        <v>139</v>
      </c>
    </row>
    <row r="641" spans="2:65" s="11" customFormat="1" ht="13.5">
      <c r="B641" s="205"/>
      <c r="C641" s="206"/>
      <c r="D641" s="227" t="s">
        <v>148</v>
      </c>
      <c r="E641" s="228" t="s">
        <v>21</v>
      </c>
      <c r="F641" s="229" t="s">
        <v>500</v>
      </c>
      <c r="G641" s="206"/>
      <c r="H641" s="230">
        <v>133.44</v>
      </c>
      <c r="I641" s="211"/>
      <c r="J641" s="206"/>
      <c r="K641" s="206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148</v>
      </c>
      <c r="AU641" s="216" t="s">
        <v>146</v>
      </c>
      <c r="AV641" s="11" t="s">
        <v>146</v>
      </c>
      <c r="AW641" s="11" t="s">
        <v>37</v>
      </c>
      <c r="AX641" s="11" t="s">
        <v>74</v>
      </c>
      <c r="AY641" s="216" t="s">
        <v>139</v>
      </c>
    </row>
    <row r="642" spans="2:65" s="11" customFormat="1" ht="13.5">
      <c r="B642" s="205"/>
      <c r="C642" s="206"/>
      <c r="D642" s="227" t="s">
        <v>148</v>
      </c>
      <c r="E642" s="228" t="s">
        <v>21</v>
      </c>
      <c r="F642" s="229" t="s">
        <v>501</v>
      </c>
      <c r="G642" s="206"/>
      <c r="H642" s="230">
        <v>41.7</v>
      </c>
      <c r="I642" s="211"/>
      <c r="J642" s="206"/>
      <c r="K642" s="206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148</v>
      </c>
      <c r="AU642" s="216" t="s">
        <v>146</v>
      </c>
      <c r="AV642" s="11" t="s">
        <v>146</v>
      </c>
      <c r="AW642" s="11" t="s">
        <v>37</v>
      </c>
      <c r="AX642" s="11" t="s">
        <v>74</v>
      </c>
      <c r="AY642" s="216" t="s">
        <v>139</v>
      </c>
    </row>
    <row r="643" spans="2:65" s="11" customFormat="1" ht="13.5">
      <c r="B643" s="205"/>
      <c r="C643" s="206"/>
      <c r="D643" s="227" t="s">
        <v>148</v>
      </c>
      <c r="E643" s="228" t="s">
        <v>21</v>
      </c>
      <c r="F643" s="229" t="s">
        <v>502</v>
      </c>
      <c r="G643" s="206"/>
      <c r="H643" s="230">
        <v>124.95</v>
      </c>
      <c r="I643" s="211"/>
      <c r="J643" s="206"/>
      <c r="K643" s="206"/>
      <c r="L643" s="212"/>
      <c r="M643" s="213"/>
      <c r="N643" s="214"/>
      <c r="O643" s="214"/>
      <c r="P643" s="214"/>
      <c r="Q643" s="214"/>
      <c r="R643" s="214"/>
      <c r="S643" s="214"/>
      <c r="T643" s="215"/>
      <c r="AT643" s="216" t="s">
        <v>148</v>
      </c>
      <c r="AU643" s="216" t="s">
        <v>146</v>
      </c>
      <c r="AV643" s="11" t="s">
        <v>146</v>
      </c>
      <c r="AW643" s="11" t="s">
        <v>37</v>
      </c>
      <c r="AX643" s="11" t="s">
        <v>74</v>
      </c>
      <c r="AY643" s="216" t="s">
        <v>139</v>
      </c>
    </row>
    <row r="644" spans="2:65" s="11" customFormat="1" ht="13.5">
      <c r="B644" s="205"/>
      <c r="C644" s="206"/>
      <c r="D644" s="227" t="s">
        <v>148</v>
      </c>
      <c r="E644" s="228" t="s">
        <v>21</v>
      </c>
      <c r="F644" s="229" t="s">
        <v>503</v>
      </c>
      <c r="G644" s="206"/>
      <c r="H644" s="230">
        <v>13</v>
      </c>
      <c r="I644" s="211"/>
      <c r="J644" s="206"/>
      <c r="K644" s="206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148</v>
      </c>
      <c r="AU644" s="216" t="s">
        <v>146</v>
      </c>
      <c r="AV644" s="11" t="s">
        <v>146</v>
      </c>
      <c r="AW644" s="11" t="s">
        <v>37</v>
      </c>
      <c r="AX644" s="11" t="s">
        <v>74</v>
      </c>
      <c r="AY644" s="216" t="s">
        <v>139</v>
      </c>
    </row>
    <row r="645" spans="2:65" s="11" customFormat="1" ht="13.5">
      <c r="B645" s="205"/>
      <c r="C645" s="206"/>
      <c r="D645" s="227" t="s">
        <v>148</v>
      </c>
      <c r="E645" s="228" t="s">
        <v>21</v>
      </c>
      <c r="F645" s="229" t="s">
        <v>504</v>
      </c>
      <c r="G645" s="206"/>
      <c r="H645" s="230">
        <v>78</v>
      </c>
      <c r="I645" s="211"/>
      <c r="J645" s="206"/>
      <c r="K645" s="206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148</v>
      </c>
      <c r="AU645" s="216" t="s">
        <v>146</v>
      </c>
      <c r="AV645" s="11" t="s">
        <v>146</v>
      </c>
      <c r="AW645" s="11" t="s">
        <v>37</v>
      </c>
      <c r="AX645" s="11" t="s">
        <v>74</v>
      </c>
      <c r="AY645" s="216" t="s">
        <v>139</v>
      </c>
    </row>
    <row r="646" spans="2:65" s="11" customFormat="1" ht="13.5">
      <c r="B646" s="205"/>
      <c r="C646" s="206"/>
      <c r="D646" s="227" t="s">
        <v>148</v>
      </c>
      <c r="E646" s="228" t="s">
        <v>21</v>
      </c>
      <c r="F646" s="229" t="s">
        <v>505</v>
      </c>
      <c r="G646" s="206"/>
      <c r="H646" s="230">
        <v>36.799999999999997</v>
      </c>
      <c r="I646" s="211"/>
      <c r="J646" s="206"/>
      <c r="K646" s="206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148</v>
      </c>
      <c r="AU646" s="216" t="s">
        <v>146</v>
      </c>
      <c r="AV646" s="11" t="s">
        <v>146</v>
      </c>
      <c r="AW646" s="11" t="s">
        <v>37</v>
      </c>
      <c r="AX646" s="11" t="s">
        <v>74</v>
      </c>
      <c r="AY646" s="216" t="s">
        <v>139</v>
      </c>
    </row>
    <row r="647" spans="2:65" s="12" customFormat="1" ht="13.5">
      <c r="B647" s="231"/>
      <c r="C647" s="232"/>
      <c r="D647" s="207" t="s">
        <v>148</v>
      </c>
      <c r="E647" s="233" t="s">
        <v>21</v>
      </c>
      <c r="F647" s="234" t="s">
        <v>224</v>
      </c>
      <c r="G647" s="232"/>
      <c r="H647" s="235">
        <v>700.23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40"/>
      <c r="AT647" s="241" t="s">
        <v>148</v>
      </c>
      <c r="AU647" s="241" t="s">
        <v>146</v>
      </c>
      <c r="AV647" s="12" t="s">
        <v>145</v>
      </c>
      <c r="AW647" s="12" t="s">
        <v>37</v>
      </c>
      <c r="AX647" s="12" t="s">
        <v>82</v>
      </c>
      <c r="AY647" s="241" t="s">
        <v>139</v>
      </c>
    </row>
    <row r="648" spans="2:65" s="1" customFormat="1" ht="31.5" customHeight="1">
      <c r="B648" s="41"/>
      <c r="C648" s="193" t="s">
        <v>506</v>
      </c>
      <c r="D648" s="193" t="s">
        <v>141</v>
      </c>
      <c r="E648" s="194" t="s">
        <v>507</v>
      </c>
      <c r="F648" s="195" t="s">
        <v>508</v>
      </c>
      <c r="G648" s="196" t="s">
        <v>192</v>
      </c>
      <c r="H648" s="197">
        <v>63020.7</v>
      </c>
      <c r="I648" s="198"/>
      <c r="J648" s="199">
        <f>ROUND(I648*H648,2)</f>
        <v>0</v>
      </c>
      <c r="K648" s="195" t="s">
        <v>21</v>
      </c>
      <c r="L648" s="61"/>
      <c r="M648" s="200" t="s">
        <v>21</v>
      </c>
      <c r="N648" s="201" t="s">
        <v>46</v>
      </c>
      <c r="O648" s="42"/>
      <c r="P648" s="202">
        <f>O648*H648</f>
        <v>0</v>
      </c>
      <c r="Q648" s="202">
        <v>0</v>
      </c>
      <c r="R648" s="202">
        <f>Q648*H648</f>
        <v>0</v>
      </c>
      <c r="S648" s="202">
        <v>0</v>
      </c>
      <c r="T648" s="203">
        <f>S648*H648</f>
        <v>0</v>
      </c>
      <c r="AR648" s="24" t="s">
        <v>145</v>
      </c>
      <c r="AT648" s="24" t="s">
        <v>141</v>
      </c>
      <c r="AU648" s="24" t="s">
        <v>146</v>
      </c>
      <c r="AY648" s="24" t="s">
        <v>139</v>
      </c>
      <c r="BE648" s="204">
        <f>IF(N648="základní",J648,0)</f>
        <v>0</v>
      </c>
      <c r="BF648" s="204">
        <f>IF(N648="snížená",J648,0)</f>
        <v>0</v>
      </c>
      <c r="BG648" s="204">
        <f>IF(N648="zákl. přenesená",J648,0)</f>
        <v>0</v>
      </c>
      <c r="BH648" s="204">
        <f>IF(N648="sníž. přenesená",J648,0)</f>
        <v>0</v>
      </c>
      <c r="BI648" s="204">
        <f>IF(N648="nulová",J648,0)</f>
        <v>0</v>
      </c>
      <c r="BJ648" s="24" t="s">
        <v>146</v>
      </c>
      <c r="BK648" s="204">
        <f>ROUND(I648*H648,2)</f>
        <v>0</v>
      </c>
      <c r="BL648" s="24" t="s">
        <v>145</v>
      </c>
      <c r="BM648" s="24" t="s">
        <v>509</v>
      </c>
    </row>
    <row r="649" spans="2:65" s="11" customFormat="1" ht="13.5">
      <c r="B649" s="205"/>
      <c r="C649" s="206"/>
      <c r="D649" s="207" t="s">
        <v>148</v>
      </c>
      <c r="E649" s="208" t="s">
        <v>21</v>
      </c>
      <c r="F649" s="209" t="s">
        <v>510</v>
      </c>
      <c r="G649" s="206"/>
      <c r="H649" s="210">
        <v>63020.7</v>
      </c>
      <c r="I649" s="211"/>
      <c r="J649" s="206"/>
      <c r="K649" s="206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148</v>
      </c>
      <c r="AU649" s="216" t="s">
        <v>146</v>
      </c>
      <c r="AV649" s="11" t="s">
        <v>146</v>
      </c>
      <c r="AW649" s="11" t="s">
        <v>37</v>
      </c>
      <c r="AX649" s="11" t="s">
        <v>82</v>
      </c>
      <c r="AY649" s="216" t="s">
        <v>139</v>
      </c>
    </row>
    <row r="650" spans="2:65" s="1" customFormat="1" ht="31.5" customHeight="1">
      <c r="B650" s="41"/>
      <c r="C650" s="193" t="s">
        <v>511</v>
      </c>
      <c r="D650" s="193" t="s">
        <v>141</v>
      </c>
      <c r="E650" s="194" t="s">
        <v>512</v>
      </c>
      <c r="F650" s="195" t="s">
        <v>513</v>
      </c>
      <c r="G650" s="196" t="s">
        <v>192</v>
      </c>
      <c r="H650" s="197">
        <v>700.23</v>
      </c>
      <c r="I650" s="198"/>
      <c r="J650" s="199">
        <f>ROUND(I650*H650,2)</f>
        <v>0</v>
      </c>
      <c r="K650" s="195" t="s">
        <v>21</v>
      </c>
      <c r="L650" s="61"/>
      <c r="M650" s="200" t="s">
        <v>21</v>
      </c>
      <c r="N650" s="201" t="s">
        <v>46</v>
      </c>
      <c r="O650" s="42"/>
      <c r="P650" s="202">
        <f>O650*H650</f>
        <v>0</v>
      </c>
      <c r="Q650" s="202">
        <v>0</v>
      </c>
      <c r="R650" s="202">
        <f>Q650*H650</f>
        <v>0</v>
      </c>
      <c r="S650" s="202">
        <v>0</v>
      </c>
      <c r="T650" s="203">
        <f>S650*H650</f>
        <v>0</v>
      </c>
      <c r="AR650" s="24" t="s">
        <v>145</v>
      </c>
      <c r="AT650" s="24" t="s">
        <v>141</v>
      </c>
      <c r="AU650" s="24" t="s">
        <v>146</v>
      </c>
      <c r="AY650" s="24" t="s">
        <v>139</v>
      </c>
      <c r="BE650" s="204">
        <f>IF(N650="základní",J650,0)</f>
        <v>0</v>
      </c>
      <c r="BF650" s="204">
        <f>IF(N650="snížená",J650,0)</f>
        <v>0</v>
      </c>
      <c r="BG650" s="204">
        <f>IF(N650="zákl. přenesená",J650,0)</f>
        <v>0</v>
      </c>
      <c r="BH650" s="204">
        <f>IF(N650="sníž. přenesená",J650,0)</f>
        <v>0</v>
      </c>
      <c r="BI650" s="204">
        <f>IF(N650="nulová",J650,0)</f>
        <v>0</v>
      </c>
      <c r="BJ650" s="24" t="s">
        <v>146</v>
      </c>
      <c r="BK650" s="204">
        <f>ROUND(I650*H650,2)</f>
        <v>0</v>
      </c>
      <c r="BL650" s="24" t="s">
        <v>145</v>
      </c>
      <c r="BM650" s="24" t="s">
        <v>514</v>
      </c>
    </row>
    <row r="651" spans="2:65" s="1" customFormat="1" ht="22.5" customHeight="1">
      <c r="B651" s="41"/>
      <c r="C651" s="193" t="s">
        <v>515</v>
      </c>
      <c r="D651" s="193" t="s">
        <v>141</v>
      </c>
      <c r="E651" s="194" t="s">
        <v>516</v>
      </c>
      <c r="F651" s="195" t="s">
        <v>517</v>
      </c>
      <c r="G651" s="196" t="s">
        <v>144</v>
      </c>
      <c r="H651" s="197">
        <v>1491.4749999999999</v>
      </c>
      <c r="I651" s="198"/>
      <c r="J651" s="199">
        <f>ROUND(I651*H651,2)</f>
        <v>0</v>
      </c>
      <c r="K651" s="195" t="s">
        <v>21</v>
      </c>
      <c r="L651" s="61"/>
      <c r="M651" s="200" t="s">
        <v>21</v>
      </c>
      <c r="N651" s="201" t="s">
        <v>46</v>
      </c>
      <c r="O651" s="42"/>
      <c r="P651" s="202">
        <f>O651*H651</f>
        <v>0</v>
      </c>
      <c r="Q651" s="202">
        <v>0</v>
      </c>
      <c r="R651" s="202">
        <f>Q651*H651</f>
        <v>0</v>
      </c>
      <c r="S651" s="202">
        <v>0</v>
      </c>
      <c r="T651" s="203">
        <f>S651*H651</f>
        <v>0</v>
      </c>
      <c r="AR651" s="24" t="s">
        <v>145</v>
      </c>
      <c r="AT651" s="24" t="s">
        <v>141</v>
      </c>
      <c r="AU651" s="24" t="s">
        <v>146</v>
      </c>
      <c r="AY651" s="24" t="s">
        <v>139</v>
      </c>
      <c r="BE651" s="204">
        <f>IF(N651="základní",J651,0)</f>
        <v>0</v>
      </c>
      <c r="BF651" s="204">
        <f>IF(N651="snížená",J651,0)</f>
        <v>0</v>
      </c>
      <c r="BG651" s="204">
        <f>IF(N651="zákl. přenesená",J651,0)</f>
        <v>0</v>
      </c>
      <c r="BH651" s="204">
        <f>IF(N651="sníž. přenesená",J651,0)</f>
        <v>0</v>
      </c>
      <c r="BI651" s="204">
        <f>IF(N651="nulová",J651,0)</f>
        <v>0</v>
      </c>
      <c r="BJ651" s="24" t="s">
        <v>146</v>
      </c>
      <c r="BK651" s="204">
        <f>ROUND(I651*H651,2)</f>
        <v>0</v>
      </c>
      <c r="BL651" s="24" t="s">
        <v>145</v>
      </c>
      <c r="BM651" s="24" t="s">
        <v>518</v>
      </c>
    </row>
    <row r="652" spans="2:65" s="1" customFormat="1" ht="22.5" customHeight="1">
      <c r="B652" s="41"/>
      <c r="C652" s="193" t="s">
        <v>519</v>
      </c>
      <c r="D652" s="193" t="s">
        <v>141</v>
      </c>
      <c r="E652" s="194" t="s">
        <v>520</v>
      </c>
      <c r="F652" s="195" t="s">
        <v>521</v>
      </c>
      <c r="G652" s="196" t="s">
        <v>144</v>
      </c>
      <c r="H652" s="197">
        <v>134232.75</v>
      </c>
      <c r="I652" s="198"/>
      <c r="J652" s="199">
        <f>ROUND(I652*H652,2)</f>
        <v>0</v>
      </c>
      <c r="K652" s="195" t="s">
        <v>21</v>
      </c>
      <c r="L652" s="61"/>
      <c r="M652" s="200" t="s">
        <v>21</v>
      </c>
      <c r="N652" s="201" t="s">
        <v>46</v>
      </c>
      <c r="O652" s="42"/>
      <c r="P652" s="202">
        <f>O652*H652</f>
        <v>0</v>
      </c>
      <c r="Q652" s="202">
        <v>0</v>
      </c>
      <c r="R652" s="202">
        <f>Q652*H652</f>
        <v>0</v>
      </c>
      <c r="S652" s="202">
        <v>0</v>
      </c>
      <c r="T652" s="203">
        <f>S652*H652</f>
        <v>0</v>
      </c>
      <c r="AR652" s="24" t="s">
        <v>145</v>
      </c>
      <c r="AT652" s="24" t="s">
        <v>141</v>
      </c>
      <c r="AU652" s="24" t="s">
        <v>146</v>
      </c>
      <c r="AY652" s="24" t="s">
        <v>139</v>
      </c>
      <c r="BE652" s="204">
        <f>IF(N652="základní",J652,0)</f>
        <v>0</v>
      </c>
      <c r="BF652" s="204">
        <f>IF(N652="snížená",J652,0)</f>
        <v>0</v>
      </c>
      <c r="BG652" s="204">
        <f>IF(N652="zákl. přenesená",J652,0)</f>
        <v>0</v>
      </c>
      <c r="BH652" s="204">
        <f>IF(N652="sníž. přenesená",J652,0)</f>
        <v>0</v>
      </c>
      <c r="BI652" s="204">
        <f>IF(N652="nulová",J652,0)</f>
        <v>0</v>
      </c>
      <c r="BJ652" s="24" t="s">
        <v>146</v>
      </c>
      <c r="BK652" s="204">
        <f>ROUND(I652*H652,2)</f>
        <v>0</v>
      </c>
      <c r="BL652" s="24" t="s">
        <v>145</v>
      </c>
      <c r="BM652" s="24" t="s">
        <v>522</v>
      </c>
    </row>
    <row r="653" spans="2:65" s="1" customFormat="1" ht="22.5" customHeight="1">
      <c r="B653" s="41"/>
      <c r="C653" s="193" t="s">
        <v>523</v>
      </c>
      <c r="D653" s="193" t="s">
        <v>141</v>
      </c>
      <c r="E653" s="194" t="s">
        <v>524</v>
      </c>
      <c r="F653" s="195" t="s">
        <v>525</v>
      </c>
      <c r="G653" s="196" t="s">
        <v>144</v>
      </c>
      <c r="H653" s="197">
        <v>1491.4749999999999</v>
      </c>
      <c r="I653" s="198"/>
      <c r="J653" s="199">
        <f>ROUND(I653*H653,2)</f>
        <v>0</v>
      </c>
      <c r="K653" s="195" t="s">
        <v>21</v>
      </c>
      <c r="L653" s="61"/>
      <c r="M653" s="200" t="s">
        <v>21</v>
      </c>
      <c r="N653" s="201" t="s">
        <v>46</v>
      </c>
      <c r="O653" s="42"/>
      <c r="P653" s="202">
        <f>O653*H653</f>
        <v>0</v>
      </c>
      <c r="Q653" s="202">
        <v>0</v>
      </c>
      <c r="R653" s="202">
        <f>Q653*H653</f>
        <v>0</v>
      </c>
      <c r="S653" s="202">
        <v>0</v>
      </c>
      <c r="T653" s="203">
        <f>S653*H653</f>
        <v>0</v>
      </c>
      <c r="AR653" s="24" t="s">
        <v>145</v>
      </c>
      <c r="AT653" s="24" t="s">
        <v>141</v>
      </c>
      <c r="AU653" s="24" t="s">
        <v>146</v>
      </c>
      <c r="AY653" s="24" t="s">
        <v>139</v>
      </c>
      <c r="BE653" s="204">
        <f>IF(N653="základní",J653,0)</f>
        <v>0</v>
      </c>
      <c r="BF653" s="204">
        <f>IF(N653="snížená",J653,0)</f>
        <v>0</v>
      </c>
      <c r="BG653" s="204">
        <f>IF(N653="zákl. přenesená",J653,0)</f>
        <v>0</v>
      </c>
      <c r="BH653" s="204">
        <f>IF(N653="sníž. přenesená",J653,0)</f>
        <v>0</v>
      </c>
      <c r="BI653" s="204">
        <f>IF(N653="nulová",J653,0)</f>
        <v>0</v>
      </c>
      <c r="BJ653" s="24" t="s">
        <v>146</v>
      </c>
      <c r="BK653" s="204">
        <f>ROUND(I653*H653,2)</f>
        <v>0</v>
      </c>
      <c r="BL653" s="24" t="s">
        <v>145</v>
      </c>
      <c r="BM653" s="24" t="s">
        <v>526</v>
      </c>
    </row>
    <row r="654" spans="2:65" s="1" customFormat="1" ht="22.5" customHeight="1">
      <c r="B654" s="41"/>
      <c r="C654" s="193" t="s">
        <v>527</v>
      </c>
      <c r="D654" s="193" t="s">
        <v>141</v>
      </c>
      <c r="E654" s="194" t="s">
        <v>528</v>
      </c>
      <c r="F654" s="195" t="s">
        <v>529</v>
      </c>
      <c r="G654" s="196" t="s">
        <v>192</v>
      </c>
      <c r="H654" s="197">
        <v>5</v>
      </c>
      <c r="I654" s="198"/>
      <c r="J654" s="199">
        <f>ROUND(I654*H654,2)</f>
        <v>0</v>
      </c>
      <c r="K654" s="195" t="s">
        <v>21</v>
      </c>
      <c r="L654" s="61"/>
      <c r="M654" s="200" t="s">
        <v>21</v>
      </c>
      <c r="N654" s="201" t="s">
        <v>46</v>
      </c>
      <c r="O654" s="42"/>
      <c r="P654" s="202">
        <f>O654*H654</f>
        <v>0</v>
      </c>
      <c r="Q654" s="202">
        <v>0</v>
      </c>
      <c r="R654" s="202">
        <f>Q654*H654</f>
        <v>0</v>
      </c>
      <c r="S654" s="202">
        <v>0</v>
      </c>
      <c r="T654" s="203">
        <f>S654*H654</f>
        <v>0</v>
      </c>
      <c r="AR654" s="24" t="s">
        <v>145</v>
      </c>
      <c r="AT654" s="24" t="s">
        <v>141</v>
      </c>
      <c r="AU654" s="24" t="s">
        <v>146</v>
      </c>
      <c r="AY654" s="24" t="s">
        <v>139</v>
      </c>
      <c r="BE654" s="204">
        <f>IF(N654="základní",J654,0)</f>
        <v>0</v>
      </c>
      <c r="BF654" s="204">
        <f>IF(N654="snížená",J654,0)</f>
        <v>0</v>
      </c>
      <c r="BG654" s="204">
        <f>IF(N654="zákl. přenesená",J654,0)</f>
        <v>0</v>
      </c>
      <c r="BH654" s="204">
        <f>IF(N654="sníž. přenesená",J654,0)</f>
        <v>0</v>
      </c>
      <c r="BI654" s="204">
        <f>IF(N654="nulová",J654,0)</f>
        <v>0</v>
      </c>
      <c r="BJ654" s="24" t="s">
        <v>146</v>
      </c>
      <c r="BK654" s="204">
        <f>ROUND(I654*H654,2)</f>
        <v>0</v>
      </c>
      <c r="BL654" s="24" t="s">
        <v>145</v>
      </c>
      <c r="BM654" s="24" t="s">
        <v>530</v>
      </c>
    </row>
    <row r="655" spans="2:65" s="11" customFormat="1" ht="13.5">
      <c r="B655" s="205"/>
      <c r="C655" s="206"/>
      <c r="D655" s="207" t="s">
        <v>148</v>
      </c>
      <c r="E655" s="208" t="s">
        <v>21</v>
      </c>
      <c r="F655" s="209" t="s">
        <v>531</v>
      </c>
      <c r="G655" s="206"/>
      <c r="H655" s="210">
        <v>5</v>
      </c>
      <c r="I655" s="211"/>
      <c r="J655" s="206"/>
      <c r="K655" s="206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148</v>
      </c>
      <c r="AU655" s="216" t="s">
        <v>146</v>
      </c>
      <c r="AV655" s="11" t="s">
        <v>146</v>
      </c>
      <c r="AW655" s="11" t="s">
        <v>37</v>
      </c>
      <c r="AX655" s="11" t="s">
        <v>82</v>
      </c>
      <c r="AY655" s="216" t="s">
        <v>139</v>
      </c>
    </row>
    <row r="656" spans="2:65" s="1" customFormat="1" ht="22.5" customHeight="1">
      <c r="B656" s="41"/>
      <c r="C656" s="193" t="s">
        <v>532</v>
      </c>
      <c r="D656" s="193" t="s">
        <v>141</v>
      </c>
      <c r="E656" s="194" t="s">
        <v>533</v>
      </c>
      <c r="F656" s="195" t="s">
        <v>534</v>
      </c>
      <c r="G656" s="196" t="s">
        <v>192</v>
      </c>
      <c r="H656" s="197">
        <v>450</v>
      </c>
      <c r="I656" s="198"/>
      <c r="J656" s="199">
        <f>ROUND(I656*H656,2)</f>
        <v>0</v>
      </c>
      <c r="K656" s="195" t="s">
        <v>21</v>
      </c>
      <c r="L656" s="61"/>
      <c r="M656" s="200" t="s">
        <v>21</v>
      </c>
      <c r="N656" s="201" t="s">
        <v>46</v>
      </c>
      <c r="O656" s="42"/>
      <c r="P656" s="202">
        <f>O656*H656</f>
        <v>0</v>
      </c>
      <c r="Q656" s="202">
        <v>0</v>
      </c>
      <c r="R656" s="202">
        <f>Q656*H656</f>
        <v>0</v>
      </c>
      <c r="S656" s="202">
        <v>0</v>
      </c>
      <c r="T656" s="203">
        <f>S656*H656</f>
        <v>0</v>
      </c>
      <c r="AR656" s="24" t="s">
        <v>145</v>
      </c>
      <c r="AT656" s="24" t="s">
        <v>141</v>
      </c>
      <c r="AU656" s="24" t="s">
        <v>146</v>
      </c>
      <c r="AY656" s="24" t="s">
        <v>139</v>
      </c>
      <c r="BE656" s="204">
        <f>IF(N656="základní",J656,0)</f>
        <v>0</v>
      </c>
      <c r="BF656" s="204">
        <f>IF(N656="snížená",J656,0)</f>
        <v>0</v>
      </c>
      <c r="BG656" s="204">
        <f>IF(N656="zákl. přenesená",J656,0)</f>
        <v>0</v>
      </c>
      <c r="BH656" s="204">
        <f>IF(N656="sníž. přenesená",J656,0)</f>
        <v>0</v>
      </c>
      <c r="BI656" s="204">
        <f>IF(N656="nulová",J656,0)</f>
        <v>0</v>
      </c>
      <c r="BJ656" s="24" t="s">
        <v>146</v>
      </c>
      <c r="BK656" s="204">
        <f>ROUND(I656*H656,2)</f>
        <v>0</v>
      </c>
      <c r="BL656" s="24" t="s">
        <v>145</v>
      </c>
      <c r="BM656" s="24" t="s">
        <v>535</v>
      </c>
    </row>
    <row r="657" spans="2:65" s="11" customFormat="1" ht="13.5">
      <c r="B657" s="205"/>
      <c r="C657" s="206"/>
      <c r="D657" s="207" t="s">
        <v>148</v>
      </c>
      <c r="E657" s="208" t="s">
        <v>21</v>
      </c>
      <c r="F657" s="209" t="s">
        <v>536</v>
      </c>
      <c r="G657" s="206"/>
      <c r="H657" s="210">
        <v>450</v>
      </c>
      <c r="I657" s="211"/>
      <c r="J657" s="206"/>
      <c r="K657" s="206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148</v>
      </c>
      <c r="AU657" s="216" t="s">
        <v>146</v>
      </c>
      <c r="AV657" s="11" t="s">
        <v>146</v>
      </c>
      <c r="AW657" s="11" t="s">
        <v>37</v>
      </c>
      <c r="AX657" s="11" t="s">
        <v>82</v>
      </c>
      <c r="AY657" s="216" t="s">
        <v>139</v>
      </c>
    </row>
    <row r="658" spans="2:65" s="1" customFormat="1" ht="22.5" customHeight="1">
      <c r="B658" s="41"/>
      <c r="C658" s="193" t="s">
        <v>537</v>
      </c>
      <c r="D658" s="193" t="s">
        <v>141</v>
      </c>
      <c r="E658" s="194" t="s">
        <v>538</v>
      </c>
      <c r="F658" s="195" t="s">
        <v>539</v>
      </c>
      <c r="G658" s="196" t="s">
        <v>192</v>
      </c>
      <c r="H658" s="197">
        <v>5</v>
      </c>
      <c r="I658" s="198"/>
      <c r="J658" s="199">
        <f>ROUND(I658*H658,2)</f>
        <v>0</v>
      </c>
      <c r="K658" s="195" t="s">
        <v>21</v>
      </c>
      <c r="L658" s="61"/>
      <c r="M658" s="200" t="s">
        <v>21</v>
      </c>
      <c r="N658" s="201" t="s">
        <v>46</v>
      </c>
      <c r="O658" s="42"/>
      <c r="P658" s="202">
        <f>O658*H658</f>
        <v>0</v>
      </c>
      <c r="Q658" s="202">
        <v>0</v>
      </c>
      <c r="R658" s="202">
        <f>Q658*H658</f>
        <v>0</v>
      </c>
      <c r="S658" s="202">
        <v>0</v>
      </c>
      <c r="T658" s="203">
        <f>S658*H658</f>
        <v>0</v>
      </c>
      <c r="AR658" s="24" t="s">
        <v>145</v>
      </c>
      <c r="AT658" s="24" t="s">
        <v>141</v>
      </c>
      <c r="AU658" s="24" t="s">
        <v>146</v>
      </c>
      <c r="AY658" s="24" t="s">
        <v>139</v>
      </c>
      <c r="BE658" s="204">
        <f>IF(N658="základní",J658,0)</f>
        <v>0</v>
      </c>
      <c r="BF658" s="204">
        <f>IF(N658="snížená",J658,0)</f>
        <v>0</v>
      </c>
      <c r="BG658" s="204">
        <f>IF(N658="zákl. přenesená",J658,0)</f>
        <v>0</v>
      </c>
      <c r="BH658" s="204">
        <f>IF(N658="sníž. přenesená",J658,0)</f>
        <v>0</v>
      </c>
      <c r="BI658" s="204">
        <f>IF(N658="nulová",J658,0)</f>
        <v>0</v>
      </c>
      <c r="BJ658" s="24" t="s">
        <v>146</v>
      </c>
      <c r="BK658" s="204">
        <f>ROUND(I658*H658,2)</f>
        <v>0</v>
      </c>
      <c r="BL658" s="24" t="s">
        <v>145</v>
      </c>
      <c r="BM658" s="24" t="s">
        <v>540</v>
      </c>
    </row>
    <row r="659" spans="2:65" s="11" customFormat="1" ht="13.5">
      <c r="B659" s="205"/>
      <c r="C659" s="206"/>
      <c r="D659" s="207" t="s">
        <v>148</v>
      </c>
      <c r="E659" s="208" t="s">
        <v>21</v>
      </c>
      <c r="F659" s="209" t="s">
        <v>531</v>
      </c>
      <c r="G659" s="206"/>
      <c r="H659" s="210">
        <v>5</v>
      </c>
      <c r="I659" s="211"/>
      <c r="J659" s="206"/>
      <c r="K659" s="206"/>
      <c r="L659" s="212"/>
      <c r="M659" s="213"/>
      <c r="N659" s="214"/>
      <c r="O659" s="214"/>
      <c r="P659" s="214"/>
      <c r="Q659" s="214"/>
      <c r="R659" s="214"/>
      <c r="S659" s="214"/>
      <c r="T659" s="215"/>
      <c r="AT659" s="216" t="s">
        <v>148</v>
      </c>
      <c r="AU659" s="216" t="s">
        <v>146</v>
      </c>
      <c r="AV659" s="11" t="s">
        <v>146</v>
      </c>
      <c r="AW659" s="11" t="s">
        <v>37</v>
      </c>
      <c r="AX659" s="11" t="s">
        <v>82</v>
      </c>
      <c r="AY659" s="216" t="s">
        <v>139</v>
      </c>
    </row>
    <row r="660" spans="2:65" s="1" customFormat="1" ht="22.5" customHeight="1">
      <c r="B660" s="41"/>
      <c r="C660" s="193" t="s">
        <v>541</v>
      </c>
      <c r="D660" s="193" t="s">
        <v>141</v>
      </c>
      <c r="E660" s="194" t="s">
        <v>542</v>
      </c>
      <c r="F660" s="195" t="s">
        <v>543</v>
      </c>
      <c r="G660" s="196" t="s">
        <v>144</v>
      </c>
      <c r="H660" s="197">
        <v>6.25</v>
      </c>
      <c r="I660" s="198"/>
      <c r="J660" s="199">
        <f>ROUND(I660*H660,2)</f>
        <v>0</v>
      </c>
      <c r="K660" s="195" t="s">
        <v>21</v>
      </c>
      <c r="L660" s="61"/>
      <c r="M660" s="200" t="s">
        <v>21</v>
      </c>
      <c r="N660" s="201" t="s">
        <v>46</v>
      </c>
      <c r="O660" s="42"/>
      <c r="P660" s="202">
        <f>O660*H660</f>
        <v>0</v>
      </c>
      <c r="Q660" s="202">
        <v>0</v>
      </c>
      <c r="R660" s="202">
        <f>Q660*H660</f>
        <v>0</v>
      </c>
      <c r="S660" s="202">
        <v>0.13100000000000001</v>
      </c>
      <c r="T660" s="203">
        <f>S660*H660</f>
        <v>0.81875000000000009</v>
      </c>
      <c r="AR660" s="24" t="s">
        <v>145</v>
      </c>
      <c r="AT660" s="24" t="s">
        <v>141</v>
      </c>
      <c r="AU660" s="24" t="s">
        <v>146</v>
      </c>
      <c r="AY660" s="24" t="s">
        <v>139</v>
      </c>
      <c r="BE660" s="204">
        <f>IF(N660="základní",J660,0)</f>
        <v>0</v>
      </c>
      <c r="BF660" s="204">
        <f>IF(N660="snížená",J660,0)</f>
        <v>0</v>
      </c>
      <c r="BG660" s="204">
        <f>IF(N660="zákl. přenesená",J660,0)</f>
        <v>0</v>
      </c>
      <c r="BH660" s="204">
        <f>IF(N660="sníž. přenesená",J660,0)</f>
        <v>0</v>
      </c>
      <c r="BI660" s="204">
        <f>IF(N660="nulová",J660,0)</f>
        <v>0</v>
      </c>
      <c r="BJ660" s="24" t="s">
        <v>146</v>
      </c>
      <c r="BK660" s="204">
        <f>ROUND(I660*H660,2)</f>
        <v>0</v>
      </c>
      <c r="BL660" s="24" t="s">
        <v>145</v>
      </c>
      <c r="BM660" s="24" t="s">
        <v>544</v>
      </c>
    </row>
    <row r="661" spans="2:65" s="11" customFormat="1" ht="13.5">
      <c r="B661" s="205"/>
      <c r="C661" s="206"/>
      <c r="D661" s="207" t="s">
        <v>148</v>
      </c>
      <c r="E661" s="208" t="s">
        <v>21</v>
      </c>
      <c r="F661" s="209" t="s">
        <v>545</v>
      </c>
      <c r="G661" s="206"/>
      <c r="H661" s="210">
        <v>6.25</v>
      </c>
      <c r="I661" s="211"/>
      <c r="J661" s="206"/>
      <c r="K661" s="206"/>
      <c r="L661" s="212"/>
      <c r="M661" s="213"/>
      <c r="N661" s="214"/>
      <c r="O661" s="214"/>
      <c r="P661" s="214"/>
      <c r="Q661" s="214"/>
      <c r="R661" s="214"/>
      <c r="S661" s="214"/>
      <c r="T661" s="215"/>
      <c r="AT661" s="216" t="s">
        <v>148</v>
      </c>
      <c r="AU661" s="216" t="s">
        <v>146</v>
      </c>
      <c r="AV661" s="11" t="s">
        <v>146</v>
      </c>
      <c r="AW661" s="11" t="s">
        <v>37</v>
      </c>
      <c r="AX661" s="11" t="s">
        <v>82</v>
      </c>
      <c r="AY661" s="216" t="s">
        <v>139</v>
      </c>
    </row>
    <row r="662" spans="2:65" s="1" customFormat="1" ht="22.5" customHeight="1">
      <c r="B662" s="41"/>
      <c r="C662" s="193" t="s">
        <v>546</v>
      </c>
      <c r="D662" s="193" t="s">
        <v>141</v>
      </c>
      <c r="E662" s="194" t="s">
        <v>547</v>
      </c>
      <c r="F662" s="195" t="s">
        <v>548</v>
      </c>
      <c r="G662" s="196" t="s">
        <v>152</v>
      </c>
      <c r="H662" s="197">
        <v>0.45</v>
      </c>
      <c r="I662" s="198"/>
      <c r="J662" s="199">
        <f>ROUND(I662*H662,2)</f>
        <v>0</v>
      </c>
      <c r="K662" s="195" t="s">
        <v>21</v>
      </c>
      <c r="L662" s="61"/>
      <c r="M662" s="200" t="s">
        <v>21</v>
      </c>
      <c r="N662" s="201" t="s">
        <v>46</v>
      </c>
      <c r="O662" s="42"/>
      <c r="P662" s="202">
        <f>O662*H662</f>
        <v>0</v>
      </c>
      <c r="Q662" s="202">
        <v>0</v>
      </c>
      <c r="R662" s="202">
        <f>Q662*H662</f>
        <v>0</v>
      </c>
      <c r="S662" s="202">
        <v>1.671</v>
      </c>
      <c r="T662" s="203">
        <f>S662*H662</f>
        <v>0.75195000000000001</v>
      </c>
      <c r="AR662" s="24" t="s">
        <v>145</v>
      </c>
      <c r="AT662" s="24" t="s">
        <v>141</v>
      </c>
      <c r="AU662" s="24" t="s">
        <v>146</v>
      </c>
      <c r="AY662" s="24" t="s">
        <v>139</v>
      </c>
      <c r="BE662" s="204">
        <f>IF(N662="základní",J662,0)</f>
        <v>0</v>
      </c>
      <c r="BF662" s="204">
        <f>IF(N662="snížená",J662,0)</f>
        <v>0</v>
      </c>
      <c r="BG662" s="204">
        <f>IF(N662="zákl. přenesená",J662,0)</f>
        <v>0</v>
      </c>
      <c r="BH662" s="204">
        <f>IF(N662="sníž. přenesená",J662,0)</f>
        <v>0</v>
      </c>
      <c r="BI662" s="204">
        <f>IF(N662="nulová",J662,0)</f>
        <v>0</v>
      </c>
      <c r="BJ662" s="24" t="s">
        <v>146</v>
      </c>
      <c r="BK662" s="204">
        <f>ROUND(I662*H662,2)</f>
        <v>0</v>
      </c>
      <c r="BL662" s="24" t="s">
        <v>145</v>
      </c>
      <c r="BM662" s="24" t="s">
        <v>549</v>
      </c>
    </row>
    <row r="663" spans="2:65" s="11" customFormat="1" ht="13.5">
      <c r="B663" s="205"/>
      <c r="C663" s="206"/>
      <c r="D663" s="207" t="s">
        <v>148</v>
      </c>
      <c r="E663" s="208" t="s">
        <v>21</v>
      </c>
      <c r="F663" s="209" t="s">
        <v>550</v>
      </c>
      <c r="G663" s="206"/>
      <c r="H663" s="210">
        <v>0.45</v>
      </c>
      <c r="I663" s="211"/>
      <c r="J663" s="206"/>
      <c r="K663" s="206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148</v>
      </c>
      <c r="AU663" s="216" t="s">
        <v>146</v>
      </c>
      <c r="AV663" s="11" t="s">
        <v>146</v>
      </c>
      <c r="AW663" s="11" t="s">
        <v>37</v>
      </c>
      <c r="AX663" s="11" t="s">
        <v>82</v>
      </c>
      <c r="AY663" s="216" t="s">
        <v>139</v>
      </c>
    </row>
    <row r="664" spans="2:65" s="1" customFormat="1" ht="22.5" customHeight="1">
      <c r="B664" s="41"/>
      <c r="C664" s="193" t="s">
        <v>551</v>
      </c>
      <c r="D664" s="193" t="s">
        <v>141</v>
      </c>
      <c r="E664" s="194" t="s">
        <v>552</v>
      </c>
      <c r="F664" s="195" t="s">
        <v>553</v>
      </c>
      <c r="G664" s="196" t="s">
        <v>144</v>
      </c>
      <c r="H664" s="197">
        <v>10.199999999999999</v>
      </c>
      <c r="I664" s="198"/>
      <c r="J664" s="199">
        <f>ROUND(I664*H664,2)</f>
        <v>0</v>
      </c>
      <c r="K664" s="195" t="s">
        <v>21</v>
      </c>
      <c r="L664" s="61"/>
      <c r="M664" s="200" t="s">
        <v>21</v>
      </c>
      <c r="N664" s="201" t="s">
        <v>46</v>
      </c>
      <c r="O664" s="42"/>
      <c r="P664" s="202">
        <f>O664*H664</f>
        <v>0</v>
      </c>
      <c r="Q664" s="202">
        <v>0</v>
      </c>
      <c r="R664" s="202">
        <f>Q664*H664</f>
        <v>0</v>
      </c>
      <c r="S664" s="202">
        <v>3.5000000000000003E-2</v>
      </c>
      <c r="T664" s="203">
        <f>S664*H664</f>
        <v>0.35699999999999998</v>
      </c>
      <c r="AR664" s="24" t="s">
        <v>145</v>
      </c>
      <c r="AT664" s="24" t="s">
        <v>141</v>
      </c>
      <c r="AU664" s="24" t="s">
        <v>146</v>
      </c>
      <c r="AY664" s="24" t="s">
        <v>139</v>
      </c>
      <c r="BE664" s="204">
        <f>IF(N664="základní",J664,0)</f>
        <v>0</v>
      </c>
      <c r="BF664" s="204">
        <f>IF(N664="snížená",J664,0)</f>
        <v>0</v>
      </c>
      <c r="BG664" s="204">
        <f>IF(N664="zákl. přenesená",J664,0)</f>
        <v>0</v>
      </c>
      <c r="BH664" s="204">
        <f>IF(N664="sníž. přenesená",J664,0)</f>
        <v>0</v>
      </c>
      <c r="BI664" s="204">
        <f>IF(N664="nulová",J664,0)</f>
        <v>0</v>
      </c>
      <c r="BJ664" s="24" t="s">
        <v>146</v>
      </c>
      <c r="BK664" s="204">
        <f>ROUND(I664*H664,2)</f>
        <v>0</v>
      </c>
      <c r="BL664" s="24" t="s">
        <v>145</v>
      </c>
      <c r="BM664" s="24" t="s">
        <v>554</v>
      </c>
    </row>
    <row r="665" spans="2:65" s="13" customFormat="1" ht="13.5">
      <c r="B665" s="242"/>
      <c r="C665" s="243"/>
      <c r="D665" s="227" t="s">
        <v>148</v>
      </c>
      <c r="E665" s="244" t="s">
        <v>21</v>
      </c>
      <c r="F665" s="245" t="s">
        <v>459</v>
      </c>
      <c r="G665" s="243"/>
      <c r="H665" s="246" t="s">
        <v>21</v>
      </c>
      <c r="I665" s="247"/>
      <c r="J665" s="243"/>
      <c r="K665" s="243"/>
      <c r="L665" s="248"/>
      <c r="M665" s="249"/>
      <c r="N665" s="250"/>
      <c r="O665" s="250"/>
      <c r="P665" s="250"/>
      <c r="Q665" s="250"/>
      <c r="R665" s="250"/>
      <c r="S665" s="250"/>
      <c r="T665" s="251"/>
      <c r="AT665" s="252" t="s">
        <v>148</v>
      </c>
      <c r="AU665" s="252" t="s">
        <v>146</v>
      </c>
      <c r="AV665" s="13" t="s">
        <v>82</v>
      </c>
      <c r="AW665" s="13" t="s">
        <v>37</v>
      </c>
      <c r="AX665" s="13" t="s">
        <v>74</v>
      </c>
      <c r="AY665" s="252" t="s">
        <v>139</v>
      </c>
    </row>
    <row r="666" spans="2:65" s="11" customFormat="1" ht="13.5">
      <c r="B666" s="205"/>
      <c r="C666" s="206"/>
      <c r="D666" s="227" t="s">
        <v>148</v>
      </c>
      <c r="E666" s="228" t="s">
        <v>21</v>
      </c>
      <c r="F666" s="229" t="s">
        <v>460</v>
      </c>
      <c r="G666" s="206"/>
      <c r="H666" s="230">
        <v>9</v>
      </c>
      <c r="I666" s="211"/>
      <c r="J666" s="206"/>
      <c r="K666" s="206"/>
      <c r="L666" s="212"/>
      <c r="M666" s="213"/>
      <c r="N666" s="214"/>
      <c r="O666" s="214"/>
      <c r="P666" s="214"/>
      <c r="Q666" s="214"/>
      <c r="R666" s="214"/>
      <c r="S666" s="214"/>
      <c r="T666" s="215"/>
      <c r="AT666" s="216" t="s">
        <v>148</v>
      </c>
      <c r="AU666" s="216" t="s">
        <v>146</v>
      </c>
      <c r="AV666" s="11" t="s">
        <v>146</v>
      </c>
      <c r="AW666" s="11" t="s">
        <v>37</v>
      </c>
      <c r="AX666" s="11" t="s">
        <v>74</v>
      </c>
      <c r="AY666" s="216" t="s">
        <v>139</v>
      </c>
    </row>
    <row r="667" spans="2:65" s="11" customFormat="1" ht="13.5">
      <c r="B667" s="205"/>
      <c r="C667" s="206"/>
      <c r="D667" s="227" t="s">
        <v>148</v>
      </c>
      <c r="E667" s="228" t="s">
        <v>21</v>
      </c>
      <c r="F667" s="229" t="s">
        <v>555</v>
      </c>
      <c r="G667" s="206"/>
      <c r="H667" s="230">
        <v>1.2</v>
      </c>
      <c r="I667" s="211"/>
      <c r="J667" s="206"/>
      <c r="K667" s="206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148</v>
      </c>
      <c r="AU667" s="216" t="s">
        <v>146</v>
      </c>
      <c r="AV667" s="11" t="s">
        <v>146</v>
      </c>
      <c r="AW667" s="11" t="s">
        <v>37</v>
      </c>
      <c r="AX667" s="11" t="s">
        <v>74</v>
      </c>
      <c r="AY667" s="216" t="s">
        <v>139</v>
      </c>
    </row>
    <row r="668" spans="2:65" s="12" customFormat="1" ht="13.5">
      <c r="B668" s="231"/>
      <c r="C668" s="232"/>
      <c r="D668" s="207" t="s">
        <v>148</v>
      </c>
      <c r="E668" s="233" t="s">
        <v>21</v>
      </c>
      <c r="F668" s="234" t="s">
        <v>224</v>
      </c>
      <c r="G668" s="232"/>
      <c r="H668" s="235">
        <v>10.199999999999999</v>
      </c>
      <c r="I668" s="236"/>
      <c r="J668" s="232"/>
      <c r="K668" s="232"/>
      <c r="L668" s="237"/>
      <c r="M668" s="238"/>
      <c r="N668" s="239"/>
      <c r="O668" s="239"/>
      <c r="P668" s="239"/>
      <c r="Q668" s="239"/>
      <c r="R668" s="239"/>
      <c r="S668" s="239"/>
      <c r="T668" s="240"/>
      <c r="AT668" s="241" t="s">
        <v>148</v>
      </c>
      <c r="AU668" s="241" t="s">
        <v>146</v>
      </c>
      <c r="AV668" s="12" t="s">
        <v>145</v>
      </c>
      <c r="AW668" s="12" t="s">
        <v>37</v>
      </c>
      <c r="AX668" s="12" t="s">
        <v>82</v>
      </c>
      <c r="AY668" s="241" t="s">
        <v>139</v>
      </c>
    </row>
    <row r="669" spans="2:65" s="1" customFormat="1" ht="22.5" customHeight="1">
      <c r="B669" s="41"/>
      <c r="C669" s="193" t="s">
        <v>556</v>
      </c>
      <c r="D669" s="193" t="s">
        <v>141</v>
      </c>
      <c r="E669" s="194" t="s">
        <v>557</v>
      </c>
      <c r="F669" s="195" t="s">
        <v>558</v>
      </c>
      <c r="G669" s="196" t="s">
        <v>192</v>
      </c>
      <c r="H669" s="197">
        <v>233.1</v>
      </c>
      <c r="I669" s="198"/>
      <c r="J669" s="199">
        <f>ROUND(I669*H669,2)</f>
        <v>0</v>
      </c>
      <c r="K669" s="195" t="s">
        <v>21</v>
      </c>
      <c r="L669" s="61"/>
      <c r="M669" s="200" t="s">
        <v>21</v>
      </c>
      <c r="N669" s="201" t="s">
        <v>46</v>
      </c>
      <c r="O669" s="42"/>
      <c r="P669" s="202">
        <f>O669*H669</f>
        <v>0</v>
      </c>
      <c r="Q669" s="202">
        <v>0</v>
      </c>
      <c r="R669" s="202">
        <f>Q669*H669</f>
        <v>0</v>
      </c>
      <c r="S669" s="202">
        <v>8.2000000000000003E-2</v>
      </c>
      <c r="T669" s="203">
        <f>S669*H669</f>
        <v>19.1142</v>
      </c>
      <c r="AR669" s="24" t="s">
        <v>145</v>
      </c>
      <c r="AT669" s="24" t="s">
        <v>141</v>
      </c>
      <c r="AU669" s="24" t="s">
        <v>146</v>
      </c>
      <c r="AY669" s="24" t="s">
        <v>139</v>
      </c>
      <c r="BE669" s="204">
        <f>IF(N669="základní",J669,0)</f>
        <v>0</v>
      </c>
      <c r="BF669" s="204">
        <f>IF(N669="snížená",J669,0)</f>
        <v>0</v>
      </c>
      <c r="BG669" s="204">
        <f>IF(N669="zákl. přenesená",J669,0)</f>
        <v>0</v>
      </c>
      <c r="BH669" s="204">
        <f>IF(N669="sníž. přenesená",J669,0)</f>
        <v>0</v>
      </c>
      <c r="BI669" s="204">
        <f>IF(N669="nulová",J669,0)</f>
        <v>0</v>
      </c>
      <c r="BJ669" s="24" t="s">
        <v>146</v>
      </c>
      <c r="BK669" s="204">
        <f>ROUND(I669*H669,2)</f>
        <v>0</v>
      </c>
      <c r="BL669" s="24" t="s">
        <v>145</v>
      </c>
      <c r="BM669" s="24" t="s">
        <v>559</v>
      </c>
    </row>
    <row r="670" spans="2:65" s="13" customFormat="1" ht="13.5">
      <c r="B670" s="242"/>
      <c r="C670" s="243"/>
      <c r="D670" s="227" t="s">
        <v>148</v>
      </c>
      <c r="E670" s="244" t="s">
        <v>21</v>
      </c>
      <c r="F670" s="245" t="s">
        <v>240</v>
      </c>
      <c r="G670" s="243"/>
      <c r="H670" s="246" t="s">
        <v>21</v>
      </c>
      <c r="I670" s="247"/>
      <c r="J670" s="243"/>
      <c r="K670" s="243"/>
      <c r="L670" s="248"/>
      <c r="M670" s="249"/>
      <c r="N670" s="250"/>
      <c r="O670" s="250"/>
      <c r="P670" s="250"/>
      <c r="Q670" s="250"/>
      <c r="R670" s="250"/>
      <c r="S670" s="250"/>
      <c r="T670" s="251"/>
      <c r="AT670" s="252" t="s">
        <v>148</v>
      </c>
      <c r="AU670" s="252" t="s">
        <v>146</v>
      </c>
      <c r="AV670" s="13" t="s">
        <v>82</v>
      </c>
      <c r="AW670" s="13" t="s">
        <v>37</v>
      </c>
      <c r="AX670" s="13" t="s">
        <v>74</v>
      </c>
      <c r="AY670" s="252" t="s">
        <v>139</v>
      </c>
    </row>
    <row r="671" spans="2:65" s="11" customFormat="1" ht="13.5">
      <c r="B671" s="205"/>
      <c r="C671" s="206"/>
      <c r="D671" s="227" t="s">
        <v>148</v>
      </c>
      <c r="E671" s="228" t="s">
        <v>21</v>
      </c>
      <c r="F671" s="229" t="s">
        <v>560</v>
      </c>
      <c r="G671" s="206"/>
      <c r="H671" s="230">
        <v>33.6</v>
      </c>
      <c r="I671" s="211"/>
      <c r="J671" s="206"/>
      <c r="K671" s="206"/>
      <c r="L671" s="212"/>
      <c r="M671" s="213"/>
      <c r="N671" s="214"/>
      <c r="O671" s="214"/>
      <c r="P671" s="214"/>
      <c r="Q671" s="214"/>
      <c r="R671" s="214"/>
      <c r="S671" s="214"/>
      <c r="T671" s="215"/>
      <c r="AT671" s="216" t="s">
        <v>148</v>
      </c>
      <c r="AU671" s="216" t="s">
        <v>146</v>
      </c>
      <c r="AV671" s="11" t="s">
        <v>146</v>
      </c>
      <c r="AW671" s="11" t="s">
        <v>37</v>
      </c>
      <c r="AX671" s="11" t="s">
        <v>74</v>
      </c>
      <c r="AY671" s="216" t="s">
        <v>139</v>
      </c>
    </row>
    <row r="672" spans="2:65" s="11" customFormat="1" ht="13.5">
      <c r="B672" s="205"/>
      <c r="C672" s="206"/>
      <c r="D672" s="227" t="s">
        <v>148</v>
      </c>
      <c r="E672" s="228" t="s">
        <v>21</v>
      </c>
      <c r="F672" s="229" t="s">
        <v>561</v>
      </c>
      <c r="G672" s="206"/>
      <c r="H672" s="230">
        <v>8.1999999999999993</v>
      </c>
      <c r="I672" s="211"/>
      <c r="J672" s="206"/>
      <c r="K672" s="206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148</v>
      </c>
      <c r="AU672" s="216" t="s">
        <v>146</v>
      </c>
      <c r="AV672" s="11" t="s">
        <v>146</v>
      </c>
      <c r="AW672" s="11" t="s">
        <v>37</v>
      </c>
      <c r="AX672" s="11" t="s">
        <v>74</v>
      </c>
      <c r="AY672" s="216" t="s">
        <v>139</v>
      </c>
    </row>
    <row r="673" spans="2:51" s="11" customFormat="1" ht="13.5">
      <c r="B673" s="205"/>
      <c r="C673" s="206"/>
      <c r="D673" s="227" t="s">
        <v>148</v>
      </c>
      <c r="E673" s="228" t="s">
        <v>21</v>
      </c>
      <c r="F673" s="229" t="s">
        <v>562</v>
      </c>
      <c r="G673" s="206"/>
      <c r="H673" s="230">
        <v>2.6</v>
      </c>
      <c r="I673" s="211"/>
      <c r="J673" s="206"/>
      <c r="K673" s="206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148</v>
      </c>
      <c r="AU673" s="216" t="s">
        <v>146</v>
      </c>
      <c r="AV673" s="11" t="s">
        <v>146</v>
      </c>
      <c r="AW673" s="11" t="s">
        <v>37</v>
      </c>
      <c r="AX673" s="11" t="s">
        <v>74</v>
      </c>
      <c r="AY673" s="216" t="s">
        <v>139</v>
      </c>
    </row>
    <row r="674" spans="2:51" s="11" customFormat="1" ht="13.5">
      <c r="B674" s="205"/>
      <c r="C674" s="206"/>
      <c r="D674" s="227" t="s">
        <v>148</v>
      </c>
      <c r="E674" s="228" t="s">
        <v>21</v>
      </c>
      <c r="F674" s="229" t="s">
        <v>563</v>
      </c>
      <c r="G674" s="206"/>
      <c r="H674" s="230">
        <v>1.7</v>
      </c>
      <c r="I674" s="211"/>
      <c r="J674" s="206"/>
      <c r="K674" s="206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148</v>
      </c>
      <c r="AU674" s="216" t="s">
        <v>146</v>
      </c>
      <c r="AV674" s="11" t="s">
        <v>146</v>
      </c>
      <c r="AW674" s="11" t="s">
        <v>37</v>
      </c>
      <c r="AX674" s="11" t="s">
        <v>74</v>
      </c>
      <c r="AY674" s="216" t="s">
        <v>139</v>
      </c>
    </row>
    <row r="675" spans="2:51" s="11" customFormat="1" ht="13.5">
      <c r="B675" s="205"/>
      <c r="C675" s="206"/>
      <c r="D675" s="227" t="s">
        <v>148</v>
      </c>
      <c r="E675" s="228" t="s">
        <v>21</v>
      </c>
      <c r="F675" s="229" t="s">
        <v>564</v>
      </c>
      <c r="G675" s="206"/>
      <c r="H675" s="230">
        <v>4</v>
      </c>
      <c r="I675" s="211"/>
      <c r="J675" s="206"/>
      <c r="K675" s="206"/>
      <c r="L675" s="212"/>
      <c r="M675" s="213"/>
      <c r="N675" s="214"/>
      <c r="O675" s="214"/>
      <c r="P675" s="214"/>
      <c r="Q675" s="214"/>
      <c r="R675" s="214"/>
      <c r="S675" s="214"/>
      <c r="T675" s="215"/>
      <c r="AT675" s="216" t="s">
        <v>148</v>
      </c>
      <c r="AU675" s="216" t="s">
        <v>146</v>
      </c>
      <c r="AV675" s="11" t="s">
        <v>146</v>
      </c>
      <c r="AW675" s="11" t="s">
        <v>37</v>
      </c>
      <c r="AX675" s="11" t="s">
        <v>74</v>
      </c>
      <c r="AY675" s="216" t="s">
        <v>139</v>
      </c>
    </row>
    <row r="676" spans="2:51" s="11" customFormat="1" ht="13.5">
      <c r="B676" s="205"/>
      <c r="C676" s="206"/>
      <c r="D676" s="227" t="s">
        <v>148</v>
      </c>
      <c r="E676" s="228" t="s">
        <v>21</v>
      </c>
      <c r="F676" s="229" t="s">
        <v>565</v>
      </c>
      <c r="G676" s="206"/>
      <c r="H676" s="230">
        <v>4.8</v>
      </c>
      <c r="I676" s="211"/>
      <c r="J676" s="206"/>
      <c r="K676" s="206"/>
      <c r="L676" s="212"/>
      <c r="M676" s="213"/>
      <c r="N676" s="214"/>
      <c r="O676" s="214"/>
      <c r="P676" s="214"/>
      <c r="Q676" s="214"/>
      <c r="R676" s="214"/>
      <c r="S676" s="214"/>
      <c r="T676" s="215"/>
      <c r="AT676" s="216" t="s">
        <v>148</v>
      </c>
      <c r="AU676" s="216" t="s">
        <v>146</v>
      </c>
      <c r="AV676" s="11" t="s">
        <v>146</v>
      </c>
      <c r="AW676" s="11" t="s">
        <v>37</v>
      </c>
      <c r="AX676" s="11" t="s">
        <v>74</v>
      </c>
      <c r="AY676" s="216" t="s">
        <v>139</v>
      </c>
    </row>
    <row r="677" spans="2:51" s="14" customFormat="1" ht="13.5">
      <c r="B677" s="253"/>
      <c r="C677" s="254"/>
      <c r="D677" s="227" t="s">
        <v>148</v>
      </c>
      <c r="E677" s="255" t="s">
        <v>21</v>
      </c>
      <c r="F677" s="256" t="s">
        <v>251</v>
      </c>
      <c r="G677" s="254"/>
      <c r="H677" s="257">
        <v>54.9</v>
      </c>
      <c r="I677" s="258"/>
      <c r="J677" s="254"/>
      <c r="K677" s="254"/>
      <c r="L677" s="259"/>
      <c r="M677" s="260"/>
      <c r="N677" s="261"/>
      <c r="O677" s="261"/>
      <c r="P677" s="261"/>
      <c r="Q677" s="261"/>
      <c r="R677" s="261"/>
      <c r="S677" s="261"/>
      <c r="T677" s="262"/>
      <c r="AT677" s="263" t="s">
        <v>148</v>
      </c>
      <c r="AU677" s="263" t="s">
        <v>146</v>
      </c>
      <c r="AV677" s="14" t="s">
        <v>155</v>
      </c>
      <c r="AW677" s="14" t="s">
        <v>37</v>
      </c>
      <c r="AX677" s="14" t="s">
        <v>74</v>
      </c>
      <c r="AY677" s="263" t="s">
        <v>139</v>
      </c>
    </row>
    <row r="678" spans="2:51" s="13" customFormat="1" ht="13.5">
      <c r="B678" s="242"/>
      <c r="C678" s="243"/>
      <c r="D678" s="227" t="s">
        <v>148</v>
      </c>
      <c r="E678" s="244" t="s">
        <v>21</v>
      </c>
      <c r="F678" s="245" t="s">
        <v>252</v>
      </c>
      <c r="G678" s="243"/>
      <c r="H678" s="246" t="s">
        <v>21</v>
      </c>
      <c r="I678" s="247"/>
      <c r="J678" s="243"/>
      <c r="K678" s="243"/>
      <c r="L678" s="248"/>
      <c r="M678" s="249"/>
      <c r="N678" s="250"/>
      <c r="O678" s="250"/>
      <c r="P678" s="250"/>
      <c r="Q678" s="250"/>
      <c r="R678" s="250"/>
      <c r="S678" s="250"/>
      <c r="T678" s="251"/>
      <c r="AT678" s="252" t="s">
        <v>148</v>
      </c>
      <c r="AU678" s="252" t="s">
        <v>146</v>
      </c>
      <c r="AV678" s="13" t="s">
        <v>82</v>
      </c>
      <c r="AW678" s="13" t="s">
        <v>37</v>
      </c>
      <c r="AX678" s="13" t="s">
        <v>74</v>
      </c>
      <c r="AY678" s="252" t="s">
        <v>139</v>
      </c>
    </row>
    <row r="679" spans="2:51" s="11" customFormat="1" ht="13.5">
      <c r="B679" s="205"/>
      <c r="C679" s="206"/>
      <c r="D679" s="227" t="s">
        <v>148</v>
      </c>
      <c r="E679" s="228" t="s">
        <v>21</v>
      </c>
      <c r="F679" s="229" t="s">
        <v>566</v>
      </c>
      <c r="G679" s="206"/>
      <c r="H679" s="230">
        <v>3.6</v>
      </c>
      <c r="I679" s="211"/>
      <c r="J679" s="206"/>
      <c r="K679" s="206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148</v>
      </c>
      <c r="AU679" s="216" t="s">
        <v>146</v>
      </c>
      <c r="AV679" s="11" t="s">
        <v>146</v>
      </c>
      <c r="AW679" s="11" t="s">
        <v>37</v>
      </c>
      <c r="AX679" s="11" t="s">
        <v>74</v>
      </c>
      <c r="AY679" s="216" t="s">
        <v>139</v>
      </c>
    </row>
    <row r="680" spans="2:51" s="11" customFormat="1" ht="13.5">
      <c r="B680" s="205"/>
      <c r="C680" s="206"/>
      <c r="D680" s="227" t="s">
        <v>148</v>
      </c>
      <c r="E680" s="228" t="s">
        <v>21</v>
      </c>
      <c r="F680" s="229" t="s">
        <v>567</v>
      </c>
      <c r="G680" s="206"/>
      <c r="H680" s="230">
        <v>2.5</v>
      </c>
      <c r="I680" s="211"/>
      <c r="J680" s="206"/>
      <c r="K680" s="206"/>
      <c r="L680" s="212"/>
      <c r="M680" s="213"/>
      <c r="N680" s="214"/>
      <c r="O680" s="214"/>
      <c r="P680" s="214"/>
      <c r="Q680" s="214"/>
      <c r="R680" s="214"/>
      <c r="S680" s="214"/>
      <c r="T680" s="215"/>
      <c r="AT680" s="216" t="s">
        <v>148</v>
      </c>
      <c r="AU680" s="216" t="s">
        <v>146</v>
      </c>
      <c r="AV680" s="11" t="s">
        <v>146</v>
      </c>
      <c r="AW680" s="11" t="s">
        <v>37</v>
      </c>
      <c r="AX680" s="11" t="s">
        <v>74</v>
      </c>
      <c r="AY680" s="216" t="s">
        <v>139</v>
      </c>
    </row>
    <row r="681" spans="2:51" s="11" customFormat="1" ht="13.5">
      <c r="B681" s="205"/>
      <c r="C681" s="206"/>
      <c r="D681" s="227" t="s">
        <v>148</v>
      </c>
      <c r="E681" s="228" t="s">
        <v>21</v>
      </c>
      <c r="F681" s="229" t="s">
        <v>568</v>
      </c>
      <c r="G681" s="206"/>
      <c r="H681" s="230">
        <v>14.4</v>
      </c>
      <c r="I681" s="211"/>
      <c r="J681" s="206"/>
      <c r="K681" s="206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148</v>
      </c>
      <c r="AU681" s="216" t="s">
        <v>146</v>
      </c>
      <c r="AV681" s="11" t="s">
        <v>146</v>
      </c>
      <c r="AW681" s="11" t="s">
        <v>37</v>
      </c>
      <c r="AX681" s="11" t="s">
        <v>74</v>
      </c>
      <c r="AY681" s="216" t="s">
        <v>139</v>
      </c>
    </row>
    <row r="682" spans="2:51" s="11" customFormat="1" ht="13.5">
      <c r="B682" s="205"/>
      <c r="C682" s="206"/>
      <c r="D682" s="227" t="s">
        <v>148</v>
      </c>
      <c r="E682" s="228" t="s">
        <v>21</v>
      </c>
      <c r="F682" s="229" t="s">
        <v>569</v>
      </c>
      <c r="G682" s="206"/>
      <c r="H682" s="230">
        <v>38.299999999999997</v>
      </c>
      <c r="I682" s="211"/>
      <c r="J682" s="206"/>
      <c r="K682" s="206"/>
      <c r="L682" s="212"/>
      <c r="M682" s="213"/>
      <c r="N682" s="214"/>
      <c r="O682" s="214"/>
      <c r="P682" s="214"/>
      <c r="Q682" s="214"/>
      <c r="R682" s="214"/>
      <c r="S682" s="214"/>
      <c r="T682" s="215"/>
      <c r="AT682" s="216" t="s">
        <v>148</v>
      </c>
      <c r="AU682" s="216" t="s">
        <v>146</v>
      </c>
      <c r="AV682" s="11" t="s">
        <v>146</v>
      </c>
      <c r="AW682" s="11" t="s">
        <v>37</v>
      </c>
      <c r="AX682" s="11" t="s">
        <v>74</v>
      </c>
      <c r="AY682" s="216" t="s">
        <v>139</v>
      </c>
    </row>
    <row r="683" spans="2:51" s="11" customFormat="1" ht="13.5">
      <c r="B683" s="205"/>
      <c r="C683" s="206"/>
      <c r="D683" s="227" t="s">
        <v>148</v>
      </c>
      <c r="E683" s="228" t="s">
        <v>21</v>
      </c>
      <c r="F683" s="229" t="s">
        <v>570</v>
      </c>
      <c r="G683" s="206"/>
      <c r="H683" s="230">
        <v>5.4</v>
      </c>
      <c r="I683" s="211"/>
      <c r="J683" s="206"/>
      <c r="K683" s="206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148</v>
      </c>
      <c r="AU683" s="216" t="s">
        <v>146</v>
      </c>
      <c r="AV683" s="11" t="s">
        <v>146</v>
      </c>
      <c r="AW683" s="11" t="s">
        <v>37</v>
      </c>
      <c r="AX683" s="11" t="s">
        <v>74</v>
      </c>
      <c r="AY683" s="216" t="s">
        <v>139</v>
      </c>
    </row>
    <row r="684" spans="2:51" s="11" customFormat="1" ht="13.5">
      <c r="B684" s="205"/>
      <c r="C684" s="206"/>
      <c r="D684" s="227" t="s">
        <v>148</v>
      </c>
      <c r="E684" s="228" t="s">
        <v>21</v>
      </c>
      <c r="F684" s="229" t="s">
        <v>571</v>
      </c>
      <c r="G684" s="206"/>
      <c r="H684" s="230">
        <v>5.2</v>
      </c>
      <c r="I684" s="211"/>
      <c r="J684" s="206"/>
      <c r="K684" s="206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148</v>
      </c>
      <c r="AU684" s="216" t="s">
        <v>146</v>
      </c>
      <c r="AV684" s="11" t="s">
        <v>146</v>
      </c>
      <c r="AW684" s="11" t="s">
        <v>37</v>
      </c>
      <c r="AX684" s="11" t="s">
        <v>74</v>
      </c>
      <c r="AY684" s="216" t="s">
        <v>139</v>
      </c>
    </row>
    <row r="685" spans="2:51" s="14" customFormat="1" ht="13.5">
      <c r="B685" s="253"/>
      <c r="C685" s="254"/>
      <c r="D685" s="227" t="s">
        <v>148</v>
      </c>
      <c r="E685" s="255" t="s">
        <v>21</v>
      </c>
      <c r="F685" s="256" t="s">
        <v>251</v>
      </c>
      <c r="G685" s="254"/>
      <c r="H685" s="257">
        <v>69.400000000000006</v>
      </c>
      <c r="I685" s="258"/>
      <c r="J685" s="254"/>
      <c r="K685" s="254"/>
      <c r="L685" s="259"/>
      <c r="M685" s="260"/>
      <c r="N685" s="261"/>
      <c r="O685" s="261"/>
      <c r="P685" s="261"/>
      <c r="Q685" s="261"/>
      <c r="R685" s="261"/>
      <c r="S685" s="261"/>
      <c r="T685" s="262"/>
      <c r="AT685" s="263" t="s">
        <v>148</v>
      </c>
      <c r="AU685" s="263" t="s">
        <v>146</v>
      </c>
      <c r="AV685" s="14" t="s">
        <v>155</v>
      </c>
      <c r="AW685" s="14" t="s">
        <v>37</v>
      </c>
      <c r="AX685" s="14" t="s">
        <v>74</v>
      </c>
      <c r="AY685" s="263" t="s">
        <v>139</v>
      </c>
    </row>
    <row r="686" spans="2:51" s="13" customFormat="1" ht="13.5">
      <c r="B686" s="242"/>
      <c r="C686" s="243"/>
      <c r="D686" s="227" t="s">
        <v>148</v>
      </c>
      <c r="E686" s="244" t="s">
        <v>21</v>
      </c>
      <c r="F686" s="245" t="s">
        <v>265</v>
      </c>
      <c r="G686" s="243"/>
      <c r="H686" s="246" t="s">
        <v>21</v>
      </c>
      <c r="I686" s="247"/>
      <c r="J686" s="243"/>
      <c r="K686" s="243"/>
      <c r="L686" s="248"/>
      <c r="M686" s="249"/>
      <c r="N686" s="250"/>
      <c r="O686" s="250"/>
      <c r="P686" s="250"/>
      <c r="Q686" s="250"/>
      <c r="R686" s="250"/>
      <c r="S686" s="250"/>
      <c r="T686" s="251"/>
      <c r="AT686" s="252" t="s">
        <v>148</v>
      </c>
      <c r="AU686" s="252" t="s">
        <v>146</v>
      </c>
      <c r="AV686" s="13" t="s">
        <v>82</v>
      </c>
      <c r="AW686" s="13" t="s">
        <v>37</v>
      </c>
      <c r="AX686" s="13" t="s">
        <v>74</v>
      </c>
      <c r="AY686" s="252" t="s">
        <v>139</v>
      </c>
    </row>
    <row r="687" spans="2:51" s="11" customFormat="1" ht="13.5">
      <c r="B687" s="205"/>
      <c r="C687" s="206"/>
      <c r="D687" s="227" t="s">
        <v>148</v>
      </c>
      <c r="E687" s="228" t="s">
        <v>21</v>
      </c>
      <c r="F687" s="229" t="s">
        <v>572</v>
      </c>
      <c r="G687" s="206"/>
      <c r="H687" s="230">
        <v>33.6</v>
      </c>
      <c r="I687" s="211"/>
      <c r="J687" s="206"/>
      <c r="K687" s="206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148</v>
      </c>
      <c r="AU687" s="216" t="s">
        <v>146</v>
      </c>
      <c r="AV687" s="11" t="s">
        <v>146</v>
      </c>
      <c r="AW687" s="11" t="s">
        <v>37</v>
      </c>
      <c r="AX687" s="11" t="s">
        <v>74</v>
      </c>
      <c r="AY687" s="216" t="s">
        <v>139</v>
      </c>
    </row>
    <row r="688" spans="2:51" s="11" customFormat="1" ht="13.5">
      <c r="B688" s="205"/>
      <c r="C688" s="206"/>
      <c r="D688" s="227" t="s">
        <v>148</v>
      </c>
      <c r="E688" s="228" t="s">
        <v>21</v>
      </c>
      <c r="F688" s="229" t="s">
        <v>573</v>
      </c>
      <c r="G688" s="206"/>
      <c r="H688" s="230">
        <v>3.5</v>
      </c>
      <c r="I688" s="211"/>
      <c r="J688" s="206"/>
      <c r="K688" s="206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148</v>
      </c>
      <c r="AU688" s="216" t="s">
        <v>146</v>
      </c>
      <c r="AV688" s="11" t="s">
        <v>146</v>
      </c>
      <c r="AW688" s="11" t="s">
        <v>37</v>
      </c>
      <c r="AX688" s="11" t="s">
        <v>74</v>
      </c>
      <c r="AY688" s="216" t="s">
        <v>139</v>
      </c>
    </row>
    <row r="689" spans="2:65" s="11" customFormat="1" ht="13.5">
      <c r="B689" s="205"/>
      <c r="C689" s="206"/>
      <c r="D689" s="227" t="s">
        <v>148</v>
      </c>
      <c r="E689" s="228" t="s">
        <v>21</v>
      </c>
      <c r="F689" s="229" t="s">
        <v>574</v>
      </c>
      <c r="G689" s="206"/>
      <c r="H689" s="230">
        <v>6.7</v>
      </c>
      <c r="I689" s="211"/>
      <c r="J689" s="206"/>
      <c r="K689" s="206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148</v>
      </c>
      <c r="AU689" s="216" t="s">
        <v>146</v>
      </c>
      <c r="AV689" s="11" t="s">
        <v>146</v>
      </c>
      <c r="AW689" s="11" t="s">
        <v>37</v>
      </c>
      <c r="AX689" s="11" t="s">
        <v>74</v>
      </c>
      <c r="AY689" s="216" t="s">
        <v>139</v>
      </c>
    </row>
    <row r="690" spans="2:65" s="11" customFormat="1" ht="13.5">
      <c r="B690" s="205"/>
      <c r="C690" s="206"/>
      <c r="D690" s="227" t="s">
        <v>148</v>
      </c>
      <c r="E690" s="228" t="s">
        <v>21</v>
      </c>
      <c r="F690" s="229" t="s">
        <v>575</v>
      </c>
      <c r="G690" s="206"/>
      <c r="H690" s="230">
        <v>4.8</v>
      </c>
      <c r="I690" s="211"/>
      <c r="J690" s="206"/>
      <c r="K690" s="206"/>
      <c r="L690" s="212"/>
      <c r="M690" s="213"/>
      <c r="N690" s="214"/>
      <c r="O690" s="214"/>
      <c r="P690" s="214"/>
      <c r="Q690" s="214"/>
      <c r="R690" s="214"/>
      <c r="S690" s="214"/>
      <c r="T690" s="215"/>
      <c r="AT690" s="216" t="s">
        <v>148</v>
      </c>
      <c r="AU690" s="216" t="s">
        <v>146</v>
      </c>
      <c r="AV690" s="11" t="s">
        <v>146</v>
      </c>
      <c r="AW690" s="11" t="s">
        <v>37</v>
      </c>
      <c r="AX690" s="11" t="s">
        <v>74</v>
      </c>
      <c r="AY690" s="216" t="s">
        <v>139</v>
      </c>
    </row>
    <row r="691" spans="2:65" s="14" customFormat="1" ht="13.5">
      <c r="B691" s="253"/>
      <c r="C691" s="254"/>
      <c r="D691" s="227" t="s">
        <v>148</v>
      </c>
      <c r="E691" s="255" t="s">
        <v>21</v>
      </c>
      <c r="F691" s="256" t="s">
        <v>251</v>
      </c>
      <c r="G691" s="254"/>
      <c r="H691" s="257">
        <v>48.6</v>
      </c>
      <c r="I691" s="258"/>
      <c r="J691" s="254"/>
      <c r="K691" s="254"/>
      <c r="L691" s="259"/>
      <c r="M691" s="260"/>
      <c r="N691" s="261"/>
      <c r="O691" s="261"/>
      <c r="P691" s="261"/>
      <c r="Q691" s="261"/>
      <c r="R691" s="261"/>
      <c r="S691" s="261"/>
      <c r="T691" s="262"/>
      <c r="AT691" s="263" t="s">
        <v>148</v>
      </c>
      <c r="AU691" s="263" t="s">
        <v>146</v>
      </c>
      <c r="AV691" s="14" t="s">
        <v>155</v>
      </c>
      <c r="AW691" s="14" t="s">
        <v>37</v>
      </c>
      <c r="AX691" s="14" t="s">
        <v>74</v>
      </c>
      <c r="AY691" s="263" t="s">
        <v>139</v>
      </c>
    </row>
    <row r="692" spans="2:65" s="13" customFormat="1" ht="13.5">
      <c r="B692" s="242"/>
      <c r="C692" s="243"/>
      <c r="D692" s="227" t="s">
        <v>148</v>
      </c>
      <c r="E692" s="244" t="s">
        <v>21</v>
      </c>
      <c r="F692" s="245" t="s">
        <v>280</v>
      </c>
      <c r="G692" s="243"/>
      <c r="H692" s="246" t="s">
        <v>21</v>
      </c>
      <c r="I692" s="247"/>
      <c r="J692" s="243"/>
      <c r="K692" s="243"/>
      <c r="L692" s="248"/>
      <c r="M692" s="249"/>
      <c r="N692" s="250"/>
      <c r="O692" s="250"/>
      <c r="P692" s="250"/>
      <c r="Q692" s="250"/>
      <c r="R692" s="250"/>
      <c r="S692" s="250"/>
      <c r="T692" s="251"/>
      <c r="AT692" s="252" t="s">
        <v>148</v>
      </c>
      <c r="AU692" s="252" t="s">
        <v>146</v>
      </c>
      <c r="AV692" s="13" t="s">
        <v>82</v>
      </c>
      <c r="AW692" s="13" t="s">
        <v>37</v>
      </c>
      <c r="AX692" s="13" t="s">
        <v>74</v>
      </c>
      <c r="AY692" s="252" t="s">
        <v>139</v>
      </c>
    </row>
    <row r="693" spans="2:65" s="11" customFormat="1" ht="13.5">
      <c r="B693" s="205"/>
      <c r="C693" s="206"/>
      <c r="D693" s="227" t="s">
        <v>148</v>
      </c>
      <c r="E693" s="228" t="s">
        <v>21</v>
      </c>
      <c r="F693" s="229" t="s">
        <v>576</v>
      </c>
      <c r="G693" s="206"/>
      <c r="H693" s="230">
        <v>11</v>
      </c>
      <c r="I693" s="211"/>
      <c r="J693" s="206"/>
      <c r="K693" s="206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148</v>
      </c>
      <c r="AU693" s="216" t="s">
        <v>146</v>
      </c>
      <c r="AV693" s="11" t="s">
        <v>146</v>
      </c>
      <c r="AW693" s="11" t="s">
        <v>37</v>
      </c>
      <c r="AX693" s="11" t="s">
        <v>74</v>
      </c>
      <c r="AY693" s="216" t="s">
        <v>139</v>
      </c>
    </row>
    <row r="694" spans="2:65" s="11" customFormat="1" ht="13.5">
      <c r="B694" s="205"/>
      <c r="C694" s="206"/>
      <c r="D694" s="227" t="s">
        <v>148</v>
      </c>
      <c r="E694" s="228" t="s">
        <v>21</v>
      </c>
      <c r="F694" s="229" t="s">
        <v>577</v>
      </c>
      <c r="G694" s="206"/>
      <c r="H694" s="230">
        <v>4.3</v>
      </c>
      <c r="I694" s="211"/>
      <c r="J694" s="206"/>
      <c r="K694" s="206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148</v>
      </c>
      <c r="AU694" s="216" t="s">
        <v>146</v>
      </c>
      <c r="AV694" s="11" t="s">
        <v>146</v>
      </c>
      <c r="AW694" s="11" t="s">
        <v>37</v>
      </c>
      <c r="AX694" s="11" t="s">
        <v>74</v>
      </c>
      <c r="AY694" s="216" t="s">
        <v>139</v>
      </c>
    </row>
    <row r="695" spans="2:65" s="11" customFormat="1" ht="13.5">
      <c r="B695" s="205"/>
      <c r="C695" s="206"/>
      <c r="D695" s="227" t="s">
        <v>148</v>
      </c>
      <c r="E695" s="228" t="s">
        <v>21</v>
      </c>
      <c r="F695" s="229" t="s">
        <v>566</v>
      </c>
      <c r="G695" s="206"/>
      <c r="H695" s="230">
        <v>3.6</v>
      </c>
      <c r="I695" s="211"/>
      <c r="J695" s="206"/>
      <c r="K695" s="206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148</v>
      </c>
      <c r="AU695" s="216" t="s">
        <v>146</v>
      </c>
      <c r="AV695" s="11" t="s">
        <v>146</v>
      </c>
      <c r="AW695" s="11" t="s">
        <v>37</v>
      </c>
      <c r="AX695" s="11" t="s">
        <v>74</v>
      </c>
      <c r="AY695" s="216" t="s">
        <v>139</v>
      </c>
    </row>
    <row r="696" spans="2:65" s="11" customFormat="1" ht="13.5">
      <c r="B696" s="205"/>
      <c r="C696" s="206"/>
      <c r="D696" s="227" t="s">
        <v>148</v>
      </c>
      <c r="E696" s="228" t="s">
        <v>21</v>
      </c>
      <c r="F696" s="229" t="s">
        <v>578</v>
      </c>
      <c r="G696" s="206"/>
      <c r="H696" s="230">
        <v>2.6</v>
      </c>
      <c r="I696" s="211"/>
      <c r="J696" s="206"/>
      <c r="K696" s="206"/>
      <c r="L696" s="212"/>
      <c r="M696" s="213"/>
      <c r="N696" s="214"/>
      <c r="O696" s="214"/>
      <c r="P696" s="214"/>
      <c r="Q696" s="214"/>
      <c r="R696" s="214"/>
      <c r="S696" s="214"/>
      <c r="T696" s="215"/>
      <c r="AT696" s="216" t="s">
        <v>148</v>
      </c>
      <c r="AU696" s="216" t="s">
        <v>146</v>
      </c>
      <c r="AV696" s="11" t="s">
        <v>146</v>
      </c>
      <c r="AW696" s="11" t="s">
        <v>37</v>
      </c>
      <c r="AX696" s="11" t="s">
        <v>74</v>
      </c>
      <c r="AY696" s="216" t="s">
        <v>139</v>
      </c>
    </row>
    <row r="697" spans="2:65" s="11" customFormat="1" ht="13.5">
      <c r="B697" s="205"/>
      <c r="C697" s="206"/>
      <c r="D697" s="227" t="s">
        <v>148</v>
      </c>
      <c r="E697" s="228" t="s">
        <v>21</v>
      </c>
      <c r="F697" s="229" t="s">
        <v>579</v>
      </c>
      <c r="G697" s="206"/>
      <c r="H697" s="230">
        <v>7.9</v>
      </c>
      <c r="I697" s="211"/>
      <c r="J697" s="206"/>
      <c r="K697" s="206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148</v>
      </c>
      <c r="AU697" s="216" t="s">
        <v>146</v>
      </c>
      <c r="AV697" s="11" t="s">
        <v>146</v>
      </c>
      <c r="AW697" s="11" t="s">
        <v>37</v>
      </c>
      <c r="AX697" s="11" t="s">
        <v>74</v>
      </c>
      <c r="AY697" s="216" t="s">
        <v>139</v>
      </c>
    </row>
    <row r="698" spans="2:65" s="11" customFormat="1" ht="13.5">
      <c r="B698" s="205"/>
      <c r="C698" s="206"/>
      <c r="D698" s="227" t="s">
        <v>148</v>
      </c>
      <c r="E698" s="228" t="s">
        <v>21</v>
      </c>
      <c r="F698" s="229" t="s">
        <v>580</v>
      </c>
      <c r="G698" s="206"/>
      <c r="H698" s="230">
        <v>12.1</v>
      </c>
      <c r="I698" s="211"/>
      <c r="J698" s="206"/>
      <c r="K698" s="206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148</v>
      </c>
      <c r="AU698" s="216" t="s">
        <v>146</v>
      </c>
      <c r="AV698" s="11" t="s">
        <v>146</v>
      </c>
      <c r="AW698" s="11" t="s">
        <v>37</v>
      </c>
      <c r="AX698" s="11" t="s">
        <v>74</v>
      </c>
      <c r="AY698" s="216" t="s">
        <v>139</v>
      </c>
    </row>
    <row r="699" spans="2:65" s="11" customFormat="1" ht="13.5">
      <c r="B699" s="205"/>
      <c r="C699" s="206"/>
      <c r="D699" s="227" t="s">
        <v>148</v>
      </c>
      <c r="E699" s="228" t="s">
        <v>21</v>
      </c>
      <c r="F699" s="229" t="s">
        <v>581</v>
      </c>
      <c r="G699" s="206"/>
      <c r="H699" s="230">
        <v>12.2</v>
      </c>
      <c r="I699" s="211"/>
      <c r="J699" s="206"/>
      <c r="K699" s="206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148</v>
      </c>
      <c r="AU699" s="216" t="s">
        <v>146</v>
      </c>
      <c r="AV699" s="11" t="s">
        <v>146</v>
      </c>
      <c r="AW699" s="11" t="s">
        <v>37</v>
      </c>
      <c r="AX699" s="11" t="s">
        <v>74</v>
      </c>
      <c r="AY699" s="216" t="s">
        <v>139</v>
      </c>
    </row>
    <row r="700" spans="2:65" s="11" customFormat="1" ht="13.5">
      <c r="B700" s="205"/>
      <c r="C700" s="206"/>
      <c r="D700" s="227" t="s">
        <v>148</v>
      </c>
      <c r="E700" s="228" t="s">
        <v>21</v>
      </c>
      <c r="F700" s="229" t="s">
        <v>582</v>
      </c>
      <c r="G700" s="206"/>
      <c r="H700" s="230">
        <v>4.0999999999999996</v>
      </c>
      <c r="I700" s="211"/>
      <c r="J700" s="206"/>
      <c r="K700" s="206"/>
      <c r="L700" s="212"/>
      <c r="M700" s="213"/>
      <c r="N700" s="214"/>
      <c r="O700" s="214"/>
      <c r="P700" s="214"/>
      <c r="Q700" s="214"/>
      <c r="R700" s="214"/>
      <c r="S700" s="214"/>
      <c r="T700" s="215"/>
      <c r="AT700" s="216" t="s">
        <v>148</v>
      </c>
      <c r="AU700" s="216" t="s">
        <v>146</v>
      </c>
      <c r="AV700" s="11" t="s">
        <v>146</v>
      </c>
      <c r="AW700" s="11" t="s">
        <v>37</v>
      </c>
      <c r="AX700" s="11" t="s">
        <v>74</v>
      </c>
      <c r="AY700" s="216" t="s">
        <v>139</v>
      </c>
    </row>
    <row r="701" spans="2:65" s="11" customFormat="1" ht="13.5">
      <c r="B701" s="205"/>
      <c r="C701" s="206"/>
      <c r="D701" s="227" t="s">
        <v>148</v>
      </c>
      <c r="E701" s="228" t="s">
        <v>21</v>
      </c>
      <c r="F701" s="229" t="s">
        <v>583</v>
      </c>
      <c r="G701" s="206"/>
      <c r="H701" s="230">
        <v>2.4</v>
      </c>
      <c r="I701" s="211"/>
      <c r="J701" s="206"/>
      <c r="K701" s="206"/>
      <c r="L701" s="212"/>
      <c r="M701" s="213"/>
      <c r="N701" s="214"/>
      <c r="O701" s="214"/>
      <c r="P701" s="214"/>
      <c r="Q701" s="214"/>
      <c r="R701" s="214"/>
      <c r="S701" s="214"/>
      <c r="T701" s="215"/>
      <c r="AT701" s="216" t="s">
        <v>148</v>
      </c>
      <c r="AU701" s="216" t="s">
        <v>146</v>
      </c>
      <c r="AV701" s="11" t="s">
        <v>146</v>
      </c>
      <c r="AW701" s="11" t="s">
        <v>37</v>
      </c>
      <c r="AX701" s="11" t="s">
        <v>74</v>
      </c>
      <c r="AY701" s="216" t="s">
        <v>139</v>
      </c>
    </row>
    <row r="702" spans="2:65" s="14" customFormat="1" ht="13.5">
      <c r="B702" s="253"/>
      <c r="C702" s="254"/>
      <c r="D702" s="227" t="s">
        <v>148</v>
      </c>
      <c r="E702" s="255" t="s">
        <v>21</v>
      </c>
      <c r="F702" s="256" t="s">
        <v>251</v>
      </c>
      <c r="G702" s="254"/>
      <c r="H702" s="257">
        <v>60.2</v>
      </c>
      <c r="I702" s="258"/>
      <c r="J702" s="254"/>
      <c r="K702" s="254"/>
      <c r="L702" s="259"/>
      <c r="M702" s="260"/>
      <c r="N702" s="261"/>
      <c r="O702" s="261"/>
      <c r="P702" s="261"/>
      <c r="Q702" s="261"/>
      <c r="R702" s="261"/>
      <c r="S702" s="261"/>
      <c r="T702" s="262"/>
      <c r="AT702" s="263" t="s">
        <v>148</v>
      </c>
      <c r="AU702" s="263" t="s">
        <v>146</v>
      </c>
      <c r="AV702" s="14" t="s">
        <v>155</v>
      </c>
      <c r="AW702" s="14" t="s">
        <v>37</v>
      </c>
      <c r="AX702" s="14" t="s">
        <v>74</v>
      </c>
      <c r="AY702" s="263" t="s">
        <v>139</v>
      </c>
    </row>
    <row r="703" spans="2:65" s="12" customFormat="1" ht="13.5">
      <c r="B703" s="231"/>
      <c r="C703" s="232"/>
      <c r="D703" s="207" t="s">
        <v>148</v>
      </c>
      <c r="E703" s="233" t="s">
        <v>21</v>
      </c>
      <c r="F703" s="234" t="s">
        <v>224</v>
      </c>
      <c r="G703" s="232"/>
      <c r="H703" s="235">
        <v>233.1</v>
      </c>
      <c r="I703" s="236"/>
      <c r="J703" s="232"/>
      <c r="K703" s="232"/>
      <c r="L703" s="237"/>
      <c r="M703" s="238"/>
      <c r="N703" s="239"/>
      <c r="O703" s="239"/>
      <c r="P703" s="239"/>
      <c r="Q703" s="239"/>
      <c r="R703" s="239"/>
      <c r="S703" s="239"/>
      <c r="T703" s="240"/>
      <c r="AT703" s="241" t="s">
        <v>148</v>
      </c>
      <c r="AU703" s="241" t="s">
        <v>146</v>
      </c>
      <c r="AV703" s="12" t="s">
        <v>145</v>
      </c>
      <c r="AW703" s="12" t="s">
        <v>37</v>
      </c>
      <c r="AX703" s="12" t="s">
        <v>82</v>
      </c>
      <c r="AY703" s="241" t="s">
        <v>139</v>
      </c>
    </row>
    <row r="704" spans="2:65" s="1" customFormat="1" ht="22.5" customHeight="1">
      <c r="B704" s="41"/>
      <c r="C704" s="193" t="s">
        <v>584</v>
      </c>
      <c r="D704" s="193" t="s">
        <v>141</v>
      </c>
      <c r="E704" s="194" t="s">
        <v>585</v>
      </c>
      <c r="F704" s="195" t="s">
        <v>586</v>
      </c>
      <c r="G704" s="196" t="s">
        <v>144</v>
      </c>
      <c r="H704" s="197">
        <v>160.792</v>
      </c>
      <c r="I704" s="198"/>
      <c r="J704" s="199">
        <f>ROUND(I704*H704,2)</f>
        <v>0</v>
      </c>
      <c r="K704" s="195" t="s">
        <v>21</v>
      </c>
      <c r="L704" s="61"/>
      <c r="M704" s="200" t="s">
        <v>21</v>
      </c>
      <c r="N704" s="201" t="s">
        <v>46</v>
      </c>
      <c r="O704" s="42"/>
      <c r="P704" s="202">
        <f>O704*H704</f>
        <v>0</v>
      </c>
      <c r="Q704" s="202">
        <v>0</v>
      </c>
      <c r="R704" s="202">
        <f>Q704*H704</f>
        <v>0</v>
      </c>
      <c r="S704" s="202">
        <v>0.108</v>
      </c>
      <c r="T704" s="203">
        <f>S704*H704</f>
        <v>17.365535999999999</v>
      </c>
      <c r="AR704" s="24" t="s">
        <v>145</v>
      </c>
      <c r="AT704" s="24" t="s">
        <v>141</v>
      </c>
      <c r="AU704" s="24" t="s">
        <v>146</v>
      </c>
      <c r="AY704" s="24" t="s">
        <v>139</v>
      </c>
      <c r="BE704" s="204">
        <f>IF(N704="základní",J704,0)</f>
        <v>0</v>
      </c>
      <c r="BF704" s="204">
        <f>IF(N704="snížená",J704,0)</f>
        <v>0</v>
      </c>
      <c r="BG704" s="204">
        <f>IF(N704="zákl. přenesená",J704,0)</f>
        <v>0</v>
      </c>
      <c r="BH704" s="204">
        <f>IF(N704="sníž. přenesená",J704,0)</f>
        <v>0</v>
      </c>
      <c r="BI704" s="204">
        <f>IF(N704="nulová",J704,0)</f>
        <v>0</v>
      </c>
      <c r="BJ704" s="24" t="s">
        <v>146</v>
      </c>
      <c r="BK704" s="204">
        <f>ROUND(I704*H704,2)</f>
        <v>0</v>
      </c>
      <c r="BL704" s="24" t="s">
        <v>145</v>
      </c>
      <c r="BM704" s="24" t="s">
        <v>587</v>
      </c>
    </row>
    <row r="705" spans="2:51" s="13" customFormat="1" ht="13.5">
      <c r="B705" s="242"/>
      <c r="C705" s="243"/>
      <c r="D705" s="227" t="s">
        <v>148</v>
      </c>
      <c r="E705" s="244" t="s">
        <v>21</v>
      </c>
      <c r="F705" s="245" t="s">
        <v>240</v>
      </c>
      <c r="G705" s="243"/>
      <c r="H705" s="246" t="s">
        <v>21</v>
      </c>
      <c r="I705" s="247"/>
      <c r="J705" s="243"/>
      <c r="K705" s="243"/>
      <c r="L705" s="248"/>
      <c r="M705" s="249"/>
      <c r="N705" s="250"/>
      <c r="O705" s="250"/>
      <c r="P705" s="250"/>
      <c r="Q705" s="250"/>
      <c r="R705" s="250"/>
      <c r="S705" s="250"/>
      <c r="T705" s="251"/>
      <c r="AT705" s="252" t="s">
        <v>148</v>
      </c>
      <c r="AU705" s="252" t="s">
        <v>146</v>
      </c>
      <c r="AV705" s="13" t="s">
        <v>82</v>
      </c>
      <c r="AW705" s="13" t="s">
        <v>37</v>
      </c>
      <c r="AX705" s="13" t="s">
        <v>74</v>
      </c>
      <c r="AY705" s="252" t="s">
        <v>139</v>
      </c>
    </row>
    <row r="706" spans="2:51" s="11" customFormat="1" ht="13.5">
      <c r="B706" s="205"/>
      <c r="C706" s="206"/>
      <c r="D706" s="227" t="s">
        <v>148</v>
      </c>
      <c r="E706" s="228" t="s">
        <v>21</v>
      </c>
      <c r="F706" s="229" t="s">
        <v>588</v>
      </c>
      <c r="G706" s="206"/>
      <c r="H706" s="230">
        <v>10.8</v>
      </c>
      <c r="I706" s="211"/>
      <c r="J706" s="206"/>
      <c r="K706" s="206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148</v>
      </c>
      <c r="AU706" s="216" t="s">
        <v>146</v>
      </c>
      <c r="AV706" s="11" t="s">
        <v>146</v>
      </c>
      <c r="AW706" s="11" t="s">
        <v>37</v>
      </c>
      <c r="AX706" s="11" t="s">
        <v>74</v>
      </c>
      <c r="AY706" s="216" t="s">
        <v>139</v>
      </c>
    </row>
    <row r="707" spans="2:51" s="11" customFormat="1" ht="13.5">
      <c r="B707" s="205"/>
      <c r="C707" s="206"/>
      <c r="D707" s="227" t="s">
        <v>148</v>
      </c>
      <c r="E707" s="228" t="s">
        <v>21</v>
      </c>
      <c r="F707" s="229" t="s">
        <v>589</v>
      </c>
      <c r="G707" s="206"/>
      <c r="H707" s="230">
        <v>6</v>
      </c>
      <c r="I707" s="211"/>
      <c r="J707" s="206"/>
      <c r="K707" s="206"/>
      <c r="L707" s="212"/>
      <c r="M707" s="213"/>
      <c r="N707" s="214"/>
      <c r="O707" s="214"/>
      <c r="P707" s="214"/>
      <c r="Q707" s="214"/>
      <c r="R707" s="214"/>
      <c r="S707" s="214"/>
      <c r="T707" s="215"/>
      <c r="AT707" s="216" t="s">
        <v>148</v>
      </c>
      <c r="AU707" s="216" t="s">
        <v>146</v>
      </c>
      <c r="AV707" s="11" t="s">
        <v>146</v>
      </c>
      <c r="AW707" s="11" t="s">
        <v>37</v>
      </c>
      <c r="AX707" s="11" t="s">
        <v>74</v>
      </c>
      <c r="AY707" s="216" t="s">
        <v>139</v>
      </c>
    </row>
    <row r="708" spans="2:51" s="11" customFormat="1" ht="13.5">
      <c r="B708" s="205"/>
      <c r="C708" s="206"/>
      <c r="D708" s="227" t="s">
        <v>148</v>
      </c>
      <c r="E708" s="228" t="s">
        <v>21</v>
      </c>
      <c r="F708" s="229" t="s">
        <v>590</v>
      </c>
      <c r="G708" s="206"/>
      <c r="H708" s="230">
        <v>2.7</v>
      </c>
      <c r="I708" s="211"/>
      <c r="J708" s="206"/>
      <c r="K708" s="206"/>
      <c r="L708" s="212"/>
      <c r="M708" s="213"/>
      <c r="N708" s="214"/>
      <c r="O708" s="214"/>
      <c r="P708" s="214"/>
      <c r="Q708" s="214"/>
      <c r="R708" s="214"/>
      <c r="S708" s="214"/>
      <c r="T708" s="215"/>
      <c r="AT708" s="216" t="s">
        <v>148</v>
      </c>
      <c r="AU708" s="216" t="s">
        <v>146</v>
      </c>
      <c r="AV708" s="11" t="s">
        <v>146</v>
      </c>
      <c r="AW708" s="11" t="s">
        <v>37</v>
      </c>
      <c r="AX708" s="11" t="s">
        <v>74</v>
      </c>
      <c r="AY708" s="216" t="s">
        <v>139</v>
      </c>
    </row>
    <row r="709" spans="2:51" s="11" customFormat="1" ht="13.5">
      <c r="B709" s="205"/>
      <c r="C709" s="206"/>
      <c r="D709" s="227" t="s">
        <v>148</v>
      </c>
      <c r="E709" s="228" t="s">
        <v>21</v>
      </c>
      <c r="F709" s="229" t="s">
        <v>591</v>
      </c>
      <c r="G709" s="206"/>
      <c r="H709" s="230">
        <v>2.16</v>
      </c>
      <c r="I709" s="211"/>
      <c r="J709" s="206"/>
      <c r="K709" s="206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148</v>
      </c>
      <c r="AU709" s="216" t="s">
        <v>146</v>
      </c>
      <c r="AV709" s="11" t="s">
        <v>146</v>
      </c>
      <c r="AW709" s="11" t="s">
        <v>37</v>
      </c>
      <c r="AX709" s="11" t="s">
        <v>74</v>
      </c>
      <c r="AY709" s="216" t="s">
        <v>139</v>
      </c>
    </row>
    <row r="710" spans="2:51" s="11" customFormat="1" ht="13.5">
      <c r="B710" s="205"/>
      <c r="C710" s="206"/>
      <c r="D710" s="227" t="s">
        <v>148</v>
      </c>
      <c r="E710" s="228" t="s">
        <v>21</v>
      </c>
      <c r="F710" s="229" t="s">
        <v>592</v>
      </c>
      <c r="G710" s="206"/>
      <c r="H710" s="230">
        <v>1.26</v>
      </c>
      <c r="I710" s="211"/>
      <c r="J710" s="206"/>
      <c r="K710" s="206"/>
      <c r="L710" s="212"/>
      <c r="M710" s="213"/>
      <c r="N710" s="214"/>
      <c r="O710" s="214"/>
      <c r="P710" s="214"/>
      <c r="Q710" s="214"/>
      <c r="R710" s="214"/>
      <c r="S710" s="214"/>
      <c r="T710" s="215"/>
      <c r="AT710" s="216" t="s">
        <v>148</v>
      </c>
      <c r="AU710" s="216" t="s">
        <v>146</v>
      </c>
      <c r="AV710" s="11" t="s">
        <v>146</v>
      </c>
      <c r="AW710" s="11" t="s">
        <v>37</v>
      </c>
      <c r="AX710" s="11" t="s">
        <v>74</v>
      </c>
      <c r="AY710" s="216" t="s">
        <v>139</v>
      </c>
    </row>
    <row r="711" spans="2:51" s="11" customFormat="1" ht="13.5">
      <c r="B711" s="205"/>
      <c r="C711" s="206"/>
      <c r="D711" s="227" t="s">
        <v>148</v>
      </c>
      <c r="E711" s="228" t="s">
        <v>21</v>
      </c>
      <c r="F711" s="229" t="s">
        <v>593</v>
      </c>
      <c r="G711" s="206"/>
      <c r="H711" s="230">
        <v>2.6</v>
      </c>
      <c r="I711" s="211"/>
      <c r="J711" s="206"/>
      <c r="K711" s="206"/>
      <c r="L711" s="212"/>
      <c r="M711" s="213"/>
      <c r="N711" s="214"/>
      <c r="O711" s="214"/>
      <c r="P711" s="214"/>
      <c r="Q711" s="214"/>
      <c r="R711" s="214"/>
      <c r="S711" s="214"/>
      <c r="T711" s="215"/>
      <c r="AT711" s="216" t="s">
        <v>148</v>
      </c>
      <c r="AU711" s="216" t="s">
        <v>146</v>
      </c>
      <c r="AV711" s="11" t="s">
        <v>146</v>
      </c>
      <c r="AW711" s="11" t="s">
        <v>37</v>
      </c>
      <c r="AX711" s="11" t="s">
        <v>74</v>
      </c>
      <c r="AY711" s="216" t="s">
        <v>139</v>
      </c>
    </row>
    <row r="712" spans="2:51" s="11" customFormat="1" ht="13.5">
      <c r="B712" s="205"/>
      <c r="C712" s="206"/>
      <c r="D712" s="227" t="s">
        <v>148</v>
      </c>
      <c r="E712" s="228" t="s">
        <v>21</v>
      </c>
      <c r="F712" s="229" t="s">
        <v>594</v>
      </c>
      <c r="G712" s="206"/>
      <c r="H712" s="230">
        <v>2.72</v>
      </c>
      <c r="I712" s="211"/>
      <c r="J712" s="206"/>
      <c r="K712" s="206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148</v>
      </c>
      <c r="AU712" s="216" t="s">
        <v>146</v>
      </c>
      <c r="AV712" s="11" t="s">
        <v>146</v>
      </c>
      <c r="AW712" s="11" t="s">
        <v>37</v>
      </c>
      <c r="AX712" s="11" t="s">
        <v>74</v>
      </c>
      <c r="AY712" s="216" t="s">
        <v>139</v>
      </c>
    </row>
    <row r="713" spans="2:51" s="11" customFormat="1" ht="13.5">
      <c r="B713" s="205"/>
      <c r="C713" s="206"/>
      <c r="D713" s="227" t="s">
        <v>148</v>
      </c>
      <c r="E713" s="228" t="s">
        <v>21</v>
      </c>
      <c r="F713" s="229" t="s">
        <v>595</v>
      </c>
      <c r="G713" s="206"/>
      <c r="H713" s="230">
        <v>4.4000000000000004</v>
      </c>
      <c r="I713" s="211"/>
      <c r="J713" s="206"/>
      <c r="K713" s="206"/>
      <c r="L713" s="212"/>
      <c r="M713" s="213"/>
      <c r="N713" s="214"/>
      <c r="O713" s="214"/>
      <c r="P713" s="214"/>
      <c r="Q713" s="214"/>
      <c r="R713" s="214"/>
      <c r="S713" s="214"/>
      <c r="T713" s="215"/>
      <c r="AT713" s="216" t="s">
        <v>148</v>
      </c>
      <c r="AU713" s="216" t="s">
        <v>146</v>
      </c>
      <c r="AV713" s="11" t="s">
        <v>146</v>
      </c>
      <c r="AW713" s="11" t="s">
        <v>37</v>
      </c>
      <c r="AX713" s="11" t="s">
        <v>74</v>
      </c>
      <c r="AY713" s="216" t="s">
        <v>139</v>
      </c>
    </row>
    <row r="714" spans="2:51" s="11" customFormat="1" ht="13.5">
      <c r="B714" s="205"/>
      <c r="C714" s="206"/>
      <c r="D714" s="227" t="s">
        <v>148</v>
      </c>
      <c r="E714" s="228" t="s">
        <v>21</v>
      </c>
      <c r="F714" s="229" t="s">
        <v>596</v>
      </c>
      <c r="G714" s="206"/>
      <c r="H714" s="230">
        <v>5.44</v>
      </c>
      <c r="I714" s="211"/>
      <c r="J714" s="206"/>
      <c r="K714" s="206"/>
      <c r="L714" s="212"/>
      <c r="M714" s="213"/>
      <c r="N714" s="214"/>
      <c r="O714" s="214"/>
      <c r="P714" s="214"/>
      <c r="Q714" s="214"/>
      <c r="R714" s="214"/>
      <c r="S714" s="214"/>
      <c r="T714" s="215"/>
      <c r="AT714" s="216" t="s">
        <v>148</v>
      </c>
      <c r="AU714" s="216" t="s">
        <v>146</v>
      </c>
      <c r="AV714" s="11" t="s">
        <v>146</v>
      </c>
      <c r="AW714" s="11" t="s">
        <v>37</v>
      </c>
      <c r="AX714" s="11" t="s">
        <v>74</v>
      </c>
      <c r="AY714" s="216" t="s">
        <v>139</v>
      </c>
    </row>
    <row r="715" spans="2:51" s="14" customFormat="1" ht="13.5">
      <c r="B715" s="253"/>
      <c r="C715" s="254"/>
      <c r="D715" s="227" t="s">
        <v>148</v>
      </c>
      <c r="E715" s="255" t="s">
        <v>21</v>
      </c>
      <c r="F715" s="256" t="s">
        <v>251</v>
      </c>
      <c r="G715" s="254"/>
      <c r="H715" s="257">
        <v>38.08</v>
      </c>
      <c r="I715" s="258"/>
      <c r="J715" s="254"/>
      <c r="K715" s="254"/>
      <c r="L715" s="259"/>
      <c r="M715" s="260"/>
      <c r="N715" s="261"/>
      <c r="O715" s="261"/>
      <c r="P715" s="261"/>
      <c r="Q715" s="261"/>
      <c r="R715" s="261"/>
      <c r="S715" s="261"/>
      <c r="T715" s="262"/>
      <c r="AT715" s="263" t="s">
        <v>148</v>
      </c>
      <c r="AU715" s="263" t="s">
        <v>146</v>
      </c>
      <c r="AV715" s="14" t="s">
        <v>155</v>
      </c>
      <c r="AW715" s="14" t="s">
        <v>37</v>
      </c>
      <c r="AX715" s="14" t="s">
        <v>74</v>
      </c>
      <c r="AY715" s="263" t="s">
        <v>139</v>
      </c>
    </row>
    <row r="716" spans="2:51" s="13" customFormat="1" ht="13.5">
      <c r="B716" s="242"/>
      <c r="C716" s="243"/>
      <c r="D716" s="227" t="s">
        <v>148</v>
      </c>
      <c r="E716" s="244" t="s">
        <v>21</v>
      </c>
      <c r="F716" s="245" t="s">
        <v>252</v>
      </c>
      <c r="G716" s="243"/>
      <c r="H716" s="246" t="s">
        <v>21</v>
      </c>
      <c r="I716" s="247"/>
      <c r="J716" s="243"/>
      <c r="K716" s="243"/>
      <c r="L716" s="248"/>
      <c r="M716" s="249"/>
      <c r="N716" s="250"/>
      <c r="O716" s="250"/>
      <c r="P716" s="250"/>
      <c r="Q716" s="250"/>
      <c r="R716" s="250"/>
      <c r="S716" s="250"/>
      <c r="T716" s="251"/>
      <c r="AT716" s="252" t="s">
        <v>148</v>
      </c>
      <c r="AU716" s="252" t="s">
        <v>146</v>
      </c>
      <c r="AV716" s="13" t="s">
        <v>82</v>
      </c>
      <c r="AW716" s="13" t="s">
        <v>37</v>
      </c>
      <c r="AX716" s="13" t="s">
        <v>74</v>
      </c>
      <c r="AY716" s="252" t="s">
        <v>139</v>
      </c>
    </row>
    <row r="717" spans="2:51" s="11" customFormat="1" ht="13.5">
      <c r="B717" s="205"/>
      <c r="C717" s="206"/>
      <c r="D717" s="227" t="s">
        <v>148</v>
      </c>
      <c r="E717" s="228" t="s">
        <v>21</v>
      </c>
      <c r="F717" s="229" t="s">
        <v>597</v>
      </c>
      <c r="G717" s="206"/>
      <c r="H717" s="230">
        <v>11.04</v>
      </c>
      <c r="I717" s="211"/>
      <c r="J717" s="206"/>
      <c r="K717" s="206"/>
      <c r="L717" s="212"/>
      <c r="M717" s="213"/>
      <c r="N717" s="214"/>
      <c r="O717" s="214"/>
      <c r="P717" s="214"/>
      <c r="Q717" s="214"/>
      <c r="R717" s="214"/>
      <c r="S717" s="214"/>
      <c r="T717" s="215"/>
      <c r="AT717" s="216" t="s">
        <v>148</v>
      </c>
      <c r="AU717" s="216" t="s">
        <v>146</v>
      </c>
      <c r="AV717" s="11" t="s">
        <v>146</v>
      </c>
      <c r="AW717" s="11" t="s">
        <v>37</v>
      </c>
      <c r="AX717" s="11" t="s">
        <v>74</v>
      </c>
      <c r="AY717" s="216" t="s">
        <v>139</v>
      </c>
    </row>
    <row r="718" spans="2:51" s="11" customFormat="1" ht="13.5">
      <c r="B718" s="205"/>
      <c r="C718" s="206"/>
      <c r="D718" s="227" t="s">
        <v>148</v>
      </c>
      <c r="E718" s="228" t="s">
        <v>21</v>
      </c>
      <c r="F718" s="229" t="s">
        <v>598</v>
      </c>
      <c r="G718" s="206"/>
      <c r="H718" s="230">
        <v>7.88</v>
      </c>
      <c r="I718" s="211"/>
      <c r="J718" s="206"/>
      <c r="K718" s="206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148</v>
      </c>
      <c r="AU718" s="216" t="s">
        <v>146</v>
      </c>
      <c r="AV718" s="11" t="s">
        <v>146</v>
      </c>
      <c r="AW718" s="11" t="s">
        <v>37</v>
      </c>
      <c r="AX718" s="11" t="s">
        <v>74</v>
      </c>
      <c r="AY718" s="216" t="s">
        <v>139</v>
      </c>
    </row>
    <row r="719" spans="2:51" s="11" customFormat="1" ht="13.5">
      <c r="B719" s="205"/>
      <c r="C719" s="206"/>
      <c r="D719" s="227" t="s">
        <v>148</v>
      </c>
      <c r="E719" s="228" t="s">
        <v>21</v>
      </c>
      <c r="F719" s="229" t="s">
        <v>599</v>
      </c>
      <c r="G719" s="206"/>
      <c r="H719" s="230">
        <v>2.16</v>
      </c>
      <c r="I719" s="211"/>
      <c r="J719" s="206"/>
      <c r="K719" s="206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148</v>
      </c>
      <c r="AU719" s="216" t="s">
        <v>146</v>
      </c>
      <c r="AV719" s="11" t="s">
        <v>146</v>
      </c>
      <c r="AW719" s="11" t="s">
        <v>37</v>
      </c>
      <c r="AX719" s="11" t="s">
        <v>74</v>
      </c>
      <c r="AY719" s="216" t="s">
        <v>139</v>
      </c>
    </row>
    <row r="720" spans="2:51" s="11" customFormat="1" ht="13.5">
      <c r="B720" s="205"/>
      <c r="C720" s="206"/>
      <c r="D720" s="227" t="s">
        <v>148</v>
      </c>
      <c r="E720" s="228" t="s">
        <v>21</v>
      </c>
      <c r="F720" s="229" t="s">
        <v>600</v>
      </c>
      <c r="G720" s="206"/>
      <c r="H720" s="230">
        <v>3.48</v>
      </c>
      <c r="I720" s="211"/>
      <c r="J720" s="206"/>
      <c r="K720" s="206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148</v>
      </c>
      <c r="AU720" s="216" t="s">
        <v>146</v>
      </c>
      <c r="AV720" s="11" t="s">
        <v>146</v>
      </c>
      <c r="AW720" s="11" t="s">
        <v>37</v>
      </c>
      <c r="AX720" s="11" t="s">
        <v>74</v>
      </c>
      <c r="AY720" s="216" t="s">
        <v>139</v>
      </c>
    </row>
    <row r="721" spans="2:51" s="11" customFormat="1" ht="13.5">
      <c r="B721" s="205"/>
      <c r="C721" s="206"/>
      <c r="D721" s="227" t="s">
        <v>148</v>
      </c>
      <c r="E721" s="228" t="s">
        <v>21</v>
      </c>
      <c r="F721" s="229" t="s">
        <v>596</v>
      </c>
      <c r="G721" s="206"/>
      <c r="H721" s="230">
        <v>5.44</v>
      </c>
      <c r="I721" s="211"/>
      <c r="J721" s="206"/>
      <c r="K721" s="206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148</v>
      </c>
      <c r="AU721" s="216" t="s">
        <v>146</v>
      </c>
      <c r="AV721" s="11" t="s">
        <v>146</v>
      </c>
      <c r="AW721" s="11" t="s">
        <v>37</v>
      </c>
      <c r="AX721" s="11" t="s">
        <v>74</v>
      </c>
      <c r="AY721" s="216" t="s">
        <v>139</v>
      </c>
    </row>
    <row r="722" spans="2:51" s="11" customFormat="1" ht="13.5">
      <c r="B722" s="205"/>
      <c r="C722" s="206"/>
      <c r="D722" s="227" t="s">
        <v>148</v>
      </c>
      <c r="E722" s="228" t="s">
        <v>21</v>
      </c>
      <c r="F722" s="229" t="s">
        <v>601</v>
      </c>
      <c r="G722" s="206"/>
      <c r="H722" s="230">
        <v>6.5</v>
      </c>
      <c r="I722" s="211"/>
      <c r="J722" s="206"/>
      <c r="K722" s="206"/>
      <c r="L722" s="212"/>
      <c r="M722" s="213"/>
      <c r="N722" s="214"/>
      <c r="O722" s="214"/>
      <c r="P722" s="214"/>
      <c r="Q722" s="214"/>
      <c r="R722" s="214"/>
      <c r="S722" s="214"/>
      <c r="T722" s="215"/>
      <c r="AT722" s="216" t="s">
        <v>148</v>
      </c>
      <c r="AU722" s="216" t="s">
        <v>146</v>
      </c>
      <c r="AV722" s="11" t="s">
        <v>146</v>
      </c>
      <c r="AW722" s="11" t="s">
        <v>37</v>
      </c>
      <c r="AX722" s="11" t="s">
        <v>74</v>
      </c>
      <c r="AY722" s="216" t="s">
        <v>139</v>
      </c>
    </row>
    <row r="723" spans="2:51" s="11" customFormat="1" ht="13.5">
      <c r="B723" s="205"/>
      <c r="C723" s="206"/>
      <c r="D723" s="227" t="s">
        <v>148</v>
      </c>
      <c r="E723" s="228" t="s">
        <v>21</v>
      </c>
      <c r="F723" s="229" t="s">
        <v>602</v>
      </c>
      <c r="G723" s="206"/>
      <c r="H723" s="230">
        <v>1.59</v>
      </c>
      <c r="I723" s="211"/>
      <c r="J723" s="206"/>
      <c r="K723" s="206"/>
      <c r="L723" s="212"/>
      <c r="M723" s="213"/>
      <c r="N723" s="214"/>
      <c r="O723" s="214"/>
      <c r="P723" s="214"/>
      <c r="Q723" s="214"/>
      <c r="R723" s="214"/>
      <c r="S723" s="214"/>
      <c r="T723" s="215"/>
      <c r="AT723" s="216" t="s">
        <v>148</v>
      </c>
      <c r="AU723" s="216" t="s">
        <v>146</v>
      </c>
      <c r="AV723" s="11" t="s">
        <v>146</v>
      </c>
      <c r="AW723" s="11" t="s">
        <v>37</v>
      </c>
      <c r="AX723" s="11" t="s">
        <v>74</v>
      </c>
      <c r="AY723" s="216" t="s">
        <v>139</v>
      </c>
    </row>
    <row r="724" spans="2:51" s="11" customFormat="1" ht="13.5">
      <c r="B724" s="205"/>
      <c r="C724" s="206"/>
      <c r="D724" s="227" t="s">
        <v>148</v>
      </c>
      <c r="E724" s="228" t="s">
        <v>21</v>
      </c>
      <c r="F724" s="229" t="s">
        <v>603</v>
      </c>
      <c r="G724" s="206"/>
      <c r="H724" s="230">
        <v>1.92</v>
      </c>
      <c r="I724" s="211"/>
      <c r="J724" s="206"/>
      <c r="K724" s="206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148</v>
      </c>
      <c r="AU724" s="216" t="s">
        <v>146</v>
      </c>
      <c r="AV724" s="11" t="s">
        <v>146</v>
      </c>
      <c r="AW724" s="11" t="s">
        <v>37</v>
      </c>
      <c r="AX724" s="11" t="s">
        <v>74</v>
      </c>
      <c r="AY724" s="216" t="s">
        <v>139</v>
      </c>
    </row>
    <row r="725" spans="2:51" s="11" customFormat="1" ht="13.5">
      <c r="B725" s="205"/>
      <c r="C725" s="206"/>
      <c r="D725" s="227" t="s">
        <v>148</v>
      </c>
      <c r="E725" s="228" t="s">
        <v>21</v>
      </c>
      <c r="F725" s="229" t="s">
        <v>604</v>
      </c>
      <c r="G725" s="206"/>
      <c r="H725" s="230">
        <v>2.6</v>
      </c>
      <c r="I725" s="211"/>
      <c r="J725" s="206"/>
      <c r="K725" s="206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148</v>
      </c>
      <c r="AU725" s="216" t="s">
        <v>146</v>
      </c>
      <c r="AV725" s="11" t="s">
        <v>146</v>
      </c>
      <c r="AW725" s="11" t="s">
        <v>37</v>
      </c>
      <c r="AX725" s="11" t="s">
        <v>74</v>
      </c>
      <c r="AY725" s="216" t="s">
        <v>139</v>
      </c>
    </row>
    <row r="726" spans="2:51" s="11" customFormat="1" ht="13.5">
      <c r="B726" s="205"/>
      <c r="C726" s="206"/>
      <c r="D726" s="227" t="s">
        <v>148</v>
      </c>
      <c r="E726" s="228" t="s">
        <v>21</v>
      </c>
      <c r="F726" s="229" t="s">
        <v>605</v>
      </c>
      <c r="G726" s="206"/>
      <c r="H726" s="230">
        <v>3</v>
      </c>
      <c r="I726" s="211"/>
      <c r="J726" s="206"/>
      <c r="K726" s="206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148</v>
      </c>
      <c r="AU726" s="216" t="s">
        <v>146</v>
      </c>
      <c r="AV726" s="11" t="s">
        <v>146</v>
      </c>
      <c r="AW726" s="11" t="s">
        <v>37</v>
      </c>
      <c r="AX726" s="11" t="s">
        <v>74</v>
      </c>
      <c r="AY726" s="216" t="s">
        <v>139</v>
      </c>
    </row>
    <row r="727" spans="2:51" s="11" customFormat="1" ht="13.5">
      <c r="B727" s="205"/>
      <c r="C727" s="206"/>
      <c r="D727" s="227" t="s">
        <v>148</v>
      </c>
      <c r="E727" s="228" t="s">
        <v>21</v>
      </c>
      <c r="F727" s="229" t="s">
        <v>606</v>
      </c>
      <c r="G727" s="206"/>
      <c r="H727" s="230">
        <v>1.34</v>
      </c>
      <c r="I727" s="211"/>
      <c r="J727" s="206"/>
      <c r="K727" s="206"/>
      <c r="L727" s="212"/>
      <c r="M727" s="213"/>
      <c r="N727" s="214"/>
      <c r="O727" s="214"/>
      <c r="P727" s="214"/>
      <c r="Q727" s="214"/>
      <c r="R727" s="214"/>
      <c r="S727" s="214"/>
      <c r="T727" s="215"/>
      <c r="AT727" s="216" t="s">
        <v>148</v>
      </c>
      <c r="AU727" s="216" t="s">
        <v>146</v>
      </c>
      <c r="AV727" s="11" t="s">
        <v>146</v>
      </c>
      <c r="AW727" s="11" t="s">
        <v>37</v>
      </c>
      <c r="AX727" s="11" t="s">
        <v>74</v>
      </c>
      <c r="AY727" s="216" t="s">
        <v>139</v>
      </c>
    </row>
    <row r="728" spans="2:51" s="11" customFormat="1" ht="13.5">
      <c r="B728" s="205"/>
      <c r="C728" s="206"/>
      <c r="D728" s="227" t="s">
        <v>148</v>
      </c>
      <c r="E728" s="228" t="s">
        <v>21</v>
      </c>
      <c r="F728" s="229" t="s">
        <v>607</v>
      </c>
      <c r="G728" s="206"/>
      <c r="H728" s="230">
        <v>2.2799999999999998</v>
      </c>
      <c r="I728" s="211"/>
      <c r="J728" s="206"/>
      <c r="K728" s="206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148</v>
      </c>
      <c r="AU728" s="216" t="s">
        <v>146</v>
      </c>
      <c r="AV728" s="11" t="s">
        <v>146</v>
      </c>
      <c r="AW728" s="11" t="s">
        <v>37</v>
      </c>
      <c r="AX728" s="11" t="s">
        <v>74</v>
      </c>
      <c r="AY728" s="216" t="s">
        <v>139</v>
      </c>
    </row>
    <row r="729" spans="2:51" s="14" customFormat="1" ht="13.5">
      <c r="B729" s="253"/>
      <c r="C729" s="254"/>
      <c r="D729" s="227" t="s">
        <v>148</v>
      </c>
      <c r="E729" s="255" t="s">
        <v>21</v>
      </c>
      <c r="F729" s="256" t="s">
        <v>251</v>
      </c>
      <c r="G729" s="254"/>
      <c r="H729" s="257">
        <v>49.23</v>
      </c>
      <c r="I729" s="258"/>
      <c r="J729" s="254"/>
      <c r="K729" s="254"/>
      <c r="L729" s="259"/>
      <c r="M729" s="260"/>
      <c r="N729" s="261"/>
      <c r="O729" s="261"/>
      <c r="P729" s="261"/>
      <c r="Q729" s="261"/>
      <c r="R729" s="261"/>
      <c r="S729" s="261"/>
      <c r="T729" s="262"/>
      <c r="AT729" s="263" t="s">
        <v>148</v>
      </c>
      <c r="AU729" s="263" t="s">
        <v>146</v>
      </c>
      <c r="AV729" s="14" t="s">
        <v>155</v>
      </c>
      <c r="AW729" s="14" t="s">
        <v>37</v>
      </c>
      <c r="AX729" s="14" t="s">
        <v>74</v>
      </c>
      <c r="AY729" s="263" t="s">
        <v>139</v>
      </c>
    </row>
    <row r="730" spans="2:51" s="13" customFormat="1" ht="13.5">
      <c r="B730" s="242"/>
      <c r="C730" s="243"/>
      <c r="D730" s="227" t="s">
        <v>148</v>
      </c>
      <c r="E730" s="244" t="s">
        <v>21</v>
      </c>
      <c r="F730" s="245" t="s">
        <v>265</v>
      </c>
      <c r="G730" s="243"/>
      <c r="H730" s="246" t="s">
        <v>21</v>
      </c>
      <c r="I730" s="247"/>
      <c r="J730" s="243"/>
      <c r="K730" s="243"/>
      <c r="L730" s="248"/>
      <c r="M730" s="249"/>
      <c r="N730" s="250"/>
      <c r="O730" s="250"/>
      <c r="P730" s="250"/>
      <c r="Q730" s="250"/>
      <c r="R730" s="250"/>
      <c r="S730" s="250"/>
      <c r="T730" s="251"/>
      <c r="AT730" s="252" t="s">
        <v>148</v>
      </c>
      <c r="AU730" s="252" t="s">
        <v>146</v>
      </c>
      <c r="AV730" s="13" t="s">
        <v>82</v>
      </c>
      <c r="AW730" s="13" t="s">
        <v>37</v>
      </c>
      <c r="AX730" s="13" t="s">
        <v>74</v>
      </c>
      <c r="AY730" s="252" t="s">
        <v>139</v>
      </c>
    </row>
    <row r="731" spans="2:51" s="11" customFormat="1" ht="13.5">
      <c r="B731" s="205"/>
      <c r="C731" s="206"/>
      <c r="D731" s="227" t="s">
        <v>148</v>
      </c>
      <c r="E731" s="228" t="s">
        <v>21</v>
      </c>
      <c r="F731" s="229" t="s">
        <v>608</v>
      </c>
      <c r="G731" s="206"/>
      <c r="H731" s="230">
        <v>6.96</v>
      </c>
      <c r="I731" s="211"/>
      <c r="J731" s="206"/>
      <c r="K731" s="206"/>
      <c r="L731" s="212"/>
      <c r="M731" s="213"/>
      <c r="N731" s="214"/>
      <c r="O731" s="214"/>
      <c r="P731" s="214"/>
      <c r="Q731" s="214"/>
      <c r="R731" s="214"/>
      <c r="S731" s="214"/>
      <c r="T731" s="215"/>
      <c r="AT731" s="216" t="s">
        <v>148</v>
      </c>
      <c r="AU731" s="216" t="s">
        <v>146</v>
      </c>
      <c r="AV731" s="11" t="s">
        <v>146</v>
      </c>
      <c r="AW731" s="11" t="s">
        <v>37</v>
      </c>
      <c r="AX731" s="11" t="s">
        <v>74</v>
      </c>
      <c r="AY731" s="216" t="s">
        <v>139</v>
      </c>
    </row>
    <row r="732" spans="2:51" s="11" customFormat="1" ht="13.5">
      <c r="B732" s="205"/>
      <c r="C732" s="206"/>
      <c r="D732" s="227" t="s">
        <v>148</v>
      </c>
      <c r="E732" s="228" t="s">
        <v>21</v>
      </c>
      <c r="F732" s="229" t="s">
        <v>589</v>
      </c>
      <c r="G732" s="206"/>
      <c r="H732" s="230">
        <v>6</v>
      </c>
      <c r="I732" s="211"/>
      <c r="J732" s="206"/>
      <c r="K732" s="206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148</v>
      </c>
      <c r="AU732" s="216" t="s">
        <v>146</v>
      </c>
      <c r="AV732" s="11" t="s">
        <v>146</v>
      </c>
      <c r="AW732" s="11" t="s">
        <v>37</v>
      </c>
      <c r="AX732" s="11" t="s">
        <v>74</v>
      </c>
      <c r="AY732" s="216" t="s">
        <v>139</v>
      </c>
    </row>
    <row r="733" spans="2:51" s="11" customFormat="1" ht="13.5">
      <c r="B733" s="205"/>
      <c r="C733" s="206"/>
      <c r="D733" s="227" t="s">
        <v>148</v>
      </c>
      <c r="E733" s="228" t="s">
        <v>21</v>
      </c>
      <c r="F733" s="229" t="s">
        <v>609</v>
      </c>
      <c r="G733" s="206"/>
      <c r="H733" s="230">
        <v>5.4</v>
      </c>
      <c r="I733" s="211"/>
      <c r="J733" s="206"/>
      <c r="K733" s="206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148</v>
      </c>
      <c r="AU733" s="216" t="s">
        <v>146</v>
      </c>
      <c r="AV733" s="11" t="s">
        <v>146</v>
      </c>
      <c r="AW733" s="11" t="s">
        <v>37</v>
      </c>
      <c r="AX733" s="11" t="s">
        <v>74</v>
      </c>
      <c r="AY733" s="216" t="s">
        <v>139</v>
      </c>
    </row>
    <row r="734" spans="2:51" s="11" customFormat="1" ht="13.5">
      <c r="B734" s="205"/>
      <c r="C734" s="206"/>
      <c r="D734" s="227" t="s">
        <v>148</v>
      </c>
      <c r="E734" s="228" t="s">
        <v>21</v>
      </c>
      <c r="F734" s="229" t="s">
        <v>610</v>
      </c>
      <c r="G734" s="206"/>
      <c r="H734" s="230">
        <v>2.52</v>
      </c>
      <c r="I734" s="211"/>
      <c r="J734" s="206"/>
      <c r="K734" s="206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148</v>
      </c>
      <c r="AU734" s="216" t="s">
        <v>146</v>
      </c>
      <c r="AV734" s="11" t="s">
        <v>146</v>
      </c>
      <c r="AW734" s="11" t="s">
        <v>37</v>
      </c>
      <c r="AX734" s="11" t="s">
        <v>74</v>
      </c>
      <c r="AY734" s="216" t="s">
        <v>139</v>
      </c>
    </row>
    <row r="735" spans="2:51" s="11" customFormat="1" ht="13.5">
      <c r="B735" s="205"/>
      <c r="C735" s="206"/>
      <c r="D735" s="227" t="s">
        <v>148</v>
      </c>
      <c r="E735" s="228" t="s">
        <v>21</v>
      </c>
      <c r="F735" s="229" t="s">
        <v>611</v>
      </c>
      <c r="G735" s="206"/>
      <c r="H735" s="230">
        <v>3.36</v>
      </c>
      <c r="I735" s="211"/>
      <c r="J735" s="206"/>
      <c r="K735" s="206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148</v>
      </c>
      <c r="AU735" s="216" t="s">
        <v>146</v>
      </c>
      <c r="AV735" s="11" t="s">
        <v>146</v>
      </c>
      <c r="AW735" s="11" t="s">
        <v>37</v>
      </c>
      <c r="AX735" s="11" t="s">
        <v>74</v>
      </c>
      <c r="AY735" s="216" t="s">
        <v>139</v>
      </c>
    </row>
    <row r="736" spans="2:51" s="11" customFormat="1" ht="13.5">
      <c r="B736" s="205"/>
      <c r="C736" s="206"/>
      <c r="D736" s="227" t="s">
        <v>148</v>
      </c>
      <c r="E736" s="228" t="s">
        <v>21</v>
      </c>
      <c r="F736" s="229" t="s">
        <v>612</v>
      </c>
      <c r="G736" s="206"/>
      <c r="H736" s="230">
        <v>1.3</v>
      </c>
      <c r="I736" s="211"/>
      <c r="J736" s="206"/>
      <c r="K736" s="206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148</v>
      </c>
      <c r="AU736" s="216" t="s">
        <v>146</v>
      </c>
      <c r="AV736" s="11" t="s">
        <v>146</v>
      </c>
      <c r="AW736" s="11" t="s">
        <v>37</v>
      </c>
      <c r="AX736" s="11" t="s">
        <v>74</v>
      </c>
      <c r="AY736" s="216" t="s">
        <v>139</v>
      </c>
    </row>
    <row r="737" spans="2:51" s="11" customFormat="1" ht="13.5">
      <c r="B737" s="205"/>
      <c r="C737" s="206"/>
      <c r="D737" s="227" t="s">
        <v>148</v>
      </c>
      <c r="E737" s="228" t="s">
        <v>21</v>
      </c>
      <c r="F737" s="229" t="s">
        <v>613</v>
      </c>
      <c r="G737" s="206"/>
      <c r="H737" s="230">
        <v>1.2</v>
      </c>
      <c r="I737" s="211"/>
      <c r="J737" s="206"/>
      <c r="K737" s="206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148</v>
      </c>
      <c r="AU737" s="216" t="s">
        <v>146</v>
      </c>
      <c r="AV737" s="11" t="s">
        <v>146</v>
      </c>
      <c r="AW737" s="11" t="s">
        <v>37</v>
      </c>
      <c r="AX737" s="11" t="s">
        <v>74</v>
      </c>
      <c r="AY737" s="216" t="s">
        <v>139</v>
      </c>
    </row>
    <row r="738" spans="2:51" s="14" customFormat="1" ht="13.5">
      <c r="B738" s="253"/>
      <c r="C738" s="254"/>
      <c r="D738" s="227" t="s">
        <v>148</v>
      </c>
      <c r="E738" s="255" t="s">
        <v>21</v>
      </c>
      <c r="F738" s="256" t="s">
        <v>251</v>
      </c>
      <c r="G738" s="254"/>
      <c r="H738" s="257">
        <v>26.74</v>
      </c>
      <c r="I738" s="258"/>
      <c r="J738" s="254"/>
      <c r="K738" s="254"/>
      <c r="L738" s="259"/>
      <c r="M738" s="260"/>
      <c r="N738" s="261"/>
      <c r="O738" s="261"/>
      <c r="P738" s="261"/>
      <c r="Q738" s="261"/>
      <c r="R738" s="261"/>
      <c r="S738" s="261"/>
      <c r="T738" s="262"/>
      <c r="AT738" s="263" t="s">
        <v>148</v>
      </c>
      <c r="AU738" s="263" t="s">
        <v>146</v>
      </c>
      <c r="AV738" s="14" t="s">
        <v>155</v>
      </c>
      <c r="AW738" s="14" t="s">
        <v>37</v>
      </c>
      <c r="AX738" s="14" t="s">
        <v>74</v>
      </c>
      <c r="AY738" s="263" t="s">
        <v>139</v>
      </c>
    </row>
    <row r="739" spans="2:51" s="13" customFormat="1" ht="13.5">
      <c r="B739" s="242"/>
      <c r="C739" s="243"/>
      <c r="D739" s="227" t="s">
        <v>148</v>
      </c>
      <c r="E739" s="244" t="s">
        <v>21</v>
      </c>
      <c r="F739" s="245" t="s">
        <v>280</v>
      </c>
      <c r="G739" s="243"/>
      <c r="H739" s="246" t="s">
        <v>21</v>
      </c>
      <c r="I739" s="247"/>
      <c r="J739" s="243"/>
      <c r="K739" s="243"/>
      <c r="L739" s="248"/>
      <c r="M739" s="249"/>
      <c r="N739" s="250"/>
      <c r="O739" s="250"/>
      <c r="P739" s="250"/>
      <c r="Q739" s="250"/>
      <c r="R739" s="250"/>
      <c r="S739" s="250"/>
      <c r="T739" s="251"/>
      <c r="AT739" s="252" t="s">
        <v>148</v>
      </c>
      <c r="AU739" s="252" t="s">
        <v>146</v>
      </c>
      <c r="AV739" s="13" t="s">
        <v>82</v>
      </c>
      <c r="AW739" s="13" t="s">
        <v>37</v>
      </c>
      <c r="AX739" s="13" t="s">
        <v>74</v>
      </c>
      <c r="AY739" s="252" t="s">
        <v>139</v>
      </c>
    </row>
    <row r="740" spans="2:51" s="11" customFormat="1" ht="13.5">
      <c r="B740" s="205"/>
      <c r="C740" s="206"/>
      <c r="D740" s="227" t="s">
        <v>148</v>
      </c>
      <c r="E740" s="228" t="s">
        <v>21</v>
      </c>
      <c r="F740" s="229" t="s">
        <v>614</v>
      </c>
      <c r="G740" s="206"/>
      <c r="H740" s="230">
        <v>2.4</v>
      </c>
      <c r="I740" s="211"/>
      <c r="J740" s="206"/>
      <c r="K740" s="206"/>
      <c r="L740" s="212"/>
      <c r="M740" s="213"/>
      <c r="N740" s="214"/>
      <c r="O740" s="214"/>
      <c r="P740" s="214"/>
      <c r="Q740" s="214"/>
      <c r="R740" s="214"/>
      <c r="S740" s="214"/>
      <c r="T740" s="215"/>
      <c r="AT740" s="216" t="s">
        <v>148</v>
      </c>
      <c r="AU740" s="216" t="s">
        <v>146</v>
      </c>
      <c r="AV740" s="11" t="s">
        <v>146</v>
      </c>
      <c r="AW740" s="11" t="s">
        <v>37</v>
      </c>
      <c r="AX740" s="11" t="s">
        <v>74</v>
      </c>
      <c r="AY740" s="216" t="s">
        <v>139</v>
      </c>
    </row>
    <row r="741" spans="2:51" s="11" customFormat="1" ht="13.5">
      <c r="B741" s="205"/>
      <c r="C741" s="206"/>
      <c r="D741" s="227" t="s">
        <v>148</v>
      </c>
      <c r="E741" s="228" t="s">
        <v>21</v>
      </c>
      <c r="F741" s="229" t="s">
        <v>615</v>
      </c>
      <c r="G741" s="206"/>
      <c r="H741" s="230">
        <v>8.1</v>
      </c>
      <c r="I741" s="211"/>
      <c r="J741" s="206"/>
      <c r="K741" s="206"/>
      <c r="L741" s="212"/>
      <c r="M741" s="213"/>
      <c r="N741" s="214"/>
      <c r="O741" s="214"/>
      <c r="P741" s="214"/>
      <c r="Q741" s="214"/>
      <c r="R741" s="214"/>
      <c r="S741" s="214"/>
      <c r="T741" s="215"/>
      <c r="AT741" s="216" t="s">
        <v>148</v>
      </c>
      <c r="AU741" s="216" t="s">
        <v>146</v>
      </c>
      <c r="AV741" s="11" t="s">
        <v>146</v>
      </c>
      <c r="AW741" s="11" t="s">
        <v>37</v>
      </c>
      <c r="AX741" s="11" t="s">
        <v>74</v>
      </c>
      <c r="AY741" s="216" t="s">
        <v>139</v>
      </c>
    </row>
    <row r="742" spans="2:51" s="11" customFormat="1" ht="13.5">
      <c r="B742" s="205"/>
      <c r="C742" s="206"/>
      <c r="D742" s="227" t="s">
        <v>148</v>
      </c>
      <c r="E742" s="228" t="s">
        <v>21</v>
      </c>
      <c r="F742" s="229" t="s">
        <v>616</v>
      </c>
      <c r="G742" s="206"/>
      <c r="H742" s="230">
        <v>5.64</v>
      </c>
      <c r="I742" s="211"/>
      <c r="J742" s="206"/>
      <c r="K742" s="206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148</v>
      </c>
      <c r="AU742" s="216" t="s">
        <v>146</v>
      </c>
      <c r="AV742" s="11" t="s">
        <v>146</v>
      </c>
      <c r="AW742" s="11" t="s">
        <v>37</v>
      </c>
      <c r="AX742" s="11" t="s">
        <v>74</v>
      </c>
      <c r="AY742" s="216" t="s">
        <v>139</v>
      </c>
    </row>
    <row r="743" spans="2:51" s="11" customFormat="1" ht="13.5">
      <c r="B743" s="205"/>
      <c r="C743" s="206"/>
      <c r="D743" s="227" t="s">
        <v>148</v>
      </c>
      <c r="E743" s="228" t="s">
        <v>21</v>
      </c>
      <c r="F743" s="229" t="s">
        <v>617</v>
      </c>
      <c r="G743" s="206"/>
      <c r="H743" s="230">
        <v>3.2519999999999998</v>
      </c>
      <c r="I743" s="211"/>
      <c r="J743" s="206"/>
      <c r="K743" s="206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148</v>
      </c>
      <c r="AU743" s="216" t="s">
        <v>146</v>
      </c>
      <c r="AV743" s="11" t="s">
        <v>146</v>
      </c>
      <c r="AW743" s="11" t="s">
        <v>37</v>
      </c>
      <c r="AX743" s="11" t="s">
        <v>74</v>
      </c>
      <c r="AY743" s="216" t="s">
        <v>139</v>
      </c>
    </row>
    <row r="744" spans="2:51" s="11" customFormat="1" ht="13.5">
      <c r="B744" s="205"/>
      <c r="C744" s="206"/>
      <c r="D744" s="227" t="s">
        <v>148</v>
      </c>
      <c r="E744" s="228" t="s">
        <v>21</v>
      </c>
      <c r="F744" s="229" t="s">
        <v>618</v>
      </c>
      <c r="G744" s="206"/>
      <c r="H744" s="230">
        <v>6.16</v>
      </c>
      <c r="I744" s="211"/>
      <c r="J744" s="206"/>
      <c r="K744" s="206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148</v>
      </c>
      <c r="AU744" s="216" t="s">
        <v>146</v>
      </c>
      <c r="AV744" s="11" t="s">
        <v>146</v>
      </c>
      <c r="AW744" s="11" t="s">
        <v>37</v>
      </c>
      <c r="AX744" s="11" t="s">
        <v>74</v>
      </c>
      <c r="AY744" s="216" t="s">
        <v>139</v>
      </c>
    </row>
    <row r="745" spans="2:51" s="11" customFormat="1" ht="13.5">
      <c r="B745" s="205"/>
      <c r="C745" s="206"/>
      <c r="D745" s="227" t="s">
        <v>148</v>
      </c>
      <c r="E745" s="228" t="s">
        <v>21</v>
      </c>
      <c r="F745" s="229" t="s">
        <v>602</v>
      </c>
      <c r="G745" s="206"/>
      <c r="H745" s="230">
        <v>1.59</v>
      </c>
      <c r="I745" s="211"/>
      <c r="J745" s="206"/>
      <c r="K745" s="206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148</v>
      </c>
      <c r="AU745" s="216" t="s">
        <v>146</v>
      </c>
      <c r="AV745" s="11" t="s">
        <v>146</v>
      </c>
      <c r="AW745" s="11" t="s">
        <v>37</v>
      </c>
      <c r="AX745" s="11" t="s">
        <v>74</v>
      </c>
      <c r="AY745" s="216" t="s">
        <v>139</v>
      </c>
    </row>
    <row r="746" spans="2:51" s="11" customFormat="1" ht="13.5">
      <c r="B746" s="205"/>
      <c r="C746" s="206"/>
      <c r="D746" s="227" t="s">
        <v>148</v>
      </c>
      <c r="E746" s="228" t="s">
        <v>21</v>
      </c>
      <c r="F746" s="229" t="s">
        <v>619</v>
      </c>
      <c r="G746" s="206"/>
      <c r="H746" s="230">
        <v>3.28</v>
      </c>
      <c r="I746" s="211"/>
      <c r="J746" s="206"/>
      <c r="K746" s="206"/>
      <c r="L746" s="212"/>
      <c r="M746" s="213"/>
      <c r="N746" s="214"/>
      <c r="O746" s="214"/>
      <c r="P746" s="214"/>
      <c r="Q746" s="214"/>
      <c r="R746" s="214"/>
      <c r="S746" s="214"/>
      <c r="T746" s="215"/>
      <c r="AT746" s="216" t="s">
        <v>148</v>
      </c>
      <c r="AU746" s="216" t="s">
        <v>146</v>
      </c>
      <c r="AV746" s="11" t="s">
        <v>146</v>
      </c>
      <c r="AW746" s="11" t="s">
        <v>37</v>
      </c>
      <c r="AX746" s="11" t="s">
        <v>74</v>
      </c>
      <c r="AY746" s="216" t="s">
        <v>139</v>
      </c>
    </row>
    <row r="747" spans="2:51" s="11" customFormat="1" ht="13.5">
      <c r="B747" s="205"/>
      <c r="C747" s="206"/>
      <c r="D747" s="227" t="s">
        <v>148</v>
      </c>
      <c r="E747" s="228" t="s">
        <v>21</v>
      </c>
      <c r="F747" s="229" t="s">
        <v>591</v>
      </c>
      <c r="G747" s="206"/>
      <c r="H747" s="230">
        <v>2.16</v>
      </c>
      <c r="I747" s="211"/>
      <c r="J747" s="206"/>
      <c r="K747" s="206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148</v>
      </c>
      <c r="AU747" s="216" t="s">
        <v>146</v>
      </c>
      <c r="AV747" s="11" t="s">
        <v>146</v>
      </c>
      <c r="AW747" s="11" t="s">
        <v>37</v>
      </c>
      <c r="AX747" s="11" t="s">
        <v>74</v>
      </c>
      <c r="AY747" s="216" t="s">
        <v>139</v>
      </c>
    </row>
    <row r="748" spans="2:51" s="11" customFormat="1" ht="13.5">
      <c r="B748" s="205"/>
      <c r="C748" s="206"/>
      <c r="D748" s="227" t="s">
        <v>148</v>
      </c>
      <c r="E748" s="228" t="s">
        <v>21</v>
      </c>
      <c r="F748" s="229" t="s">
        <v>620</v>
      </c>
      <c r="G748" s="206"/>
      <c r="H748" s="230">
        <v>0.52</v>
      </c>
      <c r="I748" s="211"/>
      <c r="J748" s="206"/>
      <c r="K748" s="206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148</v>
      </c>
      <c r="AU748" s="216" t="s">
        <v>146</v>
      </c>
      <c r="AV748" s="11" t="s">
        <v>146</v>
      </c>
      <c r="AW748" s="11" t="s">
        <v>37</v>
      </c>
      <c r="AX748" s="11" t="s">
        <v>74</v>
      </c>
      <c r="AY748" s="216" t="s">
        <v>139</v>
      </c>
    </row>
    <row r="749" spans="2:51" s="11" customFormat="1" ht="13.5">
      <c r="B749" s="205"/>
      <c r="C749" s="206"/>
      <c r="D749" s="227" t="s">
        <v>148</v>
      </c>
      <c r="E749" s="228" t="s">
        <v>21</v>
      </c>
      <c r="F749" s="229" t="s">
        <v>621</v>
      </c>
      <c r="G749" s="206"/>
      <c r="H749" s="230">
        <v>1.1200000000000001</v>
      </c>
      <c r="I749" s="211"/>
      <c r="J749" s="206"/>
      <c r="K749" s="206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148</v>
      </c>
      <c r="AU749" s="216" t="s">
        <v>146</v>
      </c>
      <c r="AV749" s="11" t="s">
        <v>146</v>
      </c>
      <c r="AW749" s="11" t="s">
        <v>37</v>
      </c>
      <c r="AX749" s="11" t="s">
        <v>74</v>
      </c>
      <c r="AY749" s="216" t="s">
        <v>139</v>
      </c>
    </row>
    <row r="750" spans="2:51" s="11" customFormat="1" ht="13.5">
      <c r="B750" s="205"/>
      <c r="C750" s="206"/>
      <c r="D750" s="227" t="s">
        <v>148</v>
      </c>
      <c r="E750" s="228" t="s">
        <v>21</v>
      </c>
      <c r="F750" s="229" t="s">
        <v>622</v>
      </c>
      <c r="G750" s="206"/>
      <c r="H750" s="230">
        <v>1.46</v>
      </c>
      <c r="I750" s="211"/>
      <c r="J750" s="206"/>
      <c r="K750" s="206"/>
      <c r="L750" s="212"/>
      <c r="M750" s="213"/>
      <c r="N750" s="214"/>
      <c r="O750" s="214"/>
      <c r="P750" s="214"/>
      <c r="Q750" s="214"/>
      <c r="R750" s="214"/>
      <c r="S750" s="214"/>
      <c r="T750" s="215"/>
      <c r="AT750" s="216" t="s">
        <v>148</v>
      </c>
      <c r="AU750" s="216" t="s">
        <v>146</v>
      </c>
      <c r="AV750" s="11" t="s">
        <v>146</v>
      </c>
      <c r="AW750" s="11" t="s">
        <v>37</v>
      </c>
      <c r="AX750" s="11" t="s">
        <v>74</v>
      </c>
      <c r="AY750" s="216" t="s">
        <v>139</v>
      </c>
    </row>
    <row r="751" spans="2:51" s="11" customFormat="1" ht="13.5">
      <c r="B751" s="205"/>
      <c r="C751" s="206"/>
      <c r="D751" s="227" t="s">
        <v>148</v>
      </c>
      <c r="E751" s="228" t="s">
        <v>21</v>
      </c>
      <c r="F751" s="229" t="s">
        <v>623</v>
      </c>
      <c r="G751" s="206"/>
      <c r="H751" s="230">
        <v>1.92</v>
      </c>
      <c r="I751" s="211"/>
      <c r="J751" s="206"/>
      <c r="K751" s="206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148</v>
      </c>
      <c r="AU751" s="216" t="s">
        <v>146</v>
      </c>
      <c r="AV751" s="11" t="s">
        <v>146</v>
      </c>
      <c r="AW751" s="11" t="s">
        <v>37</v>
      </c>
      <c r="AX751" s="11" t="s">
        <v>74</v>
      </c>
      <c r="AY751" s="216" t="s">
        <v>139</v>
      </c>
    </row>
    <row r="752" spans="2:51" s="11" customFormat="1" ht="13.5">
      <c r="B752" s="205"/>
      <c r="C752" s="206"/>
      <c r="D752" s="227" t="s">
        <v>148</v>
      </c>
      <c r="E752" s="228" t="s">
        <v>21</v>
      </c>
      <c r="F752" s="229" t="s">
        <v>624</v>
      </c>
      <c r="G752" s="206"/>
      <c r="H752" s="230">
        <v>2.2000000000000002</v>
      </c>
      <c r="I752" s="211"/>
      <c r="J752" s="206"/>
      <c r="K752" s="206"/>
      <c r="L752" s="212"/>
      <c r="M752" s="213"/>
      <c r="N752" s="214"/>
      <c r="O752" s="214"/>
      <c r="P752" s="214"/>
      <c r="Q752" s="214"/>
      <c r="R752" s="214"/>
      <c r="S752" s="214"/>
      <c r="T752" s="215"/>
      <c r="AT752" s="216" t="s">
        <v>148</v>
      </c>
      <c r="AU752" s="216" t="s">
        <v>146</v>
      </c>
      <c r="AV752" s="11" t="s">
        <v>146</v>
      </c>
      <c r="AW752" s="11" t="s">
        <v>37</v>
      </c>
      <c r="AX752" s="11" t="s">
        <v>74</v>
      </c>
      <c r="AY752" s="216" t="s">
        <v>139</v>
      </c>
    </row>
    <row r="753" spans="2:65" s="11" customFormat="1" ht="13.5">
      <c r="B753" s="205"/>
      <c r="C753" s="206"/>
      <c r="D753" s="227" t="s">
        <v>148</v>
      </c>
      <c r="E753" s="228" t="s">
        <v>21</v>
      </c>
      <c r="F753" s="229" t="s">
        <v>625</v>
      </c>
      <c r="G753" s="206"/>
      <c r="H753" s="230">
        <v>0.78</v>
      </c>
      <c r="I753" s="211"/>
      <c r="J753" s="206"/>
      <c r="K753" s="206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148</v>
      </c>
      <c r="AU753" s="216" t="s">
        <v>146</v>
      </c>
      <c r="AV753" s="11" t="s">
        <v>146</v>
      </c>
      <c r="AW753" s="11" t="s">
        <v>37</v>
      </c>
      <c r="AX753" s="11" t="s">
        <v>74</v>
      </c>
      <c r="AY753" s="216" t="s">
        <v>139</v>
      </c>
    </row>
    <row r="754" spans="2:65" s="11" customFormat="1" ht="13.5">
      <c r="B754" s="205"/>
      <c r="C754" s="206"/>
      <c r="D754" s="227" t="s">
        <v>148</v>
      </c>
      <c r="E754" s="228" t="s">
        <v>21</v>
      </c>
      <c r="F754" s="229" t="s">
        <v>626</v>
      </c>
      <c r="G754" s="206"/>
      <c r="H754" s="230">
        <v>1.1200000000000001</v>
      </c>
      <c r="I754" s="211"/>
      <c r="J754" s="206"/>
      <c r="K754" s="206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148</v>
      </c>
      <c r="AU754" s="216" t="s">
        <v>146</v>
      </c>
      <c r="AV754" s="11" t="s">
        <v>146</v>
      </c>
      <c r="AW754" s="11" t="s">
        <v>37</v>
      </c>
      <c r="AX754" s="11" t="s">
        <v>74</v>
      </c>
      <c r="AY754" s="216" t="s">
        <v>139</v>
      </c>
    </row>
    <row r="755" spans="2:65" s="11" customFormat="1" ht="13.5">
      <c r="B755" s="205"/>
      <c r="C755" s="206"/>
      <c r="D755" s="227" t="s">
        <v>148</v>
      </c>
      <c r="E755" s="228" t="s">
        <v>21</v>
      </c>
      <c r="F755" s="229" t="s">
        <v>627</v>
      </c>
      <c r="G755" s="206"/>
      <c r="H755" s="230">
        <v>5.04</v>
      </c>
      <c r="I755" s="211"/>
      <c r="J755" s="206"/>
      <c r="K755" s="206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148</v>
      </c>
      <c r="AU755" s="216" t="s">
        <v>146</v>
      </c>
      <c r="AV755" s="11" t="s">
        <v>146</v>
      </c>
      <c r="AW755" s="11" t="s">
        <v>37</v>
      </c>
      <c r="AX755" s="11" t="s">
        <v>74</v>
      </c>
      <c r="AY755" s="216" t="s">
        <v>139</v>
      </c>
    </row>
    <row r="756" spans="2:65" s="14" customFormat="1" ht="13.5">
      <c r="B756" s="253"/>
      <c r="C756" s="254"/>
      <c r="D756" s="227" t="s">
        <v>148</v>
      </c>
      <c r="E756" s="255" t="s">
        <v>21</v>
      </c>
      <c r="F756" s="256" t="s">
        <v>251</v>
      </c>
      <c r="G756" s="254"/>
      <c r="H756" s="257">
        <v>46.741999999999997</v>
      </c>
      <c r="I756" s="258"/>
      <c r="J756" s="254"/>
      <c r="K756" s="254"/>
      <c r="L756" s="259"/>
      <c r="M756" s="260"/>
      <c r="N756" s="261"/>
      <c r="O756" s="261"/>
      <c r="P756" s="261"/>
      <c r="Q756" s="261"/>
      <c r="R756" s="261"/>
      <c r="S756" s="261"/>
      <c r="T756" s="262"/>
      <c r="AT756" s="263" t="s">
        <v>148</v>
      </c>
      <c r="AU756" s="263" t="s">
        <v>146</v>
      </c>
      <c r="AV756" s="14" t="s">
        <v>155</v>
      </c>
      <c r="AW756" s="14" t="s">
        <v>37</v>
      </c>
      <c r="AX756" s="14" t="s">
        <v>74</v>
      </c>
      <c r="AY756" s="263" t="s">
        <v>139</v>
      </c>
    </row>
    <row r="757" spans="2:65" s="12" customFormat="1" ht="13.5">
      <c r="B757" s="231"/>
      <c r="C757" s="232"/>
      <c r="D757" s="207" t="s">
        <v>148</v>
      </c>
      <c r="E757" s="233" t="s">
        <v>21</v>
      </c>
      <c r="F757" s="234" t="s">
        <v>224</v>
      </c>
      <c r="G757" s="232"/>
      <c r="H757" s="235">
        <v>160.792</v>
      </c>
      <c r="I757" s="236"/>
      <c r="J757" s="232"/>
      <c r="K757" s="232"/>
      <c r="L757" s="237"/>
      <c r="M757" s="238"/>
      <c r="N757" s="239"/>
      <c r="O757" s="239"/>
      <c r="P757" s="239"/>
      <c r="Q757" s="239"/>
      <c r="R757" s="239"/>
      <c r="S757" s="239"/>
      <c r="T757" s="240"/>
      <c r="AT757" s="241" t="s">
        <v>148</v>
      </c>
      <c r="AU757" s="241" t="s">
        <v>146</v>
      </c>
      <c r="AV757" s="12" t="s">
        <v>145</v>
      </c>
      <c r="AW757" s="12" t="s">
        <v>37</v>
      </c>
      <c r="AX757" s="12" t="s">
        <v>82</v>
      </c>
      <c r="AY757" s="241" t="s">
        <v>139</v>
      </c>
    </row>
    <row r="758" spans="2:65" s="1" customFormat="1" ht="31.5" customHeight="1">
      <c r="B758" s="41"/>
      <c r="C758" s="193" t="s">
        <v>628</v>
      </c>
      <c r="D758" s="193" t="s">
        <v>141</v>
      </c>
      <c r="E758" s="194" t="s">
        <v>629</v>
      </c>
      <c r="F758" s="195" t="s">
        <v>630</v>
      </c>
      <c r="G758" s="196" t="s">
        <v>144</v>
      </c>
      <c r="H758" s="197">
        <v>1002.188</v>
      </c>
      <c r="I758" s="198"/>
      <c r="J758" s="199">
        <f>ROUND(I758*H758,2)</f>
        <v>0</v>
      </c>
      <c r="K758" s="195" t="s">
        <v>21</v>
      </c>
      <c r="L758" s="61"/>
      <c r="M758" s="200" t="s">
        <v>21</v>
      </c>
      <c r="N758" s="201" t="s">
        <v>46</v>
      </c>
      <c r="O758" s="42"/>
      <c r="P758" s="202">
        <f>O758*H758</f>
        <v>0</v>
      </c>
      <c r="Q758" s="202">
        <v>0</v>
      </c>
      <c r="R758" s="202">
        <f>Q758*H758</f>
        <v>0</v>
      </c>
      <c r="S758" s="202">
        <v>2.1999999999999999E-2</v>
      </c>
      <c r="T758" s="203">
        <f>S758*H758</f>
        <v>22.048136</v>
      </c>
      <c r="AR758" s="24" t="s">
        <v>145</v>
      </c>
      <c r="AT758" s="24" t="s">
        <v>141</v>
      </c>
      <c r="AU758" s="24" t="s">
        <v>146</v>
      </c>
      <c r="AY758" s="24" t="s">
        <v>139</v>
      </c>
      <c r="BE758" s="204">
        <f>IF(N758="základní",J758,0)</f>
        <v>0</v>
      </c>
      <c r="BF758" s="204">
        <f>IF(N758="snížená",J758,0)</f>
        <v>0</v>
      </c>
      <c r="BG758" s="204">
        <f>IF(N758="zákl. přenesená",J758,0)</f>
        <v>0</v>
      </c>
      <c r="BH758" s="204">
        <f>IF(N758="sníž. přenesená",J758,0)</f>
        <v>0</v>
      </c>
      <c r="BI758" s="204">
        <f>IF(N758="nulová",J758,0)</f>
        <v>0</v>
      </c>
      <c r="BJ758" s="24" t="s">
        <v>146</v>
      </c>
      <c r="BK758" s="204">
        <f>ROUND(I758*H758,2)</f>
        <v>0</v>
      </c>
      <c r="BL758" s="24" t="s">
        <v>145</v>
      </c>
      <c r="BM758" s="24" t="s">
        <v>631</v>
      </c>
    </row>
    <row r="759" spans="2:65" s="13" customFormat="1" ht="13.5">
      <c r="B759" s="242"/>
      <c r="C759" s="243"/>
      <c r="D759" s="227" t="s">
        <v>148</v>
      </c>
      <c r="E759" s="244" t="s">
        <v>21</v>
      </c>
      <c r="F759" s="245" t="s">
        <v>240</v>
      </c>
      <c r="G759" s="243"/>
      <c r="H759" s="246" t="s">
        <v>21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AT759" s="252" t="s">
        <v>148</v>
      </c>
      <c r="AU759" s="252" t="s">
        <v>146</v>
      </c>
      <c r="AV759" s="13" t="s">
        <v>82</v>
      </c>
      <c r="AW759" s="13" t="s">
        <v>37</v>
      </c>
      <c r="AX759" s="13" t="s">
        <v>74</v>
      </c>
      <c r="AY759" s="252" t="s">
        <v>139</v>
      </c>
    </row>
    <row r="760" spans="2:65" s="11" customFormat="1" ht="13.5">
      <c r="B760" s="205"/>
      <c r="C760" s="206"/>
      <c r="D760" s="227" t="s">
        <v>148</v>
      </c>
      <c r="E760" s="228" t="s">
        <v>21</v>
      </c>
      <c r="F760" s="229" t="s">
        <v>241</v>
      </c>
      <c r="G760" s="206"/>
      <c r="H760" s="230">
        <v>241.839</v>
      </c>
      <c r="I760" s="211"/>
      <c r="J760" s="206"/>
      <c r="K760" s="206"/>
      <c r="L760" s="212"/>
      <c r="M760" s="213"/>
      <c r="N760" s="214"/>
      <c r="O760" s="214"/>
      <c r="P760" s="214"/>
      <c r="Q760" s="214"/>
      <c r="R760" s="214"/>
      <c r="S760" s="214"/>
      <c r="T760" s="215"/>
      <c r="AT760" s="216" t="s">
        <v>148</v>
      </c>
      <c r="AU760" s="216" t="s">
        <v>146</v>
      </c>
      <c r="AV760" s="11" t="s">
        <v>146</v>
      </c>
      <c r="AW760" s="11" t="s">
        <v>37</v>
      </c>
      <c r="AX760" s="11" t="s">
        <v>74</v>
      </c>
      <c r="AY760" s="216" t="s">
        <v>139</v>
      </c>
    </row>
    <row r="761" spans="2:65" s="11" customFormat="1" ht="13.5">
      <c r="B761" s="205"/>
      <c r="C761" s="206"/>
      <c r="D761" s="227" t="s">
        <v>148</v>
      </c>
      <c r="E761" s="228" t="s">
        <v>21</v>
      </c>
      <c r="F761" s="229" t="s">
        <v>242</v>
      </c>
      <c r="G761" s="206"/>
      <c r="H761" s="230">
        <v>-28.06</v>
      </c>
      <c r="I761" s="211"/>
      <c r="J761" s="206"/>
      <c r="K761" s="206"/>
      <c r="L761" s="212"/>
      <c r="M761" s="213"/>
      <c r="N761" s="214"/>
      <c r="O761" s="214"/>
      <c r="P761" s="214"/>
      <c r="Q761" s="214"/>
      <c r="R761" s="214"/>
      <c r="S761" s="214"/>
      <c r="T761" s="215"/>
      <c r="AT761" s="216" t="s">
        <v>148</v>
      </c>
      <c r="AU761" s="216" t="s">
        <v>146</v>
      </c>
      <c r="AV761" s="11" t="s">
        <v>146</v>
      </c>
      <c r="AW761" s="11" t="s">
        <v>37</v>
      </c>
      <c r="AX761" s="11" t="s">
        <v>74</v>
      </c>
      <c r="AY761" s="216" t="s">
        <v>139</v>
      </c>
    </row>
    <row r="762" spans="2:65" s="11" customFormat="1" ht="13.5">
      <c r="B762" s="205"/>
      <c r="C762" s="206"/>
      <c r="D762" s="227" t="s">
        <v>148</v>
      </c>
      <c r="E762" s="228" t="s">
        <v>21</v>
      </c>
      <c r="F762" s="229" t="s">
        <v>243</v>
      </c>
      <c r="G762" s="206"/>
      <c r="H762" s="230">
        <v>-0.63</v>
      </c>
      <c r="I762" s="211"/>
      <c r="J762" s="206"/>
      <c r="K762" s="206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148</v>
      </c>
      <c r="AU762" s="216" t="s">
        <v>146</v>
      </c>
      <c r="AV762" s="11" t="s">
        <v>146</v>
      </c>
      <c r="AW762" s="11" t="s">
        <v>37</v>
      </c>
      <c r="AX762" s="11" t="s">
        <v>74</v>
      </c>
      <c r="AY762" s="216" t="s">
        <v>139</v>
      </c>
    </row>
    <row r="763" spans="2:65" s="11" customFormat="1" ht="13.5">
      <c r="B763" s="205"/>
      <c r="C763" s="206"/>
      <c r="D763" s="227" t="s">
        <v>148</v>
      </c>
      <c r="E763" s="228" t="s">
        <v>21</v>
      </c>
      <c r="F763" s="229" t="s">
        <v>244</v>
      </c>
      <c r="G763" s="206"/>
      <c r="H763" s="230">
        <v>-8.64</v>
      </c>
      <c r="I763" s="211"/>
      <c r="J763" s="206"/>
      <c r="K763" s="206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148</v>
      </c>
      <c r="AU763" s="216" t="s">
        <v>146</v>
      </c>
      <c r="AV763" s="11" t="s">
        <v>146</v>
      </c>
      <c r="AW763" s="11" t="s">
        <v>37</v>
      </c>
      <c r="AX763" s="11" t="s">
        <v>74</v>
      </c>
      <c r="AY763" s="216" t="s">
        <v>139</v>
      </c>
    </row>
    <row r="764" spans="2:65" s="11" customFormat="1" ht="13.5">
      <c r="B764" s="205"/>
      <c r="C764" s="206"/>
      <c r="D764" s="227" t="s">
        <v>148</v>
      </c>
      <c r="E764" s="228" t="s">
        <v>21</v>
      </c>
      <c r="F764" s="229" t="s">
        <v>245</v>
      </c>
      <c r="G764" s="206"/>
      <c r="H764" s="230">
        <v>-1.8</v>
      </c>
      <c r="I764" s="211"/>
      <c r="J764" s="206"/>
      <c r="K764" s="206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148</v>
      </c>
      <c r="AU764" s="216" t="s">
        <v>146</v>
      </c>
      <c r="AV764" s="11" t="s">
        <v>146</v>
      </c>
      <c r="AW764" s="11" t="s">
        <v>37</v>
      </c>
      <c r="AX764" s="11" t="s">
        <v>74</v>
      </c>
      <c r="AY764" s="216" t="s">
        <v>139</v>
      </c>
    </row>
    <row r="765" spans="2:65" s="11" customFormat="1" ht="13.5">
      <c r="B765" s="205"/>
      <c r="C765" s="206"/>
      <c r="D765" s="227" t="s">
        <v>148</v>
      </c>
      <c r="E765" s="228" t="s">
        <v>21</v>
      </c>
      <c r="F765" s="229" t="s">
        <v>246</v>
      </c>
      <c r="G765" s="206"/>
      <c r="H765" s="230">
        <v>-7.56</v>
      </c>
      <c r="I765" s="211"/>
      <c r="J765" s="206"/>
      <c r="K765" s="206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148</v>
      </c>
      <c r="AU765" s="216" t="s">
        <v>146</v>
      </c>
      <c r="AV765" s="11" t="s">
        <v>146</v>
      </c>
      <c r="AW765" s="11" t="s">
        <v>37</v>
      </c>
      <c r="AX765" s="11" t="s">
        <v>74</v>
      </c>
      <c r="AY765" s="216" t="s">
        <v>139</v>
      </c>
    </row>
    <row r="766" spans="2:65" s="11" customFormat="1" ht="13.5">
      <c r="B766" s="205"/>
      <c r="C766" s="206"/>
      <c r="D766" s="227" t="s">
        <v>148</v>
      </c>
      <c r="E766" s="228" t="s">
        <v>21</v>
      </c>
      <c r="F766" s="229" t="s">
        <v>247</v>
      </c>
      <c r="G766" s="206"/>
      <c r="H766" s="230">
        <v>-2.4750000000000001</v>
      </c>
      <c r="I766" s="211"/>
      <c r="J766" s="206"/>
      <c r="K766" s="206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148</v>
      </c>
      <c r="AU766" s="216" t="s">
        <v>146</v>
      </c>
      <c r="AV766" s="11" t="s">
        <v>146</v>
      </c>
      <c r="AW766" s="11" t="s">
        <v>37</v>
      </c>
      <c r="AX766" s="11" t="s">
        <v>74</v>
      </c>
      <c r="AY766" s="216" t="s">
        <v>139</v>
      </c>
    </row>
    <row r="767" spans="2:65" s="11" customFormat="1" ht="13.5">
      <c r="B767" s="205"/>
      <c r="C767" s="206"/>
      <c r="D767" s="227" t="s">
        <v>148</v>
      </c>
      <c r="E767" s="228" t="s">
        <v>21</v>
      </c>
      <c r="F767" s="229" t="s">
        <v>248</v>
      </c>
      <c r="G767" s="206"/>
      <c r="H767" s="230">
        <v>-1.744</v>
      </c>
      <c r="I767" s="211"/>
      <c r="J767" s="206"/>
      <c r="K767" s="206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148</v>
      </c>
      <c r="AU767" s="216" t="s">
        <v>146</v>
      </c>
      <c r="AV767" s="11" t="s">
        <v>146</v>
      </c>
      <c r="AW767" s="11" t="s">
        <v>37</v>
      </c>
      <c r="AX767" s="11" t="s">
        <v>74</v>
      </c>
      <c r="AY767" s="216" t="s">
        <v>139</v>
      </c>
    </row>
    <row r="768" spans="2:65" s="11" customFormat="1" ht="13.5">
      <c r="B768" s="205"/>
      <c r="C768" s="206"/>
      <c r="D768" s="227" t="s">
        <v>148</v>
      </c>
      <c r="E768" s="228" t="s">
        <v>21</v>
      </c>
      <c r="F768" s="229" t="s">
        <v>249</v>
      </c>
      <c r="G768" s="206"/>
      <c r="H768" s="230">
        <v>-2.1</v>
      </c>
      <c r="I768" s="211"/>
      <c r="J768" s="206"/>
      <c r="K768" s="206"/>
      <c r="L768" s="212"/>
      <c r="M768" s="213"/>
      <c r="N768" s="214"/>
      <c r="O768" s="214"/>
      <c r="P768" s="214"/>
      <c r="Q768" s="214"/>
      <c r="R768" s="214"/>
      <c r="S768" s="214"/>
      <c r="T768" s="215"/>
      <c r="AT768" s="216" t="s">
        <v>148</v>
      </c>
      <c r="AU768" s="216" t="s">
        <v>146</v>
      </c>
      <c r="AV768" s="11" t="s">
        <v>146</v>
      </c>
      <c r="AW768" s="11" t="s">
        <v>37</v>
      </c>
      <c r="AX768" s="11" t="s">
        <v>74</v>
      </c>
      <c r="AY768" s="216" t="s">
        <v>139</v>
      </c>
    </row>
    <row r="769" spans="2:51" s="11" customFormat="1" ht="13.5">
      <c r="B769" s="205"/>
      <c r="C769" s="206"/>
      <c r="D769" s="227" t="s">
        <v>148</v>
      </c>
      <c r="E769" s="228" t="s">
        <v>21</v>
      </c>
      <c r="F769" s="229" t="s">
        <v>250</v>
      </c>
      <c r="G769" s="206"/>
      <c r="H769" s="230">
        <v>-2.88</v>
      </c>
      <c r="I769" s="211"/>
      <c r="J769" s="206"/>
      <c r="K769" s="206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148</v>
      </c>
      <c r="AU769" s="216" t="s">
        <v>146</v>
      </c>
      <c r="AV769" s="11" t="s">
        <v>146</v>
      </c>
      <c r="AW769" s="11" t="s">
        <v>37</v>
      </c>
      <c r="AX769" s="11" t="s">
        <v>74</v>
      </c>
      <c r="AY769" s="216" t="s">
        <v>139</v>
      </c>
    </row>
    <row r="770" spans="2:51" s="14" customFormat="1" ht="13.5">
      <c r="B770" s="253"/>
      <c r="C770" s="254"/>
      <c r="D770" s="227" t="s">
        <v>148</v>
      </c>
      <c r="E770" s="255" t="s">
        <v>21</v>
      </c>
      <c r="F770" s="256" t="s">
        <v>251</v>
      </c>
      <c r="G770" s="254"/>
      <c r="H770" s="257">
        <v>185.95</v>
      </c>
      <c r="I770" s="258"/>
      <c r="J770" s="254"/>
      <c r="K770" s="254"/>
      <c r="L770" s="259"/>
      <c r="M770" s="260"/>
      <c r="N770" s="261"/>
      <c r="O770" s="261"/>
      <c r="P770" s="261"/>
      <c r="Q770" s="261"/>
      <c r="R770" s="261"/>
      <c r="S770" s="261"/>
      <c r="T770" s="262"/>
      <c r="AT770" s="263" t="s">
        <v>148</v>
      </c>
      <c r="AU770" s="263" t="s">
        <v>146</v>
      </c>
      <c r="AV770" s="14" t="s">
        <v>155</v>
      </c>
      <c r="AW770" s="14" t="s">
        <v>37</v>
      </c>
      <c r="AX770" s="14" t="s">
        <v>74</v>
      </c>
      <c r="AY770" s="263" t="s">
        <v>139</v>
      </c>
    </row>
    <row r="771" spans="2:51" s="13" customFormat="1" ht="13.5">
      <c r="B771" s="242"/>
      <c r="C771" s="243"/>
      <c r="D771" s="227" t="s">
        <v>148</v>
      </c>
      <c r="E771" s="244" t="s">
        <v>21</v>
      </c>
      <c r="F771" s="245" t="s">
        <v>252</v>
      </c>
      <c r="G771" s="243"/>
      <c r="H771" s="246" t="s">
        <v>21</v>
      </c>
      <c r="I771" s="247"/>
      <c r="J771" s="243"/>
      <c r="K771" s="243"/>
      <c r="L771" s="248"/>
      <c r="M771" s="249"/>
      <c r="N771" s="250"/>
      <c r="O771" s="250"/>
      <c r="P771" s="250"/>
      <c r="Q771" s="250"/>
      <c r="R771" s="250"/>
      <c r="S771" s="250"/>
      <c r="T771" s="251"/>
      <c r="AT771" s="252" t="s">
        <v>148</v>
      </c>
      <c r="AU771" s="252" t="s">
        <v>146</v>
      </c>
      <c r="AV771" s="13" t="s">
        <v>82</v>
      </c>
      <c r="AW771" s="13" t="s">
        <v>37</v>
      </c>
      <c r="AX771" s="13" t="s">
        <v>74</v>
      </c>
      <c r="AY771" s="252" t="s">
        <v>139</v>
      </c>
    </row>
    <row r="772" spans="2:51" s="11" customFormat="1" ht="13.5">
      <c r="B772" s="205"/>
      <c r="C772" s="206"/>
      <c r="D772" s="227" t="s">
        <v>148</v>
      </c>
      <c r="E772" s="228" t="s">
        <v>21</v>
      </c>
      <c r="F772" s="229" t="s">
        <v>253</v>
      </c>
      <c r="G772" s="206"/>
      <c r="H772" s="230">
        <v>232.76</v>
      </c>
      <c r="I772" s="211"/>
      <c r="J772" s="206"/>
      <c r="K772" s="206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148</v>
      </c>
      <c r="AU772" s="216" t="s">
        <v>146</v>
      </c>
      <c r="AV772" s="11" t="s">
        <v>146</v>
      </c>
      <c r="AW772" s="11" t="s">
        <v>37</v>
      </c>
      <c r="AX772" s="11" t="s">
        <v>74</v>
      </c>
      <c r="AY772" s="216" t="s">
        <v>139</v>
      </c>
    </row>
    <row r="773" spans="2:51" s="11" customFormat="1" ht="13.5">
      <c r="B773" s="205"/>
      <c r="C773" s="206"/>
      <c r="D773" s="227" t="s">
        <v>148</v>
      </c>
      <c r="E773" s="228" t="s">
        <v>21</v>
      </c>
      <c r="F773" s="229" t="s">
        <v>254</v>
      </c>
      <c r="G773" s="206"/>
      <c r="H773" s="230">
        <v>15.404999999999999</v>
      </c>
      <c r="I773" s="211"/>
      <c r="J773" s="206"/>
      <c r="K773" s="206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148</v>
      </c>
      <c r="AU773" s="216" t="s">
        <v>146</v>
      </c>
      <c r="AV773" s="11" t="s">
        <v>146</v>
      </c>
      <c r="AW773" s="11" t="s">
        <v>37</v>
      </c>
      <c r="AX773" s="11" t="s">
        <v>74</v>
      </c>
      <c r="AY773" s="216" t="s">
        <v>139</v>
      </c>
    </row>
    <row r="774" spans="2:51" s="11" customFormat="1" ht="13.5">
      <c r="B774" s="205"/>
      <c r="C774" s="206"/>
      <c r="D774" s="227" t="s">
        <v>148</v>
      </c>
      <c r="E774" s="228" t="s">
        <v>21</v>
      </c>
      <c r="F774" s="229" t="s">
        <v>255</v>
      </c>
      <c r="G774" s="206"/>
      <c r="H774" s="230">
        <v>23.125</v>
      </c>
      <c r="I774" s="211"/>
      <c r="J774" s="206"/>
      <c r="K774" s="206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148</v>
      </c>
      <c r="AU774" s="216" t="s">
        <v>146</v>
      </c>
      <c r="AV774" s="11" t="s">
        <v>146</v>
      </c>
      <c r="AW774" s="11" t="s">
        <v>37</v>
      </c>
      <c r="AX774" s="11" t="s">
        <v>74</v>
      </c>
      <c r="AY774" s="216" t="s">
        <v>139</v>
      </c>
    </row>
    <row r="775" spans="2:51" s="11" customFormat="1" ht="13.5">
      <c r="B775" s="205"/>
      <c r="C775" s="206"/>
      <c r="D775" s="227" t="s">
        <v>148</v>
      </c>
      <c r="E775" s="228" t="s">
        <v>21</v>
      </c>
      <c r="F775" s="229" t="s">
        <v>256</v>
      </c>
      <c r="G775" s="206"/>
      <c r="H775" s="230">
        <v>6.21</v>
      </c>
      <c r="I775" s="211"/>
      <c r="J775" s="206"/>
      <c r="K775" s="206"/>
      <c r="L775" s="212"/>
      <c r="M775" s="213"/>
      <c r="N775" s="214"/>
      <c r="O775" s="214"/>
      <c r="P775" s="214"/>
      <c r="Q775" s="214"/>
      <c r="R775" s="214"/>
      <c r="S775" s="214"/>
      <c r="T775" s="215"/>
      <c r="AT775" s="216" t="s">
        <v>148</v>
      </c>
      <c r="AU775" s="216" t="s">
        <v>146</v>
      </c>
      <c r="AV775" s="11" t="s">
        <v>146</v>
      </c>
      <c r="AW775" s="11" t="s">
        <v>37</v>
      </c>
      <c r="AX775" s="11" t="s">
        <v>74</v>
      </c>
      <c r="AY775" s="216" t="s">
        <v>139</v>
      </c>
    </row>
    <row r="776" spans="2:51" s="11" customFormat="1" ht="13.5">
      <c r="B776" s="205"/>
      <c r="C776" s="206"/>
      <c r="D776" s="227" t="s">
        <v>148</v>
      </c>
      <c r="E776" s="228" t="s">
        <v>21</v>
      </c>
      <c r="F776" s="229" t="s">
        <v>257</v>
      </c>
      <c r="G776" s="206"/>
      <c r="H776" s="230">
        <v>1.875</v>
      </c>
      <c r="I776" s="211"/>
      <c r="J776" s="206"/>
      <c r="K776" s="206"/>
      <c r="L776" s="212"/>
      <c r="M776" s="213"/>
      <c r="N776" s="214"/>
      <c r="O776" s="214"/>
      <c r="P776" s="214"/>
      <c r="Q776" s="214"/>
      <c r="R776" s="214"/>
      <c r="S776" s="214"/>
      <c r="T776" s="215"/>
      <c r="AT776" s="216" t="s">
        <v>148</v>
      </c>
      <c r="AU776" s="216" t="s">
        <v>146</v>
      </c>
      <c r="AV776" s="11" t="s">
        <v>146</v>
      </c>
      <c r="AW776" s="11" t="s">
        <v>37</v>
      </c>
      <c r="AX776" s="11" t="s">
        <v>74</v>
      </c>
      <c r="AY776" s="216" t="s">
        <v>139</v>
      </c>
    </row>
    <row r="777" spans="2:51" s="11" customFormat="1" ht="13.5">
      <c r="B777" s="205"/>
      <c r="C777" s="206"/>
      <c r="D777" s="227" t="s">
        <v>148</v>
      </c>
      <c r="E777" s="228" t="s">
        <v>21</v>
      </c>
      <c r="F777" s="229" t="s">
        <v>258</v>
      </c>
      <c r="G777" s="206"/>
      <c r="H777" s="230">
        <v>1</v>
      </c>
      <c r="I777" s="211"/>
      <c r="J777" s="206"/>
      <c r="K777" s="206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148</v>
      </c>
      <c r="AU777" s="216" t="s">
        <v>146</v>
      </c>
      <c r="AV777" s="11" t="s">
        <v>146</v>
      </c>
      <c r="AW777" s="11" t="s">
        <v>37</v>
      </c>
      <c r="AX777" s="11" t="s">
        <v>74</v>
      </c>
      <c r="AY777" s="216" t="s">
        <v>139</v>
      </c>
    </row>
    <row r="778" spans="2:51" s="11" customFormat="1" ht="13.5">
      <c r="B778" s="205"/>
      <c r="C778" s="206"/>
      <c r="D778" s="227" t="s">
        <v>148</v>
      </c>
      <c r="E778" s="228" t="s">
        <v>21</v>
      </c>
      <c r="F778" s="229" t="s">
        <v>259</v>
      </c>
      <c r="G778" s="206"/>
      <c r="H778" s="230">
        <v>-1.1200000000000001</v>
      </c>
      <c r="I778" s="211"/>
      <c r="J778" s="206"/>
      <c r="K778" s="206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148</v>
      </c>
      <c r="AU778" s="216" t="s">
        <v>146</v>
      </c>
      <c r="AV778" s="11" t="s">
        <v>146</v>
      </c>
      <c r="AW778" s="11" t="s">
        <v>37</v>
      </c>
      <c r="AX778" s="11" t="s">
        <v>74</v>
      </c>
      <c r="AY778" s="216" t="s">
        <v>139</v>
      </c>
    </row>
    <row r="779" spans="2:51" s="11" customFormat="1" ht="13.5">
      <c r="B779" s="205"/>
      <c r="C779" s="206"/>
      <c r="D779" s="227" t="s">
        <v>148</v>
      </c>
      <c r="E779" s="228" t="s">
        <v>21</v>
      </c>
      <c r="F779" s="229" t="s">
        <v>250</v>
      </c>
      <c r="G779" s="206"/>
      <c r="H779" s="230">
        <v>-2.88</v>
      </c>
      <c r="I779" s="211"/>
      <c r="J779" s="206"/>
      <c r="K779" s="206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148</v>
      </c>
      <c r="AU779" s="216" t="s">
        <v>146</v>
      </c>
      <c r="AV779" s="11" t="s">
        <v>146</v>
      </c>
      <c r="AW779" s="11" t="s">
        <v>37</v>
      </c>
      <c r="AX779" s="11" t="s">
        <v>74</v>
      </c>
      <c r="AY779" s="216" t="s">
        <v>139</v>
      </c>
    </row>
    <row r="780" spans="2:51" s="11" customFormat="1" ht="13.5">
      <c r="B780" s="205"/>
      <c r="C780" s="206"/>
      <c r="D780" s="227" t="s">
        <v>148</v>
      </c>
      <c r="E780" s="228" t="s">
        <v>21</v>
      </c>
      <c r="F780" s="229" t="s">
        <v>260</v>
      </c>
      <c r="G780" s="206"/>
      <c r="H780" s="230">
        <v>-2.64</v>
      </c>
      <c r="I780" s="211"/>
      <c r="J780" s="206"/>
      <c r="K780" s="206"/>
      <c r="L780" s="212"/>
      <c r="M780" s="213"/>
      <c r="N780" s="214"/>
      <c r="O780" s="214"/>
      <c r="P780" s="214"/>
      <c r="Q780" s="214"/>
      <c r="R780" s="214"/>
      <c r="S780" s="214"/>
      <c r="T780" s="215"/>
      <c r="AT780" s="216" t="s">
        <v>148</v>
      </c>
      <c r="AU780" s="216" t="s">
        <v>146</v>
      </c>
      <c r="AV780" s="11" t="s">
        <v>146</v>
      </c>
      <c r="AW780" s="11" t="s">
        <v>37</v>
      </c>
      <c r="AX780" s="11" t="s">
        <v>74</v>
      </c>
      <c r="AY780" s="216" t="s">
        <v>139</v>
      </c>
    </row>
    <row r="781" spans="2:51" s="11" customFormat="1" ht="13.5">
      <c r="B781" s="205"/>
      <c r="C781" s="206"/>
      <c r="D781" s="227" t="s">
        <v>148</v>
      </c>
      <c r="E781" s="228" t="s">
        <v>21</v>
      </c>
      <c r="F781" s="229" t="s">
        <v>261</v>
      </c>
      <c r="G781" s="206"/>
      <c r="H781" s="230">
        <v>-3.3</v>
      </c>
      <c r="I781" s="211"/>
      <c r="J781" s="206"/>
      <c r="K781" s="206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148</v>
      </c>
      <c r="AU781" s="216" t="s">
        <v>146</v>
      </c>
      <c r="AV781" s="11" t="s">
        <v>146</v>
      </c>
      <c r="AW781" s="11" t="s">
        <v>37</v>
      </c>
      <c r="AX781" s="11" t="s">
        <v>74</v>
      </c>
      <c r="AY781" s="216" t="s">
        <v>139</v>
      </c>
    </row>
    <row r="782" spans="2:51" s="11" customFormat="1" ht="13.5">
      <c r="B782" s="205"/>
      <c r="C782" s="206"/>
      <c r="D782" s="227" t="s">
        <v>148</v>
      </c>
      <c r="E782" s="228" t="s">
        <v>21</v>
      </c>
      <c r="F782" s="229" t="s">
        <v>262</v>
      </c>
      <c r="G782" s="206"/>
      <c r="H782" s="230">
        <v>-5.52</v>
      </c>
      <c r="I782" s="211"/>
      <c r="J782" s="206"/>
      <c r="K782" s="206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148</v>
      </c>
      <c r="AU782" s="216" t="s">
        <v>146</v>
      </c>
      <c r="AV782" s="11" t="s">
        <v>146</v>
      </c>
      <c r="AW782" s="11" t="s">
        <v>37</v>
      </c>
      <c r="AX782" s="11" t="s">
        <v>74</v>
      </c>
      <c r="AY782" s="216" t="s">
        <v>139</v>
      </c>
    </row>
    <row r="783" spans="2:51" s="11" customFormat="1" ht="13.5">
      <c r="B783" s="205"/>
      <c r="C783" s="206"/>
      <c r="D783" s="227" t="s">
        <v>148</v>
      </c>
      <c r="E783" s="228" t="s">
        <v>21</v>
      </c>
      <c r="F783" s="229" t="s">
        <v>263</v>
      </c>
      <c r="G783" s="206"/>
      <c r="H783" s="230">
        <v>-4.5999999999999996</v>
      </c>
      <c r="I783" s="211"/>
      <c r="J783" s="206"/>
      <c r="K783" s="206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148</v>
      </c>
      <c r="AU783" s="216" t="s">
        <v>146</v>
      </c>
      <c r="AV783" s="11" t="s">
        <v>146</v>
      </c>
      <c r="AW783" s="11" t="s">
        <v>37</v>
      </c>
      <c r="AX783" s="11" t="s">
        <v>74</v>
      </c>
      <c r="AY783" s="216" t="s">
        <v>139</v>
      </c>
    </row>
    <row r="784" spans="2:51" s="11" customFormat="1" ht="13.5">
      <c r="B784" s="205"/>
      <c r="C784" s="206"/>
      <c r="D784" s="227" t="s">
        <v>148</v>
      </c>
      <c r="E784" s="228" t="s">
        <v>21</v>
      </c>
      <c r="F784" s="229" t="s">
        <v>264</v>
      </c>
      <c r="G784" s="206"/>
      <c r="H784" s="230">
        <v>-4.2</v>
      </c>
      <c r="I784" s="211"/>
      <c r="J784" s="206"/>
      <c r="K784" s="206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148</v>
      </c>
      <c r="AU784" s="216" t="s">
        <v>146</v>
      </c>
      <c r="AV784" s="11" t="s">
        <v>146</v>
      </c>
      <c r="AW784" s="11" t="s">
        <v>37</v>
      </c>
      <c r="AX784" s="11" t="s">
        <v>74</v>
      </c>
      <c r="AY784" s="216" t="s">
        <v>139</v>
      </c>
    </row>
    <row r="785" spans="2:51" s="14" customFormat="1" ht="13.5">
      <c r="B785" s="253"/>
      <c r="C785" s="254"/>
      <c r="D785" s="227" t="s">
        <v>148</v>
      </c>
      <c r="E785" s="255" t="s">
        <v>21</v>
      </c>
      <c r="F785" s="256" t="s">
        <v>251</v>
      </c>
      <c r="G785" s="254"/>
      <c r="H785" s="257">
        <v>256.11500000000001</v>
      </c>
      <c r="I785" s="258"/>
      <c r="J785" s="254"/>
      <c r="K785" s="254"/>
      <c r="L785" s="259"/>
      <c r="M785" s="260"/>
      <c r="N785" s="261"/>
      <c r="O785" s="261"/>
      <c r="P785" s="261"/>
      <c r="Q785" s="261"/>
      <c r="R785" s="261"/>
      <c r="S785" s="261"/>
      <c r="T785" s="262"/>
      <c r="AT785" s="263" t="s">
        <v>148</v>
      </c>
      <c r="AU785" s="263" t="s">
        <v>146</v>
      </c>
      <c r="AV785" s="14" t="s">
        <v>155</v>
      </c>
      <c r="AW785" s="14" t="s">
        <v>37</v>
      </c>
      <c r="AX785" s="14" t="s">
        <v>74</v>
      </c>
      <c r="AY785" s="263" t="s">
        <v>139</v>
      </c>
    </row>
    <row r="786" spans="2:51" s="13" customFormat="1" ht="13.5">
      <c r="B786" s="242"/>
      <c r="C786" s="243"/>
      <c r="D786" s="227" t="s">
        <v>148</v>
      </c>
      <c r="E786" s="244" t="s">
        <v>21</v>
      </c>
      <c r="F786" s="245" t="s">
        <v>265</v>
      </c>
      <c r="G786" s="243"/>
      <c r="H786" s="246" t="s">
        <v>21</v>
      </c>
      <c r="I786" s="247"/>
      <c r="J786" s="243"/>
      <c r="K786" s="243"/>
      <c r="L786" s="248"/>
      <c r="M786" s="249"/>
      <c r="N786" s="250"/>
      <c r="O786" s="250"/>
      <c r="P786" s="250"/>
      <c r="Q786" s="250"/>
      <c r="R786" s="250"/>
      <c r="S786" s="250"/>
      <c r="T786" s="251"/>
      <c r="AT786" s="252" t="s">
        <v>148</v>
      </c>
      <c r="AU786" s="252" t="s">
        <v>146</v>
      </c>
      <c r="AV786" s="13" t="s">
        <v>82</v>
      </c>
      <c r="AW786" s="13" t="s">
        <v>37</v>
      </c>
      <c r="AX786" s="13" t="s">
        <v>74</v>
      </c>
      <c r="AY786" s="252" t="s">
        <v>139</v>
      </c>
    </row>
    <row r="787" spans="2:51" s="11" customFormat="1" ht="13.5">
      <c r="B787" s="205"/>
      <c r="C787" s="206"/>
      <c r="D787" s="227" t="s">
        <v>148</v>
      </c>
      <c r="E787" s="228" t="s">
        <v>21</v>
      </c>
      <c r="F787" s="229" t="s">
        <v>266</v>
      </c>
      <c r="G787" s="206"/>
      <c r="H787" s="230">
        <v>63.593000000000004</v>
      </c>
      <c r="I787" s="211"/>
      <c r="J787" s="206"/>
      <c r="K787" s="206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148</v>
      </c>
      <c r="AU787" s="216" t="s">
        <v>146</v>
      </c>
      <c r="AV787" s="11" t="s">
        <v>146</v>
      </c>
      <c r="AW787" s="11" t="s">
        <v>37</v>
      </c>
      <c r="AX787" s="11" t="s">
        <v>74</v>
      </c>
      <c r="AY787" s="216" t="s">
        <v>139</v>
      </c>
    </row>
    <row r="788" spans="2:51" s="11" customFormat="1" ht="13.5">
      <c r="B788" s="205"/>
      <c r="C788" s="206"/>
      <c r="D788" s="227" t="s">
        <v>148</v>
      </c>
      <c r="E788" s="228" t="s">
        <v>21</v>
      </c>
      <c r="F788" s="229" t="s">
        <v>267</v>
      </c>
      <c r="G788" s="206"/>
      <c r="H788" s="230">
        <v>226.733</v>
      </c>
      <c r="I788" s="211"/>
      <c r="J788" s="206"/>
      <c r="K788" s="206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148</v>
      </c>
      <c r="AU788" s="216" t="s">
        <v>146</v>
      </c>
      <c r="AV788" s="11" t="s">
        <v>146</v>
      </c>
      <c r="AW788" s="11" t="s">
        <v>37</v>
      </c>
      <c r="AX788" s="11" t="s">
        <v>74</v>
      </c>
      <c r="AY788" s="216" t="s">
        <v>139</v>
      </c>
    </row>
    <row r="789" spans="2:51" s="11" customFormat="1" ht="13.5">
      <c r="B789" s="205"/>
      <c r="C789" s="206"/>
      <c r="D789" s="227" t="s">
        <v>148</v>
      </c>
      <c r="E789" s="228" t="s">
        <v>21</v>
      </c>
      <c r="F789" s="229" t="s">
        <v>268</v>
      </c>
      <c r="G789" s="206"/>
      <c r="H789" s="230">
        <v>17.143999999999998</v>
      </c>
      <c r="I789" s="211"/>
      <c r="J789" s="206"/>
      <c r="K789" s="206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148</v>
      </c>
      <c r="AU789" s="216" t="s">
        <v>146</v>
      </c>
      <c r="AV789" s="11" t="s">
        <v>146</v>
      </c>
      <c r="AW789" s="11" t="s">
        <v>37</v>
      </c>
      <c r="AX789" s="11" t="s">
        <v>74</v>
      </c>
      <c r="AY789" s="216" t="s">
        <v>139</v>
      </c>
    </row>
    <row r="790" spans="2:51" s="11" customFormat="1" ht="13.5">
      <c r="B790" s="205"/>
      <c r="C790" s="206"/>
      <c r="D790" s="227" t="s">
        <v>148</v>
      </c>
      <c r="E790" s="228" t="s">
        <v>21</v>
      </c>
      <c r="F790" s="229" t="s">
        <v>269</v>
      </c>
      <c r="G790" s="206"/>
      <c r="H790" s="230">
        <v>-2.16</v>
      </c>
      <c r="I790" s="211"/>
      <c r="J790" s="206"/>
      <c r="K790" s="206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148</v>
      </c>
      <c r="AU790" s="216" t="s">
        <v>146</v>
      </c>
      <c r="AV790" s="11" t="s">
        <v>146</v>
      </c>
      <c r="AW790" s="11" t="s">
        <v>37</v>
      </c>
      <c r="AX790" s="11" t="s">
        <v>74</v>
      </c>
      <c r="AY790" s="216" t="s">
        <v>139</v>
      </c>
    </row>
    <row r="791" spans="2:51" s="11" customFormat="1" ht="13.5">
      <c r="B791" s="205"/>
      <c r="C791" s="206"/>
      <c r="D791" s="227" t="s">
        <v>148</v>
      </c>
      <c r="E791" s="228" t="s">
        <v>21</v>
      </c>
      <c r="F791" s="229" t="s">
        <v>270</v>
      </c>
      <c r="G791" s="206"/>
      <c r="H791" s="230">
        <v>-1.2</v>
      </c>
      <c r="I791" s="211"/>
      <c r="J791" s="206"/>
      <c r="K791" s="206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148</v>
      </c>
      <c r="AU791" s="216" t="s">
        <v>146</v>
      </c>
      <c r="AV791" s="11" t="s">
        <v>146</v>
      </c>
      <c r="AW791" s="11" t="s">
        <v>37</v>
      </c>
      <c r="AX791" s="11" t="s">
        <v>74</v>
      </c>
      <c r="AY791" s="216" t="s">
        <v>139</v>
      </c>
    </row>
    <row r="792" spans="2:51" s="11" customFormat="1" ht="13.5">
      <c r="B792" s="205"/>
      <c r="C792" s="206"/>
      <c r="D792" s="227" t="s">
        <v>148</v>
      </c>
      <c r="E792" s="228" t="s">
        <v>21</v>
      </c>
      <c r="F792" s="229" t="s">
        <v>271</v>
      </c>
      <c r="G792" s="206"/>
      <c r="H792" s="230">
        <v>-2.919</v>
      </c>
      <c r="I792" s="211"/>
      <c r="J792" s="206"/>
      <c r="K792" s="206"/>
      <c r="L792" s="212"/>
      <c r="M792" s="213"/>
      <c r="N792" s="214"/>
      <c r="O792" s="214"/>
      <c r="P792" s="214"/>
      <c r="Q792" s="214"/>
      <c r="R792" s="214"/>
      <c r="S792" s="214"/>
      <c r="T792" s="215"/>
      <c r="AT792" s="216" t="s">
        <v>148</v>
      </c>
      <c r="AU792" s="216" t="s">
        <v>146</v>
      </c>
      <c r="AV792" s="11" t="s">
        <v>146</v>
      </c>
      <c r="AW792" s="11" t="s">
        <v>37</v>
      </c>
      <c r="AX792" s="11" t="s">
        <v>74</v>
      </c>
      <c r="AY792" s="216" t="s">
        <v>139</v>
      </c>
    </row>
    <row r="793" spans="2:51" s="11" customFormat="1" ht="13.5">
      <c r="B793" s="205"/>
      <c r="C793" s="206"/>
      <c r="D793" s="227" t="s">
        <v>148</v>
      </c>
      <c r="E793" s="228" t="s">
        <v>21</v>
      </c>
      <c r="F793" s="229" t="s">
        <v>272</v>
      </c>
      <c r="G793" s="206"/>
      <c r="H793" s="230">
        <v>-1.08</v>
      </c>
      <c r="I793" s="211"/>
      <c r="J793" s="206"/>
      <c r="K793" s="206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148</v>
      </c>
      <c r="AU793" s="216" t="s">
        <v>146</v>
      </c>
      <c r="AV793" s="11" t="s">
        <v>146</v>
      </c>
      <c r="AW793" s="11" t="s">
        <v>37</v>
      </c>
      <c r="AX793" s="11" t="s">
        <v>74</v>
      </c>
      <c r="AY793" s="216" t="s">
        <v>139</v>
      </c>
    </row>
    <row r="794" spans="2:51" s="11" customFormat="1" ht="13.5">
      <c r="B794" s="205"/>
      <c r="C794" s="206"/>
      <c r="D794" s="227" t="s">
        <v>148</v>
      </c>
      <c r="E794" s="228" t="s">
        <v>21</v>
      </c>
      <c r="F794" s="229" t="s">
        <v>273</v>
      </c>
      <c r="G794" s="206"/>
      <c r="H794" s="230">
        <v>-2.5630000000000002</v>
      </c>
      <c r="I794" s="211"/>
      <c r="J794" s="206"/>
      <c r="K794" s="206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148</v>
      </c>
      <c r="AU794" s="216" t="s">
        <v>146</v>
      </c>
      <c r="AV794" s="11" t="s">
        <v>146</v>
      </c>
      <c r="AW794" s="11" t="s">
        <v>37</v>
      </c>
      <c r="AX794" s="11" t="s">
        <v>74</v>
      </c>
      <c r="AY794" s="216" t="s">
        <v>139</v>
      </c>
    </row>
    <row r="795" spans="2:51" s="11" customFormat="1" ht="13.5">
      <c r="B795" s="205"/>
      <c r="C795" s="206"/>
      <c r="D795" s="227" t="s">
        <v>148</v>
      </c>
      <c r="E795" s="228" t="s">
        <v>21</v>
      </c>
      <c r="F795" s="229" t="s">
        <v>274</v>
      </c>
      <c r="G795" s="206"/>
      <c r="H795" s="230">
        <v>-2.76</v>
      </c>
      <c r="I795" s="211"/>
      <c r="J795" s="206"/>
      <c r="K795" s="206"/>
      <c r="L795" s="212"/>
      <c r="M795" s="213"/>
      <c r="N795" s="214"/>
      <c r="O795" s="214"/>
      <c r="P795" s="214"/>
      <c r="Q795" s="214"/>
      <c r="R795" s="214"/>
      <c r="S795" s="214"/>
      <c r="T795" s="215"/>
      <c r="AT795" s="216" t="s">
        <v>148</v>
      </c>
      <c r="AU795" s="216" t="s">
        <v>146</v>
      </c>
      <c r="AV795" s="11" t="s">
        <v>146</v>
      </c>
      <c r="AW795" s="11" t="s">
        <v>37</v>
      </c>
      <c r="AX795" s="11" t="s">
        <v>74</v>
      </c>
      <c r="AY795" s="216" t="s">
        <v>139</v>
      </c>
    </row>
    <row r="796" spans="2:51" s="11" customFormat="1" ht="13.5">
      <c r="B796" s="205"/>
      <c r="C796" s="206"/>
      <c r="D796" s="227" t="s">
        <v>148</v>
      </c>
      <c r="E796" s="228" t="s">
        <v>21</v>
      </c>
      <c r="F796" s="229" t="s">
        <v>275</v>
      </c>
      <c r="G796" s="206"/>
      <c r="H796" s="230">
        <v>-1.61</v>
      </c>
      <c r="I796" s="211"/>
      <c r="J796" s="206"/>
      <c r="K796" s="206"/>
      <c r="L796" s="212"/>
      <c r="M796" s="213"/>
      <c r="N796" s="214"/>
      <c r="O796" s="214"/>
      <c r="P796" s="214"/>
      <c r="Q796" s="214"/>
      <c r="R796" s="214"/>
      <c r="S796" s="214"/>
      <c r="T796" s="215"/>
      <c r="AT796" s="216" t="s">
        <v>148</v>
      </c>
      <c r="AU796" s="216" t="s">
        <v>146</v>
      </c>
      <c r="AV796" s="11" t="s">
        <v>146</v>
      </c>
      <c r="AW796" s="11" t="s">
        <v>37</v>
      </c>
      <c r="AX796" s="11" t="s">
        <v>74</v>
      </c>
      <c r="AY796" s="216" t="s">
        <v>139</v>
      </c>
    </row>
    <row r="797" spans="2:51" s="11" customFormat="1" ht="13.5">
      <c r="B797" s="205"/>
      <c r="C797" s="206"/>
      <c r="D797" s="227" t="s">
        <v>148</v>
      </c>
      <c r="E797" s="228" t="s">
        <v>21</v>
      </c>
      <c r="F797" s="229" t="s">
        <v>250</v>
      </c>
      <c r="G797" s="206"/>
      <c r="H797" s="230">
        <v>-2.88</v>
      </c>
      <c r="I797" s="211"/>
      <c r="J797" s="206"/>
      <c r="K797" s="206"/>
      <c r="L797" s="212"/>
      <c r="M797" s="213"/>
      <c r="N797" s="214"/>
      <c r="O797" s="214"/>
      <c r="P797" s="214"/>
      <c r="Q797" s="214"/>
      <c r="R797" s="214"/>
      <c r="S797" s="214"/>
      <c r="T797" s="215"/>
      <c r="AT797" s="216" t="s">
        <v>148</v>
      </c>
      <c r="AU797" s="216" t="s">
        <v>146</v>
      </c>
      <c r="AV797" s="11" t="s">
        <v>146</v>
      </c>
      <c r="AW797" s="11" t="s">
        <v>37</v>
      </c>
      <c r="AX797" s="11" t="s">
        <v>74</v>
      </c>
      <c r="AY797" s="216" t="s">
        <v>139</v>
      </c>
    </row>
    <row r="798" spans="2:51" s="11" customFormat="1" ht="13.5">
      <c r="B798" s="205"/>
      <c r="C798" s="206"/>
      <c r="D798" s="227" t="s">
        <v>148</v>
      </c>
      <c r="E798" s="228" t="s">
        <v>21</v>
      </c>
      <c r="F798" s="229" t="s">
        <v>276</v>
      </c>
      <c r="G798" s="206"/>
      <c r="H798" s="230">
        <v>-1.44</v>
      </c>
      <c r="I798" s="211"/>
      <c r="J798" s="206"/>
      <c r="K798" s="206"/>
      <c r="L798" s="212"/>
      <c r="M798" s="213"/>
      <c r="N798" s="214"/>
      <c r="O798" s="214"/>
      <c r="P798" s="214"/>
      <c r="Q798" s="214"/>
      <c r="R798" s="214"/>
      <c r="S798" s="214"/>
      <c r="T798" s="215"/>
      <c r="AT798" s="216" t="s">
        <v>148</v>
      </c>
      <c r="AU798" s="216" t="s">
        <v>146</v>
      </c>
      <c r="AV798" s="11" t="s">
        <v>146</v>
      </c>
      <c r="AW798" s="11" t="s">
        <v>37</v>
      </c>
      <c r="AX798" s="11" t="s">
        <v>74</v>
      </c>
      <c r="AY798" s="216" t="s">
        <v>139</v>
      </c>
    </row>
    <row r="799" spans="2:51" s="11" customFormat="1" ht="13.5">
      <c r="B799" s="205"/>
      <c r="C799" s="206"/>
      <c r="D799" s="227" t="s">
        <v>148</v>
      </c>
      <c r="E799" s="228" t="s">
        <v>21</v>
      </c>
      <c r="F799" s="229" t="s">
        <v>277</v>
      </c>
      <c r="G799" s="206"/>
      <c r="H799" s="230">
        <v>-1.32</v>
      </c>
      <c r="I799" s="211"/>
      <c r="J799" s="206"/>
      <c r="K799" s="206"/>
      <c r="L799" s="212"/>
      <c r="M799" s="213"/>
      <c r="N799" s="214"/>
      <c r="O799" s="214"/>
      <c r="P799" s="214"/>
      <c r="Q799" s="214"/>
      <c r="R799" s="214"/>
      <c r="S799" s="214"/>
      <c r="T799" s="215"/>
      <c r="AT799" s="216" t="s">
        <v>148</v>
      </c>
      <c r="AU799" s="216" t="s">
        <v>146</v>
      </c>
      <c r="AV799" s="11" t="s">
        <v>146</v>
      </c>
      <c r="AW799" s="11" t="s">
        <v>37</v>
      </c>
      <c r="AX799" s="11" t="s">
        <v>74</v>
      </c>
      <c r="AY799" s="216" t="s">
        <v>139</v>
      </c>
    </row>
    <row r="800" spans="2:51" s="11" customFormat="1" ht="13.5">
      <c r="B800" s="205"/>
      <c r="C800" s="206"/>
      <c r="D800" s="227" t="s">
        <v>148</v>
      </c>
      <c r="E800" s="228" t="s">
        <v>21</v>
      </c>
      <c r="F800" s="229" t="s">
        <v>250</v>
      </c>
      <c r="G800" s="206"/>
      <c r="H800" s="230">
        <v>-2.88</v>
      </c>
      <c r="I800" s="211"/>
      <c r="J800" s="206"/>
      <c r="K800" s="206"/>
      <c r="L800" s="212"/>
      <c r="M800" s="213"/>
      <c r="N800" s="214"/>
      <c r="O800" s="214"/>
      <c r="P800" s="214"/>
      <c r="Q800" s="214"/>
      <c r="R800" s="214"/>
      <c r="S800" s="214"/>
      <c r="T800" s="215"/>
      <c r="AT800" s="216" t="s">
        <v>148</v>
      </c>
      <c r="AU800" s="216" t="s">
        <v>146</v>
      </c>
      <c r="AV800" s="11" t="s">
        <v>146</v>
      </c>
      <c r="AW800" s="11" t="s">
        <v>37</v>
      </c>
      <c r="AX800" s="11" t="s">
        <v>74</v>
      </c>
      <c r="AY800" s="216" t="s">
        <v>139</v>
      </c>
    </row>
    <row r="801" spans="2:51" s="11" customFormat="1" ht="13.5">
      <c r="B801" s="205"/>
      <c r="C801" s="206"/>
      <c r="D801" s="227" t="s">
        <v>148</v>
      </c>
      <c r="E801" s="228" t="s">
        <v>21</v>
      </c>
      <c r="F801" s="229" t="s">
        <v>278</v>
      </c>
      <c r="G801" s="206"/>
      <c r="H801" s="230">
        <v>-1.26</v>
      </c>
      <c r="I801" s="211"/>
      <c r="J801" s="206"/>
      <c r="K801" s="206"/>
      <c r="L801" s="212"/>
      <c r="M801" s="213"/>
      <c r="N801" s="214"/>
      <c r="O801" s="214"/>
      <c r="P801" s="214"/>
      <c r="Q801" s="214"/>
      <c r="R801" s="214"/>
      <c r="S801" s="214"/>
      <c r="T801" s="215"/>
      <c r="AT801" s="216" t="s">
        <v>148</v>
      </c>
      <c r="AU801" s="216" t="s">
        <v>146</v>
      </c>
      <c r="AV801" s="11" t="s">
        <v>146</v>
      </c>
      <c r="AW801" s="11" t="s">
        <v>37</v>
      </c>
      <c r="AX801" s="11" t="s">
        <v>74</v>
      </c>
      <c r="AY801" s="216" t="s">
        <v>139</v>
      </c>
    </row>
    <row r="802" spans="2:51" s="11" customFormat="1" ht="13.5">
      <c r="B802" s="205"/>
      <c r="C802" s="206"/>
      <c r="D802" s="227" t="s">
        <v>148</v>
      </c>
      <c r="E802" s="228" t="s">
        <v>21</v>
      </c>
      <c r="F802" s="229" t="s">
        <v>279</v>
      </c>
      <c r="G802" s="206"/>
      <c r="H802" s="230">
        <v>-1.08</v>
      </c>
      <c r="I802" s="211"/>
      <c r="J802" s="206"/>
      <c r="K802" s="206"/>
      <c r="L802" s="212"/>
      <c r="M802" s="213"/>
      <c r="N802" s="214"/>
      <c r="O802" s="214"/>
      <c r="P802" s="214"/>
      <c r="Q802" s="214"/>
      <c r="R802" s="214"/>
      <c r="S802" s="214"/>
      <c r="T802" s="215"/>
      <c r="AT802" s="216" t="s">
        <v>148</v>
      </c>
      <c r="AU802" s="216" t="s">
        <v>146</v>
      </c>
      <c r="AV802" s="11" t="s">
        <v>146</v>
      </c>
      <c r="AW802" s="11" t="s">
        <v>37</v>
      </c>
      <c r="AX802" s="11" t="s">
        <v>74</v>
      </c>
      <c r="AY802" s="216" t="s">
        <v>139</v>
      </c>
    </row>
    <row r="803" spans="2:51" s="14" customFormat="1" ht="13.5">
      <c r="B803" s="253"/>
      <c r="C803" s="254"/>
      <c r="D803" s="227" t="s">
        <v>148</v>
      </c>
      <c r="E803" s="255" t="s">
        <v>21</v>
      </c>
      <c r="F803" s="256" t="s">
        <v>251</v>
      </c>
      <c r="G803" s="254"/>
      <c r="H803" s="257">
        <v>282.31799999999998</v>
      </c>
      <c r="I803" s="258"/>
      <c r="J803" s="254"/>
      <c r="K803" s="254"/>
      <c r="L803" s="259"/>
      <c r="M803" s="260"/>
      <c r="N803" s="261"/>
      <c r="O803" s="261"/>
      <c r="P803" s="261"/>
      <c r="Q803" s="261"/>
      <c r="R803" s="261"/>
      <c r="S803" s="261"/>
      <c r="T803" s="262"/>
      <c r="AT803" s="263" t="s">
        <v>148</v>
      </c>
      <c r="AU803" s="263" t="s">
        <v>146</v>
      </c>
      <c r="AV803" s="14" t="s">
        <v>155</v>
      </c>
      <c r="AW803" s="14" t="s">
        <v>37</v>
      </c>
      <c r="AX803" s="14" t="s">
        <v>74</v>
      </c>
      <c r="AY803" s="263" t="s">
        <v>139</v>
      </c>
    </row>
    <row r="804" spans="2:51" s="13" customFormat="1" ht="13.5">
      <c r="B804" s="242"/>
      <c r="C804" s="243"/>
      <c r="D804" s="227" t="s">
        <v>148</v>
      </c>
      <c r="E804" s="244" t="s">
        <v>21</v>
      </c>
      <c r="F804" s="245" t="s">
        <v>280</v>
      </c>
      <c r="G804" s="243"/>
      <c r="H804" s="246" t="s">
        <v>21</v>
      </c>
      <c r="I804" s="247"/>
      <c r="J804" s="243"/>
      <c r="K804" s="243"/>
      <c r="L804" s="248"/>
      <c r="M804" s="249"/>
      <c r="N804" s="250"/>
      <c r="O804" s="250"/>
      <c r="P804" s="250"/>
      <c r="Q804" s="250"/>
      <c r="R804" s="250"/>
      <c r="S804" s="250"/>
      <c r="T804" s="251"/>
      <c r="AT804" s="252" t="s">
        <v>148</v>
      </c>
      <c r="AU804" s="252" t="s">
        <v>146</v>
      </c>
      <c r="AV804" s="13" t="s">
        <v>82</v>
      </c>
      <c r="AW804" s="13" t="s">
        <v>37</v>
      </c>
      <c r="AX804" s="13" t="s">
        <v>74</v>
      </c>
      <c r="AY804" s="252" t="s">
        <v>139</v>
      </c>
    </row>
    <row r="805" spans="2:51" s="11" customFormat="1" ht="13.5">
      <c r="B805" s="205"/>
      <c r="C805" s="206"/>
      <c r="D805" s="227" t="s">
        <v>148</v>
      </c>
      <c r="E805" s="228" t="s">
        <v>21</v>
      </c>
      <c r="F805" s="229" t="s">
        <v>281</v>
      </c>
      <c r="G805" s="206"/>
      <c r="H805" s="230">
        <v>60.9</v>
      </c>
      <c r="I805" s="211"/>
      <c r="J805" s="206"/>
      <c r="K805" s="206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148</v>
      </c>
      <c r="AU805" s="216" t="s">
        <v>146</v>
      </c>
      <c r="AV805" s="11" t="s">
        <v>146</v>
      </c>
      <c r="AW805" s="11" t="s">
        <v>37</v>
      </c>
      <c r="AX805" s="11" t="s">
        <v>74</v>
      </c>
      <c r="AY805" s="216" t="s">
        <v>139</v>
      </c>
    </row>
    <row r="806" spans="2:51" s="11" customFormat="1" ht="13.5">
      <c r="B806" s="205"/>
      <c r="C806" s="206"/>
      <c r="D806" s="227" t="s">
        <v>148</v>
      </c>
      <c r="E806" s="228" t="s">
        <v>21</v>
      </c>
      <c r="F806" s="229" t="s">
        <v>282</v>
      </c>
      <c r="G806" s="206"/>
      <c r="H806" s="230">
        <v>137.35</v>
      </c>
      <c r="I806" s="211"/>
      <c r="J806" s="206"/>
      <c r="K806" s="206"/>
      <c r="L806" s="212"/>
      <c r="M806" s="213"/>
      <c r="N806" s="214"/>
      <c r="O806" s="214"/>
      <c r="P806" s="214"/>
      <c r="Q806" s="214"/>
      <c r="R806" s="214"/>
      <c r="S806" s="214"/>
      <c r="T806" s="215"/>
      <c r="AT806" s="216" t="s">
        <v>148</v>
      </c>
      <c r="AU806" s="216" t="s">
        <v>146</v>
      </c>
      <c r="AV806" s="11" t="s">
        <v>146</v>
      </c>
      <c r="AW806" s="11" t="s">
        <v>37</v>
      </c>
      <c r="AX806" s="11" t="s">
        <v>74</v>
      </c>
      <c r="AY806" s="216" t="s">
        <v>139</v>
      </c>
    </row>
    <row r="807" spans="2:51" s="11" customFormat="1" ht="13.5">
      <c r="B807" s="205"/>
      <c r="C807" s="206"/>
      <c r="D807" s="227" t="s">
        <v>148</v>
      </c>
      <c r="E807" s="228" t="s">
        <v>21</v>
      </c>
      <c r="F807" s="229" t="s">
        <v>283</v>
      </c>
      <c r="G807" s="206"/>
      <c r="H807" s="230">
        <v>36.86</v>
      </c>
      <c r="I807" s="211"/>
      <c r="J807" s="206"/>
      <c r="K807" s="206"/>
      <c r="L807" s="212"/>
      <c r="M807" s="213"/>
      <c r="N807" s="214"/>
      <c r="O807" s="214"/>
      <c r="P807" s="214"/>
      <c r="Q807" s="214"/>
      <c r="R807" s="214"/>
      <c r="S807" s="214"/>
      <c r="T807" s="215"/>
      <c r="AT807" s="216" t="s">
        <v>148</v>
      </c>
      <c r="AU807" s="216" t="s">
        <v>146</v>
      </c>
      <c r="AV807" s="11" t="s">
        <v>146</v>
      </c>
      <c r="AW807" s="11" t="s">
        <v>37</v>
      </c>
      <c r="AX807" s="11" t="s">
        <v>74</v>
      </c>
      <c r="AY807" s="216" t="s">
        <v>139</v>
      </c>
    </row>
    <row r="808" spans="2:51" s="11" customFormat="1" ht="13.5">
      <c r="B808" s="205"/>
      <c r="C808" s="206"/>
      <c r="D808" s="227" t="s">
        <v>148</v>
      </c>
      <c r="E808" s="228" t="s">
        <v>21</v>
      </c>
      <c r="F808" s="229" t="s">
        <v>284</v>
      </c>
      <c r="G808" s="206"/>
      <c r="H808" s="230">
        <v>7.75</v>
      </c>
      <c r="I808" s="211"/>
      <c r="J808" s="206"/>
      <c r="K808" s="206"/>
      <c r="L808" s="212"/>
      <c r="M808" s="213"/>
      <c r="N808" s="214"/>
      <c r="O808" s="214"/>
      <c r="P808" s="214"/>
      <c r="Q808" s="214"/>
      <c r="R808" s="214"/>
      <c r="S808" s="214"/>
      <c r="T808" s="215"/>
      <c r="AT808" s="216" t="s">
        <v>148</v>
      </c>
      <c r="AU808" s="216" t="s">
        <v>146</v>
      </c>
      <c r="AV808" s="11" t="s">
        <v>146</v>
      </c>
      <c r="AW808" s="11" t="s">
        <v>37</v>
      </c>
      <c r="AX808" s="11" t="s">
        <v>74</v>
      </c>
      <c r="AY808" s="216" t="s">
        <v>139</v>
      </c>
    </row>
    <row r="809" spans="2:51" s="11" customFormat="1" ht="13.5">
      <c r="B809" s="205"/>
      <c r="C809" s="206"/>
      <c r="D809" s="227" t="s">
        <v>148</v>
      </c>
      <c r="E809" s="228" t="s">
        <v>21</v>
      </c>
      <c r="F809" s="229" t="s">
        <v>285</v>
      </c>
      <c r="G809" s="206"/>
      <c r="H809" s="230">
        <v>5.95</v>
      </c>
      <c r="I809" s="211"/>
      <c r="J809" s="206"/>
      <c r="K809" s="206"/>
      <c r="L809" s="212"/>
      <c r="M809" s="213"/>
      <c r="N809" s="214"/>
      <c r="O809" s="214"/>
      <c r="P809" s="214"/>
      <c r="Q809" s="214"/>
      <c r="R809" s="214"/>
      <c r="S809" s="214"/>
      <c r="T809" s="215"/>
      <c r="AT809" s="216" t="s">
        <v>148</v>
      </c>
      <c r="AU809" s="216" t="s">
        <v>146</v>
      </c>
      <c r="AV809" s="11" t="s">
        <v>146</v>
      </c>
      <c r="AW809" s="11" t="s">
        <v>37</v>
      </c>
      <c r="AX809" s="11" t="s">
        <v>74</v>
      </c>
      <c r="AY809" s="216" t="s">
        <v>139</v>
      </c>
    </row>
    <row r="810" spans="2:51" s="11" customFormat="1" ht="13.5">
      <c r="B810" s="205"/>
      <c r="C810" s="206"/>
      <c r="D810" s="227" t="s">
        <v>148</v>
      </c>
      <c r="E810" s="228" t="s">
        <v>21</v>
      </c>
      <c r="F810" s="229" t="s">
        <v>286</v>
      </c>
      <c r="G810" s="206"/>
      <c r="H810" s="230">
        <v>9</v>
      </c>
      <c r="I810" s="211"/>
      <c r="J810" s="206"/>
      <c r="K810" s="206"/>
      <c r="L810" s="212"/>
      <c r="M810" s="213"/>
      <c r="N810" s="214"/>
      <c r="O810" s="214"/>
      <c r="P810" s="214"/>
      <c r="Q810" s="214"/>
      <c r="R810" s="214"/>
      <c r="S810" s="214"/>
      <c r="T810" s="215"/>
      <c r="AT810" s="216" t="s">
        <v>148</v>
      </c>
      <c r="AU810" s="216" t="s">
        <v>146</v>
      </c>
      <c r="AV810" s="11" t="s">
        <v>146</v>
      </c>
      <c r="AW810" s="11" t="s">
        <v>37</v>
      </c>
      <c r="AX810" s="11" t="s">
        <v>74</v>
      </c>
      <c r="AY810" s="216" t="s">
        <v>139</v>
      </c>
    </row>
    <row r="811" spans="2:51" s="13" customFormat="1" ht="13.5">
      <c r="B811" s="242"/>
      <c r="C811" s="243"/>
      <c r="D811" s="227" t="s">
        <v>148</v>
      </c>
      <c r="E811" s="244" t="s">
        <v>21</v>
      </c>
      <c r="F811" s="245" t="s">
        <v>287</v>
      </c>
      <c r="G811" s="243"/>
      <c r="H811" s="246" t="s">
        <v>21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AT811" s="252" t="s">
        <v>148</v>
      </c>
      <c r="AU811" s="252" t="s">
        <v>146</v>
      </c>
      <c r="AV811" s="13" t="s">
        <v>82</v>
      </c>
      <c r="AW811" s="13" t="s">
        <v>37</v>
      </c>
      <c r="AX811" s="13" t="s">
        <v>74</v>
      </c>
      <c r="AY811" s="252" t="s">
        <v>139</v>
      </c>
    </row>
    <row r="812" spans="2:51" s="11" customFormat="1" ht="13.5">
      <c r="B812" s="205"/>
      <c r="C812" s="206"/>
      <c r="D812" s="227" t="s">
        <v>148</v>
      </c>
      <c r="E812" s="228" t="s">
        <v>21</v>
      </c>
      <c r="F812" s="229" t="s">
        <v>288</v>
      </c>
      <c r="G812" s="206"/>
      <c r="H812" s="230">
        <v>29.15</v>
      </c>
      <c r="I812" s="211"/>
      <c r="J812" s="206"/>
      <c r="K812" s="206"/>
      <c r="L812" s="212"/>
      <c r="M812" s="213"/>
      <c r="N812" s="214"/>
      <c r="O812" s="214"/>
      <c r="P812" s="214"/>
      <c r="Q812" s="214"/>
      <c r="R812" s="214"/>
      <c r="S812" s="214"/>
      <c r="T812" s="215"/>
      <c r="AT812" s="216" t="s">
        <v>148</v>
      </c>
      <c r="AU812" s="216" t="s">
        <v>146</v>
      </c>
      <c r="AV812" s="11" t="s">
        <v>146</v>
      </c>
      <c r="AW812" s="11" t="s">
        <v>37</v>
      </c>
      <c r="AX812" s="11" t="s">
        <v>74</v>
      </c>
      <c r="AY812" s="216" t="s">
        <v>139</v>
      </c>
    </row>
    <row r="813" spans="2:51" s="11" customFormat="1" ht="13.5">
      <c r="B813" s="205"/>
      <c r="C813" s="206"/>
      <c r="D813" s="227" t="s">
        <v>148</v>
      </c>
      <c r="E813" s="228" t="s">
        <v>21</v>
      </c>
      <c r="F813" s="229" t="s">
        <v>243</v>
      </c>
      <c r="G813" s="206"/>
      <c r="H813" s="230">
        <v>-0.63</v>
      </c>
      <c r="I813" s="211"/>
      <c r="J813" s="206"/>
      <c r="K813" s="206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148</v>
      </c>
      <c r="AU813" s="216" t="s">
        <v>146</v>
      </c>
      <c r="AV813" s="11" t="s">
        <v>146</v>
      </c>
      <c r="AW813" s="11" t="s">
        <v>37</v>
      </c>
      <c r="AX813" s="11" t="s">
        <v>74</v>
      </c>
      <c r="AY813" s="216" t="s">
        <v>139</v>
      </c>
    </row>
    <row r="814" spans="2:51" s="11" customFormat="1" ht="13.5">
      <c r="B814" s="205"/>
      <c r="C814" s="206"/>
      <c r="D814" s="227" t="s">
        <v>148</v>
      </c>
      <c r="E814" s="228" t="s">
        <v>21</v>
      </c>
      <c r="F814" s="229" t="s">
        <v>289</v>
      </c>
      <c r="G814" s="206"/>
      <c r="H814" s="230">
        <v>-4.32</v>
      </c>
      <c r="I814" s="211"/>
      <c r="J814" s="206"/>
      <c r="K814" s="206"/>
      <c r="L814" s="212"/>
      <c r="M814" s="213"/>
      <c r="N814" s="214"/>
      <c r="O814" s="214"/>
      <c r="P814" s="214"/>
      <c r="Q814" s="214"/>
      <c r="R814" s="214"/>
      <c r="S814" s="214"/>
      <c r="T814" s="215"/>
      <c r="AT814" s="216" t="s">
        <v>148</v>
      </c>
      <c r="AU814" s="216" t="s">
        <v>146</v>
      </c>
      <c r="AV814" s="11" t="s">
        <v>146</v>
      </c>
      <c r="AW814" s="11" t="s">
        <v>37</v>
      </c>
      <c r="AX814" s="11" t="s">
        <v>74</v>
      </c>
      <c r="AY814" s="216" t="s">
        <v>139</v>
      </c>
    </row>
    <row r="815" spans="2:51" s="11" customFormat="1" ht="13.5">
      <c r="B815" s="205"/>
      <c r="C815" s="206"/>
      <c r="D815" s="227" t="s">
        <v>148</v>
      </c>
      <c r="E815" s="228" t="s">
        <v>21</v>
      </c>
      <c r="F815" s="229" t="s">
        <v>290</v>
      </c>
      <c r="G815" s="206"/>
      <c r="H815" s="230">
        <v>-5.04</v>
      </c>
      <c r="I815" s="211"/>
      <c r="J815" s="206"/>
      <c r="K815" s="206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148</v>
      </c>
      <c r="AU815" s="216" t="s">
        <v>146</v>
      </c>
      <c r="AV815" s="11" t="s">
        <v>146</v>
      </c>
      <c r="AW815" s="11" t="s">
        <v>37</v>
      </c>
      <c r="AX815" s="11" t="s">
        <v>74</v>
      </c>
      <c r="AY815" s="216" t="s">
        <v>139</v>
      </c>
    </row>
    <row r="816" spans="2:51" s="11" customFormat="1" ht="13.5">
      <c r="B816" s="205"/>
      <c r="C816" s="206"/>
      <c r="D816" s="227" t="s">
        <v>148</v>
      </c>
      <c r="E816" s="228" t="s">
        <v>21</v>
      </c>
      <c r="F816" s="229" t="s">
        <v>291</v>
      </c>
      <c r="G816" s="206"/>
      <c r="H816" s="230">
        <v>-2.6</v>
      </c>
      <c r="I816" s="211"/>
      <c r="J816" s="206"/>
      <c r="K816" s="206"/>
      <c r="L816" s="212"/>
      <c r="M816" s="213"/>
      <c r="N816" s="214"/>
      <c r="O816" s="214"/>
      <c r="P816" s="214"/>
      <c r="Q816" s="214"/>
      <c r="R816" s="214"/>
      <c r="S816" s="214"/>
      <c r="T816" s="215"/>
      <c r="AT816" s="216" t="s">
        <v>148</v>
      </c>
      <c r="AU816" s="216" t="s">
        <v>146</v>
      </c>
      <c r="AV816" s="11" t="s">
        <v>146</v>
      </c>
      <c r="AW816" s="11" t="s">
        <v>37</v>
      </c>
      <c r="AX816" s="11" t="s">
        <v>74</v>
      </c>
      <c r="AY816" s="216" t="s">
        <v>139</v>
      </c>
    </row>
    <row r="817" spans="2:65" s="11" customFormat="1" ht="13.5">
      <c r="B817" s="205"/>
      <c r="C817" s="206"/>
      <c r="D817" s="227" t="s">
        <v>148</v>
      </c>
      <c r="E817" s="228" t="s">
        <v>21</v>
      </c>
      <c r="F817" s="229" t="s">
        <v>292</v>
      </c>
      <c r="G817" s="206"/>
      <c r="H817" s="230">
        <v>-2.1</v>
      </c>
      <c r="I817" s="211"/>
      <c r="J817" s="206"/>
      <c r="K817" s="206"/>
      <c r="L817" s="212"/>
      <c r="M817" s="213"/>
      <c r="N817" s="214"/>
      <c r="O817" s="214"/>
      <c r="P817" s="214"/>
      <c r="Q817" s="214"/>
      <c r="R817" s="214"/>
      <c r="S817" s="214"/>
      <c r="T817" s="215"/>
      <c r="AT817" s="216" t="s">
        <v>148</v>
      </c>
      <c r="AU817" s="216" t="s">
        <v>146</v>
      </c>
      <c r="AV817" s="11" t="s">
        <v>146</v>
      </c>
      <c r="AW817" s="11" t="s">
        <v>37</v>
      </c>
      <c r="AX817" s="11" t="s">
        <v>74</v>
      </c>
      <c r="AY817" s="216" t="s">
        <v>139</v>
      </c>
    </row>
    <row r="818" spans="2:65" s="11" customFormat="1" ht="13.5">
      <c r="B818" s="205"/>
      <c r="C818" s="206"/>
      <c r="D818" s="227" t="s">
        <v>148</v>
      </c>
      <c r="E818" s="228" t="s">
        <v>21</v>
      </c>
      <c r="F818" s="229" t="s">
        <v>293</v>
      </c>
      <c r="G818" s="206"/>
      <c r="H818" s="230">
        <v>-2.573</v>
      </c>
      <c r="I818" s="211"/>
      <c r="J818" s="206"/>
      <c r="K818" s="206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148</v>
      </c>
      <c r="AU818" s="216" t="s">
        <v>146</v>
      </c>
      <c r="AV818" s="11" t="s">
        <v>146</v>
      </c>
      <c r="AW818" s="11" t="s">
        <v>37</v>
      </c>
      <c r="AX818" s="11" t="s">
        <v>74</v>
      </c>
      <c r="AY818" s="216" t="s">
        <v>139</v>
      </c>
    </row>
    <row r="819" spans="2:65" s="11" customFormat="1" ht="13.5">
      <c r="B819" s="205"/>
      <c r="C819" s="206"/>
      <c r="D819" s="227" t="s">
        <v>148</v>
      </c>
      <c r="E819" s="228" t="s">
        <v>21</v>
      </c>
      <c r="F819" s="229" t="s">
        <v>261</v>
      </c>
      <c r="G819" s="206"/>
      <c r="H819" s="230">
        <v>-3.3</v>
      </c>
      <c r="I819" s="211"/>
      <c r="J819" s="206"/>
      <c r="K819" s="206"/>
      <c r="L819" s="212"/>
      <c r="M819" s="213"/>
      <c r="N819" s="214"/>
      <c r="O819" s="214"/>
      <c r="P819" s="214"/>
      <c r="Q819" s="214"/>
      <c r="R819" s="214"/>
      <c r="S819" s="214"/>
      <c r="T819" s="215"/>
      <c r="AT819" s="216" t="s">
        <v>148</v>
      </c>
      <c r="AU819" s="216" t="s">
        <v>146</v>
      </c>
      <c r="AV819" s="11" t="s">
        <v>146</v>
      </c>
      <c r="AW819" s="11" t="s">
        <v>37</v>
      </c>
      <c r="AX819" s="11" t="s">
        <v>74</v>
      </c>
      <c r="AY819" s="216" t="s">
        <v>139</v>
      </c>
    </row>
    <row r="820" spans="2:65" s="11" customFormat="1" ht="13.5">
      <c r="B820" s="205"/>
      <c r="C820" s="206"/>
      <c r="D820" s="227" t="s">
        <v>148</v>
      </c>
      <c r="E820" s="228" t="s">
        <v>21</v>
      </c>
      <c r="F820" s="229" t="s">
        <v>294</v>
      </c>
      <c r="G820" s="206"/>
      <c r="H820" s="230">
        <v>-4.3049999999999997</v>
      </c>
      <c r="I820" s="211"/>
      <c r="J820" s="206"/>
      <c r="K820" s="206"/>
      <c r="L820" s="212"/>
      <c r="M820" s="213"/>
      <c r="N820" s="214"/>
      <c r="O820" s="214"/>
      <c r="P820" s="214"/>
      <c r="Q820" s="214"/>
      <c r="R820" s="214"/>
      <c r="S820" s="214"/>
      <c r="T820" s="215"/>
      <c r="AT820" s="216" t="s">
        <v>148</v>
      </c>
      <c r="AU820" s="216" t="s">
        <v>146</v>
      </c>
      <c r="AV820" s="11" t="s">
        <v>146</v>
      </c>
      <c r="AW820" s="11" t="s">
        <v>37</v>
      </c>
      <c r="AX820" s="11" t="s">
        <v>74</v>
      </c>
      <c r="AY820" s="216" t="s">
        <v>139</v>
      </c>
    </row>
    <row r="821" spans="2:65" s="14" customFormat="1" ht="13.5">
      <c r="B821" s="253"/>
      <c r="C821" s="254"/>
      <c r="D821" s="227" t="s">
        <v>148</v>
      </c>
      <c r="E821" s="255" t="s">
        <v>21</v>
      </c>
      <c r="F821" s="256" t="s">
        <v>251</v>
      </c>
      <c r="G821" s="254"/>
      <c r="H821" s="257">
        <v>262.09199999999998</v>
      </c>
      <c r="I821" s="258"/>
      <c r="J821" s="254"/>
      <c r="K821" s="254"/>
      <c r="L821" s="259"/>
      <c r="M821" s="260"/>
      <c r="N821" s="261"/>
      <c r="O821" s="261"/>
      <c r="P821" s="261"/>
      <c r="Q821" s="261"/>
      <c r="R821" s="261"/>
      <c r="S821" s="261"/>
      <c r="T821" s="262"/>
      <c r="AT821" s="263" t="s">
        <v>148</v>
      </c>
      <c r="AU821" s="263" t="s">
        <v>146</v>
      </c>
      <c r="AV821" s="14" t="s">
        <v>155</v>
      </c>
      <c r="AW821" s="14" t="s">
        <v>37</v>
      </c>
      <c r="AX821" s="14" t="s">
        <v>74</v>
      </c>
      <c r="AY821" s="263" t="s">
        <v>139</v>
      </c>
    </row>
    <row r="822" spans="2:65" s="13" customFormat="1" ht="13.5">
      <c r="B822" s="242"/>
      <c r="C822" s="243"/>
      <c r="D822" s="227" t="s">
        <v>148</v>
      </c>
      <c r="E822" s="244" t="s">
        <v>21</v>
      </c>
      <c r="F822" s="245" t="s">
        <v>232</v>
      </c>
      <c r="G822" s="243"/>
      <c r="H822" s="246" t="s">
        <v>21</v>
      </c>
      <c r="I822" s="247"/>
      <c r="J822" s="243"/>
      <c r="K822" s="243"/>
      <c r="L822" s="248"/>
      <c r="M822" s="249"/>
      <c r="N822" s="250"/>
      <c r="O822" s="250"/>
      <c r="P822" s="250"/>
      <c r="Q822" s="250"/>
      <c r="R822" s="250"/>
      <c r="S822" s="250"/>
      <c r="T822" s="251"/>
      <c r="AT822" s="252" t="s">
        <v>148</v>
      </c>
      <c r="AU822" s="252" t="s">
        <v>146</v>
      </c>
      <c r="AV822" s="13" t="s">
        <v>82</v>
      </c>
      <c r="AW822" s="13" t="s">
        <v>37</v>
      </c>
      <c r="AX822" s="13" t="s">
        <v>74</v>
      </c>
      <c r="AY822" s="252" t="s">
        <v>139</v>
      </c>
    </row>
    <row r="823" spans="2:65" s="11" customFormat="1" ht="13.5">
      <c r="B823" s="205"/>
      <c r="C823" s="206"/>
      <c r="D823" s="227" t="s">
        <v>148</v>
      </c>
      <c r="E823" s="228" t="s">
        <v>21</v>
      </c>
      <c r="F823" s="229" t="s">
        <v>233</v>
      </c>
      <c r="G823" s="206"/>
      <c r="H823" s="230">
        <v>11.7</v>
      </c>
      <c r="I823" s="211"/>
      <c r="J823" s="206"/>
      <c r="K823" s="206"/>
      <c r="L823" s="212"/>
      <c r="M823" s="213"/>
      <c r="N823" s="214"/>
      <c r="O823" s="214"/>
      <c r="P823" s="214"/>
      <c r="Q823" s="214"/>
      <c r="R823" s="214"/>
      <c r="S823" s="214"/>
      <c r="T823" s="215"/>
      <c r="AT823" s="216" t="s">
        <v>148</v>
      </c>
      <c r="AU823" s="216" t="s">
        <v>146</v>
      </c>
      <c r="AV823" s="11" t="s">
        <v>146</v>
      </c>
      <c r="AW823" s="11" t="s">
        <v>37</v>
      </c>
      <c r="AX823" s="11" t="s">
        <v>74</v>
      </c>
      <c r="AY823" s="216" t="s">
        <v>139</v>
      </c>
    </row>
    <row r="824" spans="2:65" s="11" customFormat="1" ht="13.5">
      <c r="B824" s="205"/>
      <c r="C824" s="206"/>
      <c r="D824" s="227" t="s">
        <v>148</v>
      </c>
      <c r="E824" s="228" t="s">
        <v>21</v>
      </c>
      <c r="F824" s="229" t="s">
        <v>234</v>
      </c>
      <c r="G824" s="206"/>
      <c r="H824" s="230">
        <v>4.0129999999999999</v>
      </c>
      <c r="I824" s="211"/>
      <c r="J824" s="206"/>
      <c r="K824" s="206"/>
      <c r="L824" s="212"/>
      <c r="M824" s="213"/>
      <c r="N824" s="214"/>
      <c r="O824" s="214"/>
      <c r="P824" s="214"/>
      <c r="Q824" s="214"/>
      <c r="R824" s="214"/>
      <c r="S824" s="214"/>
      <c r="T824" s="215"/>
      <c r="AT824" s="216" t="s">
        <v>148</v>
      </c>
      <c r="AU824" s="216" t="s">
        <v>146</v>
      </c>
      <c r="AV824" s="11" t="s">
        <v>146</v>
      </c>
      <c r="AW824" s="11" t="s">
        <v>37</v>
      </c>
      <c r="AX824" s="11" t="s">
        <v>74</v>
      </c>
      <c r="AY824" s="216" t="s">
        <v>139</v>
      </c>
    </row>
    <row r="825" spans="2:65" s="14" customFormat="1" ht="13.5">
      <c r="B825" s="253"/>
      <c r="C825" s="254"/>
      <c r="D825" s="227" t="s">
        <v>148</v>
      </c>
      <c r="E825" s="255" t="s">
        <v>21</v>
      </c>
      <c r="F825" s="256" t="s">
        <v>251</v>
      </c>
      <c r="G825" s="254"/>
      <c r="H825" s="257">
        <v>15.712999999999999</v>
      </c>
      <c r="I825" s="258"/>
      <c r="J825" s="254"/>
      <c r="K825" s="254"/>
      <c r="L825" s="259"/>
      <c r="M825" s="260"/>
      <c r="N825" s="261"/>
      <c r="O825" s="261"/>
      <c r="P825" s="261"/>
      <c r="Q825" s="261"/>
      <c r="R825" s="261"/>
      <c r="S825" s="261"/>
      <c r="T825" s="262"/>
      <c r="AT825" s="263" t="s">
        <v>148</v>
      </c>
      <c r="AU825" s="263" t="s">
        <v>146</v>
      </c>
      <c r="AV825" s="14" t="s">
        <v>155</v>
      </c>
      <c r="AW825" s="14" t="s">
        <v>37</v>
      </c>
      <c r="AX825" s="14" t="s">
        <v>74</v>
      </c>
      <c r="AY825" s="263" t="s">
        <v>139</v>
      </c>
    </row>
    <row r="826" spans="2:65" s="12" customFormat="1" ht="13.5">
      <c r="B826" s="231"/>
      <c r="C826" s="232"/>
      <c r="D826" s="207" t="s">
        <v>148</v>
      </c>
      <c r="E826" s="233" t="s">
        <v>21</v>
      </c>
      <c r="F826" s="234" t="s">
        <v>224</v>
      </c>
      <c r="G826" s="232"/>
      <c r="H826" s="235">
        <v>1002.188</v>
      </c>
      <c r="I826" s="236"/>
      <c r="J826" s="232"/>
      <c r="K826" s="232"/>
      <c r="L826" s="237"/>
      <c r="M826" s="238"/>
      <c r="N826" s="239"/>
      <c r="O826" s="239"/>
      <c r="P826" s="239"/>
      <c r="Q826" s="239"/>
      <c r="R826" s="239"/>
      <c r="S826" s="239"/>
      <c r="T826" s="240"/>
      <c r="AT826" s="241" t="s">
        <v>148</v>
      </c>
      <c r="AU826" s="241" t="s">
        <v>146</v>
      </c>
      <c r="AV826" s="12" t="s">
        <v>145</v>
      </c>
      <c r="AW826" s="12" t="s">
        <v>37</v>
      </c>
      <c r="AX826" s="12" t="s">
        <v>82</v>
      </c>
      <c r="AY826" s="241" t="s">
        <v>139</v>
      </c>
    </row>
    <row r="827" spans="2:65" s="1" customFormat="1" ht="22.5" customHeight="1">
      <c r="B827" s="41"/>
      <c r="C827" s="193" t="s">
        <v>632</v>
      </c>
      <c r="D827" s="193" t="s">
        <v>141</v>
      </c>
      <c r="E827" s="194" t="s">
        <v>633</v>
      </c>
      <c r="F827" s="195" t="s">
        <v>634</v>
      </c>
      <c r="G827" s="196" t="s">
        <v>144</v>
      </c>
      <c r="H827" s="197">
        <v>220.875</v>
      </c>
      <c r="I827" s="198"/>
      <c r="J827" s="199">
        <f>ROUND(I827*H827,2)</f>
        <v>0</v>
      </c>
      <c r="K827" s="195" t="s">
        <v>21</v>
      </c>
      <c r="L827" s="61"/>
      <c r="M827" s="200" t="s">
        <v>21</v>
      </c>
      <c r="N827" s="201" t="s">
        <v>46</v>
      </c>
      <c r="O827" s="42"/>
      <c r="P827" s="202">
        <f>O827*H827</f>
        <v>0</v>
      </c>
      <c r="Q827" s="202">
        <v>0</v>
      </c>
      <c r="R827" s="202">
        <f>Q827*H827</f>
        <v>0</v>
      </c>
      <c r="S827" s="202">
        <v>6.0999999999999999E-2</v>
      </c>
      <c r="T827" s="203">
        <f>S827*H827</f>
        <v>13.473374999999999</v>
      </c>
      <c r="AR827" s="24" t="s">
        <v>145</v>
      </c>
      <c r="AT827" s="24" t="s">
        <v>141</v>
      </c>
      <c r="AU827" s="24" t="s">
        <v>146</v>
      </c>
      <c r="AY827" s="24" t="s">
        <v>139</v>
      </c>
      <c r="BE827" s="204">
        <f>IF(N827="základní",J827,0)</f>
        <v>0</v>
      </c>
      <c r="BF827" s="204">
        <f>IF(N827="snížená",J827,0)</f>
        <v>0</v>
      </c>
      <c r="BG827" s="204">
        <f>IF(N827="zákl. přenesená",J827,0)</f>
        <v>0</v>
      </c>
      <c r="BH827" s="204">
        <f>IF(N827="sníž. přenesená",J827,0)</f>
        <v>0</v>
      </c>
      <c r="BI827" s="204">
        <f>IF(N827="nulová",J827,0)</f>
        <v>0</v>
      </c>
      <c r="BJ827" s="24" t="s">
        <v>146</v>
      </c>
      <c r="BK827" s="204">
        <f>ROUND(I827*H827,2)</f>
        <v>0</v>
      </c>
      <c r="BL827" s="24" t="s">
        <v>145</v>
      </c>
      <c r="BM827" s="24" t="s">
        <v>635</v>
      </c>
    </row>
    <row r="828" spans="2:65" s="11" customFormat="1" ht="13.5">
      <c r="B828" s="205"/>
      <c r="C828" s="206"/>
      <c r="D828" s="227" t="s">
        <v>148</v>
      </c>
      <c r="E828" s="228" t="s">
        <v>21</v>
      </c>
      <c r="F828" s="229" t="s">
        <v>209</v>
      </c>
      <c r="G828" s="206"/>
      <c r="H828" s="230">
        <v>32.549999999999997</v>
      </c>
      <c r="I828" s="211"/>
      <c r="J828" s="206"/>
      <c r="K828" s="206"/>
      <c r="L828" s="212"/>
      <c r="M828" s="213"/>
      <c r="N828" s="214"/>
      <c r="O828" s="214"/>
      <c r="P828" s="214"/>
      <c r="Q828" s="214"/>
      <c r="R828" s="214"/>
      <c r="S828" s="214"/>
      <c r="T828" s="215"/>
      <c r="AT828" s="216" t="s">
        <v>148</v>
      </c>
      <c r="AU828" s="216" t="s">
        <v>146</v>
      </c>
      <c r="AV828" s="11" t="s">
        <v>146</v>
      </c>
      <c r="AW828" s="11" t="s">
        <v>37</v>
      </c>
      <c r="AX828" s="11" t="s">
        <v>74</v>
      </c>
      <c r="AY828" s="216" t="s">
        <v>139</v>
      </c>
    </row>
    <row r="829" spans="2:65" s="11" customFormat="1" ht="13.5">
      <c r="B829" s="205"/>
      <c r="C829" s="206"/>
      <c r="D829" s="227" t="s">
        <v>148</v>
      </c>
      <c r="E829" s="228" t="s">
        <v>21</v>
      </c>
      <c r="F829" s="229" t="s">
        <v>210</v>
      </c>
      <c r="G829" s="206"/>
      <c r="H829" s="230">
        <v>-2.1749999999999998</v>
      </c>
      <c r="I829" s="211"/>
      <c r="J829" s="206"/>
      <c r="K829" s="206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148</v>
      </c>
      <c r="AU829" s="216" t="s">
        <v>146</v>
      </c>
      <c r="AV829" s="11" t="s">
        <v>146</v>
      </c>
      <c r="AW829" s="11" t="s">
        <v>37</v>
      </c>
      <c r="AX829" s="11" t="s">
        <v>74</v>
      </c>
      <c r="AY829" s="216" t="s">
        <v>139</v>
      </c>
    </row>
    <row r="830" spans="2:65" s="11" customFormat="1" ht="13.5">
      <c r="B830" s="205"/>
      <c r="C830" s="206"/>
      <c r="D830" s="227" t="s">
        <v>148</v>
      </c>
      <c r="E830" s="228" t="s">
        <v>21</v>
      </c>
      <c r="F830" s="229" t="s">
        <v>211</v>
      </c>
      <c r="G830" s="206"/>
      <c r="H830" s="230">
        <v>7.8</v>
      </c>
      <c r="I830" s="211"/>
      <c r="J830" s="206"/>
      <c r="K830" s="206"/>
      <c r="L830" s="212"/>
      <c r="M830" s="213"/>
      <c r="N830" s="214"/>
      <c r="O830" s="214"/>
      <c r="P830" s="214"/>
      <c r="Q830" s="214"/>
      <c r="R830" s="214"/>
      <c r="S830" s="214"/>
      <c r="T830" s="215"/>
      <c r="AT830" s="216" t="s">
        <v>148</v>
      </c>
      <c r="AU830" s="216" t="s">
        <v>146</v>
      </c>
      <c r="AV830" s="11" t="s">
        <v>146</v>
      </c>
      <c r="AW830" s="11" t="s">
        <v>37</v>
      </c>
      <c r="AX830" s="11" t="s">
        <v>74</v>
      </c>
      <c r="AY830" s="216" t="s">
        <v>139</v>
      </c>
    </row>
    <row r="831" spans="2:65" s="11" customFormat="1" ht="13.5">
      <c r="B831" s="205"/>
      <c r="C831" s="206"/>
      <c r="D831" s="227" t="s">
        <v>148</v>
      </c>
      <c r="E831" s="228" t="s">
        <v>21</v>
      </c>
      <c r="F831" s="229" t="s">
        <v>212</v>
      </c>
      <c r="G831" s="206"/>
      <c r="H831" s="230">
        <v>22.5</v>
      </c>
      <c r="I831" s="211"/>
      <c r="J831" s="206"/>
      <c r="K831" s="206"/>
      <c r="L831" s="212"/>
      <c r="M831" s="213"/>
      <c r="N831" s="214"/>
      <c r="O831" s="214"/>
      <c r="P831" s="214"/>
      <c r="Q831" s="214"/>
      <c r="R831" s="214"/>
      <c r="S831" s="214"/>
      <c r="T831" s="215"/>
      <c r="AT831" s="216" t="s">
        <v>148</v>
      </c>
      <c r="AU831" s="216" t="s">
        <v>146</v>
      </c>
      <c r="AV831" s="11" t="s">
        <v>146</v>
      </c>
      <c r="AW831" s="11" t="s">
        <v>37</v>
      </c>
      <c r="AX831" s="11" t="s">
        <v>74</v>
      </c>
      <c r="AY831" s="216" t="s">
        <v>139</v>
      </c>
    </row>
    <row r="832" spans="2:65" s="11" customFormat="1" ht="13.5">
      <c r="B832" s="205"/>
      <c r="C832" s="206"/>
      <c r="D832" s="227" t="s">
        <v>148</v>
      </c>
      <c r="E832" s="228" t="s">
        <v>21</v>
      </c>
      <c r="F832" s="229" t="s">
        <v>213</v>
      </c>
      <c r="G832" s="206"/>
      <c r="H832" s="230">
        <v>23.85</v>
      </c>
      <c r="I832" s="211"/>
      <c r="J832" s="206"/>
      <c r="K832" s="206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148</v>
      </c>
      <c r="AU832" s="216" t="s">
        <v>146</v>
      </c>
      <c r="AV832" s="11" t="s">
        <v>146</v>
      </c>
      <c r="AW832" s="11" t="s">
        <v>37</v>
      </c>
      <c r="AX832" s="11" t="s">
        <v>74</v>
      </c>
      <c r="AY832" s="216" t="s">
        <v>139</v>
      </c>
    </row>
    <row r="833" spans="2:65" s="11" customFormat="1" ht="13.5">
      <c r="B833" s="205"/>
      <c r="C833" s="206"/>
      <c r="D833" s="227" t="s">
        <v>148</v>
      </c>
      <c r="E833" s="228" t="s">
        <v>21</v>
      </c>
      <c r="F833" s="229" t="s">
        <v>214</v>
      </c>
      <c r="G833" s="206"/>
      <c r="H833" s="230">
        <v>-1.875</v>
      </c>
      <c r="I833" s="211"/>
      <c r="J833" s="206"/>
      <c r="K833" s="206"/>
      <c r="L833" s="212"/>
      <c r="M833" s="213"/>
      <c r="N833" s="214"/>
      <c r="O833" s="214"/>
      <c r="P833" s="214"/>
      <c r="Q833" s="214"/>
      <c r="R833" s="214"/>
      <c r="S833" s="214"/>
      <c r="T833" s="215"/>
      <c r="AT833" s="216" t="s">
        <v>148</v>
      </c>
      <c r="AU833" s="216" t="s">
        <v>146</v>
      </c>
      <c r="AV833" s="11" t="s">
        <v>146</v>
      </c>
      <c r="AW833" s="11" t="s">
        <v>37</v>
      </c>
      <c r="AX833" s="11" t="s">
        <v>74</v>
      </c>
      <c r="AY833" s="216" t="s">
        <v>139</v>
      </c>
    </row>
    <row r="834" spans="2:65" s="11" customFormat="1" ht="13.5">
      <c r="B834" s="205"/>
      <c r="C834" s="206"/>
      <c r="D834" s="227" t="s">
        <v>148</v>
      </c>
      <c r="E834" s="228" t="s">
        <v>21</v>
      </c>
      <c r="F834" s="229" t="s">
        <v>215</v>
      </c>
      <c r="G834" s="206"/>
      <c r="H834" s="230">
        <v>-1.5</v>
      </c>
      <c r="I834" s="211"/>
      <c r="J834" s="206"/>
      <c r="K834" s="206"/>
      <c r="L834" s="212"/>
      <c r="M834" s="213"/>
      <c r="N834" s="214"/>
      <c r="O834" s="214"/>
      <c r="P834" s="214"/>
      <c r="Q834" s="214"/>
      <c r="R834" s="214"/>
      <c r="S834" s="214"/>
      <c r="T834" s="215"/>
      <c r="AT834" s="216" t="s">
        <v>148</v>
      </c>
      <c r="AU834" s="216" t="s">
        <v>146</v>
      </c>
      <c r="AV834" s="11" t="s">
        <v>146</v>
      </c>
      <c r="AW834" s="11" t="s">
        <v>37</v>
      </c>
      <c r="AX834" s="11" t="s">
        <v>74</v>
      </c>
      <c r="AY834" s="216" t="s">
        <v>139</v>
      </c>
    </row>
    <row r="835" spans="2:65" s="11" customFormat="1" ht="13.5">
      <c r="B835" s="205"/>
      <c r="C835" s="206"/>
      <c r="D835" s="227" t="s">
        <v>148</v>
      </c>
      <c r="E835" s="228" t="s">
        <v>21</v>
      </c>
      <c r="F835" s="229" t="s">
        <v>216</v>
      </c>
      <c r="G835" s="206"/>
      <c r="H835" s="230">
        <v>24</v>
      </c>
      <c r="I835" s="211"/>
      <c r="J835" s="206"/>
      <c r="K835" s="206"/>
      <c r="L835" s="212"/>
      <c r="M835" s="213"/>
      <c r="N835" s="214"/>
      <c r="O835" s="214"/>
      <c r="P835" s="214"/>
      <c r="Q835" s="214"/>
      <c r="R835" s="214"/>
      <c r="S835" s="214"/>
      <c r="T835" s="215"/>
      <c r="AT835" s="216" t="s">
        <v>148</v>
      </c>
      <c r="AU835" s="216" t="s">
        <v>146</v>
      </c>
      <c r="AV835" s="11" t="s">
        <v>146</v>
      </c>
      <c r="AW835" s="11" t="s">
        <v>37</v>
      </c>
      <c r="AX835" s="11" t="s">
        <v>74</v>
      </c>
      <c r="AY835" s="216" t="s">
        <v>139</v>
      </c>
    </row>
    <row r="836" spans="2:65" s="11" customFormat="1" ht="13.5">
      <c r="B836" s="205"/>
      <c r="C836" s="206"/>
      <c r="D836" s="227" t="s">
        <v>148</v>
      </c>
      <c r="E836" s="228" t="s">
        <v>21</v>
      </c>
      <c r="F836" s="229" t="s">
        <v>217</v>
      </c>
      <c r="G836" s="206"/>
      <c r="H836" s="230">
        <v>15.074999999999999</v>
      </c>
      <c r="I836" s="211"/>
      <c r="J836" s="206"/>
      <c r="K836" s="206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148</v>
      </c>
      <c r="AU836" s="216" t="s">
        <v>146</v>
      </c>
      <c r="AV836" s="11" t="s">
        <v>146</v>
      </c>
      <c r="AW836" s="11" t="s">
        <v>37</v>
      </c>
      <c r="AX836" s="11" t="s">
        <v>74</v>
      </c>
      <c r="AY836" s="216" t="s">
        <v>139</v>
      </c>
    </row>
    <row r="837" spans="2:65" s="11" customFormat="1" ht="13.5">
      <c r="B837" s="205"/>
      <c r="C837" s="206"/>
      <c r="D837" s="227" t="s">
        <v>148</v>
      </c>
      <c r="E837" s="228" t="s">
        <v>21</v>
      </c>
      <c r="F837" s="229" t="s">
        <v>218</v>
      </c>
      <c r="G837" s="206"/>
      <c r="H837" s="230">
        <v>19.95</v>
      </c>
      <c r="I837" s="211"/>
      <c r="J837" s="206"/>
      <c r="K837" s="206"/>
      <c r="L837" s="212"/>
      <c r="M837" s="213"/>
      <c r="N837" s="214"/>
      <c r="O837" s="214"/>
      <c r="P837" s="214"/>
      <c r="Q837" s="214"/>
      <c r="R837" s="214"/>
      <c r="S837" s="214"/>
      <c r="T837" s="215"/>
      <c r="AT837" s="216" t="s">
        <v>148</v>
      </c>
      <c r="AU837" s="216" t="s">
        <v>146</v>
      </c>
      <c r="AV837" s="11" t="s">
        <v>146</v>
      </c>
      <c r="AW837" s="11" t="s">
        <v>37</v>
      </c>
      <c r="AX837" s="11" t="s">
        <v>74</v>
      </c>
      <c r="AY837" s="216" t="s">
        <v>139</v>
      </c>
    </row>
    <row r="838" spans="2:65" s="11" customFormat="1" ht="13.5">
      <c r="B838" s="205"/>
      <c r="C838" s="206"/>
      <c r="D838" s="227" t="s">
        <v>148</v>
      </c>
      <c r="E838" s="228" t="s">
        <v>21</v>
      </c>
      <c r="F838" s="229" t="s">
        <v>215</v>
      </c>
      <c r="G838" s="206"/>
      <c r="H838" s="230">
        <v>-1.5</v>
      </c>
      <c r="I838" s="211"/>
      <c r="J838" s="206"/>
      <c r="K838" s="206"/>
      <c r="L838" s="212"/>
      <c r="M838" s="213"/>
      <c r="N838" s="214"/>
      <c r="O838" s="214"/>
      <c r="P838" s="214"/>
      <c r="Q838" s="214"/>
      <c r="R838" s="214"/>
      <c r="S838" s="214"/>
      <c r="T838" s="215"/>
      <c r="AT838" s="216" t="s">
        <v>148</v>
      </c>
      <c r="AU838" s="216" t="s">
        <v>146</v>
      </c>
      <c r="AV838" s="11" t="s">
        <v>146</v>
      </c>
      <c r="AW838" s="11" t="s">
        <v>37</v>
      </c>
      <c r="AX838" s="11" t="s">
        <v>74</v>
      </c>
      <c r="AY838" s="216" t="s">
        <v>139</v>
      </c>
    </row>
    <row r="839" spans="2:65" s="11" customFormat="1" ht="13.5">
      <c r="B839" s="205"/>
      <c r="C839" s="206"/>
      <c r="D839" s="227" t="s">
        <v>148</v>
      </c>
      <c r="E839" s="228" t="s">
        <v>21</v>
      </c>
      <c r="F839" s="229" t="s">
        <v>219</v>
      </c>
      <c r="G839" s="206"/>
      <c r="H839" s="230">
        <v>-3.6</v>
      </c>
      <c r="I839" s="211"/>
      <c r="J839" s="206"/>
      <c r="K839" s="206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148</v>
      </c>
      <c r="AU839" s="216" t="s">
        <v>146</v>
      </c>
      <c r="AV839" s="11" t="s">
        <v>146</v>
      </c>
      <c r="AW839" s="11" t="s">
        <v>37</v>
      </c>
      <c r="AX839" s="11" t="s">
        <v>74</v>
      </c>
      <c r="AY839" s="216" t="s">
        <v>139</v>
      </c>
    </row>
    <row r="840" spans="2:65" s="11" customFormat="1" ht="13.5">
      <c r="B840" s="205"/>
      <c r="C840" s="206"/>
      <c r="D840" s="227" t="s">
        <v>148</v>
      </c>
      <c r="E840" s="228" t="s">
        <v>21</v>
      </c>
      <c r="F840" s="229" t="s">
        <v>220</v>
      </c>
      <c r="G840" s="206"/>
      <c r="H840" s="230">
        <v>13.35</v>
      </c>
      <c r="I840" s="211"/>
      <c r="J840" s="206"/>
      <c r="K840" s="206"/>
      <c r="L840" s="212"/>
      <c r="M840" s="213"/>
      <c r="N840" s="214"/>
      <c r="O840" s="214"/>
      <c r="P840" s="214"/>
      <c r="Q840" s="214"/>
      <c r="R840" s="214"/>
      <c r="S840" s="214"/>
      <c r="T840" s="215"/>
      <c r="AT840" s="216" t="s">
        <v>148</v>
      </c>
      <c r="AU840" s="216" t="s">
        <v>146</v>
      </c>
      <c r="AV840" s="11" t="s">
        <v>146</v>
      </c>
      <c r="AW840" s="11" t="s">
        <v>37</v>
      </c>
      <c r="AX840" s="11" t="s">
        <v>74</v>
      </c>
      <c r="AY840" s="216" t="s">
        <v>139</v>
      </c>
    </row>
    <row r="841" spans="2:65" s="11" customFormat="1" ht="13.5">
      <c r="B841" s="205"/>
      <c r="C841" s="206"/>
      <c r="D841" s="227" t="s">
        <v>148</v>
      </c>
      <c r="E841" s="228" t="s">
        <v>21</v>
      </c>
      <c r="F841" s="229" t="s">
        <v>221</v>
      </c>
      <c r="G841" s="206"/>
      <c r="H841" s="230">
        <v>21.3</v>
      </c>
      <c r="I841" s="211"/>
      <c r="J841" s="206"/>
      <c r="K841" s="206"/>
      <c r="L841" s="212"/>
      <c r="M841" s="213"/>
      <c r="N841" s="214"/>
      <c r="O841" s="214"/>
      <c r="P841" s="214"/>
      <c r="Q841" s="214"/>
      <c r="R841" s="214"/>
      <c r="S841" s="214"/>
      <c r="T841" s="215"/>
      <c r="AT841" s="216" t="s">
        <v>148</v>
      </c>
      <c r="AU841" s="216" t="s">
        <v>146</v>
      </c>
      <c r="AV841" s="11" t="s">
        <v>146</v>
      </c>
      <c r="AW841" s="11" t="s">
        <v>37</v>
      </c>
      <c r="AX841" s="11" t="s">
        <v>74</v>
      </c>
      <c r="AY841" s="216" t="s">
        <v>139</v>
      </c>
    </row>
    <row r="842" spans="2:65" s="11" customFormat="1" ht="13.5">
      <c r="B842" s="205"/>
      <c r="C842" s="206"/>
      <c r="D842" s="227" t="s">
        <v>148</v>
      </c>
      <c r="E842" s="228" t="s">
        <v>21</v>
      </c>
      <c r="F842" s="229" t="s">
        <v>222</v>
      </c>
      <c r="G842" s="206"/>
      <c r="H842" s="230">
        <v>-1.2</v>
      </c>
      <c r="I842" s="211"/>
      <c r="J842" s="206"/>
      <c r="K842" s="206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148</v>
      </c>
      <c r="AU842" s="216" t="s">
        <v>146</v>
      </c>
      <c r="AV842" s="11" t="s">
        <v>146</v>
      </c>
      <c r="AW842" s="11" t="s">
        <v>37</v>
      </c>
      <c r="AX842" s="11" t="s">
        <v>74</v>
      </c>
      <c r="AY842" s="216" t="s">
        <v>139</v>
      </c>
    </row>
    <row r="843" spans="2:65" s="11" customFormat="1" ht="13.5">
      <c r="B843" s="205"/>
      <c r="C843" s="206"/>
      <c r="D843" s="227" t="s">
        <v>148</v>
      </c>
      <c r="E843" s="228" t="s">
        <v>21</v>
      </c>
      <c r="F843" s="229" t="s">
        <v>221</v>
      </c>
      <c r="G843" s="206"/>
      <c r="H843" s="230">
        <v>21.3</v>
      </c>
      <c r="I843" s="211"/>
      <c r="J843" s="206"/>
      <c r="K843" s="206"/>
      <c r="L843" s="212"/>
      <c r="M843" s="213"/>
      <c r="N843" s="214"/>
      <c r="O843" s="214"/>
      <c r="P843" s="214"/>
      <c r="Q843" s="214"/>
      <c r="R843" s="214"/>
      <c r="S843" s="214"/>
      <c r="T843" s="215"/>
      <c r="AT843" s="216" t="s">
        <v>148</v>
      </c>
      <c r="AU843" s="216" t="s">
        <v>146</v>
      </c>
      <c r="AV843" s="11" t="s">
        <v>146</v>
      </c>
      <c r="AW843" s="11" t="s">
        <v>37</v>
      </c>
      <c r="AX843" s="11" t="s">
        <v>74</v>
      </c>
      <c r="AY843" s="216" t="s">
        <v>139</v>
      </c>
    </row>
    <row r="844" spans="2:65" s="11" customFormat="1" ht="13.5">
      <c r="B844" s="205"/>
      <c r="C844" s="206"/>
      <c r="D844" s="227" t="s">
        <v>148</v>
      </c>
      <c r="E844" s="228" t="s">
        <v>21</v>
      </c>
      <c r="F844" s="229" t="s">
        <v>222</v>
      </c>
      <c r="G844" s="206"/>
      <c r="H844" s="230">
        <v>-1.2</v>
      </c>
      <c r="I844" s="211"/>
      <c r="J844" s="206"/>
      <c r="K844" s="206"/>
      <c r="L844" s="212"/>
      <c r="M844" s="213"/>
      <c r="N844" s="214"/>
      <c r="O844" s="214"/>
      <c r="P844" s="214"/>
      <c r="Q844" s="214"/>
      <c r="R844" s="214"/>
      <c r="S844" s="214"/>
      <c r="T844" s="215"/>
      <c r="AT844" s="216" t="s">
        <v>148</v>
      </c>
      <c r="AU844" s="216" t="s">
        <v>146</v>
      </c>
      <c r="AV844" s="11" t="s">
        <v>146</v>
      </c>
      <c r="AW844" s="11" t="s">
        <v>37</v>
      </c>
      <c r="AX844" s="11" t="s">
        <v>74</v>
      </c>
      <c r="AY844" s="216" t="s">
        <v>139</v>
      </c>
    </row>
    <row r="845" spans="2:65" s="11" customFormat="1" ht="13.5">
      <c r="B845" s="205"/>
      <c r="C845" s="206"/>
      <c r="D845" s="227" t="s">
        <v>148</v>
      </c>
      <c r="E845" s="228" t="s">
        <v>21</v>
      </c>
      <c r="F845" s="229" t="s">
        <v>223</v>
      </c>
      <c r="G845" s="206"/>
      <c r="H845" s="230">
        <v>33.450000000000003</v>
      </c>
      <c r="I845" s="211"/>
      <c r="J845" s="206"/>
      <c r="K845" s="206"/>
      <c r="L845" s="212"/>
      <c r="M845" s="213"/>
      <c r="N845" s="214"/>
      <c r="O845" s="214"/>
      <c r="P845" s="214"/>
      <c r="Q845" s="214"/>
      <c r="R845" s="214"/>
      <c r="S845" s="214"/>
      <c r="T845" s="215"/>
      <c r="AT845" s="216" t="s">
        <v>148</v>
      </c>
      <c r="AU845" s="216" t="s">
        <v>146</v>
      </c>
      <c r="AV845" s="11" t="s">
        <v>146</v>
      </c>
      <c r="AW845" s="11" t="s">
        <v>37</v>
      </c>
      <c r="AX845" s="11" t="s">
        <v>74</v>
      </c>
      <c r="AY845" s="216" t="s">
        <v>139</v>
      </c>
    </row>
    <row r="846" spans="2:65" s="11" customFormat="1" ht="13.5">
      <c r="B846" s="205"/>
      <c r="C846" s="206"/>
      <c r="D846" s="227" t="s">
        <v>148</v>
      </c>
      <c r="E846" s="228" t="s">
        <v>21</v>
      </c>
      <c r="F846" s="229" t="s">
        <v>222</v>
      </c>
      <c r="G846" s="206"/>
      <c r="H846" s="230">
        <v>-1.2</v>
      </c>
      <c r="I846" s="211"/>
      <c r="J846" s="206"/>
      <c r="K846" s="206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148</v>
      </c>
      <c r="AU846" s="216" t="s">
        <v>146</v>
      </c>
      <c r="AV846" s="11" t="s">
        <v>146</v>
      </c>
      <c r="AW846" s="11" t="s">
        <v>37</v>
      </c>
      <c r="AX846" s="11" t="s">
        <v>74</v>
      </c>
      <c r="AY846" s="216" t="s">
        <v>139</v>
      </c>
    </row>
    <row r="847" spans="2:65" s="12" customFormat="1" ht="13.5">
      <c r="B847" s="231"/>
      <c r="C847" s="232"/>
      <c r="D847" s="207" t="s">
        <v>148</v>
      </c>
      <c r="E847" s="233" t="s">
        <v>21</v>
      </c>
      <c r="F847" s="234" t="s">
        <v>224</v>
      </c>
      <c r="G847" s="232"/>
      <c r="H847" s="235">
        <v>220.875</v>
      </c>
      <c r="I847" s="236"/>
      <c r="J847" s="232"/>
      <c r="K847" s="232"/>
      <c r="L847" s="237"/>
      <c r="M847" s="238"/>
      <c r="N847" s="239"/>
      <c r="O847" s="239"/>
      <c r="P847" s="239"/>
      <c r="Q847" s="239"/>
      <c r="R847" s="239"/>
      <c r="S847" s="239"/>
      <c r="T847" s="240"/>
      <c r="AT847" s="241" t="s">
        <v>148</v>
      </c>
      <c r="AU847" s="241" t="s">
        <v>146</v>
      </c>
      <c r="AV847" s="12" t="s">
        <v>145</v>
      </c>
      <c r="AW847" s="12" t="s">
        <v>37</v>
      </c>
      <c r="AX847" s="12" t="s">
        <v>82</v>
      </c>
      <c r="AY847" s="241" t="s">
        <v>139</v>
      </c>
    </row>
    <row r="848" spans="2:65" s="1" customFormat="1" ht="22.5" customHeight="1">
      <c r="B848" s="41"/>
      <c r="C848" s="193" t="s">
        <v>636</v>
      </c>
      <c r="D848" s="193" t="s">
        <v>141</v>
      </c>
      <c r="E848" s="194" t="s">
        <v>637</v>
      </c>
      <c r="F848" s="195" t="s">
        <v>638</v>
      </c>
      <c r="G848" s="196" t="s">
        <v>144</v>
      </c>
      <c r="H848" s="197">
        <v>220.875</v>
      </c>
      <c r="I848" s="198"/>
      <c r="J848" s="199">
        <f>ROUND(I848*H848,2)</f>
        <v>0</v>
      </c>
      <c r="K848" s="195" t="s">
        <v>21</v>
      </c>
      <c r="L848" s="61"/>
      <c r="M848" s="200" t="s">
        <v>21</v>
      </c>
      <c r="N848" s="201" t="s">
        <v>46</v>
      </c>
      <c r="O848" s="42"/>
      <c r="P848" s="202">
        <f>O848*H848</f>
        <v>0</v>
      </c>
      <c r="Q848" s="202">
        <v>0</v>
      </c>
      <c r="R848" s="202">
        <f>Q848*H848</f>
        <v>0</v>
      </c>
      <c r="S848" s="202">
        <v>1.4E-2</v>
      </c>
      <c r="T848" s="203">
        <f>S848*H848</f>
        <v>3.0922499999999999</v>
      </c>
      <c r="AR848" s="24" t="s">
        <v>145</v>
      </c>
      <c r="AT848" s="24" t="s">
        <v>141</v>
      </c>
      <c r="AU848" s="24" t="s">
        <v>146</v>
      </c>
      <c r="AY848" s="24" t="s">
        <v>139</v>
      </c>
      <c r="BE848" s="204">
        <f>IF(N848="základní",J848,0)</f>
        <v>0</v>
      </c>
      <c r="BF848" s="204">
        <f>IF(N848="snížená",J848,0)</f>
        <v>0</v>
      </c>
      <c r="BG848" s="204">
        <f>IF(N848="zákl. přenesená",J848,0)</f>
        <v>0</v>
      </c>
      <c r="BH848" s="204">
        <f>IF(N848="sníž. přenesená",J848,0)</f>
        <v>0</v>
      </c>
      <c r="BI848" s="204">
        <f>IF(N848="nulová",J848,0)</f>
        <v>0</v>
      </c>
      <c r="BJ848" s="24" t="s">
        <v>146</v>
      </c>
      <c r="BK848" s="204">
        <f>ROUND(I848*H848,2)</f>
        <v>0</v>
      </c>
      <c r="BL848" s="24" t="s">
        <v>145</v>
      </c>
      <c r="BM848" s="24" t="s">
        <v>639</v>
      </c>
    </row>
    <row r="849" spans="2:65" s="1" customFormat="1" ht="22.5" customHeight="1">
      <c r="B849" s="41"/>
      <c r="C849" s="193" t="s">
        <v>640</v>
      </c>
      <c r="D849" s="193" t="s">
        <v>141</v>
      </c>
      <c r="E849" s="194" t="s">
        <v>641</v>
      </c>
      <c r="F849" s="195" t="s">
        <v>642</v>
      </c>
      <c r="G849" s="196" t="s">
        <v>643</v>
      </c>
      <c r="H849" s="197">
        <v>1</v>
      </c>
      <c r="I849" s="198"/>
      <c r="J849" s="199">
        <f>ROUND(I849*H849,2)</f>
        <v>0</v>
      </c>
      <c r="K849" s="195" t="s">
        <v>21</v>
      </c>
      <c r="L849" s="61"/>
      <c r="M849" s="200" t="s">
        <v>21</v>
      </c>
      <c r="N849" s="201" t="s">
        <v>46</v>
      </c>
      <c r="O849" s="42"/>
      <c r="P849" s="202">
        <f>O849*H849</f>
        <v>0</v>
      </c>
      <c r="Q849" s="202">
        <v>0</v>
      </c>
      <c r="R849" s="202">
        <f>Q849*H849</f>
        <v>0</v>
      </c>
      <c r="S849" s="202">
        <v>0</v>
      </c>
      <c r="T849" s="203">
        <f>S849*H849</f>
        <v>0</v>
      </c>
      <c r="AR849" s="24" t="s">
        <v>145</v>
      </c>
      <c r="AT849" s="24" t="s">
        <v>141</v>
      </c>
      <c r="AU849" s="24" t="s">
        <v>146</v>
      </c>
      <c r="AY849" s="24" t="s">
        <v>139</v>
      </c>
      <c r="BE849" s="204">
        <f>IF(N849="základní",J849,0)</f>
        <v>0</v>
      </c>
      <c r="BF849" s="204">
        <f>IF(N849="snížená",J849,0)</f>
        <v>0</v>
      </c>
      <c r="BG849" s="204">
        <f>IF(N849="zákl. přenesená",J849,0)</f>
        <v>0</v>
      </c>
      <c r="BH849" s="204">
        <f>IF(N849="sníž. přenesená",J849,0)</f>
        <v>0</v>
      </c>
      <c r="BI849" s="204">
        <f>IF(N849="nulová",J849,0)</f>
        <v>0</v>
      </c>
      <c r="BJ849" s="24" t="s">
        <v>146</v>
      </c>
      <c r="BK849" s="204">
        <f>ROUND(I849*H849,2)</f>
        <v>0</v>
      </c>
      <c r="BL849" s="24" t="s">
        <v>145</v>
      </c>
      <c r="BM849" s="24" t="s">
        <v>644</v>
      </c>
    </row>
    <row r="850" spans="2:65" s="10" customFormat="1" ht="29.85" customHeight="1">
      <c r="B850" s="176"/>
      <c r="C850" s="177"/>
      <c r="D850" s="190" t="s">
        <v>73</v>
      </c>
      <c r="E850" s="191" t="s">
        <v>645</v>
      </c>
      <c r="F850" s="191" t="s">
        <v>646</v>
      </c>
      <c r="G850" s="177"/>
      <c r="H850" s="177"/>
      <c r="I850" s="180"/>
      <c r="J850" s="192">
        <f>BK850</f>
        <v>0</v>
      </c>
      <c r="K850" s="177"/>
      <c r="L850" s="182"/>
      <c r="M850" s="183"/>
      <c r="N850" s="184"/>
      <c r="O850" s="184"/>
      <c r="P850" s="185">
        <f>SUM(P851:P855)</f>
        <v>0</v>
      </c>
      <c r="Q850" s="184"/>
      <c r="R850" s="185">
        <f>SUM(R851:R855)</f>
        <v>0</v>
      </c>
      <c r="S850" s="184"/>
      <c r="T850" s="186">
        <f>SUM(T851:T855)</f>
        <v>0</v>
      </c>
      <c r="AR850" s="187" t="s">
        <v>82</v>
      </c>
      <c r="AT850" s="188" t="s">
        <v>73</v>
      </c>
      <c r="AU850" s="188" t="s">
        <v>82</v>
      </c>
      <c r="AY850" s="187" t="s">
        <v>139</v>
      </c>
      <c r="BK850" s="189">
        <f>SUM(BK851:BK855)</f>
        <v>0</v>
      </c>
    </row>
    <row r="851" spans="2:65" s="1" customFormat="1" ht="31.5" customHeight="1">
      <c r="B851" s="41"/>
      <c r="C851" s="193" t="s">
        <v>647</v>
      </c>
      <c r="D851" s="193" t="s">
        <v>141</v>
      </c>
      <c r="E851" s="194" t="s">
        <v>648</v>
      </c>
      <c r="F851" s="195" t="s">
        <v>649</v>
      </c>
      <c r="G851" s="196" t="s">
        <v>173</v>
      </c>
      <c r="H851" s="197">
        <v>108.056</v>
      </c>
      <c r="I851" s="198"/>
      <c r="J851" s="199">
        <f>ROUND(I851*H851,2)</f>
        <v>0</v>
      </c>
      <c r="K851" s="195" t="s">
        <v>21</v>
      </c>
      <c r="L851" s="61"/>
      <c r="M851" s="200" t="s">
        <v>21</v>
      </c>
      <c r="N851" s="201" t="s">
        <v>46</v>
      </c>
      <c r="O851" s="42"/>
      <c r="P851" s="202">
        <f>O851*H851</f>
        <v>0</v>
      </c>
      <c r="Q851" s="202">
        <v>0</v>
      </c>
      <c r="R851" s="202">
        <f>Q851*H851</f>
        <v>0</v>
      </c>
      <c r="S851" s="202">
        <v>0</v>
      </c>
      <c r="T851" s="203">
        <f>S851*H851</f>
        <v>0</v>
      </c>
      <c r="AR851" s="24" t="s">
        <v>145</v>
      </c>
      <c r="AT851" s="24" t="s">
        <v>141</v>
      </c>
      <c r="AU851" s="24" t="s">
        <v>146</v>
      </c>
      <c r="AY851" s="24" t="s">
        <v>139</v>
      </c>
      <c r="BE851" s="204">
        <f>IF(N851="základní",J851,0)</f>
        <v>0</v>
      </c>
      <c r="BF851" s="204">
        <f>IF(N851="snížená",J851,0)</f>
        <v>0</v>
      </c>
      <c r="BG851" s="204">
        <f>IF(N851="zákl. přenesená",J851,0)</f>
        <v>0</v>
      </c>
      <c r="BH851" s="204">
        <f>IF(N851="sníž. přenesená",J851,0)</f>
        <v>0</v>
      </c>
      <c r="BI851" s="204">
        <f>IF(N851="nulová",J851,0)</f>
        <v>0</v>
      </c>
      <c r="BJ851" s="24" t="s">
        <v>146</v>
      </c>
      <c r="BK851" s="204">
        <f>ROUND(I851*H851,2)</f>
        <v>0</v>
      </c>
      <c r="BL851" s="24" t="s">
        <v>145</v>
      </c>
      <c r="BM851" s="24" t="s">
        <v>650</v>
      </c>
    </row>
    <row r="852" spans="2:65" s="1" customFormat="1" ht="22.5" customHeight="1">
      <c r="B852" s="41"/>
      <c r="C852" s="193" t="s">
        <v>651</v>
      </c>
      <c r="D852" s="193" t="s">
        <v>141</v>
      </c>
      <c r="E852" s="194" t="s">
        <v>652</v>
      </c>
      <c r="F852" s="195" t="s">
        <v>653</v>
      </c>
      <c r="G852" s="196" t="s">
        <v>173</v>
      </c>
      <c r="H852" s="197">
        <v>108.056</v>
      </c>
      <c r="I852" s="198"/>
      <c r="J852" s="199">
        <f>ROUND(I852*H852,2)</f>
        <v>0</v>
      </c>
      <c r="K852" s="195" t="s">
        <v>21</v>
      </c>
      <c r="L852" s="61"/>
      <c r="M852" s="200" t="s">
        <v>21</v>
      </c>
      <c r="N852" s="201" t="s">
        <v>46</v>
      </c>
      <c r="O852" s="42"/>
      <c r="P852" s="202">
        <f>O852*H852</f>
        <v>0</v>
      </c>
      <c r="Q852" s="202">
        <v>0</v>
      </c>
      <c r="R852" s="202">
        <f>Q852*H852</f>
        <v>0</v>
      </c>
      <c r="S852" s="202">
        <v>0</v>
      </c>
      <c r="T852" s="203">
        <f>S852*H852</f>
        <v>0</v>
      </c>
      <c r="AR852" s="24" t="s">
        <v>145</v>
      </c>
      <c r="AT852" s="24" t="s">
        <v>141</v>
      </c>
      <c r="AU852" s="24" t="s">
        <v>146</v>
      </c>
      <c r="AY852" s="24" t="s">
        <v>139</v>
      </c>
      <c r="BE852" s="204">
        <f>IF(N852="základní",J852,0)</f>
        <v>0</v>
      </c>
      <c r="BF852" s="204">
        <f>IF(N852="snížená",J852,0)</f>
        <v>0</v>
      </c>
      <c r="BG852" s="204">
        <f>IF(N852="zákl. přenesená",J852,0)</f>
        <v>0</v>
      </c>
      <c r="BH852" s="204">
        <f>IF(N852="sníž. přenesená",J852,0)</f>
        <v>0</v>
      </c>
      <c r="BI852" s="204">
        <f>IF(N852="nulová",J852,0)</f>
        <v>0</v>
      </c>
      <c r="BJ852" s="24" t="s">
        <v>146</v>
      </c>
      <c r="BK852" s="204">
        <f>ROUND(I852*H852,2)</f>
        <v>0</v>
      </c>
      <c r="BL852" s="24" t="s">
        <v>145</v>
      </c>
      <c r="BM852" s="24" t="s">
        <v>654</v>
      </c>
    </row>
    <row r="853" spans="2:65" s="1" customFormat="1" ht="22.5" customHeight="1">
      <c r="B853" s="41"/>
      <c r="C853" s="193" t="s">
        <v>655</v>
      </c>
      <c r="D853" s="193" t="s">
        <v>141</v>
      </c>
      <c r="E853" s="194" t="s">
        <v>656</v>
      </c>
      <c r="F853" s="195" t="s">
        <v>657</v>
      </c>
      <c r="G853" s="196" t="s">
        <v>173</v>
      </c>
      <c r="H853" s="197">
        <v>1620.84</v>
      </c>
      <c r="I853" s="198"/>
      <c r="J853" s="199">
        <f>ROUND(I853*H853,2)</f>
        <v>0</v>
      </c>
      <c r="K853" s="195" t="s">
        <v>21</v>
      </c>
      <c r="L853" s="61"/>
      <c r="M853" s="200" t="s">
        <v>21</v>
      </c>
      <c r="N853" s="201" t="s">
        <v>46</v>
      </c>
      <c r="O853" s="42"/>
      <c r="P853" s="202">
        <f>O853*H853</f>
        <v>0</v>
      </c>
      <c r="Q853" s="202">
        <v>0</v>
      </c>
      <c r="R853" s="202">
        <f>Q853*H853</f>
        <v>0</v>
      </c>
      <c r="S853" s="202">
        <v>0</v>
      </c>
      <c r="T853" s="203">
        <f>S853*H853</f>
        <v>0</v>
      </c>
      <c r="AR853" s="24" t="s">
        <v>145</v>
      </c>
      <c r="AT853" s="24" t="s">
        <v>141</v>
      </c>
      <c r="AU853" s="24" t="s">
        <v>146</v>
      </c>
      <c r="AY853" s="24" t="s">
        <v>139</v>
      </c>
      <c r="BE853" s="204">
        <f>IF(N853="základní",J853,0)</f>
        <v>0</v>
      </c>
      <c r="BF853" s="204">
        <f>IF(N853="snížená",J853,0)</f>
        <v>0</v>
      </c>
      <c r="BG853" s="204">
        <f>IF(N853="zákl. přenesená",J853,0)</f>
        <v>0</v>
      </c>
      <c r="BH853" s="204">
        <f>IF(N853="sníž. přenesená",J853,0)</f>
        <v>0</v>
      </c>
      <c r="BI853" s="204">
        <f>IF(N853="nulová",J853,0)</f>
        <v>0</v>
      </c>
      <c r="BJ853" s="24" t="s">
        <v>146</v>
      </c>
      <c r="BK853" s="204">
        <f>ROUND(I853*H853,2)</f>
        <v>0</v>
      </c>
      <c r="BL853" s="24" t="s">
        <v>145</v>
      </c>
      <c r="BM853" s="24" t="s">
        <v>658</v>
      </c>
    </row>
    <row r="854" spans="2:65" s="1" customFormat="1" ht="22.5" customHeight="1">
      <c r="B854" s="41"/>
      <c r="C854" s="193" t="s">
        <v>659</v>
      </c>
      <c r="D854" s="193" t="s">
        <v>141</v>
      </c>
      <c r="E854" s="194" t="s">
        <v>660</v>
      </c>
      <c r="F854" s="195" t="s">
        <v>661</v>
      </c>
      <c r="G854" s="196" t="s">
        <v>173</v>
      </c>
      <c r="H854" s="197">
        <v>108.056</v>
      </c>
      <c r="I854" s="198"/>
      <c r="J854" s="199">
        <f>ROUND(I854*H854,2)</f>
        <v>0</v>
      </c>
      <c r="K854" s="195" t="s">
        <v>21</v>
      </c>
      <c r="L854" s="61"/>
      <c r="M854" s="200" t="s">
        <v>21</v>
      </c>
      <c r="N854" s="201" t="s">
        <v>46</v>
      </c>
      <c r="O854" s="42"/>
      <c r="P854" s="202">
        <f>O854*H854</f>
        <v>0</v>
      </c>
      <c r="Q854" s="202">
        <v>0</v>
      </c>
      <c r="R854" s="202">
        <f>Q854*H854</f>
        <v>0</v>
      </c>
      <c r="S854" s="202">
        <v>0</v>
      </c>
      <c r="T854" s="203">
        <f>S854*H854</f>
        <v>0</v>
      </c>
      <c r="AR854" s="24" t="s">
        <v>145</v>
      </c>
      <c r="AT854" s="24" t="s">
        <v>141</v>
      </c>
      <c r="AU854" s="24" t="s">
        <v>146</v>
      </c>
      <c r="AY854" s="24" t="s">
        <v>139</v>
      </c>
      <c r="BE854" s="204">
        <f>IF(N854="základní",J854,0)</f>
        <v>0</v>
      </c>
      <c r="BF854" s="204">
        <f>IF(N854="snížená",J854,0)</f>
        <v>0</v>
      </c>
      <c r="BG854" s="204">
        <f>IF(N854="zákl. přenesená",J854,0)</f>
        <v>0</v>
      </c>
      <c r="BH854" s="204">
        <f>IF(N854="sníž. přenesená",J854,0)</f>
        <v>0</v>
      </c>
      <c r="BI854" s="204">
        <f>IF(N854="nulová",J854,0)</f>
        <v>0</v>
      </c>
      <c r="BJ854" s="24" t="s">
        <v>146</v>
      </c>
      <c r="BK854" s="204">
        <f>ROUND(I854*H854,2)</f>
        <v>0</v>
      </c>
      <c r="BL854" s="24" t="s">
        <v>145</v>
      </c>
      <c r="BM854" s="24" t="s">
        <v>662</v>
      </c>
    </row>
    <row r="855" spans="2:65" s="1" customFormat="1" ht="22.5" customHeight="1">
      <c r="B855" s="41"/>
      <c r="C855" s="193" t="s">
        <v>663</v>
      </c>
      <c r="D855" s="193" t="s">
        <v>141</v>
      </c>
      <c r="E855" s="194" t="s">
        <v>664</v>
      </c>
      <c r="F855" s="195" t="s">
        <v>665</v>
      </c>
      <c r="G855" s="196" t="s">
        <v>173</v>
      </c>
      <c r="H855" s="197">
        <v>108.056</v>
      </c>
      <c r="I855" s="198"/>
      <c r="J855" s="199">
        <f>ROUND(I855*H855,2)</f>
        <v>0</v>
      </c>
      <c r="K855" s="195" t="s">
        <v>21</v>
      </c>
      <c r="L855" s="61"/>
      <c r="M855" s="200" t="s">
        <v>21</v>
      </c>
      <c r="N855" s="201" t="s">
        <v>46</v>
      </c>
      <c r="O855" s="42"/>
      <c r="P855" s="202">
        <f>O855*H855</f>
        <v>0</v>
      </c>
      <c r="Q855" s="202">
        <v>0</v>
      </c>
      <c r="R855" s="202">
        <f>Q855*H855</f>
        <v>0</v>
      </c>
      <c r="S855" s="202">
        <v>0</v>
      </c>
      <c r="T855" s="203">
        <f>S855*H855</f>
        <v>0</v>
      </c>
      <c r="AR855" s="24" t="s">
        <v>145</v>
      </c>
      <c r="AT855" s="24" t="s">
        <v>141</v>
      </c>
      <c r="AU855" s="24" t="s">
        <v>146</v>
      </c>
      <c r="AY855" s="24" t="s">
        <v>139</v>
      </c>
      <c r="BE855" s="204">
        <f>IF(N855="základní",J855,0)</f>
        <v>0</v>
      </c>
      <c r="BF855" s="204">
        <f>IF(N855="snížená",J855,0)</f>
        <v>0</v>
      </c>
      <c r="BG855" s="204">
        <f>IF(N855="zákl. přenesená",J855,0)</f>
        <v>0</v>
      </c>
      <c r="BH855" s="204">
        <f>IF(N855="sníž. přenesená",J855,0)</f>
        <v>0</v>
      </c>
      <c r="BI855" s="204">
        <f>IF(N855="nulová",J855,0)</f>
        <v>0</v>
      </c>
      <c r="BJ855" s="24" t="s">
        <v>146</v>
      </c>
      <c r="BK855" s="204">
        <f>ROUND(I855*H855,2)</f>
        <v>0</v>
      </c>
      <c r="BL855" s="24" t="s">
        <v>145</v>
      </c>
      <c r="BM855" s="24" t="s">
        <v>666</v>
      </c>
    </row>
    <row r="856" spans="2:65" s="10" customFormat="1" ht="29.85" customHeight="1">
      <c r="B856" s="176"/>
      <c r="C856" s="177"/>
      <c r="D856" s="190" t="s">
        <v>73</v>
      </c>
      <c r="E856" s="191" t="s">
        <v>667</v>
      </c>
      <c r="F856" s="191" t="s">
        <v>668</v>
      </c>
      <c r="G856" s="177"/>
      <c r="H856" s="177"/>
      <c r="I856" s="180"/>
      <c r="J856" s="192">
        <f>BK856</f>
        <v>0</v>
      </c>
      <c r="K856" s="177"/>
      <c r="L856" s="182"/>
      <c r="M856" s="183"/>
      <c r="N856" s="184"/>
      <c r="O856" s="184"/>
      <c r="P856" s="185">
        <f>P857</f>
        <v>0</v>
      </c>
      <c r="Q856" s="184"/>
      <c r="R856" s="185">
        <f>R857</f>
        <v>0</v>
      </c>
      <c r="S856" s="184"/>
      <c r="T856" s="186">
        <f>T857</f>
        <v>0</v>
      </c>
      <c r="AR856" s="187" t="s">
        <v>82</v>
      </c>
      <c r="AT856" s="188" t="s">
        <v>73</v>
      </c>
      <c r="AU856" s="188" t="s">
        <v>82</v>
      </c>
      <c r="AY856" s="187" t="s">
        <v>139</v>
      </c>
      <c r="BK856" s="189">
        <f>BK857</f>
        <v>0</v>
      </c>
    </row>
    <row r="857" spans="2:65" s="1" customFormat="1" ht="22.5" customHeight="1">
      <c r="B857" s="41"/>
      <c r="C857" s="193" t="s">
        <v>669</v>
      </c>
      <c r="D857" s="193" t="s">
        <v>141</v>
      </c>
      <c r="E857" s="194" t="s">
        <v>670</v>
      </c>
      <c r="F857" s="195" t="s">
        <v>671</v>
      </c>
      <c r="G857" s="196" t="s">
        <v>173</v>
      </c>
      <c r="H857" s="197">
        <v>118.92700000000001</v>
      </c>
      <c r="I857" s="198"/>
      <c r="J857" s="199">
        <f>ROUND(I857*H857,2)</f>
        <v>0</v>
      </c>
      <c r="K857" s="195" t="s">
        <v>21</v>
      </c>
      <c r="L857" s="61"/>
      <c r="M857" s="200" t="s">
        <v>21</v>
      </c>
      <c r="N857" s="201" t="s">
        <v>46</v>
      </c>
      <c r="O857" s="42"/>
      <c r="P857" s="202">
        <f>O857*H857</f>
        <v>0</v>
      </c>
      <c r="Q857" s="202">
        <v>0</v>
      </c>
      <c r="R857" s="202">
        <f>Q857*H857</f>
        <v>0</v>
      </c>
      <c r="S857" s="202">
        <v>0</v>
      </c>
      <c r="T857" s="203">
        <f>S857*H857</f>
        <v>0</v>
      </c>
      <c r="AR857" s="24" t="s">
        <v>145</v>
      </c>
      <c r="AT857" s="24" t="s">
        <v>141</v>
      </c>
      <c r="AU857" s="24" t="s">
        <v>146</v>
      </c>
      <c r="AY857" s="24" t="s">
        <v>139</v>
      </c>
      <c r="BE857" s="204">
        <f>IF(N857="základní",J857,0)</f>
        <v>0</v>
      </c>
      <c r="BF857" s="204">
        <f>IF(N857="snížená",J857,0)</f>
        <v>0</v>
      </c>
      <c r="BG857" s="204">
        <f>IF(N857="zákl. přenesená",J857,0)</f>
        <v>0</v>
      </c>
      <c r="BH857" s="204">
        <f>IF(N857="sníž. přenesená",J857,0)</f>
        <v>0</v>
      </c>
      <c r="BI857" s="204">
        <f>IF(N857="nulová",J857,0)</f>
        <v>0</v>
      </c>
      <c r="BJ857" s="24" t="s">
        <v>146</v>
      </c>
      <c r="BK857" s="204">
        <f>ROUND(I857*H857,2)</f>
        <v>0</v>
      </c>
      <c r="BL857" s="24" t="s">
        <v>145</v>
      </c>
      <c r="BM857" s="24" t="s">
        <v>672</v>
      </c>
    </row>
    <row r="858" spans="2:65" s="10" customFormat="1" ht="37.35" customHeight="1">
      <c r="B858" s="176"/>
      <c r="C858" s="177"/>
      <c r="D858" s="178" t="s">
        <v>73</v>
      </c>
      <c r="E858" s="179" t="s">
        <v>673</v>
      </c>
      <c r="F858" s="179" t="s">
        <v>674</v>
      </c>
      <c r="G858" s="177"/>
      <c r="H858" s="177"/>
      <c r="I858" s="180"/>
      <c r="J858" s="181">
        <f>BK858</f>
        <v>0</v>
      </c>
      <c r="K858" s="177"/>
      <c r="L858" s="182"/>
      <c r="M858" s="183"/>
      <c r="N858" s="184"/>
      <c r="O858" s="184"/>
      <c r="P858" s="185">
        <f>P859+P867+P875+P876+P908+P1028+P1076+P1094+P1112+P1127</f>
        <v>0</v>
      </c>
      <c r="Q858" s="184"/>
      <c r="R858" s="185">
        <f>R859+R867+R875+R876+R908+R1028+R1076+R1094+R1112+R1127</f>
        <v>24.681105239999997</v>
      </c>
      <c r="S858" s="184"/>
      <c r="T858" s="186">
        <f>T859+T867+T875+T876+T908+T1028+T1076+T1094+T1112+T1127</f>
        <v>19.081554000000001</v>
      </c>
      <c r="AR858" s="187" t="s">
        <v>146</v>
      </c>
      <c r="AT858" s="188" t="s">
        <v>73</v>
      </c>
      <c r="AU858" s="188" t="s">
        <v>74</v>
      </c>
      <c r="AY858" s="187" t="s">
        <v>139</v>
      </c>
      <c r="BK858" s="189">
        <f>BK859+BK867+BK875+BK876+BK908+BK1028+BK1076+BK1094+BK1112+BK1127</f>
        <v>0</v>
      </c>
    </row>
    <row r="859" spans="2:65" s="10" customFormat="1" ht="19.899999999999999" customHeight="1">
      <c r="B859" s="176"/>
      <c r="C859" s="177"/>
      <c r="D859" s="190" t="s">
        <v>73</v>
      </c>
      <c r="E859" s="191" t="s">
        <v>675</v>
      </c>
      <c r="F859" s="191" t="s">
        <v>676</v>
      </c>
      <c r="G859" s="177"/>
      <c r="H859" s="177"/>
      <c r="I859" s="180"/>
      <c r="J859" s="192">
        <f>BK859</f>
        <v>0</v>
      </c>
      <c r="K859" s="177"/>
      <c r="L859" s="182"/>
      <c r="M859" s="183"/>
      <c r="N859" s="184"/>
      <c r="O859" s="184"/>
      <c r="P859" s="185">
        <f>SUM(P860:P866)</f>
        <v>0</v>
      </c>
      <c r="Q859" s="184"/>
      <c r="R859" s="185">
        <f>SUM(R860:R866)</f>
        <v>3.78E-2</v>
      </c>
      <c r="S859" s="184"/>
      <c r="T859" s="186">
        <f>SUM(T860:T866)</f>
        <v>0</v>
      </c>
      <c r="AR859" s="187" t="s">
        <v>146</v>
      </c>
      <c r="AT859" s="188" t="s">
        <v>73</v>
      </c>
      <c r="AU859" s="188" t="s">
        <v>82</v>
      </c>
      <c r="AY859" s="187" t="s">
        <v>139</v>
      </c>
      <c r="BK859" s="189">
        <f>SUM(BK860:BK866)</f>
        <v>0</v>
      </c>
    </row>
    <row r="860" spans="2:65" s="1" customFormat="1" ht="31.5" customHeight="1">
      <c r="B860" s="41"/>
      <c r="C860" s="193" t="s">
        <v>677</v>
      </c>
      <c r="D860" s="193" t="s">
        <v>141</v>
      </c>
      <c r="E860" s="194" t="s">
        <v>678</v>
      </c>
      <c r="F860" s="195" t="s">
        <v>679</v>
      </c>
      <c r="G860" s="196" t="s">
        <v>144</v>
      </c>
      <c r="H860" s="197">
        <v>9</v>
      </c>
      <c r="I860" s="198"/>
      <c r="J860" s="199">
        <f>ROUND(I860*H860,2)</f>
        <v>0</v>
      </c>
      <c r="K860" s="195" t="s">
        <v>21</v>
      </c>
      <c r="L860" s="61"/>
      <c r="M860" s="200" t="s">
        <v>21</v>
      </c>
      <c r="N860" s="201" t="s">
        <v>46</v>
      </c>
      <c r="O860" s="42"/>
      <c r="P860" s="202">
        <f>O860*H860</f>
        <v>0</v>
      </c>
      <c r="Q860" s="202">
        <v>3.5000000000000001E-3</v>
      </c>
      <c r="R860" s="202">
        <f>Q860*H860</f>
        <v>3.15E-2</v>
      </c>
      <c r="S860" s="202">
        <v>0</v>
      </c>
      <c r="T860" s="203">
        <f>S860*H860</f>
        <v>0</v>
      </c>
      <c r="AR860" s="24" t="s">
        <v>228</v>
      </c>
      <c r="AT860" s="24" t="s">
        <v>141</v>
      </c>
      <c r="AU860" s="24" t="s">
        <v>146</v>
      </c>
      <c r="AY860" s="24" t="s">
        <v>139</v>
      </c>
      <c r="BE860" s="204">
        <f>IF(N860="základní",J860,0)</f>
        <v>0</v>
      </c>
      <c r="BF860" s="204">
        <f>IF(N860="snížená",J860,0)</f>
        <v>0</v>
      </c>
      <c r="BG860" s="204">
        <f>IF(N860="zákl. přenesená",J860,0)</f>
        <v>0</v>
      </c>
      <c r="BH860" s="204">
        <f>IF(N860="sníž. přenesená",J860,0)</f>
        <v>0</v>
      </c>
      <c r="BI860" s="204">
        <f>IF(N860="nulová",J860,0)</f>
        <v>0</v>
      </c>
      <c r="BJ860" s="24" t="s">
        <v>146</v>
      </c>
      <c r="BK860" s="204">
        <f>ROUND(I860*H860,2)</f>
        <v>0</v>
      </c>
      <c r="BL860" s="24" t="s">
        <v>228</v>
      </c>
      <c r="BM860" s="24" t="s">
        <v>680</v>
      </c>
    </row>
    <row r="861" spans="2:65" s="13" customFormat="1" ht="13.5">
      <c r="B861" s="242"/>
      <c r="C861" s="243"/>
      <c r="D861" s="227" t="s">
        <v>148</v>
      </c>
      <c r="E861" s="244" t="s">
        <v>21</v>
      </c>
      <c r="F861" s="245" t="s">
        <v>459</v>
      </c>
      <c r="G861" s="243"/>
      <c r="H861" s="246" t="s">
        <v>21</v>
      </c>
      <c r="I861" s="247"/>
      <c r="J861" s="243"/>
      <c r="K861" s="243"/>
      <c r="L861" s="248"/>
      <c r="M861" s="249"/>
      <c r="N861" s="250"/>
      <c r="O861" s="250"/>
      <c r="P861" s="250"/>
      <c r="Q861" s="250"/>
      <c r="R861" s="250"/>
      <c r="S861" s="250"/>
      <c r="T861" s="251"/>
      <c r="AT861" s="252" t="s">
        <v>148</v>
      </c>
      <c r="AU861" s="252" t="s">
        <v>146</v>
      </c>
      <c r="AV861" s="13" t="s">
        <v>82</v>
      </c>
      <c r="AW861" s="13" t="s">
        <v>37</v>
      </c>
      <c r="AX861" s="13" t="s">
        <v>74</v>
      </c>
      <c r="AY861" s="252" t="s">
        <v>139</v>
      </c>
    </row>
    <row r="862" spans="2:65" s="11" customFormat="1" ht="13.5">
      <c r="B862" s="205"/>
      <c r="C862" s="206"/>
      <c r="D862" s="207" t="s">
        <v>148</v>
      </c>
      <c r="E862" s="208" t="s">
        <v>21</v>
      </c>
      <c r="F862" s="209" t="s">
        <v>460</v>
      </c>
      <c r="G862" s="206"/>
      <c r="H862" s="210">
        <v>9</v>
      </c>
      <c r="I862" s="211"/>
      <c r="J862" s="206"/>
      <c r="K862" s="206"/>
      <c r="L862" s="212"/>
      <c r="M862" s="213"/>
      <c r="N862" s="214"/>
      <c r="O862" s="214"/>
      <c r="P862" s="214"/>
      <c r="Q862" s="214"/>
      <c r="R862" s="214"/>
      <c r="S862" s="214"/>
      <c r="T862" s="215"/>
      <c r="AT862" s="216" t="s">
        <v>148</v>
      </c>
      <c r="AU862" s="216" t="s">
        <v>146</v>
      </c>
      <c r="AV862" s="11" t="s">
        <v>146</v>
      </c>
      <c r="AW862" s="11" t="s">
        <v>37</v>
      </c>
      <c r="AX862" s="11" t="s">
        <v>82</v>
      </c>
      <c r="AY862" s="216" t="s">
        <v>139</v>
      </c>
    </row>
    <row r="863" spans="2:65" s="1" customFormat="1" ht="31.5" customHeight="1">
      <c r="B863" s="41"/>
      <c r="C863" s="193" t="s">
        <v>681</v>
      </c>
      <c r="D863" s="193" t="s">
        <v>141</v>
      </c>
      <c r="E863" s="194" t="s">
        <v>682</v>
      </c>
      <c r="F863" s="195" t="s">
        <v>683</v>
      </c>
      <c r="G863" s="196" t="s">
        <v>144</v>
      </c>
      <c r="H863" s="197">
        <v>1.8</v>
      </c>
      <c r="I863" s="198"/>
      <c r="J863" s="199">
        <f>ROUND(I863*H863,2)</f>
        <v>0</v>
      </c>
      <c r="K863" s="195" t="s">
        <v>21</v>
      </c>
      <c r="L863" s="61"/>
      <c r="M863" s="200" t="s">
        <v>21</v>
      </c>
      <c r="N863" s="201" t="s">
        <v>46</v>
      </c>
      <c r="O863" s="42"/>
      <c r="P863" s="202">
        <f>O863*H863</f>
        <v>0</v>
      </c>
      <c r="Q863" s="202">
        <v>3.5000000000000001E-3</v>
      </c>
      <c r="R863" s="202">
        <f>Q863*H863</f>
        <v>6.3E-3</v>
      </c>
      <c r="S863" s="202">
        <v>0</v>
      </c>
      <c r="T863" s="203">
        <f>S863*H863</f>
        <v>0</v>
      </c>
      <c r="AR863" s="24" t="s">
        <v>228</v>
      </c>
      <c r="AT863" s="24" t="s">
        <v>141</v>
      </c>
      <c r="AU863" s="24" t="s">
        <v>146</v>
      </c>
      <c r="AY863" s="24" t="s">
        <v>139</v>
      </c>
      <c r="BE863" s="204">
        <f>IF(N863="základní",J863,0)</f>
        <v>0</v>
      </c>
      <c r="BF863" s="204">
        <f>IF(N863="snížená",J863,0)</f>
        <v>0</v>
      </c>
      <c r="BG863" s="204">
        <f>IF(N863="zákl. přenesená",J863,0)</f>
        <v>0</v>
      </c>
      <c r="BH863" s="204">
        <f>IF(N863="sníž. přenesená",J863,0)</f>
        <v>0</v>
      </c>
      <c r="BI863" s="204">
        <f>IF(N863="nulová",J863,0)</f>
        <v>0</v>
      </c>
      <c r="BJ863" s="24" t="s">
        <v>146</v>
      </c>
      <c r="BK863" s="204">
        <f>ROUND(I863*H863,2)</f>
        <v>0</v>
      </c>
      <c r="BL863" s="24" t="s">
        <v>228</v>
      </c>
      <c r="BM863" s="24" t="s">
        <v>684</v>
      </c>
    </row>
    <row r="864" spans="2:65" s="13" customFormat="1" ht="13.5">
      <c r="B864" s="242"/>
      <c r="C864" s="243"/>
      <c r="D864" s="227" t="s">
        <v>148</v>
      </c>
      <c r="E864" s="244" t="s">
        <v>21</v>
      </c>
      <c r="F864" s="245" t="s">
        <v>459</v>
      </c>
      <c r="G864" s="243"/>
      <c r="H864" s="246" t="s">
        <v>21</v>
      </c>
      <c r="I864" s="247"/>
      <c r="J864" s="243"/>
      <c r="K864" s="243"/>
      <c r="L864" s="248"/>
      <c r="M864" s="249"/>
      <c r="N864" s="250"/>
      <c r="O864" s="250"/>
      <c r="P864" s="250"/>
      <c r="Q864" s="250"/>
      <c r="R864" s="250"/>
      <c r="S864" s="250"/>
      <c r="T864" s="251"/>
      <c r="AT864" s="252" t="s">
        <v>148</v>
      </c>
      <c r="AU864" s="252" t="s">
        <v>146</v>
      </c>
      <c r="AV864" s="13" t="s">
        <v>82</v>
      </c>
      <c r="AW864" s="13" t="s">
        <v>37</v>
      </c>
      <c r="AX864" s="13" t="s">
        <v>74</v>
      </c>
      <c r="AY864" s="252" t="s">
        <v>139</v>
      </c>
    </row>
    <row r="865" spans="2:65" s="11" customFormat="1" ht="13.5">
      <c r="B865" s="205"/>
      <c r="C865" s="206"/>
      <c r="D865" s="207" t="s">
        <v>148</v>
      </c>
      <c r="E865" s="208" t="s">
        <v>21</v>
      </c>
      <c r="F865" s="209" t="s">
        <v>685</v>
      </c>
      <c r="G865" s="206"/>
      <c r="H865" s="210">
        <v>1.8</v>
      </c>
      <c r="I865" s="211"/>
      <c r="J865" s="206"/>
      <c r="K865" s="206"/>
      <c r="L865" s="212"/>
      <c r="M865" s="213"/>
      <c r="N865" s="214"/>
      <c r="O865" s="214"/>
      <c r="P865" s="214"/>
      <c r="Q865" s="214"/>
      <c r="R865" s="214"/>
      <c r="S865" s="214"/>
      <c r="T865" s="215"/>
      <c r="AT865" s="216" t="s">
        <v>148</v>
      </c>
      <c r="AU865" s="216" t="s">
        <v>146</v>
      </c>
      <c r="AV865" s="11" t="s">
        <v>146</v>
      </c>
      <c r="AW865" s="11" t="s">
        <v>37</v>
      </c>
      <c r="AX865" s="11" t="s">
        <v>82</v>
      </c>
      <c r="AY865" s="216" t="s">
        <v>139</v>
      </c>
    </row>
    <row r="866" spans="2:65" s="1" customFormat="1" ht="31.5" customHeight="1">
      <c r="B866" s="41"/>
      <c r="C866" s="193" t="s">
        <v>686</v>
      </c>
      <c r="D866" s="193" t="s">
        <v>141</v>
      </c>
      <c r="E866" s="194" t="s">
        <v>687</v>
      </c>
      <c r="F866" s="195" t="s">
        <v>688</v>
      </c>
      <c r="G866" s="196" t="s">
        <v>689</v>
      </c>
      <c r="H866" s="269"/>
      <c r="I866" s="198"/>
      <c r="J866" s="199">
        <f>ROUND(I866*H866,2)</f>
        <v>0</v>
      </c>
      <c r="K866" s="195" t="s">
        <v>21</v>
      </c>
      <c r="L866" s="61"/>
      <c r="M866" s="200" t="s">
        <v>21</v>
      </c>
      <c r="N866" s="201" t="s">
        <v>46</v>
      </c>
      <c r="O866" s="42"/>
      <c r="P866" s="202">
        <f>O866*H866</f>
        <v>0</v>
      </c>
      <c r="Q866" s="202">
        <v>0</v>
      </c>
      <c r="R866" s="202">
        <f>Q866*H866</f>
        <v>0</v>
      </c>
      <c r="S866" s="202">
        <v>0</v>
      </c>
      <c r="T866" s="203">
        <f>S866*H866</f>
        <v>0</v>
      </c>
      <c r="AR866" s="24" t="s">
        <v>228</v>
      </c>
      <c r="AT866" s="24" t="s">
        <v>141</v>
      </c>
      <c r="AU866" s="24" t="s">
        <v>146</v>
      </c>
      <c r="AY866" s="24" t="s">
        <v>139</v>
      </c>
      <c r="BE866" s="204">
        <f>IF(N866="základní",J866,0)</f>
        <v>0</v>
      </c>
      <c r="BF866" s="204">
        <f>IF(N866="snížená",J866,0)</f>
        <v>0</v>
      </c>
      <c r="BG866" s="204">
        <f>IF(N866="zákl. přenesená",J866,0)</f>
        <v>0</v>
      </c>
      <c r="BH866" s="204">
        <f>IF(N866="sníž. přenesená",J866,0)</f>
        <v>0</v>
      </c>
      <c r="BI866" s="204">
        <f>IF(N866="nulová",J866,0)</f>
        <v>0</v>
      </c>
      <c r="BJ866" s="24" t="s">
        <v>146</v>
      </c>
      <c r="BK866" s="204">
        <f>ROUND(I866*H866,2)</f>
        <v>0</v>
      </c>
      <c r="BL866" s="24" t="s">
        <v>228</v>
      </c>
      <c r="BM866" s="24" t="s">
        <v>690</v>
      </c>
    </row>
    <row r="867" spans="2:65" s="10" customFormat="1" ht="29.85" customHeight="1">
      <c r="B867" s="176"/>
      <c r="C867" s="177"/>
      <c r="D867" s="190" t="s">
        <v>73</v>
      </c>
      <c r="E867" s="191" t="s">
        <v>691</v>
      </c>
      <c r="F867" s="191" t="s">
        <v>692</v>
      </c>
      <c r="G867" s="177"/>
      <c r="H867" s="177"/>
      <c r="I867" s="180"/>
      <c r="J867" s="192">
        <f>BK867</f>
        <v>0</v>
      </c>
      <c r="K867" s="177"/>
      <c r="L867" s="182"/>
      <c r="M867" s="183"/>
      <c r="N867" s="184"/>
      <c r="O867" s="184"/>
      <c r="P867" s="185">
        <f>SUM(P868:P874)</f>
        <v>0</v>
      </c>
      <c r="Q867" s="184"/>
      <c r="R867" s="185">
        <f>SUM(R868:R874)</f>
        <v>2.6632500000000001</v>
      </c>
      <c r="S867" s="184"/>
      <c r="T867" s="186">
        <f>SUM(T868:T874)</f>
        <v>0</v>
      </c>
      <c r="AR867" s="187" t="s">
        <v>146</v>
      </c>
      <c r="AT867" s="188" t="s">
        <v>73</v>
      </c>
      <c r="AU867" s="188" t="s">
        <v>82</v>
      </c>
      <c r="AY867" s="187" t="s">
        <v>139</v>
      </c>
      <c r="BK867" s="189">
        <f>SUM(BK868:BK874)</f>
        <v>0</v>
      </c>
    </row>
    <row r="868" spans="2:65" s="1" customFormat="1" ht="31.5" customHeight="1">
      <c r="B868" s="41"/>
      <c r="C868" s="193" t="s">
        <v>693</v>
      </c>
      <c r="D868" s="193" t="s">
        <v>141</v>
      </c>
      <c r="E868" s="194" t="s">
        <v>694</v>
      </c>
      <c r="F868" s="195" t="s">
        <v>695</v>
      </c>
      <c r="G868" s="196" t="s">
        <v>152</v>
      </c>
      <c r="H868" s="197">
        <v>53.265000000000001</v>
      </c>
      <c r="I868" s="198"/>
      <c r="J868" s="199">
        <f>ROUND(I868*H868,2)</f>
        <v>0</v>
      </c>
      <c r="K868" s="195" t="s">
        <v>21</v>
      </c>
      <c r="L868" s="61"/>
      <c r="M868" s="200" t="s">
        <v>21</v>
      </c>
      <c r="N868" s="201" t="s">
        <v>46</v>
      </c>
      <c r="O868" s="42"/>
      <c r="P868" s="202">
        <f>O868*H868</f>
        <v>0</v>
      </c>
      <c r="Q868" s="202">
        <v>0.05</v>
      </c>
      <c r="R868" s="202">
        <f>Q868*H868</f>
        <v>2.6632500000000001</v>
      </c>
      <c r="S868" s="202">
        <v>0</v>
      </c>
      <c r="T868" s="203">
        <f>S868*H868</f>
        <v>0</v>
      </c>
      <c r="AR868" s="24" t="s">
        <v>228</v>
      </c>
      <c r="AT868" s="24" t="s">
        <v>141</v>
      </c>
      <c r="AU868" s="24" t="s">
        <v>146</v>
      </c>
      <c r="AY868" s="24" t="s">
        <v>139</v>
      </c>
      <c r="BE868" s="204">
        <f>IF(N868="základní",J868,0)</f>
        <v>0</v>
      </c>
      <c r="BF868" s="204">
        <f>IF(N868="snížená",J868,0)</f>
        <v>0</v>
      </c>
      <c r="BG868" s="204">
        <f>IF(N868="zákl. přenesená",J868,0)</f>
        <v>0</v>
      </c>
      <c r="BH868" s="204">
        <f>IF(N868="sníž. přenesená",J868,0)</f>
        <v>0</v>
      </c>
      <c r="BI868" s="204">
        <f>IF(N868="nulová",J868,0)</f>
        <v>0</v>
      </c>
      <c r="BJ868" s="24" t="s">
        <v>146</v>
      </c>
      <c r="BK868" s="204">
        <f>ROUND(I868*H868,2)</f>
        <v>0</v>
      </c>
      <c r="BL868" s="24" t="s">
        <v>228</v>
      </c>
      <c r="BM868" s="24" t="s">
        <v>696</v>
      </c>
    </row>
    <row r="869" spans="2:65" s="11" customFormat="1" ht="13.5">
      <c r="B869" s="205"/>
      <c r="C869" s="206"/>
      <c r="D869" s="227" t="s">
        <v>148</v>
      </c>
      <c r="E869" s="228" t="s">
        <v>21</v>
      </c>
      <c r="F869" s="229" t="s">
        <v>697</v>
      </c>
      <c r="G869" s="206"/>
      <c r="H869" s="230">
        <v>16.344999999999999</v>
      </c>
      <c r="I869" s="211"/>
      <c r="J869" s="206"/>
      <c r="K869" s="206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148</v>
      </c>
      <c r="AU869" s="216" t="s">
        <v>146</v>
      </c>
      <c r="AV869" s="11" t="s">
        <v>146</v>
      </c>
      <c r="AW869" s="11" t="s">
        <v>37</v>
      </c>
      <c r="AX869" s="11" t="s">
        <v>74</v>
      </c>
      <c r="AY869" s="216" t="s">
        <v>139</v>
      </c>
    </row>
    <row r="870" spans="2:65" s="11" customFormat="1" ht="13.5">
      <c r="B870" s="205"/>
      <c r="C870" s="206"/>
      <c r="D870" s="227" t="s">
        <v>148</v>
      </c>
      <c r="E870" s="228" t="s">
        <v>21</v>
      </c>
      <c r="F870" s="229" t="s">
        <v>698</v>
      </c>
      <c r="G870" s="206"/>
      <c r="H870" s="230">
        <v>18.655999999999999</v>
      </c>
      <c r="I870" s="211"/>
      <c r="J870" s="206"/>
      <c r="K870" s="206"/>
      <c r="L870" s="212"/>
      <c r="M870" s="213"/>
      <c r="N870" s="214"/>
      <c r="O870" s="214"/>
      <c r="P870" s="214"/>
      <c r="Q870" s="214"/>
      <c r="R870" s="214"/>
      <c r="S870" s="214"/>
      <c r="T870" s="215"/>
      <c r="AT870" s="216" t="s">
        <v>148</v>
      </c>
      <c r="AU870" s="216" t="s">
        <v>146</v>
      </c>
      <c r="AV870" s="11" t="s">
        <v>146</v>
      </c>
      <c r="AW870" s="11" t="s">
        <v>37</v>
      </c>
      <c r="AX870" s="11" t="s">
        <v>74</v>
      </c>
      <c r="AY870" s="216" t="s">
        <v>139</v>
      </c>
    </row>
    <row r="871" spans="2:65" s="11" customFormat="1" ht="13.5">
      <c r="B871" s="205"/>
      <c r="C871" s="206"/>
      <c r="D871" s="227" t="s">
        <v>148</v>
      </c>
      <c r="E871" s="228" t="s">
        <v>21</v>
      </c>
      <c r="F871" s="229" t="s">
        <v>699</v>
      </c>
      <c r="G871" s="206"/>
      <c r="H871" s="230">
        <v>16.68</v>
      </c>
      <c r="I871" s="211"/>
      <c r="J871" s="206"/>
      <c r="K871" s="206"/>
      <c r="L871" s="212"/>
      <c r="M871" s="213"/>
      <c r="N871" s="214"/>
      <c r="O871" s="214"/>
      <c r="P871" s="214"/>
      <c r="Q871" s="214"/>
      <c r="R871" s="214"/>
      <c r="S871" s="214"/>
      <c r="T871" s="215"/>
      <c r="AT871" s="216" t="s">
        <v>148</v>
      </c>
      <c r="AU871" s="216" t="s">
        <v>146</v>
      </c>
      <c r="AV871" s="11" t="s">
        <v>146</v>
      </c>
      <c r="AW871" s="11" t="s">
        <v>37</v>
      </c>
      <c r="AX871" s="11" t="s">
        <v>74</v>
      </c>
      <c r="AY871" s="216" t="s">
        <v>139</v>
      </c>
    </row>
    <row r="872" spans="2:65" s="11" customFormat="1" ht="13.5">
      <c r="B872" s="205"/>
      <c r="C872" s="206"/>
      <c r="D872" s="227" t="s">
        <v>148</v>
      </c>
      <c r="E872" s="228" t="s">
        <v>21</v>
      </c>
      <c r="F872" s="229" t="s">
        <v>700</v>
      </c>
      <c r="G872" s="206"/>
      <c r="H872" s="230">
        <v>1.5840000000000001</v>
      </c>
      <c r="I872" s="211"/>
      <c r="J872" s="206"/>
      <c r="K872" s="206"/>
      <c r="L872" s="212"/>
      <c r="M872" s="213"/>
      <c r="N872" s="214"/>
      <c r="O872" s="214"/>
      <c r="P872" s="214"/>
      <c r="Q872" s="214"/>
      <c r="R872" s="214"/>
      <c r="S872" s="214"/>
      <c r="T872" s="215"/>
      <c r="AT872" s="216" t="s">
        <v>148</v>
      </c>
      <c r="AU872" s="216" t="s">
        <v>146</v>
      </c>
      <c r="AV872" s="11" t="s">
        <v>146</v>
      </c>
      <c r="AW872" s="11" t="s">
        <v>37</v>
      </c>
      <c r="AX872" s="11" t="s">
        <v>74</v>
      </c>
      <c r="AY872" s="216" t="s">
        <v>139</v>
      </c>
    </row>
    <row r="873" spans="2:65" s="12" customFormat="1" ht="13.5">
      <c r="B873" s="231"/>
      <c r="C873" s="232"/>
      <c r="D873" s="207" t="s">
        <v>148</v>
      </c>
      <c r="E873" s="233" t="s">
        <v>21</v>
      </c>
      <c r="F873" s="234" t="s">
        <v>224</v>
      </c>
      <c r="G873" s="232"/>
      <c r="H873" s="235">
        <v>53.265000000000001</v>
      </c>
      <c r="I873" s="236"/>
      <c r="J873" s="232"/>
      <c r="K873" s="232"/>
      <c r="L873" s="237"/>
      <c r="M873" s="238"/>
      <c r="N873" s="239"/>
      <c r="O873" s="239"/>
      <c r="P873" s="239"/>
      <c r="Q873" s="239"/>
      <c r="R873" s="239"/>
      <c r="S873" s="239"/>
      <c r="T873" s="240"/>
      <c r="AT873" s="241" t="s">
        <v>148</v>
      </c>
      <c r="AU873" s="241" t="s">
        <v>146</v>
      </c>
      <c r="AV873" s="12" t="s">
        <v>145</v>
      </c>
      <c r="AW873" s="12" t="s">
        <v>37</v>
      </c>
      <c r="AX873" s="12" t="s">
        <v>82</v>
      </c>
      <c r="AY873" s="241" t="s">
        <v>139</v>
      </c>
    </row>
    <row r="874" spans="2:65" s="1" customFormat="1" ht="22.5" customHeight="1">
      <c r="B874" s="41"/>
      <c r="C874" s="193" t="s">
        <v>701</v>
      </c>
      <c r="D874" s="193" t="s">
        <v>141</v>
      </c>
      <c r="E874" s="194" t="s">
        <v>702</v>
      </c>
      <c r="F874" s="195" t="s">
        <v>703</v>
      </c>
      <c r="G874" s="196" t="s">
        <v>689</v>
      </c>
      <c r="H874" s="269"/>
      <c r="I874" s="198"/>
      <c r="J874" s="199">
        <f>ROUND(I874*H874,2)</f>
        <v>0</v>
      </c>
      <c r="K874" s="195" t="s">
        <v>21</v>
      </c>
      <c r="L874" s="61"/>
      <c r="M874" s="200" t="s">
        <v>21</v>
      </c>
      <c r="N874" s="201" t="s">
        <v>46</v>
      </c>
      <c r="O874" s="42"/>
      <c r="P874" s="202">
        <f>O874*H874</f>
        <v>0</v>
      </c>
      <c r="Q874" s="202">
        <v>0</v>
      </c>
      <c r="R874" s="202">
        <f>Q874*H874</f>
        <v>0</v>
      </c>
      <c r="S874" s="202">
        <v>0</v>
      </c>
      <c r="T874" s="203">
        <f>S874*H874</f>
        <v>0</v>
      </c>
      <c r="AR874" s="24" t="s">
        <v>228</v>
      </c>
      <c r="AT874" s="24" t="s">
        <v>141</v>
      </c>
      <c r="AU874" s="24" t="s">
        <v>146</v>
      </c>
      <c r="AY874" s="24" t="s">
        <v>139</v>
      </c>
      <c r="BE874" s="204">
        <f>IF(N874="základní",J874,0)</f>
        <v>0</v>
      </c>
      <c r="BF874" s="204">
        <f>IF(N874="snížená",J874,0)</f>
        <v>0</v>
      </c>
      <c r="BG874" s="204">
        <f>IF(N874="zákl. přenesená",J874,0)</f>
        <v>0</v>
      </c>
      <c r="BH874" s="204">
        <f>IF(N874="sníž. přenesená",J874,0)</f>
        <v>0</v>
      </c>
      <c r="BI874" s="204">
        <f>IF(N874="nulová",J874,0)</f>
        <v>0</v>
      </c>
      <c r="BJ874" s="24" t="s">
        <v>146</v>
      </c>
      <c r="BK874" s="204">
        <f>ROUND(I874*H874,2)</f>
        <v>0</v>
      </c>
      <c r="BL874" s="24" t="s">
        <v>228</v>
      </c>
      <c r="BM874" s="24" t="s">
        <v>704</v>
      </c>
    </row>
    <row r="875" spans="2:65" s="10" customFormat="1" ht="29.85" customHeight="1">
      <c r="B875" s="176"/>
      <c r="C875" s="177"/>
      <c r="D875" s="178" t="s">
        <v>73</v>
      </c>
      <c r="E875" s="270" t="s">
        <v>705</v>
      </c>
      <c r="F875" s="270" t="s">
        <v>706</v>
      </c>
      <c r="G875" s="177"/>
      <c r="H875" s="177"/>
      <c r="I875" s="180"/>
      <c r="J875" s="271">
        <f>BK875</f>
        <v>0</v>
      </c>
      <c r="K875" s="177"/>
      <c r="L875" s="182"/>
      <c r="M875" s="183"/>
      <c r="N875" s="184"/>
      <c r="O875" s="184"/>
      <c r="P875" s="185">
        <v>0</v>
      </c>
      <c r="Q875" s="184"/>
      <c r="R875" s="185">
        <v>0</v>
      </c>
      <c r="S875" s="184"/>
      <c r="T875" s="186">
        <v>0</v>
      </c>
      <c r="AR875" s="187" t="s">
        <v>146</v>
      </c>
      <c r="AT875" s="188" t="s">
        <v>73</v>
      </c>
      <c r="AU875" s="188" t="s">
        <v>82</v>
      </c>
      <c r="AY875" s="187" t="s">
        <v>139</v>
      </c>
      <c r="BK875" s="189">
        <v>0</v>
      </c>
    </row>
    <row r="876" spans="2:65" s="10" customFormat="1" ht="19.899999999999999" customHeight="1">
      <c r="B876" s="176"/>
      <c r="C876" s="177"/>
      <c r="D876" s="190" t="s">
        <v>73</v>
      </c>
      <c r="E876" s="191" t="s">
        <v>707</v>
      </c>
      <c r="F876" s="191" t="s">
        <v>708</v>
      </c>
      <c r="G876" s="177"/>
      <c r="H876" s="177"/>
      <c r="I876" s="180"/>
      <c r="J876" s="192">
        <f>BK876</f>
        <v>0</v>
      </c>
      <c r="K876" s="177"/>
      <c r="L876" s="182"/>
      <c r="M876" s="183"/>
      <c r="N876" s="184"/>
      <c r="O876" s="184"/>
      <c r="P876" s="185">
        <f>SUM(P877:P907)</f>
        <v>0</v>
      </c>
      <c r="Q876" s="184"/>
      <c r="R876" s="185">
        <f>SUM(R877:R907)</f>
        <v>5.1103299999999994</v>
      </c>
      <c r="S876" s="184"/>
      <c r="T876" s="186">
        <f>SUM(T877:T907)</f>
        <v>4.6888000000000005</v>
      </c>
      <c r="AR876" s="187" t="s">
        <v>146</v>
      </c>
      <c r="AT876" s="188" t="s">
        <v>73</v>
      </c>
      <c r="AU876" s="188" t="s">
        <v>82</v>
      </c>
      <c r="AY876" s="187" t="s">
        <v>139</v>
      </c>
      <c r="BK876" s="189">
        <f>SUM(BK877:BK907)</f>
        <v>0</v>
      </c>
    </row>
    <row r="877" spans="2:65" s="1" customFormat="1" ht="31.5" customHeight="1">
      <c r="B877" s="41"/>
      <c r="C877" s="193" t="s">
        <v>709</v>
      </c>
      <c r="D877" s="193" t="s">
        <v>141</v>
      </c>
      <c r="E877" s="194" t="s">
        <v>710</v>
      </c>
      <c r="F877" s="195" t="s">
        <v>711</v>
      </c>
      <c r="G877" s="196" t="s">
        <v>152</v>
      </c>
      <c r="H877" s="197">
        <v>11.5</v>
      </c>
      <c r="I877" s="198"/>
      <c r="J877" s="199">
        <f>ROUND(I877*H877,2)</f>
        <v>0</v>
      </c>
      <c r="K877" s="195" t="s">
        <v>21</v>
      </c>
      <c r="L877" s="61"/>
      <c r="M877" s="200" t="s">
        <v>21</v>
      </c>
      <c r="N877" s="201" t="s">
        <v>46</v>
      </c>
      <c r="O877" s="42"/>
      <c r="P877" s="202">
        <f>O877*H877</f>
        <v>0</v>
      </c>
      <c r="Q877" s="202">
        <v>1.2199999999999999E-3</v>
      </c>
      <c r="R877" s="202">
        <f>Q877*H877</f>
        <v>1.4029999999999999E-2</v>
      </c>
      <c r="S877" s="202">
        <v>0</v>
      </c>
      <c r="T877" s="203">
        <f>S877*H877</f>
        <v>0</v>
      </c>
      <c r="AR877" s="24" t="s">
        <v>228</v>
      </c>
      <c r="AT877" s="24" t="s">
        <v>141</v>
      </c>
      <c r="AU877" s="24" t="s">
        <v>146</v>
      </c>
      <c r="AY877" s="24" t="s">
        <v>139</v>
      </c>
      <c r="BE877" s="204">
        <f>IF(N877="základní",J877,0)</f>
        <v>0</v>
      </c>
      <c r="BF877" s="204">
        <f>IF(N877="snížená",J877,0)</f>
        <v>0</v>
      </c>
      <c r="BG877" s="204">
        <f>IF(N877="zákl. přenesená",J877,0)</f>
        <v>0</v>
      </c>
      <c r="BH877" s="204">
        <f>IF(N877="sníž. přenesená",J877,0)</f>
        <v>0</v>
      </c>
      <c r="BI877" s="204">
        <f>IF(N877="nulová",J877,0)</f>
        <v>0</v>
      </c>
      <c r="BJ877" s="24" t="s">
        <v>146</v>
      </c>
      <c r="BK877" s="204">
        <f>ROUND(I877*H877,2)</f>
        <v>0</v>
      </c>
      <c r="BL877" s="24" t="s">
        <v>228</v>
      </c>
      <c r="BM877" s="24" t="s">
        <v>712</v>
      </c>
    </row>
    <row r="878" spans="2:65" s="13" customFormat="1" ht="13.5">
      <c r="B878" s="242"/>
      <c r="C878" s="243"/>
      <c r="D878" s="227" t="s">
        <v>148</v>
      </c>
      <c r="E878" s="244" t="s">
        <v>21</v>
      </c>
      <c r="F878" s="245" t="s">
        <v>713</v>
      </c>
      <c r="G878" s="243"/>
      <c r="H878" s="246" t="s">
        <v>21</v>
      </c>
      <c r="I878" s="247"/>
      <c r="J878" s="243"/>
      <c r="K878" s="243"/>
      <c r="L878" s="248"/>
      <c r="M878" s="249"/>
      <c r="N878" s="250"/>
      <c r="O878" s="250"/>
      <c r="P878" s="250"/>
      <c r="Q878" s="250"/>
      <c r="R878" s="250"/>
      <c r="S878" s="250"/>
      <c r="T878" s="251"/>
      <c r="AT878" s="252" t="s">
        <v>148</v>
      </c>
      <c r="AU878" s="252" t="s">
        <v>146</v>
      </c>
      <c r="AV878" s="13" t="s">
        <v>82</v>
      </c>
      <c r="AW878" s="13" t="s">
        <v>37</v>
      </c>
      <c r="AX878" s="13" t="s">
        <v>74</v>
      </c>
      <c r="AY878" s="252" t="s">
        <v>139</v>
      </c>
    </row>
    <row r="879" spans="2:65" s="11" customFormat="1" ht="13.5">
      <c r="B879" s="205"/>
      <c r="C879" s="206"/>
      <c r="D879" s="207" t="s">
        <v>148</v>
      </c>
      <c r="E879" s="208" t="s">
        <v>21</v>
      </c>
      <c r="F879" s="209" t="s">
        <v>714</v>
      </c>
      <c r="G879" s="206"/>
      <c r="H879" s="210">
        <v>11.5</v>
      </c>
      <c r="I879" s="211"/>
      <c r="J879" s="206"/>
      <c r="K879" s="206"/>
      <c r="L879" s="212"/>
      <c r="M879" s="213"/>
      <c r="N879" s="214"/>
      <c r="O879" s="214"/>
      <c r="P879" s="214"/>
      <c r="Q879" s="214"/>
      <c r="R879" s="214"/>
      <c r="S879" s="214"/>
      <c r="T879" s="215"/>
      <c r="AT879" s="216" t="s">
        <v>148</v>
      </c>
      <c r="AU879" s="216" t="s">
        <v>146</v>
      </c>
      <c r="AV879" s="11" t="s">
        <v>146</v>
      </c>
      <c r="AW879" s="11" t="s">
        <v>37</v>
      </c>
      <c r="AX879" s="11" t="s">
        <v>82</v>
      </c>
      <c r="AY879" s="216" t="s">
        <v>139</v>
      </c>
    </row>
    <row r="880" spans="2:65" s="1" customFormat="1" ht="31.5" customHeight="1">
      <c r="B880" s="41"/>
      <c r="C880" s="193" t="s">
        <v>715</v>
      </c>
      <c r="D880" s="193" t="s">
        <v>141</v>
      </c>
      <c r="E880" s="194" t="s">
        <v>716</v>
      </c>
      <c r="F880" s="195" t="s">
        <v>717</v>
      </c>
      <c r="G880" s="196" t="s">
        <v>192</v>
      </c>
      <c r="H880" s="197">
        <v>20</v>
      </c>
      <c r="I880" s="198"/>
      <c r="J880" s="199">
        <f t="shared" ref="J880:J888" si="10">ROUND(I880*H880,2)</f>
        <v>0</v>
      </c>
      <c r="K880" s="195" t="s">
        <v>21</v>
      </c>
      <c r="L880" s="61"/>
      <c r="M880" s="200" t="s">
        <v>21</v>
      </c>
      <c r="N880" s="201" t="s">
        <v>46</v>
      </c>
      <c r="O880" s="42"/>
      <c r="P880" s="202">
        <f t="shared" ref="P880:P888" si="11">O880*H880</f>
        <v>0</v>
      </c>
      <c r="Q880" s="202">
        <v>0</v>
      </c>
      <c r="R880" s="202">
        <f t="shared" ref="R880:R888" si="12">Q880*H880</f>
        <v>0</v>
      </c>
      <c r="S880" s="202">
        <v>6.6E-3</v>
      </c>
      <c r="T880" s="203">
        <f t="shared" ref="T880:T888" si="13">S880*H880</f>
        <v>0.13200000000000001</v>
      </c>
      <c r="AR880" s="24" t="s">
        <v>228</v>
      </c>
      <c r="AT880" s="24" t="s">
        <v>141</v>
      </c>
      <c r="AU880" s="24" t="s">
        <v>146</v>
      </c>
      <c r="AY880" s="24" t="s">
        <v>139</v>
      </c>
      <c r="BE880" s="204">
        <f t="shared" ref="BE880:BE888" si="14">IF(N880="základní",J880,0)</f>
        <v>0</v>
      </c>
      <c r="BF880" s="204">
        <f t="shared" ref="BF880:BF888" si="15">IF(N880="snížená",J880,0)</f>
        <v>0</v>
      </c>
      <c r="BG880" s="204">
        <f t="shared" ref="BG880:BG888" si="16">IF(N880="zákl. přenesená",J880,0)</f>
        <v>0</v>
      </c>
      <c r="BH880" s="204">
        <f t="shared" ref="BH880:BH888" si="17">IF(N880="sníž. přenesená",J880,0)</f>
        <v>0</v>
      </c>
      <c r="BI880" s="204">
        <f t="shared" ref="BI880:BI888" si="18">IF(N880="nulová",J880,0)</f>
        <v>0</v>
      </c>
      <c r="BJ880" s="24" t="s">
        <v>146</v>
      </c>
      <c r="BK880" s="204">
        <f t="shared" ref="BK880:BK888" si="19">ROUND(I880*H880,2)</f>
        <v>0</v>
      </c>
      <c r="BL880" s="24" t="s">
        <v>228</v>
      </c>
      <c r="BM880" s="24" t="s">
        <v>718</v>
      </c>
    </row>
    <row r="881" spans="2:65" s="1" customFormat="1" ht="31.5" customHeight="1">
      <c r="B881" s="41"/>
      <c r="C881" s="193" t="s">
        <v>719</v>
      </c>
      <c r="D881" s="193" t="s">
        <v>141</v>
      </c>
      <c r="E881" s="194" t="s">
        <v>720</v>
      </c>
      <c r="F881" s="195" t="s">
        <v>721</v>
      </c>
      <c r="G881" s="196" t="s">
        <v>192</v>
      </c>
      <c r="H881" s="197">
        <v>180</v>
      </c>
      <c r="I881" s="198"/>
      <c r="J881" s="199">
        <f t="shared" si="10"/>
        <v>0</v>
      </c>
      <c r="K881" s="195" t="s">
        <v>21</v>
      </c>
      <c r="L881" s="61"/>
      <c r="M881" s="200" t="s">
        <v>21</v>
      </c>
      <c r="N881" s="201" t="s">
        <v>46</v>
      </c>
      <c r="O881" s="42"/>
      <c r="P881" s="202">
        <f t="shared" si="11"/>
        <v>0</v>
      </c>
      <c r="Q881" s="202">
        <v>0</v>
      </c>
      <c r="R881" s="202">
        <f t="shared" si="12"/>
        <v>0</v>
      </c>
      <c r="S881" s="202">
        <v>1.2319999999999999E-2</v>
      </c>
      <c r="T881" s="203">
        <f t="shared" si="13"/>
        <v>2.2176</v>
      </c>
      <c r="AR881" s="24" t="s">
        <v>228</v>
      </c>
      <c r="AT881" s="24" t="s">
        <v>141</v>
      </c>
      <c r="AU881" s="24" t="s">
        <v>146</v>
      </c>
      <c r="AY881" s="24" t="s">
        <v>139</v>
      </c>
      <c r="BE881" s="204">
        <f t="shared" si="14"/>
        <v>0</v>
      </c>
      <c r="BF881" s="204">
        <f t="shared" si="15"/>
        <v>0</v>
      </c>
      <c r="BG881" s="204">
        <f t="shared" si="16"/>
        <v>0</v>
      </c>
      <c r="BH881" s="204">
        <f t="shared" si="17"/>
        <v>0</v>
      </c>
      <c r="BI881" s="204">
        <f t="shared" si="18"/>
        <v>0</v>
      </c>
      <c r="BJ881" s="24" t="s">
        <v>146</v>
      </c>
      <c r="BK881" s="204">
        <f t="shared" si="19"/>
        <v>0</v>
      </c>
      <c r="BL881" s="24" t="s">
        <v>228</v>
      </c>
      <c r="BM881" s="24" t="s">
        <v>722</v>
      </c>
    </row>
    <row r="882" spans="2:65" s="1" customFormat="1" ht="31.5" customHeight="1">
      <c r="B882" s="41"/>
      <c r="C882" s="193" t="s">
        <v>723</v>
      </c>
      <c r="D882" s="193" t="s">
        <v>141</v>
      </c>
      <c r="E882" s="194" t="s">
        <v>724</v>
      </c>
      <c r="F882" s="195" t="s">
        <v>725</v>
      </c>
      <c r="G882" s="196" t="s">
        <v>192</v>
      </c>
      <c r="H882" s="197">
        <v>15</v>
      </c>
      <c r="I882" s="198"/>
      <c r="J882" s="199">
        <f t="shared" si="10"/>
        <v>0</v>
      </c>
      <c r="K882" s="195" t="s">
        <v>21</v>
      </c>
      <c r="L882" s="61"/>
      <c r="M882" s="200" t="s">
        <v>21</v>
      </c>
      <c r="N882" s="201" t="s">
        <v>46</v>
      </c>
      <c r="O882" s="42"/>
      <c r="P882" s="202">
        <f t="shared" si="11"/>
        <v>0</v>
      </c>
      <c r="Q882" s="202">
        <v>0</v>
      </c>
      <c r="R882" s="202">
        <f t="shared" si="12"/>
        <v>0</v>
      </c>
      <c r="S882" s="202">
        <v>1.584E-2</v>
      </c>
      <c r="T882" s="203">
        <f t="shared" si="13"/>
        <v>0.23760000000000001</v>
      </c>
      <c r="AR882" s="24" t="s">
        <v>228</v>
      </c>
      <c r="AT882" s="24" t="s">
        <v>141</v>
      </c>
      <c r="AU882" s="24" t="s">
        <v>146</v>
      </c>
      <c r="AY882" s="24" t="s">
        <v>139</v>
      </c>
      <c r="BE882" s="204">
        <f t="shared" si="14"/>
        <v>0</v>
      </c>
      <c r="BF882" s="204">
        <f t="shared" si="15"/>
        <v>0</v>
      </c>
      <c r="BG882" s="204">
        <f t="shared" si="16"/>
        <v>0</v>
      </c>
      <c r="BH882" s="204">
        <f t="shared" si="17"/>
        <v>0</v>
      </c>
      <c r="BI882" s="204">
        <f t="shared" si="18"/>
        <v>0</v>
      </c>
      <c r="BJ882" s="24" t="s">
        <v>146</v>
      </c>
      <c r="BK882" s="204">
        <f t="shared" si="19"/>
        <v>0</v>
      </c>
      <c r="BL882" s="24" t="s">
        <v>228</v>
      </c>
      <c r="BM882" s="24" t="s">
        <v>726</v>
      </c>
    </row>
    <row r="883" spans="2:65" s="1" customFormat="1" ht="31.5" customHeight="1">
      <c r="B883" s="41"/>
      <c r="C883" s="193" t="s">
        <v>727</v>
      </c>
      <c r="D883" s="193" t="s">
        <v>141</v>
      </c>
      <c r="E883" s="194" t="s">
        <v>728</v>
      </c>
      <c r="F883" s="195" t="s">
        <v>729</v>
      </c>
      <c r="G883" s="196" t="s">
        <v>192</v>
      </c>
      <c r="H883" s="197">
        <v>25</v>
      </c>
      <c r="I883" s="198"/>
      <c r="J883" s="199">
        <f t="shared" si="10"/>
        <v>0</v>
      </c>
      <c r="K883" s="195" t="s">
        <v>21</v>
      </c>
      <c r="L883" s="61"/>
      <c r="M883" s="200" t="s">
        <v>21</v>
      </c>
      <c r="N883" s="201" t="s">
        <v>46</v>
      </c>
      <c r="O883" s="42"/>
      <c r="P883" s="202">
        <f t="shared" si="11"/>
        <v>0</v>
      </c>
      <c r="Q883" s="202">
        <v>0</v>
      </c>
      <c r="R883" s="202">
        <f t="shared" si="12"/>
        <v>0</v>
      </c>
      <c r="S883" s="202">
        <v>2.4750000000000001E-2</v>
      </c>
      <c r="T883" s="203">
        <f t="shared" si="13"/>
        <v>0.61875000000000002</v>
      </c>
      <c r="AR883" s="24" t="s">
        <v>228</v>
      </c>
      <c r="AT883" s="24" t="s">
        <v>141</v>
      </c>
      <c r="AU883" s="24" t="s">
        <v>146</v>
      </c>
      <c r="AY883" s="24" t="s">
        <v>139</v>
      </c>
      <c r="BE883" s="204">
        <f t="shared" si="14"/>
        <v>0</v>
      </c>
      <c r="BF883" s="204">
        <f t="shared" si="15"/>
        <v>0</v>
      </c>
      <c r="BG883" s="204">
        <f t="shared" si="16"/>
        <v>0</v>
      </c>
      <c r="BH883" s="204">
        <f t="shared" si="17"/>
        <v>0</v>
      </c>
      <c r="BI883" s="204">
        <f t="shared" si="18"/>
        <v>0</v>
      </c>
      <c r="BJ883" s="24" t="s">
        <v>146</v>
      </c>
      <c r="BK883" s="204">
        <f t="shared" si="19"/>
        <v>0</v>
      </c>
      <c r="BL883" s="24" t="s">
        <v>228</v>
      </c>
      <c r="BM883" s="24" t="s">
        <v>730</v>
      </c>
    </row>
    <row r="884" spans="2:65" s="1" customFormat="1" ht="31.5" customHeight="1">
      <c r="B884" s="41"/>
      <c r="C884" s="193" t="s">
        <v>731</v>
      </c>
      <c r="D884" s="193" t="s">
        <v>141</v>
      </c>
      <c r="E884" s="194" t="s">
        <v>732</v>
      </c>
      <c r="F884" s="195" t="s">
        <v>733</v>
      </c>
      <c r="G884" s="196" t="s">
        <v>192</v>
      </c>
      <c r="H884" s="197">
        <v>20</v>
      </c>
      <c r="I884" s="198"/>
      <c r="J884" s="199">
        <f t="shared" si="10"/>
        <v>0</v>
      </c>
      <c r="K884" s="195" t="s">
        <v>21</v>
      </c>
      <c r="L884" s="61"/>
      <c r="M884" s="200" t="s">
        <v>21</v>
      </c>
      <c r="N884" s="201" t="s">
        <v>46</v>
      </c>
      <c r="O884" s="42"/>
      <c r="P884" s="202">
        <f t="shared" si="11"/>
        <v>0</v>
      </c>
      <c r="Q884" s="202">
        <v>7.3200000000000001E-3</v>
      </c>
      <c r="R884" s="202">
        <f t="shared" si="12"/>
        <v>0.1464</v>
      </c>
      <c r="S884" s="202">
        <v>0</v>
      </c>
      <c r="T884" s="203">
        <f t="shared" si="13"/>
        <v>0</v>
      </c>
      <c r="AR884" s="24" t="s">
        <v>228</v>
      </c>
      <c r="AT884" s="24" t="s">
        <v>141</v>
      </c>
      <c r="AU884" s="24" t="s">
        <v>146</v>
      </c>
      <c r="AY884" s="24" t="s">
        <v>139</v>
      </c>
      <c r="BE884" s="204">
        <f t="shared" si="14"/>
        <v>0</v>
      </c>
      <c r="BF884" s="204">
        <f t="shared" si="15"/>
        <v>0</v>
      </c>
      <c r="BG884" s="204">
        <f t="shared" si="16"/>
        <v>0</v>
      </c>
      <c r="BH884" s="204">
        <f t="shared" si="17"/>
        <v>0</v>
      </c>
      <c r="BI884" s="204">
        <f t="shared" si="18"/>
        <v>0</v>
      </c>
      <c r="BJ884" s="24" t="s">
        <v>146</v>
      </c>
      <c r="BK884" s="204">
        <f t="shared" si="19"/>
        <v>0</v>
      </c>
      <c r="BL884" s="24" t="s">
        <v>228</v>
      </c>
      <c r="BM884" s="24" t="s">
        <v>734</v>
      </c>
    </row>
    <row r="885" spans="2:65" s="1" customFormat="1" ht="31.5" customHeight="1">
      <c r="B885" s="41"/>
      <c r="C885" s="193" t="s">
        <v>735</v>
      </c>
      <c r="D885" s="193" t="s">
        <v>141</v>
      </c>
      <c r="E885" s="194" t="s">
        <v>736</v>
      </c>
      <c r="F885" s="195" t="s">
        <v>737</v>
      </c>
      <c r="G885" s="196" t="s">
        <v>192</v>
      </c>
      <c r="H885" s="197">
        <v>180</v>
      </c>
      <c r="I885" s="198"/>
      <c r="J885" s="199">
        <f t="shared" si="10"/>
        <v>0</v>
      </c>
      <c r="K885" s="195" t="s">
        <v>21</v>
      </c>
      <c r="L885" s="61"/>
      <c r="M885" s="200" t="s">
        <v>21</v>
      </c>
      <c r="N885" s="201" t="s">
        <v>46</v>
      </c>
      <c r="O885" s="42"/>
      <c r="P885" s="202">
        <f t="shared" si="11"/>
        <v>0</v>
      </c>
      <c r="Q885" s="202">
        <v>1.363E-2</v>
      </c>
      <c r="R885" s="202">
        <f t="shared" si="12"/>
        <v>2.4533999999999998</v>
      </c>
      <c r="S885" s="202">
        <v>0</v>
      </c>
      <c r="T885" s="203">
        <f t="shared" si="13"/>
        <v>0</v>
      </c>
      <c r="AR885" s="24" t="s">
        <v>228</v>
      </c>
      <c r="AT885" s="24" t="s">
        <v>141</v>
      </c>
      <c r="AU885" s="24" t="s">
        <v>146</v>
      </c>
      <c r="AY885" s="24" t="s">
        <v>139</v>
      </c>
      <c r="BE885" s="204">
        <f t="shared" si="14"/>
        <v>0</v>
      </c>
      <c r="BF885" s="204">
        <f t="shared" si="15"/>
        <v>0</v>
      </c>
      <c r="BG885" s="204">
        <f t="shared" si="16"/>
        <v>0</v>
      </c>
      <c r="BH885" s="204">
        <f t="shared" si="17"/>
        <v>0</v>
      </c>
      <c r="BI885" s="204">
        <f t="shared" si="18"/>
        <v>0</v>
      </c>
      <c r="BJ885" s="24" t="s">
        <v>146</v>
      </c>
      <c r="BK885" s="204">
        <f t="shared" si="19"/>
        <v>0</v>
      </c>
      <c r="BL885" s="24" t="s">
        <v>228</v>
      </c>
      <c r="BM885" s="24" t="s">
        <v>738</v>
      </c>
    </row>
    <row r="886" spans="2:65" s="1" customFormat="1" ht="31.5" customHeight="1">
      <c r="B886" s="41"/>
      <c r="C886" s="193" t="s">
        <v>739</v>
      </c>
      <c r="D886" s="193" t="s">
        <v>141</v>
      </c>
      <c r="E886" s="194" t="s">
        <v>740</v>
      </c>
      <c r="F886" s="195" t="s">
        <v>741</v>
      </c>
      <c r="G886" s="196" t="s">
        <v>192</v>
      </c>
      <c r="H886" s="197">
        <v>15</v>
      </c>
      <c r="I886" s="198"/>
      <c r="J886" s="199">
        <f t="shared" si="10"/>
        <v>0</v>
      </c>
      <c r="K886" s="195" t="s">
        <v>21</v>
      </c>
      <c r="L886" s="61"/>
      <c r="M886" s="200" t="s">
        <v>21</v>
      </c>
      <c r="N886" s="201" t="s">
        <v>46</v>
      </c>
      <c r="O886" s="42"/>
      <c r="P886" s="202">
        <f t="shared" si="11"/>
        <v>0</v>
      </c>
      <c r="Q886" s="202">
        <v>1.7520000000000001E-2</v>
      </c>
      <c r="R886" s="202">
        <f t="shared" si="12"/>
        <v>0.26280000000000003</v>
      </c>
      <c r="S886" s="202">
        <v>0</v>
      </c>
      <c r="T886" s="203">
        <f t="shared" si="13"/>
        <v>0</v>
      </c>
      <c r="AR886" s="24" t="s">
        <v>228</v>
      </c>
      <c r="AT886" s="24" t="s">
        <v>141</v>
      </c>
      <c r="AU886" s="24" t="s">
        <v>146</v>
      </c>
      <c r="AY886" s="24" t="s">
        <v>139</v>
      </c>
      <c r="BE886" s="204">
        <f t="shared" si="14"/>
        <v>0</v>
      </c>
      <c r="BF886" s="204">
        <f t="shared" si="15"/>
        <v>0</v>
      </c>
      <c r="BG886" s="204">
        <f t="shared" si="16"/>
        <v>0</v>
      </c>
      <c r="BH886" s="204">
        <f t="shared" si="17"/>
        <v>0</v>
      </c>
      <c r="BI886" s="204">
        <f t="shared" si="18"/>
        <v>0</v>
      </c>
      <c r="BJ886" s="24" t="s">
        <v>146</v>
      </c>
      <c r="BK886" s="204">
        <f t="shared" si="19"/>
        <v>0</v>
      </c>
      <c r="BL886" s="24" t="s">
        <v>228</v>
      </c>
      <c r="BM886" s="24" t="s">
        <v>742</v>
      </c>
    </row>
    <row r="887" spans="2:65" s="1" customFormat="1" ht="31.5" customHeight="1">
      <c r="B887" s="41"/>
      <c r="C887" s="193" t="s">
        <v>743</v>
      </c>
      <c r="D887" s="193" t="s">
        <v>141</v>
      </c>
      <c r="E887" s="194" t="s">
        <v>744</v>
      </c>
      <c r="F887" s="195" t="s">
        <v>745</v>
      </c>
      <c r="G887" s="196" t="s">
        <v>192</v>
      </c>
      <c r="H887" s="197">
        <v>25</v>
      </c>
      <c r="I887" s="198"/>
      <c r="J887" s="199">
        <f t="shared" si="10"/>
        <v>0</v>
      </c>
      <c r="K887" s="195" t="s">
        <v>21</v>
      </c>
      <c r="L887" s="61"/>
      <c r="M887" s="200" t="s">
        <v>21</v>
      </c>
      <c r="N887" s="201" t="s">
        <v>46</v>
      </c>
      <c r="O887" s="42"/>
      <c r="P887" s="202">
        <f t="shared" si="11"/>
        <v>0</v>
      </c>
      <c r="Q887" s="202">
        <v>2.733E-2</v>
      </c>
      <c r="R887" s="202">
        <f t="shared" si="12"/>
        <v>0.68325000000000002</v>
      </c>
      <c r="S887" s="202">
        <v>0</v>
      </c>
      <c r="T887" s="203">
        <f t="shared" si="13"/>
        <v>0</v>
      </c>
      <c r="AR887" s="24" t="s">
        <v>228</v>
      </c>
      <c r="AT887" s="24" t="s">
        <v>141</v>
      </c>
      <c r="AU887" s="24" t="s">
        <v>146</v>
      </c>
      <c r="AY887" s="24" t="s">
        <v>139</v>
      </c>
      <c r="BE887" s="204">
        <f t="shared" si="14"/>
        <v>0</v>
      </c>
      <c r="BF887" s="204">
        <f t="shared" si="15"/>
        <v>0</v>
      </c>
      <c r="BG887" s="204">
        <f t="shared" si="16"/>
        <v>0</v>
      </c>
      <c r="BH887" s="204">
        <f t="shared" si="17"/>
        <v>0</v>
      </c>
      <c r="BI887" s="204">
        <f t="shared" si="18"/>
        <v>0</v>
      </c>
      <c r="BJ887" s="24" t="s">
        <v>146</v>
      </c>
      <c r="BK887" s="204">
        <f t="shared" si="19"/>
        <v>0</v>
      </c>
      <c r="BL887" s="24" t="s">
        <v>228</v>
      </c>
      <c r="BM887" s="24" t="s">
        <v>746</v>
      </c>
    </row>
    <row r="888" spans="2:65" s="1" customFormat="1" ht="31.5" customHeight="1">
      <c r="B888" s="41"/>
      <c r="C888" s="193" t="s">
        <v>747</v>
      </c>
      <c r="D888" s="193" t="s">
        <v>141</v>
      </c>
      <c r="E888" s="194" t="s">
        <v>748</v>
      </c>
      <c r="F888" s="195" t="s">
        <v>749</v>
      </c>
      <c r="G888" s="196" t="s">
        <v>144</v>
      </c>
      <c r="H888" s="197">
        <v>296.57</v>
      </c>
      <c r="I888" s="198"/>
      <c r="J888" s="199">
        <f t="shared" si="10"/>
        <v>0</v>
      </c>
      <c r="K888" s="195" t="s">
        <v>21</v>
      </c>
      <c r="L888" s="61"/>
      <c r="M888" s="200" t="s">
        <v>21</v>
      </c>
      <c r="N888" s="201" t="s">
        <v>46</v>
      </c>
      <c r="O888" s="42"/>
      <c r="P888" s="202">
        <f t="shared" si="11"/>
        <v>0</v>
      </c>
      <c r="Q888" s="202">
        <v>0</v>
      </c>
      <c r="R888" s="202">
        <f t="shared" si="12"/>
        <v>0</v>
      </c>
      <c r="S888" s="202">
        <v>0</v>
      </c>
      <c r="T888" s="203">
        <f t="shared" si="13"/>
        <v>0</v>
      </c>
      <c r="AR888" s="24" t="s">
        <v>228</v>
      </c>
      <c r="AT888" s="24" t="s">
        <v>141</v>
      </c>
      <c r="AU888" s="24" t="s">
        <v>146</v>
      </c>
      <c r="AY888" s="24" t="s">
        <v>139</v>
      </c>
      <c r="BE888" s="204">
        <f t="shared" si="14"/>
        <v>0</v>
      </c>
      <c r="BF888" s="204">
        <f t="shared" si="15"/>
        <v>0</v>
      </c>
      <c r="BG888" s="204">
        <f t="shared" si="16"/>
        <v>0</v>
      </c>
      <c r="BH888" s="204">
        <f t="shared" si="17"/>
        <v>0</v>
      </c>
      <c r="BI888" s="204">
        <f t="shared" si="18"/>
        <v>0</v>
      </c>
      <c r="BJ888" s="24" t="s">
        <v>146</v>
      </c>
      <c r="BK888" s="204">
        <f t="shared" si="19"/>
        <v>0</v>
      </c>
      <c r="BL888" s="24" t="s">
        <v>228</v>
      </c>
      <c r="BM888" s="24" t="s">
        <v>750</v>
      </c>
    </row>
    <row r="889" spans="2:65" s="11" customFormat="1" ht="13.5">
      <c r="B889" s="205"/>
      <c r="C889" s="206"/>
      <c r="D889" s="227" t="s">
        <v>148</v>
      </c>
      <c r="E889" s="228" t="s">
        <v>21</v>
      </c>
      <c r="F889" s="229" t="s">
        <v>751</v>
      </c>
      <c r="G889" s="206"/>
      <c r="H889" s="230">
        <v>32.86</v>
      </c>
      <c r="I889" s="211"/>
      <c r="J889" s="206"/>
      <c r="K889" s="206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148</v>
      </c>
      <c r="AU889" s="216" t="s">
        <v>146</v>
      </c>
      <c r="AV889" s="11" t="s">
        <v>146</v>
      </c>
      <c r="AW889" s="11" t="s">
        <v>37</v>
      </c>
      <c r="AX889" s="11" t="s">
        <v>74</v>
      </c>
      <c r="AY889" s="216" t="s">
        <v>139</v>
      </c>
    </row>
    <row r="890" spans="2:65" s="11" customFormat="1" ht="13.5">
      <c r="B890" s="205"/>
      <c r="C890" s="206"/>
      <c r="D890" s="227" t="s">
        <v>148</v>
      </c>
      <c r="E890" s="228" t="s">
        <v>21</v>
      </c>
      <c r="F890" s="229" t="s">
        <v>752</v>
      </c>
      <c r="G890" s="206"/>
      <c r="H890" s="230">
        <v>34.1</v>
      </c>
      <c r="I890" s="211"/>
      <c r="J890" s="206"/>
      <c r="K890" s="206"/>
      <c r="L890" s="212"/>
      <c r="M890" s="213"/>
      <c r="N890" s="214"/>
      <c r="O890" s="214"/>
      <c r="P890" s="214"/>
      <c r="Q890" s="214"/>
      <c r="R890" s="214"/>
      <c r="S890" s="214"/>
      <c r="T890" s="215"/>
      <c r="AT890" s="216" t="s">
        <v>148</v>
      </c>
      <c r="AU890" s="216" t="s">
        <v>146</v>
      </c>
      <c r="AV890" s="11" t="s">
        <v>146</v>
      </c>
      <c r="AW890" s="11" t="s">
        <v>37</v>
      </c>
      <c r="AX890" s="11" t="s">
        <v>74</v>
      </c>
      <c r="AY890" s="216" t="s">
        <v>139</v>
      </c>
    </row>
    <row r="891" spans="2:65" s="11" customFormat="1" ht="13.5">
      <c r="B891" s="205"/>
      <c r="C891" s="206"/>
      <c r="D891" s="227" t="s">
        <v>148</v>
      </c>
      <c r="E891" s="228" t="s">
        <v>21</v>
      </c>
      <c r="F891" s="229" t="s">
        <v>753</v>
      </c>
      <c r="G891" s="206"/>
      <c r="H891" s="230">
        <v>32.24</v>
      </c>
      <c r="I891" s="211"/>
      <c r="J891" s="206"/>
      <c r="K891" s="206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148</v>
      </c>
      <c r="AU891" s="216" t="s">
        <v>146</v>
      </c>
      <c r="AV891" s="11" t="s">
        <v>146</v>
      </c>
      <c r="AW891" s="11" t="s">
        <v>37</v>
      </c>
      <c r="AX891" s="11" t="s">
        <v>74</v>
      </c>
      <c r="AY891" s="216" t="s">
        <v>139</v>
      </c>
    </row>
    <row r="892" spans="2:65" s="11" customFormat="1" ht="13.5">
      <c r="B892" s="205"/>
      <c r="C892" s="206"/>
      <c r="D892" s="227" t="s">
        <v>148</v>
      </c>
      <c r="E892" s="228" t="s">
        <v>21</v>
      </c>
      <c r="F892" s="229" t="s">
        <v>754</v>
      </c>
      <c r="G892" s="206"/>
      <c r="H892" s="230">
        <v>17.36</v>
      </c>
      <c r="I892" s="211"/>
      <c r="J892" s="206"/>
      <c r="K892" s="206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148</v>
      </c>
      <c r="AU892" s="216" t="s">
        <v>146</v>
      </c>
      <c r="AV892" s="11" t="s">
        <v>146</v>
      </c>
      <c r="AW892" s="11" t="s">
        <v>37</v>
      </c>
      <c r="AX892" s="11" t="s">
        <v>74</v>
      </c>
      <c r="AY892" s="216" t="s">
        <v>139</v>
      </c>
    </row>
    <row r="893" spans="2:65" s="11" customFormat="1" ht="13.5">
      <c r="B893" s="205"/>
      <c r="C893" s="206"/>
      <c r="D893" s="227" t="s">
        <v>148</v>
      </c>
      <c r="E893" s="228" t="s">
        <v>21</v>
      </c>
      <c r="F893" s="229" t="s">
        <v>755</v>
      </c>
      <c r="G893" s="206"/>
      <c r="H893" s="230">
        <v>94.64</v>
      </c>
      <c r="I893" s="211"/>
      <c r="J893" s="206"/>
      <c r="K893" s="206"/>
      <c r="L893" s="212"/>
      <c r="M893" s="213"/>
      <c r="N893" s="214"/>
      <c r="O893" s="214"/>
      <c r="P893" s="214"/>
      <c r="Q893" s="214"/>
      <c r="R893" s="214"/>
      <c r="S893" s="214"/>
      <c r="T893" s="215"/>
      <c r="AT893" s="216" t="s">
        <v>148</v>
      </c>
      <c r="AU893" s="216" t="s">
        <v>146</v>
      </c>
      <c r="AV893" s="11" t="s">
        <v>146</v>
      </c>
      <c r="AW893" s="11" t="s">
        <v>37</v>
      </c>
      <c r="AX893" s="11" t="s">
        <v>74</v>
      </c>
      <c r="AY893" s="216" t="s">
        <v>139</v>
      </c>
    </row>
    <row r="894" spans="2:65" s="11" customFormat="1" ht="13.5">
      <c r="B894" s="205"/>
      <c r="C894" s="206"/>
      <c r="D894" s="227" t="s">
        <v>148</v>
      </c>
      <c r="E894" s="228" t="s">
        <v>21</v>
      </c>
      <c r="F894" s="229" t="s">
        <v>756</v>
      </c>
      <c r="G894" s="206"/>
      <c r="H894" s="230">
        <v>13.95</v>
      </c>
      <c r="I894" s="211"/>
      <c r="J894" s="206"/>
      <c r="K894" s="206"/>
      <c r="L894" s="212"/>
      <c r="M894" s="213"/>
      <c r="N894" s="214"/>
      <c r="O894" s="214"/>
      <c r="P894" s="214"/>
      <c r="Q894" s="214"/>
      <c r="R894" s="214"/>
      <c r="S894" s="214"/>
      <c r="T894" s="215"/>
      <c r="AT894" s="216" t="s">
        <v>148</v>
      </c>
      <c r="AU894" s="216" t="s">
        <v>146</v>
      </c>
      <c r="AV894" s="11" t="s">
        <v>146</v>
      </c>
      <c r="AW894" s="11" t="s">
        <v>37</v>
      </c>
      <c r="AX894" s="11" t="s">
        <v>74</v>
      </c>
      <c r="AY894" s="216" t="s">
        <v>139</v>
      </c>
    </row>
    <row r="895" spans="2:65" s="11" customFormat="1" ht="13.5">
      <c r="B895" s="205"/>
      <c r="C895" s="206"/>
      <c r="D895" s="227" t="s">
        <v>148</v>
      </c>
      <c r="E895" s="228" t="s">
        <v>21</v>
      </c>
      <c r="F895" s="229" t="s">
        <v>757</v>
      </c>
      <c r="G895" s="206"/>
      <c r="H895" s="230">
        <v>7</v>
      </c>
      <c r="I895" s="211"/>
      <c r="J895" s="206"/>
      <c r="K895" s="206"/>
      <c r="L895" s="212"/>
      <c r="M895" s="213"/>
      <c r="N895" s="214"/>
      <c r="O895" s="214"/>
      <c r="P895" s="214"/>
      <c r="Q895" s="214"/>
      <c r="R895" s="214"/>
      <c r="S895" s="214"/>
      <c r="T895" s="215"/>
      <c r="AT895" s="216" t="s">
        <v>148</v>
      </c>
      <c r="AU895" s="216" t="s">
        <v>146</v>
      </c>
      <c r="AV895" s="11" t="s">
        <v>146</v>
      </c>
      <c r="AW895" s="11" t="s">
        <v>37</v>
      </c>
      <c r="AX895" s="11" t="s">
        <v>74</v>
      </c>
      <c r="AY895" s="216" t="s">
        <v>139</v>
      </c>
    </row>
    <row r="896" spans="2:65" s="11" customFormat="1" ht="13.5">
      <c r="B896" s="205"/>
      <c r="C896" s="206"/>
      <c r="D896" s="227" t="s">
        <v>148</v>
      </c>
      <c r="E896" s="228" t="s">
        <v>21</v>
      </c>
      <c r="F896" s="229" t="s">
        <v>758</v>
      </c>
      <c r="G896" s="206"/>
      <c r="H896" s="230">
        <v>18</v>
      </c>
      <c r="I896" s="211"/>
      <c r="J896" s="206"/>
      <c r="K896" s="206"/>
      <c r="L896" s="212"/>
      <c r="M896" s="213"/>
      <c r="N896" s="214"/>
      <c r="O896" s="214"/>
      <c r="P896" s="214"/>
      <c r="Q896" s="214"/>
      <c r="R896" s="214"/>
      <c r="S896" s="214"/>
      <c r="T896" s="215"/>
      <c r="AT896" s="216" t="s">
        <v>148</v>
      </c>
      <c r="AU896" s="216" t="s">
        <v>146</v>
      </c>
      <c r="AV896" s="11" t="s">
        <v>146</v>
      </c>
      <c r="AW896" s="11" t="s">
        <v>37</v>
      </c>
      <c r="AX896" s="11" t="s">
        <v>74</v>
      </c>
      <c r="AY896" s="216" t="s">
        <v>139</v>
      </c>
    </row>
    <row r="897" spans="2:65" s="11" customFormat="1" ht="13.5">
      <c r="B897" s="205"/>
      <c r="C897" s="206"/>
      <c r="D897" s="227" t="s">
        <v>148</v>
      </c>
      <c r="E897" s="228" t="s">
        <v>21</v>
      </c>
      <c r="F897" s="229" t="s">
        <v>757</v>
      </c>
      <c r="G897" s="206"/>
      <c r="H897" s="230">
        <v>7</v>
      </c>
      <c r="I897" s="211"/>
      <c r="J897" s="206"/>
      <c r="K897" s="206"/>
      <c r="L897" s="212"/>
      <c r="M897" s="213"/>
      <c r="N897" s="214"/>
      <c r="O897" s="214"/>
      <c r="P897" s="214"/>
      <c r="Q897" s="214"/>
      <c r="R897" s="214"/>
      <c r="S897" s="214"/>
      <c r="T897" s="215"/>
      <c r="AT897" s="216" t="s">
        <v>148</v>
      </c>
      <c r="AU897" s="216" t="s">
        <v>146</v>
      </c>
      <c r="AV897" s="11" t="s">
        <v>146</v>
      </c>
      <c r="AW897" s="11" t="s">
        <v>37</v>
      </c>
      <c r="AX897" s="11" t="s">
        <v>74</v>
      </c>
      <c r="AY897" s="216" t="s">
        <v>139</v>
      </c>
    </row>
    <row r="898" spans="2:65" s="11" customFormat="1" ht="13.5">
      <c r="B898" s="205"/>
      <c r="C898" s="206"/>
      <c r="D898" s="227" t="s">
        <v>148</v>
      </c>
      <c r="E898" s="228" t="s">
        <v>21</v>
      </c>
      <c r="F898" s="229" t="s">
        <v>758</v>
      </c>
      <c r="G898" s="206"/>
      <c r="H898" s="230">
        <v>18</v>
      </c>
      <c r="I898" s="211"/>
      <c r="J898" s="206"/>
      <c r="K898" s="206"/>
      <c r="L898" s="212"/>
      <c r="M898" s="213"/>
      <c r="N898" s="214"/>
      <c r="O898" s="214"/>
      <c r="P898" s="214"/>
      <c r="Q898" s="214"/>
      <c r="R898" s="214"/>
      <c r="S898" s="214"/>
      <c r="T898" s="215"/>
      <c r="AT898" s="216" t="s">
        <v>148</v>
      </c>
      <c r="AU898" s="216" t="s">
        <v>146</v>
      </c>
      <c r="AV898" s="11" t="s">
        <v>146</v>
      </c>
      <c r="AW898" s="11" t="s">
        <v>37</v>
      </c>
      <c r="AX898" s="11" t="s">
        <v>74</v>
      </c>
      <c r="AY898" s="216" t="s">
        <v>139</v>
      </c>
    </row>
    <row r="899" spans="2:65" s="11" customFormat="1" ht="13.5">
      <c r="B899" s="205"/>
      <c r="C899" s="206"/>
      <c r="D899" s="227" t="s">
        <v>148</v>
      </c>
      <c r="E899" s="228" t="s">
        <v>21</v>
      </c>
      <c r="F899" s="229" t="s">
        <v>759</v>
      </c>
      <c r="G899" s="206"/>
      <c r="H899" s="230">
        <v>21.42</v>
      </c>
      <c r="I899" s="211"/>
      <c r="J899" s="206"/>
      <c r="K899" s="206"/>
      <c r="L899" s="212"/>
      <c r="M899" s="213"/>
      <c r="N899" s="214"/>
      <c r="O899" s="214"/>
      <c r="P899" s="214"/>
      <c r="Q899" s="214"/>
      <c r="R899" s="214"/>
      <c r="S899" s="214"/>
      <c r="T899" s="215"/>
      <c r="AT899" s="216" t="s">
        <v>148</v>
      </c>
      <c r="AU899" s="216" t="s">
        <v>146</v>
      </c>
      <c r="AV899" s="11" t="s">
        <v>146</v>
      </c>
      <c r="AW899" s="11" t="s">
        <v>37</v>
      </c>
      <c r="AX899" s="11" t="s">
        <v>74</v>
      </c>
      <c r="AY899" s="216" t="s">
        <v>139</v>
      </c>
    </row>
    <row r="900" spans="2:65" s="12" customFormat="1" ht="13.5">
      <c r="B900" s="231"/>
      <c r="C900" s="232"/>
      <c r="D900" s="207" t="s">
        <v>148</v>
      </c>
      <c r="E900" s="233" t="s">
        <v>21</v>
      </c>
      <c r="F900" s="234" t="s">
        <v>224</v>
      </c>
      <c r="G900" s="232"/>
      <c r="H900" s="235">
        <v>296.57</v>
      </c>
      <c r="I900" s="236"/>
      <c r="J900" s="232"/>
      <c r="K900" s="232"/>
      <c r="L900" s="237"/>
      <c r="M900" s="238"/>
      <c r="N900" s="239"/>
      <c r="O900" s="239"/>
      <c r="P900" s="239"/>
      <c r="Q900" s="239"/>
      <c r="R900" s="239"/>
      <c r="S900" s="239"/>
      <c r="T900" s="240"/>
      <c r="AT900" s="241" t="s">
        <v>148</v>
      </c>
      <c r="AU900" s="241" t="s">
        <v>146</v>
      </c>
      <c r="AV900" s="12" t="s">
        <v>145</v>
      </c>
      <c r="AW900" s="12" t="s">
        <v>37</v>
      </c>
      <c r="AX900" s="12" t="s">
        <v>82</v>
      </c>
      <c r="AY900" s="241" t="s">
        <v>139</v>
      </c>
    </row>
    <row r="901" spans="2:65" s="1" customFormat="1" ht="22.5" customHeight="1">
      <c r="B901" s="41"/>
      <c r="C901" s="193" t="s">
        <v>760</v>
      </c>
      <c r="D901" s="193" t="s">
        <v>141</v>
      </c>
      <c r="E901" s="194" t="s">
        <v>761</v>
      </c>
      <c r="F901" s="195" t="s">
        <v>762</v>
      </c>
      <c r="G901" s="196" t="s">
        <v>192</v>
      </c>
      <c r="H901" s="197">
        <v>285</v>
      </c>
      <c r="I901" s="198"/>
      <c r="J901" s="199">
        <f>ROUND(I901*H901,2)</f>
        <v>0</v>
      </c>
      <c r="K901" s="195" t="s">
        <v>21</v>
      </c>
      <c r="L901" s="61"/>
      <c r="M901" s="200" t="s">
        <v>21</v>
      </c>
      <c r="N901" s="201" t="s">
        <v>46</v>
      </c>
      <c r="O901" s="42"/>
      <c r="P901" s="202">
        <f>O901*H901</f>
        <v>0</v>
      </c>
      <c r="Q901" s="202">
        <v>0</v>
      </c>
      <c r="R901" s="202">
        <f>Q901*H901</f>
        <v>0</v>
      </c>
      <c r="S901" s="202">
        <v>0</v>
      </c>
      <c r="T901" s="203">
        <f>S901*H901</f>
        <v>0</v>
      </c>
      <c r="AR901" s="24" t="s">
        <v>228</v>
      </c>
      <c r="AT901" s="24" t="s">
        <v>141</v>
      </c>
      <c r="AU901" s="24" t="s">
        <v>146</v>
      </c>
      <c r="AY901" s="24" t="s">
        <v>139</v>
      </c>
      <c r="BE901" s="204">
        <f>IF(N901="základní",J901,0)</f>
        <v>0</v>
      </c>
      <c r="BF901" s="204">
        <f>IF(N901="snížená",J901,0)</f>
        <v>0</v>
      </c>
      <c r="BG901" s="204">
        <f>IF(N901="zákl. přenesená",J901,0)</f>
        <v>0</v>
      </c>
      <c r="BH901" s="204">
        <f>IF(N901="sníž. přenesená",J901,0)</f>
        <v>0</v>
      </c>
      <c r="BI901" s="204">
        <f>IF(N901="nulová",J901,0)</f>
        <v>0</v>
      </c>
      <c r="BJ901" s="24" t="s">
        <v>146</v>
      </c>
      <c r="BK901" s="204">
        <f>ROUND(I901*H901,2)</f>
        <v>0</v>
      </c>
      <c r="BL901" s="24" t="s">
        <v>228</v>
      </c>
      <c r="BM901" s="24" t="s">
        <v>763</v>
      </c>
    </row>
    <row r="902" spans="2:65" s="1" customFormat="1" ht="22.5" customHeight="1">
      <c r="B902" s="41"/>
      <c r="C902" s="217" t="s">
        <v>764</v>
      </c>
      <c r="D902" s="217" t="s">
        <v>180</v>
      </c>
      <c r="E902" s="218" t="s">
        <v>765</v>
      </c>
      <c r="F902" s="219" t="s">
        <v>766</v>
      </c>
      <c r="G902" s="220" t="s">
        <v>152</v>
      </c>
      <c r="H902" s="221">
        <v>2.819</v>
      </c>
      <c r="I902" s="222"/>
      <c r="J902" s="223">
        <f>ROUND(I902*H902,2)</f>
        <v>0</v>
      </c>
      <c r="K902" s="219" t="s">
        <v>21</v>
      </c>
      <c r="L902" s="224"/>
      <c r="M902" s="225" t="s">
        <v>21</v>
      </c>
      <c r="N902" s="226" t="s">
        <v>46</v>
      </c>
      <c r="O902" s="42"/>
      <c r="P902" s="202">
        <f>O902*H902</f>
        <v>0</v>
      </c>
      <c r="Q902" s="202">
        <v>0.55000000000000004</v>
      </c>
      <c r="R902" s="202">
        <f>Q902*H902</f>
        <v>1.5504500000000001</v>
      </c>
      <c r="S902" s="202">
        <v>0</v>
      </c>
      <c r="T902" s="203">
        <f>S902*H902</f>
        <v>0</v>
      </c>
      <c r="AR902" s="24" t="s">
        <v>411</v>
      </c>
      <c r="AT902" s="24" t="s">
        <v>180</v>
      </c>
      <c r="AU902" s="24" t="s">
        <v>146</v>
      </c>
      <c r="AY902" s="24" t="s">
        <v>139</v>
      </c>
      <c r="BE902" s="204">
        <f>IF(N902="základní",J902,0)</f>
        <v>0</v>
      </c>
      <c r="BF902" s="204">
        <f>IF(N902="snížená",J902,0)</f>
        <v>0</v>
      </c>
      <c r="BG902" s="204">
        <f>IF(N902="zákl. přenesená",J902,0)</f>
        <v>0</v>
      </c>
      <c r="BH902" s="204">
        <f>IF(N902="sníž. přenesená",J902,0)</f>
        <v>0</v>
      </c>
      <c r="BI902" s="204">
        <f>IF(N902="nulová",J902,0)</f>
        <v>0</v>
      </c>
      <c r="BJ902" s="24" t="s">
        <v>146</v>
      </c>
      <c r="BK902" s="204">
        <f>ROUND(I902*H902,2)</f>
        <v>0</v>
      </c>
      <c r="BL902" s="24" t="s">
        <v>228</v>
      </c>
      <c r="BM902" s="24" t="s">
        <v>767</v>
      </c>
    </row>
    <row r="903" spans="2:65" s="11" customFormat="1" ht="13.5">
      <c r="B903" s="205"/>
      <c r="C903" s="206"/>
      <c r="D903" s="227" t="s">
        <v>148</v>
      </c>
      <c r="E903" s="228" t="s">
        <v>21</v>
      </c>
      <c r="F903" s="229" t="s">
        <v>768</v>
      </c>
      <c r="G903" s="206"/>
      <c r="H903" s="230">
        <v>2.1349999999999998</v>
      </c>
      <c r="I903" s="211"/>
      <c r="J903" s="206"/>
      <c r="K903" s="206"/>
      <c r="L903" s="212"/>
      <c r="M903" s="213"/>
      <c r="N903" s="214"/>
      <c r="O903" s="214"/>
      <c r="P903" s="214"/>
      <c r="Q903" s="214"/>
      <c r="R903" s="214"/>
      <c r="S903" s="214"/>
      <c r="T903" s="215"/>
      <c r="AT903" s="216" t="s">
        <v>148</v>
      </c>
      <c r="AU903" s="216" t="s">
        <v>146</v>
      </c>
      <c r="AV903" s="11" t="s">
        <v>146</v>
      </c>
      <c r="AW903" s="11" t="s">
        <v>37</v>
      </c>
      <c r="AX903" s="11" t="s">
        <v>74</v>
      </c>
      <c r="AY903" s="216" t="s">
        <v>139</v>
      </c>
    </row>
    <row r="904" spans="2:65" s="11" customFormat="1" ht="13.5">
      <c r="B904" s="205"/>
      <c r="C904" s="206"/>
      <c r="D904" s="227" t="s">
        <v>148</v>
      </c>
      <c r="E904" s="228" t="s">
        <v>21</v>
      </c>
      <c r="F904" s="229" t="s">
        <v>769</v>
      </c>
      <c r="G904" s="206"/>
      <c r="H904" s="230">
        <v>0.68400000000000005</v>
      </c>
      <c r="I904" s="211"/>
      <c r="J904" s="206"/>
      <c r="K904" s="206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148</v>
      </c>
      <c r="AU904" s="216" t="s">
        <v>146</v>
      </c>
      <c r="AV904" s="11" t="s">
        <v>146</v>
      </c>
      <c r="AW904" s="11" t="s">
        <v>37</v>
      </c>
      <c r="AX904" s="11" t="s">
        <v>74</v>
      </c>
      <c r="AY904" s="216" t="s">
        <v>139</v>
      </c>
    </row>
    <row r="905" spans="2:65" s="12" customFormat="1" ht="13.5">
      <c r="B905" s="231"/>
      <c r="C905" s="232"/>
      <c r="D905" s="207" t="s">
        <v>148</v>
      </c>
      <c r="E905" s="233" t="s">
        <v>21</v>
      </c>
      <c r="F905" s="234" t="s">
        <v>224</v>
      </c>
      <c r="G905" s="232"/>
      <c r="H905" s="235">
        <v>2.819</v>
      </c>
      <c r="I905" s="236"/>
      <c r="J905" s="232"/>
      <c r="K905" s="232"/>
      <c r="L905" s="237"/>
      <c r="M905" s="238"/>
      <c r="N905" s="239"/>
      <c r="O905" s="239"/>
      <c r="P905" s="239"/>
      <c r="Q905" s="239"/>
      <c r="R905" s="239"/>
      <c r="S905" s="239"/>
      <c r="T905" s="240"/>
      <c r="AT905" s="241" t="s">
        <v>148</v>
      </c>
      <c r="AU905" s="241" t="s">
        <v>146</v>
      </c>
      <c r="AV905" s="12" t="s">
        <v>145</v>
      </c>
      <c r="AW905" s="12" t="s">
        <v>37</v>
      </c>
      <c r="AX905" s="12" t="s">
        <v>82</v>
      </c>
      <c r="AY905" s="241" t="s">
        <v>139</v>
      </c>
    </row>
    <row r="906" spans="2:65" s="1" customFormat="1" ht="22.5" customHeight="1">
      <c r="B906" s="41"/>
      <c r="C906" s="193" t="s">
        <v>770</v>
      </c>
      <c r="D906" s="193" t="s">
        <v>141</v>
      </c>
      <c r="E906" s="194" t="s">
        <v>771</v>
      </c>
      <c r="F906" s="195" t="s">
        <v>772</v>
      </c>
      <c r="G906" s="196" t="s">
        <v>144</v>
      </c>
      <c r="H906" s="197">
        <v>296.57</v>
      </c>
      <c r="I906" s="198"/>
      <c r="J906" s="199">
        <f>ROUND(I906*H906,2)</f>
        <v>0</v>
      </c>
      <c r="K906" s="195" t="s">
        <v>21</v>
      </c>
      <c r="L906" s="61"/>
      <c r="M906" s="200" t="s">
        <v>21</v>
      </c>
      <c r="N906" s="201" t="s">
        <v>46</v>
      </c>
      <c r="O906" s="42"/>
      <c r="P906" s="202">
        <f>O906*H906</f>
        <v>0</v>
      </c>
      <c r="Q906" s="202">
        <v>0</v>
      </c>
      <c r="R906" s="202">
        <f>Q906*H906</f>
        <v>0</v>
      </c>
      <c r="S906" s="202">
        <v>5.0000000000000001E-3</v>
      </c>
      <c r="T906" s="203">
        <f>S906*H906</f>
        <v>1.48285</v>
      </c>
      <c r="AR906" s="24" t="s">
        <v>228</v>
      </c>
      <c r="AT906" s="24" t="s">
        <v>141</v>
      </c>
      <c r="AU906" s="24" t="s">
        <v>146</v>
      </c>
      <c r="AY906" s="24" t="s">
        <v>139</v>
      </c>
      <c r="BE906" s="204">
        <f>IF(N906="základní",J906,0)</f>
        <v>0</v>
      </c>
      <c r="BF906" s="204">
        <f>IF(N906="snížená",J906,0)</f>
        <v>0</v>
      </c>
      <c r="BG906" s="204">
        <f>IF(N906="zákl. přenesená",J906,0)</f>
        <v>0</v>
      </c>
      <c r="BH906" s="204">
        <f>IF(N906="sníž. přenesená",J906,0)</f>
        <v>0</v>
      </c>
      <c r="BI906" s="204">
        <f>IF(N906="nulová",J906,0)</f>
        <v>0</v>
      </c>
      <c r="BJ906" s="24" t="s">
        <v>146</v>
      </c>
      <c r="BK906" s="204">
        <f>ROUND(I906*H906,2)</f>
        <v>0</v>
      </c>
      <c r="BL906" s="24" t="s">
        <v>228</v>
      </c>
      <c r="BM906" s="24" t="s">
        <v>773</v>
      </c>
    </row>
    <row r="907" spans="2:65" s="1" customFormat="1" ht="22.5" customHeight="1">
      <c r="B907" s="41"/>
      <c r="C907" s="193" t="s">
        <v>774</v>
      </c>
      <c r="D907" s="193" t="s">
        <v>141</v>
      </c>
      <c r="E907" s="194" t="s">
        <v>775</v>
      </c>
      <c r="F907" s="195" t="s">
        <v>776</v>
      </c>
      <c r="G907" s="196" t="s">
        <v>689</v>
      </c>
      <c r="H907" s="269"/>
      <c r="I907" s="198"/>
      <c r="J907" s="199">
        <f>ROUND(I907*H907,2)</f>
        <v>0</v>
      </c>
      <c r="K907" s="195" t="s">
        <v>21</v>
      </c>
      <c r="L907" s="61"/>
      <c r="M907" s="200" t="s">
        <v>21</v>
      </c>
      <c r="N907" s="201" t="s">
        <v>46</v>
      </c>
      <c r="O907" s="42"/>
      <c r="P907" s="202">
        <f>O907*H907</f>
        <v>0</v>
      </c>
      <c r="Q907" s="202">
        <v>0</v>
      </c>
      <c r="R907" s="202">
        <f>Q907*H907</f>
        <v>0</v>
      </c>
      <c r="S907" s="202">
        <v>0</v>
      </c>
      <c r="T907" s="203">
        <f>S907*H907</f>
        <v>0</v>
      </c>
      <c r="AR907" s="24" t="s">
        <v>228</v>
      </c>
      <c r="AT907" s="24" t="s">
        <v>141</v>
      </c>
      <c r="AU907" s="24" t="s">
        <v>146</v>
      </c>
      <c r="AY907" s="24" t="s">
        <v>139</v>
      </c>
      <c r="BE907" s="204">
        <f>IF(N907="základní",J907,0)</f>
        <v>0</v>
      </c>
      <c r="BF907" s="204">
        <f>IF(N907="snížená",J907,0)</f>
        <v>0</v>
      </c>
      <c r="BG907" s="204">
        <f>IF(N907="zákl. přenesená",J907,0)</f>
        <v>0</v>
      </c>
      <c r="BH907" s="204">
        <f>IF(N907="sníž. přenesená",J907,0)</f>
        <v>0</v>
      </c>
      <c r="BI907" s="204">
        <f>IF(N907="nulová",J907,0)</f>
        <v>0</v>
      </c>
      <c r="BJ907" s="24" t="s">
        <v>146</v>
      </c>
      <c r="BK907" s="204">
        <f>ROUND(I907*H907,2)</f>
        <v>0</v>
      </c>
      <c r="BL907" s="24" t="s">
        <v>228</v>
      </c>
      <c r="BM907" s="24" t="s">
        <v>777</v>
      </c>
    </row>
    <row r="908" spans="2:65" s="10" customFormat="1" ht="29.85" customHeight="1">
      <c r="B908" s="176"/>
      <c r="C908" s="177"/>
      <c r="D908" s="190" t="s">
        <v>73</v>
      </c>
      <c r="E908" s="191" t="s">
        <v>778</v>
      </c>
      <c r="F908" s="191" t="s">
        <v>779</v>
      </c>
      <c r="G908" s="177"/>
      <c r="H908" s="177"/>
      <c r="I908" s="180"/>
      <c r="J908" s="192">
        <f>BK908</f>
        <v>0</v>
      </c>
      <c r="K908" s="177"/>
      <c r="L908" s="182"/>
      <c r="M908" s="183"/>
      <c r="N908" s="184"/>
      <c r="O908" s="184"/>
      <c r="P908" s="185">
        <f>SUM(P909:P1027)</f>
        <v>0</v>
      </c>
      <c r="Q908" s="184"/>
      <c r="R908" s="185">
        <f>SUM(R909:R1027)</f>
        <v>1.548006</v>
      </c>
      <c r="S908" s="184"/>
      <c r="T908" s="186">
        <f>SUM(T909:T1027)</f>
        <v>1.0233783999999999</v>
      </c>
      <c r="AR908" s="187" t="s">
        <v>146</v>
      </c>
      <c r="AT908" s="188" t="s">
        <v>73</v>
      </c>
      <c r="AU908" s="188" t="s">
        <v>82</v>
      </c>
      <c r="AY908" s="187" t="s">
        <v>139</v>
      </c>
      <c r="BK908" s="189">
        <f>SUM(BK909:BK1027)</f>
        <v>0</v>
      </c>
    </row>
    <row r="909" spans="2:65" s="1" customFormat="1" ht="22.5" customHeight="1">
      <c r="B909" s="41"/>
      <c r="C909" s="193" t="s">
        <v>780</v>
      </c>
      <c r="D909" s="193" t="s">
        <v>141</v>
      </c>
      <c r="E909" s="194" t="s">
        <v>781</v>
      </c>
      <c r="F909" s="195" t="s">
        <v>782</v>
      </c>
      <c r="G909" s="196" t="s">
        <v>144</v>
      </c>
      <c r="H909" s="197">
        <v>5.66</v>
      </c>
      <c r="I909" s="198"/>
      <c r="J909" s="199">
        <f>ROUND(I909*H909,2)</f>
        <v>0</v>
      </c>
      <c r="K909" s="195" t="s">
        <v>21</v>
      </c>
      <c r="L909" s="61"/>
      <c r="M909" s="200" t="s">
        <v>21</v>
      </c>
      <c r="N909" s="201" t="s">
        <v>46</v>
      </c>
      <c r="O909" s="42"/>
      <c r="P909" s="202">
        <f>O909*H909</f>
        <v>0</v>
      </c>
      <c r="Q909" s="202">
        <v>0</v>
      </c>
      <c r="R909" s="202">
        <f>Q909*H909</f>
        <v>0</v>
      </c>
      <c r="S909" s="202">
        <v>5.94E-3</v>
      </c>
      <c r="T909" s="203">
        <f>S909*H909</f>
        <v>3.3620400000000002E-2</v>
      </c>
      <c r="AR909" s="24" t="s">
        <v>228</v>
      </c>
      <c r="AT909" s="24" t="s">
        <v>141</v>
      </c>
      <c r="AU909" s="24" t="s">
        <v>146</v>
      </c>
      <c r="AY909" s="24" t="s">
        <v>139</v>
      </c>
      <c r="BE909" s="204">
        <f>IF(N909="základní",J909,0)</f>
        <v>0</v>
      </c>
      <c r="BF909" s="204">
        <f>IF(N909="snížená",J909,0)</f>
        <v>0</v>
      </c>
      <c r="BG909" s="204">
        <f>IF(N909="zákl. přenesená",J909,0)</f>
        <v>0</v>
      </c>
      <c r="BH909" s="204">
        <f>IF(N909="sníž. přenesená",J909,0)</f>
        <v>0</v>
      </c>
      <c r="BI909" s="204">
        <f>IF(N909="nulová",J909,0)</f>
        <v>0</v>
      </c>
      <c r="BJ909" s="24" t="s">
        <v>146</v>
      </c>
      <c r="BK909" s="204">
        <f>ROUND(I909*H909,2)</f>
        <v>0</v>
      </c>
      <c r="BL909" s="24" t="s">
        <v>228</v>
      </c>
      <c r="BM909" s="24" t="s">
        <v>783</v>
      </c>
    </row>
    <row r="910" spans="2:65" s="13" customFormat="1" ht="13.5">
      <c r="B910" s="242"/>
      <c r="C910" s="243"/>
      <c r="D910" s="227" t="s">
        <v>148</v>
      </c>
      <c r="E910" s="244" t="s">
        <v>21</v>
      </c>
      <c r="F910" s="245" t="s">
        <v>784</v>
      </c>
      <c r="G910" s="243"/>
      <c r="H910" s="246" t="s">
        <v>21</v>
      </c>
      <c r="I910" s="247"/>
      <c r="J910" s="243"/>
      <c r="K910" s="243"/>
      <c r="L910" s="248"/>
      <c r="M910" s="249"/>
      <c r="N910" s="250"/>
      <c r="O910" s="250"/>
      <c r="P910" s="250"/>
      <c r="Q910" s="250"/>
      <c r="R910" s="250"/>
      <c r="S910" s="250"/>
      <c r="T910" s="251"/>
      <c r="AT910" s="252" t="s">
        <v>148</v>
      </c>
      <c r="AU910" s="252" t="s">
        <v>146</v>
      </c>
      <c r="AV910" s="13" t="s">
        <v>82</v>
      </c>
      <c r="AW910" s="13" t="s">
        <v>37</v>
      </c>
      <c r="AX910" s="13" t="s">
        <v>74</v>
      </c>
      <c r="AY910" s="252" t="s">
        <v>139</v>
      </c>
    </row>
    <row r="911" spans="2:65" s="11" customFormat="1" ht="13.5">
      <c r="B911" s="205"/>
      <c r="C911" s="206"/>
      <c r="D911" s="227" t="s">
        <v>148</v>
      </c>
      <c r="E911" s="228" t="s">
        <v>21</v>
      </c>
      <c r="F911" s="229" t="s">
        <v>785</v>
      </c>
      <c r="G911" s="206"/>
      <c r="H911" s="230">
        <v>1.04</v>
      </c>
      <c r="I911" s="211"/>
      <c r="J911" s="206"/>
      <c r="K911" s="206"/>
      <c r="L911" s="212"/>
      <c r="M911" s="213"/>
      <c r="N911" s="214"/>
      <c r="O911" s="214"/>
      <c r="P911" s="214"/>
      <c r="Q911" s="214"/>
      <c r="R911" s="214"/>
      <c r="S911" s="214"/>
      <c r="T911" s="215"/>
      <c r="AT911" s="216" t="s">
        <v>148</v>
      </c>
      <c r="AU911" s="216" t="s">
        <v>146</v>
      </c>
      <c r="AV911" s="11" t="s">
        <v>146</v>
      </c>
      <c r="AW911" s="11" t="s">
        <v>37</v>
      </c>
      <c r="AX911" s="11" t="s">
        <v>74</v>
      </c>
      <c r="AY911" s="216" t="s">
        <v>139</v>
      </c>
    </row>
    <row r="912" spans="2:65" s="13" customFormat="1" ht="13.5">
      <c r="B912" s="242"/>
      <c r="C912" s="243"/>
      <c r="D912" s="227" t="s">
        <v>148</v>
      </c>
      <c r="E912" s="244" t="s">
        <v>21</v>
      </c>
      <c r="F912" s="245" t="s">
        <v>786</v>
      </c>
      <c r="G912" s="243"/>
      <c r="H912" s="246" t="s">
        <v>21</v>
      </c>
      <c r="I912" s="247"/>
      <c r="J912" s="243"/>
      <c r="K912" s="243"/>
      <c r="L912" s="248"/>
      <c r="M912" s="249"/>
      <c r="N912" s="250"/>
      <c r="O912" s="250"/>
      <c r="P912" s="250"/>
      <c r="Q912" s="250"/>
      <c r="R912" s="250"/>
      <c r="S912" s="250"/>
      <c r="T912" s="251"/>
      <c r="AT912" s="252" t="s">
        <v>148</v>
      </c>
      <c r="AU912" s="252" t="s">
        <v>146</v>
      </c>
      <c r="AV912" s="13" t="s">
        <v>82</v>
      </c>
      <c r="AW912" s="13" t="s">
        <v>37</v>
      </c>
      <c r="AX912" s="13" t="s">
        <v>74</v>
      </c>
      <c r="AY912" s="252" t="s">
        <v>139</v>
      </c>
    </row>
    <row r="913" spans="2:65" s="11" customFormat="1" ht="13.5">
      <c r="B913" s="205"/>
      <c r="C913" s="206"/>
      <c r="D913" s="227" t="s">
        <v>148</v>
      </c>
      <c r="E913" s="228" t="s">
        <v>21</v>
      </c>
      <c r="F913" s="229" t="s">
        <v>787</v>
      </c>
      <c r="G913" s="206"/>
      <c r="H913" s="230">
        <v>4.62</v>
      </c>
      <c r="I913" s="211"/>
      <c r="J913" s="206"/>
      <c r="K913" s="206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148</v>
      </c>
      <c r="AU913" s="216" t="s">
        <v>146</v>
      </c>
      <c r="AV913" s="11" t="s">
        <v>146</v>
      </c>
      <c r="AW913" s="11" t="s">
        <v>37</v>
      </c>
      <c r="AX913" s="11" t="s">
        <v>74</v>
      </c>
      <c r="AY913" s="216" t="s">
        <v>139</v>
      </c>
    </row>
    <row r="914" spans="2:65" s="12" customFormat="1" ht="13.5">
      <c r="B914" s="231"/>
      <c r="C914" s="232"/>
      <c r="D914" s="207" t="s">
        <v>148</v>
      </c>
      <c r="E914" s="233" t="s">
        <v>21</v>
      </c>
      <c r="F914" s="234" t="s">
        <v>224</v>
      </c>
      <c r="G914" s="232"/>
      <c r="H914" s="235">
        <v>5.66</v>
      </c>
      <c r="I914" s="236"/>
      <c r="J914" s="232"/>
      <c r="K914" s="232"/>
      <c r="L914" s="237"/>
      <c r="M914" s="238"/>
      <c r="N914" s="239"/>
      <c r="O914" s="239"/>
      <c r="P914" s="239"/>
      <c r="Q914" s="239"/>
      <c r="R914" s="239"/>
      <c r="S914" s="239"/>
      <c r="T914" s="240"/>
      <c r="AT914" s="241" t="s">
        <v>148</v>
      </c>
      <c r="AU914" s="241" t="s">
        <v>146</v>
      </c>
      <c r="AV914" s="12" t="s">
        <v>145</v>
      </c>
      <c r="AW914" s="12" t="s">
        <v>37</v>
      </c>
      <c r="AX914" s="12" t="s">
        <v>82</v>
      </c>
      <c r="AY914" s="241" t="s">
        <v>139</v>
      </c>
    </row>
    <row r="915" spans="2:65" s="1" customFormat="1" ht="22.5" customHeight="1">
      <c r="B915" s="41"/>
      <c r="C915" s="193" t="s">
        <v>788</v>
      </c>
      <c r="D915" s="193" t="s">
        <v>141</v>
      </c>
      <c r="E915" s="194" t="s">
        <v>789</v>
      </c>
      <c r="F915" s="195" t="s">
        <v>790</v>
      </c>
      <c r="G915" s="196" t="s">
        <v>192</v>
      </c>
      <c r="H915" s="197">
        <v>47</v>
      </c>
      <c r="I915" s="198"/>
      <c r="J915" s="199">
        <f>ROUND(I915*H915,2)</f>
        <v>0</v>
      </c>
      <c r="K915" s="195" t="s">
        <v>21</v>
      </c>
      <c r="L915" s="61"/>
      <c r="M915" s="200" t="s">
        <v>21</v>
      </c>
      <c r="N915" s="201" t="s">
        <v>46</v>
      </c>
      <c r="O915" s="42"/>
      <c r="P915" s="202">
        <f>O915*H915</f>
        <v>0</v>
      </c>
      <c r="Q915" s="202">
        <v>0</v>
      </c>
      <c r="R915" s="202">
        <f>Q915*H915</f>
        <v>0</v>
      </c>
      <c r="S915" s="202">
        <v>1.91E-3</v>
      </c>
      <c r="T915" s="203">
        <f>S915*H915</f>
        <v>8.9770000000000003E-2</v>
      </c>
      <c r="AR915" s="24" t="s">
        <v>228</v>
      </c>
      <c r="AT915" s="24" t="s">
        <v>141</v>
      </c>
      <c r="AU915" s="24" t="s">
        <v>146</v>
      </c>
      <c r="AY915" s="24" t="s">
        <v>139</v>
      </c>
      <c r="BE915" s="204">
        <f>IF(N915="základní",J915,0)</f>
        <v>0</v>
      </c>
      <c r="BF915" s="204">
        <f>IF(N915="snížená",J915,0)</f>
        <v>0</v>
      </c>
      <c r="BG915" s="204">
        <f>IF(N915="zákl. přenesená",J915,0)</f>
        <v>0</v>
      </c>
      <c r="BH915" s="204">
        <f>IF(N915="sníž. přenesená",J915,0)</f>
        <v>0</v>
      </c>
      <c r="BI915" s="204">
        <f>IF(N915="nulová",J915,0)</f>
        <v>0</v>
      </c>
      <c r="BJ915" s="24" t="s">
        <v>146</v>
      </c>
      <c r="BK915" s="204">
        <f>ROUND(I915*H915,2)</f>
        <v>0</v>
      </c>
      <c r="BL915" s="24" t="s">
        <v>228</v>
      </c>
      <c r="BM915" s="24" t="s">
        <v>791</v>
      </c>
    </row>
    <row r="916" spans="2:65" s="13" customFormat="1" ht="13.5">
      <c r="B916" s="242"/>
      <c r="C916" s="243"/>
      <c r="D916" s="227" t="s">
        <v>148</v>
      </c>
      <c r="E916" s="244" t="s">
        <v>21</v>
      </c>
      <c r="F916" s="245" t="s">
        <v>792</v>
      </c>
      <c r="G916" s="243"/>
      <c r="H916" s="246" t="s">
        <v>21</v>
      </c>
      <c r="I916" s="247"/>
      <c r="J916" s="243"/>
      <c r="K916" s="243"/>
      <c r="L916" s="248"/>
      <c r="M916" s="249"/>
      <c r="N916" s="250"/>
      <c r="O916" s="250"/>
      <c r="P916" s="250"/>
      <c r="Q916" s="250"/>
      <c r="R916" s="250"/>
      <c r="S916" s="250"/>
      <c r="T916" s="251"/>
      <c r="AT916" s="252" t="s">
        <v>148</v>
      </c>
      <c r="AU916" s="252" t="s">
        <v>146</v>
      </c>
      <c r="AV916" s="13" t="s">
        <v>82</v>
      </c>
      <c r="AW916" s="13" t="s">
        <v>37</v>
      </c>
      <c r="AX916" s="13" t="s">
        <v>74</v>
      </c>
      <c r="AY916" s="252" t="s">
        <v>139</v>
      </c>
    </row>
    <row r="917" spans="2:65" s="11" customFormat="1" ht="13.5">
      <c r="B917" s="205"/>
      <c r="C917" s="206"/>
      <c r="D917" s="227" t="s">
        <v>148</v>
      </c>
      <c r="E917" s="228" t="s">
        <v>21</v>
      </c>
      <c r="F917" s="229" t="s">
        <v>793</v>
      </c>
      <c r="G917" s="206"/>
      <c r="H917" s="230">
        <v>19</v>
      </c>
      <c r="I917" s="211"/>
      <c r="J917" s="206"/>
      <c r="K917" s="206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148</v>
      </c>
      <c r="AU917" s="216" t="s">
        <v>146</v>
      </c>
      <c r="AV917" s="11" t="s">
        <v>146</v>
      </c>
      <c r="AW917" s="11" t="s">
        <v>37</v>
      </c>
      <c r="AX917" s="11" t="s">
        <v>74</v>
      </c>
      <c r="AY917" s="216" t="s">
        <v>139</v>
      </c>
    </row>
    <row r="918" spans="2:65" s="11" customFormat="1" ht="13.5">
      <c r="B918" s="205"/>
      <c r="C918" s="206"/>
      <c r="D918" s="227" t="s">
        <v>148</v>
      </c>
      <c r="E918" s="228" t="s">
        <v>21</v>
      </c>
      <c r="F918" s="229" t="s">
        <v>794</v>
      </c>
      <c r="G918" s="206"/>
      <c r="H918" s="230">
        <v>14</v>
      </c>
      <c r="I918" s="211"/>
      <c r="J918" s="206"/>
      <c r="K918" s="206"/>
      <c r="L918" s="212"/>
      <c r="M918" s="213"/>
      <c r="N918" s="214"/>
      <c r="O918" s="214"/>
      <c r="P918" s="214"/>
      <c r="Q918" s="214"/>
      <c r="R918" s="214"/>
      <c r="S918" s="214"/>
      <c r="T918" s="215"/>
      <c r="AT918" s="216" t="s">
        <v>148</v>
      </c>
      <c r="AU918" s="216" t="s">
        <v>146</v>
      </c>
      <c r="AV918" s="11" t="s">
        <v>146</v>
      </c>
      <c r="AW918" s="11" t="s">
        <v>37</v>
      </c>
      <c r="AX918" s="11" t="s">
        <v>74</v>
      </c>
      <c r="AY918" s="216" t="s">
        <v>139</v>
      </c>
    </row>
    <row r="919" spans="2:65" s="13" customFormat="1" ht="13.5">
      <c r="B919" s="242"/>
      <c r="C919" s="243"/>
      <c r="D919" s="227" t="s">
        <v>148</v>
      </c>
      <c r="E919" s="244" t="s">
        <v>21</v>
      </c>
      <c r="F919" s="245" t="s">
        <v>795</v>
      </c>
      <c r="G919" s="243"/>
      <c r="H919" s="246" t="s">
        <v>21</v>
      </c>
      <c r="I919" s="247"/>
      <c r="J919" s="243"/>
      <c r="K919" s="243"/>
      <c r="L919" s="248"/>
      <c r="M919" s="249"/>
      <c r="N919" s="250"/>
      <c r="O919" s="250"/>
      <c r="P919" s="250"/>
      <c r="Q919" s="250"/>
      <c r="R919" s="250"/>
      <c r="S919" s="250"/>
      <c r="T919" s="251"/>
      <c r="AT919" s="252" t="s">
        <v>148</v>
      </c>
      <c r="AU919" s="252" t="s">
        <v>146</v>
      </c>
      <c r="AV919" s="13" t="s">
        <v>82</v>
      </c>
      <c r="AW919" s="13" t="s">
        <v>37</v>
      </c>
      <c r="AX919" s="13" t="s">
        <v>74</v>
      </c>
      <c r="AY919" s="252" t="s">
        <v>139</v>
      </c>
    </row>
    <row r="920" spans="2:65" s="11" customFormat="1" ht="13.5">
      <c r="B920" s="205"/>
      <c r="C920" s="206"/>
      <c r="D920" s="227" t="s">
        <v>148</v>
      </c>
      <c r="E920" s="228" t="s">
        <v>21</v>
      </c>
      <c r="F920" s="229" t="s">
        <v>794</v>
      </c>
      <c r="G920" s="206"/>
      <c r="H920" s="230">
        <v>14</v>
      </c>
      <c r="I920" s="211"/>
      <c r="J920" s="206"/>
      <c r="K920" s="206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148</v>
      </c>
      <c r="AU920" s="216" t="s">
        <v>146</v>
      </c>
      <c r="AV920" s="11" t="s">
        <v>146</v>
      </c>
      <c r="AW920" s="11" t="s">
        <v>37</v>
      </c>
      <c r="AX920" s="11" t="s">
        <v>74</v>
      </c>
      <c r="AY920" s="216" t="s">
        <v>139</v>
      </c>
    </row>
    <row r="921" spans="2:65" s="12" customFormat="1" ht="13.5">
      <c r="B921" s="231"/>
      <c r="C921" s="232"/>
      <c r="D921" s="207" t="s">
        <v>148</v>
      </c>
      <c r="E921" s="233" t="s">
        <v>21</v>
      </c>
      <c r="F921" s="234" t="s">
        <v>224</v>
      </c>
      <c r="G921" s="232"/>
      <c r="H921" s="235">
        <v>47</v>
      </c>
      <c r="I921" s="236"/>
      <c r="J921" s="232"/>
      <c r="K921" s="232"/>
      <c r="L921" s="237"/>
      <c r="M921" s="238"/>
      <c r="N921" s="239"/>
      <c r="O921" s="239"/>
      <c r="P921" s="239"/>
      <c r="Q921" s="239"/>
      <c r="R921" s="239"/>
      <c r="S921" s="239"/>
      <c r="T921" s="240"/>
      <c r="AT921" s="241" t="s">
        <v>148</v>
      </c>
      <c r="AU921" s="241" t="s">
        <v>146</v>
      </c>
      <c r="AV921" s="12" t="s">
        <v>145</v>
      </c>
      <c r="AW921" s="12" t="s">
        <v>37</v>
      </c>
      <c r="AX921" s="12" t="s">
        <v>82</v>
      </c>
      <c r="AY921" s="241" t="s">
        <v>139</v>
      </c>
    </row>
    <row r="922" spans="2:65" s="1" customFormat="1" ht="22.5" customHeight="1">
      <c r="B922" s="41"/>
      <c r="C922" s="193" t="s">
        <v>796</v>
      </c>
      <c r="D922" s="193" t="s">
        <v>141</v>
      </c>
      <c r="E922" s="194" t="s">
        <v>797</v>
      </c>
      <c r="F922" s="195" t="s">
        <v>798</v>
      </c>
      <c r="G922" s="196" t="s">
        <v>192</v>
      </c>
      <c r="H922" s="197">
        <v>56.9</v>
      </c>
      <c r="I922" s="198"/>
      <c r="J922" s="199">
        <f>ROUND(I922*H922,2)</f>
        <v>0</v>
      </c>
      <c r="K922" s="195" t="s">
        <v>21</v>
      </c>
      <c r="L922" s="61"/>
      <c r="M922" s="200" t="s">
        <v>21</v>
      </c>
      <c r="N922" s="201" t="s">
        <v>46</v>
      </c>
      <c r="O922" s="42"/>
      <c r="P922" s="202">
        <f>O922*H922</f>
        <v>0</v>
      </c>
      <c r="Q922" s="202">
        <v>0</v>
      </c>
      <c r="R922" s="202">
        <f>Q922*H922</f>
        <v>0</v>
      </c>
      <c r="S922" s="202">
        <v>1.67E-3</v>
      </c>
      <c r="T922" s="203">
        <f>S922*H922</f>
        <v>9.5022999999999996E-2</v>
      </c>
      <c r="AR922" s="24" t="s">
        <v>228</v>
      </c>
      <c r="AT922" s="24" t="s">
        <v>141</v>
      </c>
      <c r="AU922" s="24" t="s">
        <v>146</v>
      </c>
      <c r="AY922" s="24" t="s">
        <v>139</v>
      </c>
      <c r="BE922" s="204">
        <f>IF(N922="základní",J922,0)</f>
        <v>0</v>
      </c>
      <c r="BF922" s="204">
        <f>IF(N922="snížená",J922,0)</f>
        <v>0</v>
      </c>
      <c r="BG922" s="204">
        <f>IF(N922="zákl. přenesená",J922,0)</f>
        <v>0</v>
      </c>
      <c r="BH922" s="204">
        <f>IF(N922="sníž. přenesená",J922,0)</f>
        <v>0</v>
      </c>
      <c r="BI922" s="204">
        <f>IF(N922="nulová",J922,0)</f>
        <v>0</v>
      </c>
      <c r="BJ922" s="24" t="s">
        <v>146</v>
      </c>
      <c r="BK922" s="204">
        <f>ROUND(I922*H922,2)</f>
        <v>0</v>
      </c>
      <c r="BL922" s="24" t="s">
        <v>228</v>
      </c>
      <c r="BM922" s="24" t="s">
        <v>799</v>
      </c>
    </row>
    <row r="923" spans="2:65" s="13" customFormat="1" ht="13.5">
      <c r="B923" s="242"/>
      <c r="C923" s="243"/>
      <c r="D923" s="227" t="s">
        <v>148</v>
      </c>
      <c r="E923" s="244" t="s">
        <v>21</v>
      </c>
      <c r="F923" s="245" t="s">
        <v>800</v>
      </c>
      <c r="G923" s="243"/>
      <c r="H923" s="246" t="s">
        <v>21</v>
      </c>
      <c r="I923" s="247"/>
      <c r="J923" s="243"/>
      <c r="K923" s="243"/>
      <c r="L923" s="248"/>
      <c r="M923" s="249"/>
      <c r="N923" s="250"/>
      <c r="O923" s="250"/>
      <c r="P923" s="250"/>
      <c r="Q923" s="250"/>
      <c r="R923" s="250"/>
      <c r="S923" s="250"/>
      <c r="T923" s="251"/>
      <c r="AT923" s="252" t="s">
        <v>148</v>
      </c>
      <c r="AU923" s="252" t="s">
        <v>146</v>
      </c>
      <c r="AV923" s="13" t="s">
        <v>82</v>
      </c>
      <c r="AW923" s="13" t="s">
        <v>37</v>
      </c>
      <c r="AX923" s="13" t="s">
        <v>74</v>
      </c>
      <c r="AY923" s="252" t="s">
        <v>139</v>
      </c>
    </row>
    <row r="924" spans="2:65" s="11" customFormat="1" ht="13.5">
      <c r="B924" s="205"/>
      <c r="C924" s="206"/>
      <c r="D924" s="227" t="s">
        <v>148</v>
      </c>
      <c r="E924" s="228" t="s">
        <v>21</v>
      </c>
      <c r="F924" s="229" t="s">
        <v>801</v>
      </c>
      <c r="G924" s="206"/>
      <c r="H924" s="230">
        <v>3</v>
      </c>
      <c r="I924" s="211"/>
      <c r="J924" s="206"/>
      <c r="K924" s="206"/>
      <c r="L924" s="212"/>
      <c r="M924" s="213"/>
      <c r="N924" s="214"/>
      <c r="O924" s="214"/>
      <c r="P924" s="214"/>
      <c r="Q924" s="214"/>
      <c r="R924" s="214"/>
      <c r="S924" s="214"/>
      <c r="T924" s="215"/>
      <c r="AT924" s="216" t="s">
        <v>148</v>
      </c>
      <c r="AU924" s="216" t="s">
        <v>146</v>
      </c>
      <c r="AV924" s="11" t="s">
        <v>146</v>
      </c>
      <c r="AW924" s="11" t="s">
        <v>37</v>
      </c>
      <c r="AX924" s="11" t="s">
        <v>74</v>
      </c>
      <c r="AY924" s="216" t="s">
        <v>139</v>
      </c>
    </row>
    <row r="925" spans="2:65" s="11" customFormat="1" ht="13.5">
      <c r="B925" s="205"/>
      <c r="C925" s="206"/>
      <c r="D925" s="227" t="s">
        <v>148</v>
      </c>
      <c r="E925" s="228" t="s">
        <v>21</v>
      </c>
      <c r="F925" s="229" t="s">
        <v>802</v>
      </c>
      <c r="G925" s="206"/>
      <c r="H925" s="230">
        <v>0.7</v>
      </c>
      <c r="I925" s="211"/>
      <c r="J925" s="206"/>
      <c r="K925" s="206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148</v>
      </c>
      <c r="AU925" s="216" t="s">
        <v>146</v>
      </c>
      <c r="AV925" s="11" t="s">
        <v>146</v>
      </c>
      <c r="AW925" s="11" t="s">
        <v>37</v>
      </c>
      <c r="AX925" s="11" t="s">
        <v>74</v>
      </c>
      <c r="AY925" s="216" t="s">
        <v>139</v>
      </c>
    </row>
    <row r="926" spans="2:65" s="11" customFormat="1" ht="13.5">
      <c r="B926" s="205"/>
      <c r="C926" s="206"/>
      <c r="D926" s="227" t="s">
        <v>148</v>
      </c>
      <c r="E926" s="228" t="s">
        <v>21</v>
      </c>
      <c r="F926" s="229" t="s">
        <v>803</v>
      </c>
      <c r="G926" s="206"/>
      <c r="H926" s="230">
        <v>3.2</v>
      </c>
      <c r="I926" s="211"/>
      <c r="J926" s="206"/>
      <c r="K926" s="206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148</v>
      </c>
      <c r="AU926" s="216" t="s">
        <v>146</v>
      </c>
      <c r="AV926" s="11" t="s">
        <v>146</v>
      </c>
      <c r="AW926" s="11" t="s">
        <v>37</v>
      </c>
      <c r="AX926" s="11" t="s">
        <v>74</v>
      </c>
      <c r="AY926" s="216" t="s">
        <v>139</v>
      </c>
    </row>
    <row r="927" spans="2:65" s="11" customFormat="1" ht="13.5">
      <c r="B927" s="205"/>
      <c r="C927" s="206"/>
      <c r="D927" s="227" t="s">
        <v>148</v>
      </c>
      <c r="E927" s="228" t="s">
        <v>21</v>
      </c>
      <c r="F927" s="229" t="s">
        <v>804</v>
      </c>
      <c r="G927" s="206"/>
      <c r="H927" s="230">
        <v>3.6</v>
      </c>
      <c r="I927" s="211"/>
      <c r="J927" s="206"/>
      <c r="K927" s="206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148</v>
      </c>
      <c r="AU927" s="216" t="s">
        <v>146</v>
      </c>
      <c r="AV927" s="11" t="s">
        <v>146</v>
      </c>
      <c r="AW927" s="11" t="s">
        <v>37</v>
      </c>
      <c r="AX927" s="11" t="s">
        <v>74</v>
      </c>
      <c r="AY927" s="216" t="s">
        <v>139</v>
      </c>
    </row>
    <row r="928" spans="2:65" s="11" customFormat="1" ht="13.5">
      <c r="B928" s="205"/>
      <c r="C928" s="206"/>
      <c r="D928" s="227" t="s">
        <v>148</v>
      </c>
      <c r="E928" s="228" t="s">
        <v>21</v>
      </c>
      <c r="F928" s="229" t="s">
        <v>805</v>
      </c>
      <c r="G928" s="206"/>
      <c r="H928" s="230">
        <v>5</v>
      </c>
      <c r="I928" s="211"/>
      <c r="J928" s="206"/>
      <c r="K928" s="206"/>
      <c r="L928" s="212"/>
      <c r="M928" s="213"/>
      <c r="N928" s="214"/>
      <c r="O928" s="214"/>
      <c r="P928" s="214"/>
      <c r="Q928" s="214"/>
      <c r="R928" s="214"/>
      <c r="S928" s="214"/>
      <c r="T928" s="215"/>
      <c r="AT928" s="216" t="s">
        <v>148</v>
      </c>
      <c r="AU928" s="216" t="s">
        <v>146</v>
      </c>
      <c r="AV928" s="11" t="s">
        <v>146</v>
      </c>
      <c r="AW928" s="11" t="s">
        <v>37</v>
      </c>
      <c r="AX928" s="11" t="s">
        <v>74</v>
      </c>
      <c r="AY928" s="216" t="s">
        <v>139</v>
      </c>
    </row>
    <row r="929" spans="2:65" s="11" customFormat="1" ht="13.5">
      <c r="B929" s="205"/>
      <c r="C929" s="206"/>
      <c r="D929" s="227" t="s">
        <v>148</v>
      </c>
      <c r="E929" s="228" t="s">
        <v>21</v>
      </c>
      <c r="F929" s="229" t="s">
        <v>806</v>
      </c>
      <c r="G929" s="206"/>
      <c r="H929" s="230">
        <v>2.2000000000000002</v>
      </c>
      <c r="I929" s="211"/>
      <c r="J929" s="206"/>
      <c r="K929" s="206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148</v>
      </c>
      <c r="AU929" s="216" t="s">
        <v>146</v>
      </c>
      <c r="AV929" s="11" t="s">
        <v>146</v>
      </c>
      <c r="AW929" s="11" t="s">
        <v>37</v>
      </c>
      <c r="AX929" s="11" t="s">
        <v>74</v>
      </c>
      <c r="AY929" s="216" t="s">
        <v>139</v>
      </c>
    </row>
    <row r="930" spans="2:65" s="11" customFormat="1" ht="13.5">
      <c r="B930" s="205"/>
      <c r="C930" s="206"/>
      <c r="D930" s="227" t="s">
        <v>148</v>
      </c>
      <c r="E930" s="228" t="s">
        <v>21</v>
      </c>
      <c r="F930" s="229" t="s">
        <v>807</v>
      </c>
      <c r="G930" s="206"/>
      <c r="H930" s="230">
        <v>10.8</v>
      </c>
      <c r="I930" s="211"/>
      <c r="J930" s="206"/>
      <c r="K930" s="206"/>
      <c r="L930" s="212"/>
      <c r="M930" s="213"/>
      <c r="N930" s="214"/>
      <c r="O930" s="214"/>
      <c r="P930" s="214"/>
      <c r="Q930" s="214"/>
      <c r="R930" s="214"/>
      <c r="S930" s="214"/>
      <c r="T930" s="215"/>
      <c r="AT930" s="216" t="s">
        <v>148</v>
      </c>
      <c r="AU930" s="216" t="s">
        <v>146</v>
      </c>
      <c r="AV930" s="11" t="s">
        <v>146</v>
      </c>
      <c r="AW930" s="11" t="s">
        <v>37</v>
      </c>
      <c r="AX930" s="11" t="s">
        <v>74</v>
      </c>
      <c r="AY930" s="216" t="s">
        <v>139</v>
      </c>
    </row>
    <row r="931" spans="2:65" s="11" customFormat="1" ht="13.5">
      <c r="B931" s="205"/>
      <c r="C931" s="206"/>
      <c r="D931" s="227" t="s">
        <v>148</v>
      </c>
      <c r="E931" s="228" t="s">
        <v>21</v>
      </c>
      <c r="F931" s="229" t="s">
        <v>808</v>
      </c>
      <c r="G931" s="206"/>
      <c r="H931" s="230">
        <v>1.4</v>
      </c>
      <c r="I931" s="211"/>
      <c r="J931" s="206"/>
      <c r="K931" s="206"/>
      <c r="L931" s="212"/>
      <c r="M931" s="213"/>
      <c r="N931" s="214"/>
      <c r="O931" s="214"/>
      <c r="P931" s="214"/>
      <c r="Q931" s="214"/>
      <c r="R931" s="214"/>
      <c r="S931" s="214"/>
      <c r="T931" s="215"/>
      <c r="AT931" s="216" t="s">
        <v>148</v>
      </c>
      <c r="AU931" s="216" t="s">
        <v>146</v>
      </c>
      <c r="AV931" s="11" t="s">
        <v>146</v>
      </c>
      <c r="AW931" s="11" t="s">
        <v>37</v>
      </c>
      <c r="AX931" s="11" t="s">
        <v>74</v>
      </c>
      <c r="AY931" s="216" t="s">
        <v>139</v>
      </c>
    </row>
    <row r="932" spans="2:65" s="11" customFormat="1" ht="13.5">
      <c r="B932" s="205"/>
      <c r="C932" s="206"/>
      <c r="D932" s="227" t="s">
        <v>148</v>
      </c>
      <c r="E932" s="228" t="s">
        <v>21</v>
      </c>
      <c r="F932" s="229" t="s">
        <v>809</v>
      </c>
      <c r="G932" s="206"/>
      <c r="H932" s="230">
        <v>5.0999999999999996</v>
      </c>
      <c r="I932" s="211"/>
      <c r="J932" s="206"/>
      <c r="K932" s="206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148</v>
      </c>
      <c r="AU932" s="216" t="s">
        <v>146</v>
      </c>
      <c r="AV932" s="11" t="s">
        <v>146</v>
      </c>
      <c r="AW932" s="11" t="s">
        <v>37</v>
      </c>
      <c r="AX932" s="11" t="s">
        <v>74</v>
      </c>
      <c r="AY932" s="216" t="s">
        <v>139</v>
      </c>
    </row>
    <row r="933" spans="2:65" s="11" customFormat="1" ht="13.5">
      <c r="B933" s="205"/>
      <c r="C933" s="206"/>
      <c r="D933" s="227" t="s">
        <v>148</v>
      </c>
      <c r="E933" s="228" t="s">
        <v>21</v>
      </c>
      <c r="F933" s="229" t="s">
        <v>810</v>
      </c>
      <c r="G933" s="206"/>
      <c r="H933" s="230">
        <v>6</v>
      </c>
      <c r="I933" s="211"/>
      <c r="J933" s="206"/>
      <c r="K933" s="206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148</v>
      </c>
      <c r="AU933" s="216" t="s">
        <v>146</v>
      </c>
      <c r="AV933" s="11" t="s">
        <v>146</v>
      </c>
      <c r="AW933" s="11" t="s">
        <v>37</v>
      </c>
      <c r="AX933" s="11" t="s">
        <v>74</v>
      </c>
      <c r="AY933" s="216" t="s">
        <v>139</v>
      </c>
    </row>
    <row r="934" spans="2:65" s="11" customFormat="1" ht="13.5">
      <c r="B934" s="205"/>
      <c r="C934" s="206"/>
      <c r="D934" s="227" t="s">
        <v>148</v>
      </c>
      <c r="E934" s="228" t="s">
        <v>21</v>
      </c>
      <c r="F934" s="229" t="s">
        <v>811</v>
      </c>
      <c r="G934" s="206"/>
      <c r="H934" s="230">
        <v>4.2</v>
      </c>
      <c r="I934" s="211"/>
      <c r="J934" s="206"/>
      <c r="K934" s="206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148</v>
      </c>
      <c r="AU934" s="216" t="s">
        <v>146</v>
      </c>
      <c r="AV934" s="11" t="s">
        <v>146</v>
      </c>
      <c r="AW934" s="11" t="s">
        <v>37</v>
      </c>
      <c r="AX934" s="11" t="s">
        <v>74</v>
      </c>
      <c r="AY934" s="216" t="s">
        <v>139</v>
      </c>
    </row>
    <row r="935" spans="2:65" s="11" customFormat="1" ht="13.5">
      <c r="B935" s="205"/>
      <c r="C935" s="206"/>
      <c r="D935" s="227" t="s">
        <v>148</v>
      </c>
      <c r="E935" s="228" t="s">
        <v>21</v>
      </c>
      <c r="F935" s="229" t="s">
        <v>812</v>
      </c>
      <c r="G935" s="206"/>
      <c r="H935" s="230">
        <v>9.1999999999999993</v>
      </c>
      <c r="I935" s="211"/>
      <c r="J935" s="206"/>
      <c r="K935" s="206"/>
      <c r="L935" s="212"/>
      <c r="M935" s="213"/>
      <c r="N935" s="214"/>
      <c r="O935" s="214"/>
      <c r="P935" s="214"/>
      <c r="Q935" s="214"/>
      <c r="R935" s="214"/>
      <c r="S935" s="214"/>
      <c r="T935" s="215"/>
      <c r="AT935" s="216" t="s">
        <v>148</v>
      </c>
      <c r="AU935" s="216" t="s">
        <v>146</v>
      </c>
      <c r="AV935" s="11" t="s">
        <v>146</v>
      </c>
      <c r="AW935" s="11" t="s">
        <v>37</v>
      </c>
      <c r="AX935" s="11" t="s">
        <v>74</v>
      </c>
      <c r="AY935" s="216" t="s">
        <v>139</v>
      </c>
    </row>
    <row r="936" spans="2:65" s="11" customFormat="1" ht="13.5">
      <c r="B936" s="205"/>
      <c r="C936" s="206"/>
      <c r="D936" s="227" t="s">
        <v>148</v>
      </c>
      <c r="E936" s="228" t="s">
        <v>21</v>
      </c>
      <c r="F936" s="229" t="s">
        <v>813</v>
      </c>
      <c r="G936" s="206"/>
      <c r="H936" s="230">
        <v>2.5</v>
      </c>
      <c r="I936" s="211"/>
      <c r="J936" s="206"/>
      <c r="K936" s="206"/>
      <c r="L936" s="212"/>
      <c r="M936" s="213"/>
      <c r="N936" s="214"/>
      <c r="O936" s="214"/>
      <c r="P936" s="214"/>
      <c r="Q936" s="214"/>
      <c r="R936" s="214"/>
      <c r="S936" s="214"/>
      <c r="T936" s="215"/>
      <c r="AT936" s="216" t="s">
        <v>148</v>
      </c>
      <c r="AU936" s="216" t="s">
        <v>146</v>
      </c>
      <c r="AV936" s="11" t="s">
        <v>146</v>
      </c>
      <c r="AW936" s="11" t="s">
        <v>37</v>
      </c>
      <c r="AX936" s="11" t="s">
        <v>74</v>
      </c>
      <c r="AY936" s="216" t="s">
        <v>139</v>
      </c>
    </row>
    <row r="937" spans="2:65" s="12" customFormat="1" ht="13.5">
      <c r="B937" s="231"/>
      <c r="C937" s="232"/>
      <c r="D937" s="207" t="s">
        <v>148</v>
      </c>
      <c r="E937" s="233" t="s">
        <v>21</v>
      </c>
      <c r="F937" s="234" t="s">
        <v>224</v>
      </c>
      <c r="G937" s="232"/>
      <c r="H937" s="235">
        <v>56.9</v>
      </c>
      <c r="I937" s="236"/>
      <c r="J937" s="232"/>
      <c r="K937" s="232"/>
      <c r="L937" s="237"/>
      <c r="M937" s="238"/>
      <c r="N937" s="239"/>
      <c r="O937" s="239"/>
      <c r="P937" s="239"/>
      <c r="Q937" s="239"/>
      <c r="R937" s="239"/>
      <c r="S937" s="239"/>
      <c r="T937" s="240"/>
      <c r="AT937" s="241" t="s">
        <v>148</v>
      </c>
      <c r="AU937" s="241" t="s">
        <v>146</v>
      </c>
      <c r="AV937" s="12" t="s">
        <v>145</v>
      </c>
      <c r="AW937" s="12" t="s">
        <v>37</v>
      </c>
      <c r="AX937" s="12" t="s">
        <v>82</v>
      </c>
      <c r="AY937" s="241" t="s">
        <v>139</v>
      </c>
    </row>
    <row r="938" spans="2:65" s="1" customFormat="1" ht="22.5" customHeight="1">
      <c r="B938" s="41"/>
      <c r="C938" s="193" t="s">
        <v>814</v>
      </c>
      <c r="D938" s="193" t="s">
        <v>141</v>
      </c>
      <c r="E938" s="194" t="s">
        <v>815</v>
      </c>
      <c r="F938" s="195" t="s">
        <v>816</v>
      </c>
      <c r="G938" s="196" t="s">
        <v>192</v>
      </c>
      <c r="H938" s="197">
        <v>70.5</v>
      </c>
      <c r="I938" s="198"/>
      <c r="J938" s="199">
        <f>ROUND(I938*H938,2)</f>
        <v>0</v>
      </c>
      <c r="K938" s="195" t="s">
        <v>21</v>
      </c>
      <c r="L938" s="61"/>
      <c r="M938" s="200" t="s">
        <v>21</v>
      </c>
      <c r="N938" s="201" t="s">
        <v>46</v>
      </c>
      <c r="O938" s="42"/>
      <c r="P938" s="202">
        <f>O938*H938</f>
        <v>0</v>
      </c>
      <c r="Q938" s="202">
        <v>0</v>
      </c>
      <c r="R938" s="202">
        <f>Q938*H938</f>
        <v>0</v>
      </c>
      <c r="S938" s="202">
        <v>2.2300000000000002E-3</v>
      </c>
      <c r="T938" s="203">
        <f>S938*H938</f>
        <v>0.15721500000000002</v>
      </c>
      <c r="AR938" s="24" t="s">
        <v>228</v>
      </c>
      <c r="AT938" s="24" t="s">
        <v>141</v>
      </c>
      <c r="AU938" s="24" t="s">
        <v>146</v>
      </c>
      <c r="AY938" s="24" t="s">
        <v>139</v>
      </c>
      <c r="BE938" s="204">
        <f>IF(N938="základní",J938,0)</f>
        <v>0</v>
      </c>
      <c r="BF938" s="204">
        <f>IF(N938="snížená",J938,0)</f>
        <v>0</v>
      </c>
      <c r="BG938" s="204">
        <f>IF(N938="zákl. přenesená",J938,0)</f>
        <v>0</v>
      </c>
      <c r="BH938" s="204">
        <f>IF(N938="sníž. přenesená",J938,0)</f>
        <v>0</v>
      </c>
      <c r="BI938" s="204">
        <f>IF(N938="nulová",J938,0)</f>
        <v>0</v>
      </c>
      <c r="BJ938" s="24" t="s">
        <v>146</v>
      </c>
      <c r="BK938" s="204">
        <f>ROUND(I938*H938,2)</f>
        <v>0</v>
      </c>
      <c r="BL938" s="24" t="s">
        <v>228</v>
      </c>
      <c r="BM938" s="24" t="s">
        <v>817</v>
      </c>
    </row>
    <row r="939" spans="2:65" s="13" customFormat="1" ht="13.5">
      <c r="B939" s="242"/>
      <c r="C939" s="243"/>
      <c r="D939" s="227" t="s">
        <v>148</v>
      </c>
      <c r="E939" s="244" t="s">
        <v>21</v>
      </c>
      <c r="F939" s="245" t="s">
        <v>818</v>
      </c>
      <c r="G939" s="243"/>
      <c r="H939" s="246" t="s">
        <v>21</v>
      </c>
      <c r="I939" s="247"/>
      <c r="J939" s="243"/>
      <c r="K939" s="243"/>
      <c r="L939" s="248"/>
      <c r="M939" s="249"/>
      <c r="N939" s="250"/>
      <c r="O939" s="250"/>
      <c r="P939" s="250"/>
      <c r="Q939" s="250"/>
      <c r="R939" s="250"/>
      <c r="S939" s="250"/>
      <c r="T939" s="251"/>
      <c r="AT939" s="252" t="s">
        <v>148</v>
      </c>
      <c r="AU939" s="252" t="s">
        <v>146</v>
      </c>
      <c r="AV939" s="13" t="s">
        <v>82</v>
      </c>
      <c r="AW939" s="13" t="s">
        <v>37</v>
      </c>
      <c r="AX939" s="13" t="s">
        <v>74</v>
      </c>
      <c r="AY939" s="252" t="s">
        <v>139</v>
      </c>
    </row>
    <row r="940" spans="2:65" s="11" customFormat="1" ht="13.5">
      <c r="B940" s="205"/>
      <c r="C940" s="206"/>
      <c r="D940" s="227" t="s">
        <v>148</v>
      </c>
      <c r="E940" s="228" t="s">
        <v>21</v>
      </c>
      <c r="F940" s="229" t="s">
        <v>819</v>
      </c>
      <c r="G940" s="206"/>
      <c r="H940" s="230">
        <v>26.5</v>
      </c>
      <c r="I940" s="211"/>
      <c r="J940" s="206"/>
      <c r="K940" s="206"/>
      <c r="L940" s="212"/>
      <c r="M940" s="213"/>
      <c r="N940" s="214"/>
      <c r="O940" s="214"/>
      <c r="P940" s="214"/>
      <c r="Q940" s="214"/>
      <c r="R940" s="214"/>
      <c r="S940" s="214"/>
      <c r="T940" s="215"/>
      <c r="AT940" s="216" t="s">
        <v>148</v>
      </c>
      <c r="AU940" s="216" t="s">
        <v>146</v>
      </c>
      <c r="AV940" s="11" t="s">
        <v>146</v>
      </c>
      <c r="AW940" s="11" t="s">
        <v>37</v>
      </c>
      <c r="AX940" s="11" t="s">
        <v>74</v>
      </c>
      <c r="AY940" s="216" t="s">
        <v>139</v>
      </c>
    </row>
    <row r="941" spans="2:65" s="13" customFormat="1" ht="13.5">
      <c r="B941" s="242"/>
      <c r="C941" s="243"/>
      <c r="D941" s="227" t="s">
        <v>148</v>
      </c>
      <c r="E941" s="244" t="s">
        <v>21</v>
      </c>
      <c r="F941" s="245" t="s">
        <v>820</v>
      </c>
      <c r="G941" s="243"/>
      <c r="H941" s="246" t="s">
        <v>21</v>
      </c>
      <c r="I941" s="247"/>
      <c r="J941" s="243"/>
      <c r="K941" s="243"/>
      <c r="L941" s="248"/>
      <c r="M941" s="249"/>
      <c r="N941" s="250"/>
      <c r="O941" s="250"/>
      <c r="P941" s="250"/>
      <c r="Q941" s="250"/>
      <c r="R941" s="250"/>
      <c r="S941" s="250"/>
      <c r="T941" s="251"/>
      <c r="AT941" s="252" t="s">
        <v>148</v>
      </c>
      <c r="AU941" s="252" t="s">
        <v>146</v>
      </c>
      <c r="AV941" s="13" t="s">
        <v>82</v>
      </c>
      <c r="AW941" s="13" t="s">
        <v>37</v>
      </c>
      <c r="AX941" s="13" t="s">
        <v>74</v>
      </c>
      <c r="AY941" s="252" t="s">
        <v>139</v>
      </c>
    </row>
    <row r="942" spans="2:65" s="11" customFormat="1" ht="13.5">
      <c r="B942" s="205"/>
      <c r="C942" s="206"/>
      <c r="D942" s="227" t="s">
        <v>148</v>
      </c>
      <c r="E942" s="228" t="s">
        <v>21</v>
      </c>
      <c r="F942" s="229" t="s">
        <v>821</v>
      </c>
      <c r="G942" s="206"/>
      <c r="H942" s="230">
        <v>44</v>
      </c>
      <c r="I942" s="211"/>
      <c r="J942" s="206"/>
      <c r="K942" s="206"/>
      <c r="L942" s="212"/>
      <c r="M942" s="213"/>
      <c r="N942" s="214"/>
      <c r="O942" s="214"/>
      <c r="P942" s="214"/>
      <c r="Q942" s="214"/>
      <c r="R942" s="214"/>
      <c r="S942" s="214"/>
      <c r="T942" s="215"/>
      <c r="AT942" s="216" t="s">
        <v>148</v>
      </c>
      <c r="AU942" s="216" t="s">
        <v>146</v>
      </c>
      <c r="AV942" s="11" t="s">
        <v>146</v>
      </c>
      <c r="AW942" s="11" t="s">
        <v>37</v>
      </c>
      <c r="AX942" s="11" t="s">
        <v>74</v>
      </c>
      <c r="AY942" s="216" t="s">
        <v>139</v>
      </c>
    </row>
    <row r="943" spans="2:65" s="12" customFormat="1" ht="13.5">
      <c r="B943" s="231"/>
      <c r="C943" s="232"/>
      <c r="D943" s="207" t="s">
        <v>148</v>
      </c>
      <c r="E943" s="233" t="s">
        <v>21</v>
      </c>
      <c r="F943" s="234" t="s">
        <v>224</v>
      </c>
      <c r="G943" s="232"/>
      <c r="H943" s="235">
        <v>70.5</v>
      </c>
      <c r="I943" s="236"/>
      <c r="J943" s="232"/>
      <c r="K943" s="232"/>
      <c r="L943" s="237"/>
      <c r="M943" s="238"/>
      <c r="N943" s="239"/>
      <c r="O943" s="239"/>
      <c r="P943" s="239"/>
      <c r="Q943" s="239"/>
      <c r="R943" s="239"/>
      <c r="S943" s="239"/>
      <c r="T943" s="240"/>
      <c r="AT943" s="241" t="s">
        <v>148</v>
      </c>
      <c r="AU943" s="241" t="s">
        <v>146</v>
      </c>
      <c r="AV943" s="12" t="s">
        <v>145</v>
      </c>
      <c r="AW943" s="12" t="s">
        <v>37</v>
      </c>
      <c r="AX943" s="12" t="s">
        <v>82</v>
      </c>
      <c r="AY943" s="241" t="s">
        <v>139</v>
      </c>
    </row>
    <row r="944" spans="2:65" s="1" customFormat="1" ht="22.5" customHeight="1">
      <c r="B944" s="41"/>
      <c r="C944" s="193" t="s">
        <v>822</v>
      </c>
      <c r="D944" s="193" t="s">
        <v>141</v>
      </c>
      <c r="E944" s="194" t="s">
        <v>823</v>
      </c>
      <c r="F944" s="195" t="s">
        <v>824</v>
      </c>
      <c r="G944" s="196" t="s">
        <v>192</v>
      </c>
      <c r="H944" s="197">
        <v>105</v>
      </c>
      <c r="I944" s="198"/>
      <c r="J944" s="199">
        <f>ROUND(I944*H944,2)</f>
        <v>0</v>
      </c>
      <c r="K944" s="195" t="s">
        <v>21</v>
      </c>
      <c r="L944" s="61"/>
      <c r="M944" s="200" t="s">
        <v>21</v>
      </c>
      <c r="N944" s="201" t="s">
        <v>46</v>
      </c>
      <c r="O944" s="42"/>
      <c r="P944" s="202">
        <f>O944*H944</f>
        <v>0</v>
      </c>
      <c r="Q944" s="202">
        <v>0</v>
      </c>
      <c r="R944" s="202">
        <f>Q944*H944</f>
        <v>0</v>
      </c>
      <c r="S944" s="202">
        <v>1.75E-3</v>
      </c>
      <c r="T944" s="203">
        <f>S944*H944</f>
        <v>0.18375</v>
      </c>
      <c r="AR944" s="24" t="s">
        <v>228</v>
      </c>
      <c r="AT944" s="24" t="s">
        <v>141</v>
      </c>
      <c r="AU944" s="24" t="s">
        <v>146</v>
      </c>
      <c r="AY944" s="24" t="s">
        <v>139</v>
      </c>
      <c r="BE944" s="204">
        <f>IF(N944="základní",J944,0)</f>
        <v>0</v>
      </c>
      <c r="BF944" s="204">
        <f>IF(N944="snížená",J944,0)</f>
        <v>0</v>
      </c>
      <c r="BG944" s="204">
        <f>IF(N944="zákl. přenesená",J944,0)</f>
        <v>0</v>
      </c>
      <c r="BH944" s="204">
        <f>IF(N944="sníž. přenesená",J944,0)</f>
        <v>0</v>
      </c>
      <c r="BI944" s="204">
        <f>IF(N944="nulová",J944,0)</f>
        <v>0</v>
      </c>
      <c r="BJ944" s="24" t="s">
        <v>146</v>
      </c>
      <c r="BK944" s="204">
        <f>ROUND(I944*H944,2)</f>
        <v>0</v>
      </c>
      <c r="BL944" s="24" t="s">
        <v>228</v>
      </c>
      <c r="BM944" s="24" t="s">
        <v>825</v>
      </c>
    </row>
    <row r="945" spans="2:65" s="13" customFormat="1" ht="13.5">
      <c r="B945" s="242"/>
      <c r="C945" s="243"/>
      <c r="D945" s="227" t="s">
        <v>148</v>
      </c>
      <c r="E945" s="244" t="s">
        <v>21</v>
      </c>
      <c r="F945" s="245" t="s">
        <v>826</v>
      </c>
      <c r="G945" s="243"/>
      <c r="H945" s="246" t="s">
        <v>21</v>
      </c>
      <c r="I945" s="247"/>
      <c r="J945" s="243"/>
      <c r="K945" s="243"/>
      <c r="L945" s="248"/>
      <c r="M945" s="249"/>
      <c r="N945" s="250"/>
      <c r="O945" s="250"/>
      <c r="P945" s="250"/>
      <c r="Q945" s="250"/>
      <c r="R945" s="250"/>
      <c r="S945" s="250"/>
      <c r="T945" s="251"/>
      <c r="AT945" s="252" t="s">
        <v>148</v>
      </c>
      <c r="AU945" s="252" t="s">
        <v>146</v>
      </c>
      <c r="AV945" s="13" t="s">
        <v>82</v>
      </c>
      <c r="AW945" s="13" t="s">
        <v>37</v>
      </c>
      <c r="AX945" s="13" t="s">
        <v>74</v>
      </c>
      <c r="AY945" s="252" t="s">
        <v>139</v>
      </c>
    </row>
    <row r="946" spans="2:65" s="11" customFormat="1" ht="13.5">
      <c r="B946" s="205"/>
      <c r="C946" s="206"/>
      <c r="D946" s="227" t="s">
        <v>148</v>
      </c>
      <c r="E946" s="228" t="s">
        <v>21</v>
      </c>
      <c r="F946" s="229" t="s">
        <v>827</v>
      </c>
      <c r="G946" s="206"/>
      <c r="H946" s="230">
        <v>35</v>
      </c>
      <c r="I946" s="211"/>
      <c r="J946" s="206"/>
      <c r="K946" s="206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148</v>
      </c>
      <c r="AU946" s="216" t="s">
        <v>146</v>
      </c>
      <c r="AV946" s="11" t="s">
        <v>146</v>
      </c>
      <c r="AW946" s="11" t="s">
        <v>37</v>
      </c>
      <c r="AX946" s="11" t="s">
        <v>74</v>
      </c>
      <c r="AY946" s="216" t="s">
        <v>139</v>
      </c>
    </row>
    <row r="947" spans="2:65" s="13" customFormat="1" ht="13.5">
      <c r="B947" s="242"/>
      <c r="C947" s="243"/>
      <c r="D947" s="227" t="s">
        <v>148</v>
      </c>
      <c r="E947" s="244" t="s">
        <v>21</v>
      </c>
      <c r="F947" s="245" t="s">
        <v>828</v>
      </c>
      <c r="G947" s="243"/>
      <c r="H947" s="246" t="s">
        <v>21</v>
      </c>
      <c r="I947" s="247"/>
      <c r="J947" s="243"/>
      <c r="K947" s="243"/>
      <c r="L947" s="248"/>
      <c r="M947" s="249"/>
      <c r="N947" s="250"/>
      <c r="O947" s="250"/>
      <c r="P947" s="250"/>
      <c r="Q947" s="250"/>
      <c r="R947" s="250"/>
      <c r="S947" s="250"/>
      <c r="T947" s="251"/>
      <c r="AT947" s="252" t="s">
        <v>148</v>
      </c>
      <c r="AU947" s="252" t="s">
        <v>146</v>
      </c>
      <c r="AV947" s="13" t="s">
        <v>82</v>
      </c>
      <c r="AW947" s="13" t="s">
        <v>37</v>
      </c>
      <c r="AX947" s="13" t="s">
        <v>74</v>
      </c>
      <c r="AY947" s="252" t="s">
        <v>139</v>
      </c>
    </row>
    <row r="948" spans="2:65" s="11" customFormat="1" ht="13.5">
      <c r="B948" s="205"/>
      <c r="C948" s="206"/>
      <c r="D948" s="227" t="s">
        <v>148</v>
      </c>
      <c r="E948" s="228" t="s">
        <v>21</v>
      </c>
      <c r="F948" s="229" t="s">
        <v>829</v>
      </c>
      <c r="G948" s="206"/>
      <c r="H948" s="230">
        <v>58</v>
      </c>
      <c r="I948" s="211"/>
      <c r="J948" s="206"/>
      <c r="K948" s="206"/>
      <c r="L948" s="212"/>
      <c r="M948" s="213"/>
      <c r="N948" s="214"/>
      <c r="O948" s="214"/>
      <c r="P948" s="214"/>
      <c r="Q948" s="214"/>
      <c r="R948" s="214"/>
      <c r="S948" s="214"/>
      <c r="T948" s="215"/>
      <c r="AT948" s="216" t="s">
        <v>148</v>
      </c>
      <c r="AU948" s="216" t="s">
        <v>146</v>
      </c>
      <c r="AV948" s="11" t="s">
        <v>146</v>
      </c>
      <c r="AW948" s="11" t="s">
        <v>37</v>
      </c>
      <c r="AX948" s="11" t="s">
        <v>74</v>
      </c>
      <c r="AY948" s="216" t="s">
        <v>139</v>
      </c>
    </row>
    <row r="949" spans="2:65" s="13" customFormat="1" ht="13.5">
      <c r="B949" s="242"/>
      <c r="C949" s="243"/>
      <c r="D949" s="227" t="s">
        <v>148</v>
      </c>
      <c r="E949" s="244" t="s">
        <v>21</v>
      </c>
      <c r="F949" s="245" t="s">
        <v>830</v>
      </c>
      <c r="G949" s="243"/>
      <c r="H949" s="246" t="s">
        <v>21</v>
      </c>
      <c r="I949" s="247"/>
      <c r="J949" s="243"/>
      <c r="K949" s="243"/>
      <c r="L949" s="248"/>
      <c r="M949" s="249"/>
      <c r="N949" s="250"/>
      <c r="O949" s="250"/>
      <c r="P949" s="250"/>
      <c r="Q949" s="250"/>
      <c r="R949" s="250"/>
      <c r="S949" s="250"/>
      <c r="T949" s="251"/>
      <c r="AT949" s="252" t="s">
        <v>148</v>
      </c>
      <c r="AU949" s="252" t="s">
        <v>146</v>
      </c>
      <c r="AV949" s="13" t="s">
        <v>82</v>
      </c>
      <c r="AW949" s="13" t="s">
        <v>37</v>
      </c>
      <c r="AX949" s="13" t="s">
        <v>74</v>
      </c>
      <c r="AY949" s="252" t="s">
        <v>139</v>
      </c>
    </row>
    <row r="950" spans="2:65" s="11" customFormat="1" ht="13.5">
      <c r="B950" s="205"/>
      <c r="C950" s="206"/>
      <c r="D950" s="227" t="s">
        <v>148</v>
      </c>
      <c r="E950" s="228" t="s">
        <v>21</v>
      </c>
      <c r="F950" s="229" t="s">
        <v>831</v>
      </c>
      <c r="G950" s="206"/>
      <c r="H950" s="230">
        <v>12</v>
      </c>
      <c r="I950" s="211"/>
      <c r="J950" s="206"/>
      <c r="K950" s="206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148</v>
      </c>
      <c r="AU950" s="216" t="s">
        <v>146</v>
      </c>
      <c r="AV950" s="11" t="s">
        <v>146</v>
      </c>
      <c r="AW950" s="11" t="s">
        <v>37</v>
      </c>
      <c r="AX950" s="11" t="s">
        <v>74</v>
      </c>
      <c r="AY950" s="216" t="s">
        <v>139</v>
      </c>
    </row>
    <row r="951" spans="2:65" s="12" customFormat="1" ht="13.5">
      <c r="B951" s="231"/>
      <c r="C951" s="232"/>
      <c r="D951" s="207" t="s">
        <v>148</v>
      </c>
      <c r="E951" s="233" t="s">
        <v>21</v>
      </c>
      <c r="F951" s="234" t="s">
        <v>224</v>
      </c>
      <c r="G951" s="232"/>
      <c r="H951" s="235">
        <v>105</v>
      </c>
      <c r="I951" s="236"/>
      <c r="J951" s="232"/>
      <c r="K951" s="232"/>
      <c r="L951" s="237"/>
      <c r="M951" s="238"/>
      <c r="N951" s="239"/>
      <c r="O951" s="239"/>
      <c r="P951" s="239"/>
      <c r="Q951" s="239"/>
      <c r="R951" s="239"/>
      <c r="S951" s="239"/>
      <c r="T951" s="240"/>
      <c r="AT951" s="241" t="s">
        <v>148</v>
      </c>
      <c r="AU951" s="241" t="s">
        <v>146</v>
      </c>
      <c r="AV951" s="12" t="s">
        <v>145</v>
      </c>
      <c r="AW951" s="12" t="s">
        <v>37</v>
      </c>
      <c r="AX951" s="12" t="s">
        <v>82</v>
      </c>
      <c r="AY951" s="241" t="s">
        <v>139</v>
      </c>
    </row>
    <row r="952" spans="2:65" s="1" customFormat="1" ht="22.5" customHeight="1">
      <c r="B952" s="41"/>
      <c r="C952" s="193" t="s">
        <v>832</v>
      </c>
      <c r="D952" s="193" t="s">
        <v>141</v>
      </c>
      <c r="E952" s="194" t="s">
        <v>833</v>
      </c>
      <c r="F952" s="195" t="s">
        <v>834</v>
      </c>
      <c r="G952" s="196" t="s">
        <v>144</v>
      </c>
      <c r="H952" s="197">
        <v>8</v>
      </c>
      <c r="I952" s="198"/>
      <c r="J952" s="199">
        <f>ROUND(I952*H952,2)</f>
        <v>0</v>
      </c>
      <c r="K952" s="195" t="s">
        <v>21</v>
      </c>
      <c r="L952" s="61"/>
      <c r="M952" s="200" t="s">
        <v>21</v>
      </c>
      <c r="N952" s="201" t="s">
        <v>46</v>
      </c>
      <c r="O952" s="42"/>
      <c r="P952" s="202">
        <f>O952*H952</f>
        <v>0</v>
      </c>
      <c r="Q952" s="202">
        <v>0</v>
      </c>
      <c r="R952" s="202">
        <f>Q952*H952</f>
        <v>0</v>
      </c>
      <c r="S952" s="202">
        <v>5.8399999999999997E-3</v>
      </c>
      <c r="T952" s="203">
        <f>S952*H952</f>
        <v>4.6719999999999998E-2</v>
      </c>
      <c r="AR952" s="24" t="s">
        <v>228</v>
      </c>
      <c r="AT952" s="24" t="s">
        <v>141</v>
      </c>
      <c r="AU952" s="24" t="s">
        <v>146</v>
      </c>
      <c r="AY952" s="24" t="s">
        <v>139</v>
      </c>
      <c r="BE952" s="204">
        <f>IF(N952="základní",J952,0)</f>
        <v>0</v>
      </c>
      <c r="BF952" s="204">
        <f>IF(N952="snížená",J952,0)</f>
        <v>0</v>
      </c>
      <c r="BG952" s="204">
        <f>IF(N952="zákl. přenesená",J952,0)</f>
        <v>0</v>
      </c>
      <c r="BH952" s="204">
        <f>IF(N952="sníž. přenesená",J952,0)</f>
        <v>0</v>
      </c>
      <c r="BI952" s="204">
        <f>IF(N952="nulová",J952,0)</f>
        <v>0</v>
      </c>
      <c r="BJ952" s="24" t="s">
        <v>146</v>
      </c>
      <c r="BK952" s="204">
        <f>ROUND(I952*H952,2)</f>
        <v>0</v>
      </c>
      <c r="BL952" s="24" t="s">
        <v>228</v>
      </c>
      <c r="BM952" s="24" t="s">
        <v>835</v>
      </c>
    </row>
    <row r="953" spans="2:65" s="13" customFormat="1" ht="13.5">
      <c r="B953" s="242"/>
      <c r="C953" s="243"/>
      <c r="D953" s="227" t="s">
        <v>148</v>
      </c>
      <c r="E953" s="244" t="s">
        <v>21</v>
      </c>
      <c r="F953" s="245" t="s">
        <v>836</v>
      </c>
      <c r="G953" s="243"/>
      <c r="H953" s="246" t="s">
        <v>21</v>
      </c>
      <c r="I953" s="247"/>
      <c r="J953" s="243"/>
      <c r="K953" s="243"/>
      <c r="L953" s="248"/>
      <c r="M953" s="249"/>
      <c r="N953" s="250"/>
      <c r="O953" s="250"/>
      <c r="P953" s="250"/>
      <c r="Q953" s="250"/>
      <c r="R953" s="250"/>
      <c r="S953" s="250"/>
      <c r="T953" s="251"/>
      <c r="AT953" s="252" t="s">
        <v>148</v>
      </c>
      <c r="AU953" s="252" t="s">
        <v>146</v>
      </c>
      <c r="AV953" s="13" t="s">
        <v>82</v>
      </c>
      <c r="AW953" s="13" t="s">
        <v>37</v>
      </c>
      <c r="AX953" s="13" t="s">
        <v>74</v>
      </c>
      <c r="AY953" s="252" t="s">
        <v>139</v>
      </c>
    </row>
    <row r="954" spans="2:65" s="11" customFormat="1" ht="13.5">
      <c r="B954" s="205"/>
      <c r="C954" s="206"/>
      <c r="D954" s="207" t="s">
        <v>148</v>
      </c>
      <c r="E954" s="208" t="s">
        <v>21</v>
      </c>
      <c r="F954" s="209" t="s">
        <v>837</v>
      </c>
      <c r="G954" s="206"/>
      <c r="H954" s="210">
        <v>8</v>
      </c>
      <c r="I954" s="211"/>
      <c r="J954" s="206"/>
      <c r="K954" s="206"/>
      <c r="L954" s="212"/>
      <c r="M954" s="213"/>
      <c r="N954" s="214"/>
      <c r="O954" s="214"/>
      <c r="P954" s="214"/>
      <c r="Q954" s="214"/>
      <c r="R954" s="214"/>
      <c r="S954" s="214"/>
      <c r="T954" s="215"/>
      <c r="AT954" s="216" t="s">
        <v>148</v>
      </c>
      <c r="AU954" s="216" t="s">
        <v>146</v>
      </c>
      <c r="AV954" s="11" t="s">
        <v>146</v>
      </c>
      <c r="AW954" s="11" t="s">
        <v>37</v>
      </c>
      <c r="AX954" s="11" t="s">
        <v>82</v>
      </c>
      <c r="AY954" s="216" t="s">
        <v>139</v>
      </c>
    </row>
    <row r="955" spans="2:65" s="1" customFormat="1" ht="31.5" customHeight="1">
      <c r="B955" s="41"/>
      <c r="C955" s="193" t="s">
        <v>838</v>
      </c>
      <c r="D955" s="193" t="s">
        <v>141</v>
      </c>
      <c r="E955" s="194" t="s">
        <v>839</v>
      </c>
      <c r="F955" s="195" t="s">
        <v>840</v>
      </c>
      <c r="G955" s="196" t="s">
        <v>400</v>
      </c>
      <c r="H955" s="197">
        <v>16</v>
      </c>
      <c r="I955" s="198"/>
      <c r="J955" s="199">
        <f>ROUND(I955*H955,2)</f>
        <v>0</v>
      </c>
      <c r="K955" s="195" t="s">
        <v>21</v>
      </c>
      <c r="L955" s="61"/>
      <c r="M955" s="200" t="s">
        <v>21</v>
      </c>
      <c r="N955" s="201" t="s">
        <v>46</v>
      </c>
      <c r="O955" s="42"/>
      <c r="P955" s="202">
        <f>O955*H955</f>
        <v>0</v>
      </c>
      <c r="Q955" s="202">
        <v>0</v>
      </c>
      <c r="R955" s="202">
        <f>Q955*H955</f>
        <v>0</v>
      </c>
      <c r="S955" s="202">
        <v>1.8799999999999999E-3</v>
      </c>
      <c r="T955" s="203">
        <f>S955*H955</f>
        <v>3.0079999999999999E-2</v>
      </c>
      <c r="AR955" s="24" t="s">
        <v>228</v>
      </c>
      <c r="AT955" s="24" t="s">
        <v>141</v>
      </c>
      <c r="AU955" s="24" t="s">
        <v>146</v>
      </c>
      <c r="AY955" s="24" t="s">
        <v>139</v>
      </c>
      <c r="BE955" s="204">
        <f>IF(N955="základní",J955,0)</f>
        <v>0</v>
      </c>
      <c r="BF955" s="204">
        <f>IF(N955="snížená",J955,0)</f>
        <v>0</v>
      </c>
      <c r="BG955" s="204">
        <f>IF(N955="zákl. přenesená",J955,0)</f>
        <v>0</v>
      </c>
      <c r="BH955" s="204">
        <f>IF(N955="sníž. přenesená",J955,0)</f>
        <v>0</v>
      </c>
      <c r="BI955" s="204">
        <f>IF(N955="nulová",J955,0)</f>
        <v>0</v>
      </c>
      <c r="BJ955" s="24" t="s">
        <v>146</v>
      </c>
      <c r="BK955" s="204">
        <f>ROUND(I955*H955,2)</f>
        <v>0</v>
      </c>
      <c r="BL955" s="24" t="s">
        <v>228</v>
      </c>
      <c r="BM955" s="24" t="s">
        <v>841</v>
      </c>
    </row>
    <row r="956" spans="2:65" s="1" customFormat="1" ht="22.5" customHeight="1">
      <c r="B956" s="41"/>
      <c r="C956" s="193" t="s">
        <v>842</v>
      </c>
      <c r="D956" s="193" t="s">
        <v>141</v>
      </c>
      <c r="E956" s="194" t="s">
        <v>843</v>
      </c>
      <c r="F956" s="195" t="s">
        <v>844</v>
      </c>
      <c r="G956" s="196" t="s">
        <v>192</v>
      </c>
      <c r="H956" s="197">
        <v>58</v>
      </c>
      <c r="I956" s="198"/>
      <c r="J956" s="199">
        <f>ROUND(I956*H956,2)</f>
        <v>0</v>
      </c>
      <c r="K956" s="195" t="s">
        <v>21</v>
      </c>
      <c r="L956" s="61"/>
      <c r="M956" s="200" t="s">
        <v>21</v>
      </c>
      <c r="N956" s="201" t="s">
        <v>46</v>
      </c>
      <c r="O956" s="42"/>
      <c r="P956" s="202">
        <f>O956*H956</f>
        <v>0</v>
      </c>
      <c r="Q956" s="202">
        <v>0</v>
      </c>
      <c r="R956" s="202">
        <f>Q956*H956</f>
        <v>0</v>
      </c>
      <c r="S956" s="202">
        <v>2.5999999999999999E-3</v>
      </c>
      <c r="T956" s="203">
        <f>S956*H956</f>
        <v>0.15079999999999999</v>
      </c>
      <c r="AR956" s="24" t="s">
        <v>228</v>
      </c>
      <c r="AT956" s="24" t="s">
        <v>141</v>
      </c>
      <c r="AU956" s="24" t="s">
        <v>146</v>
      </c>
      <c r="AY956" s="24" t="s">
        <v>139</v>
      </c>
      <c r="BE956" s="204">
        <f>IF(N956="základní",J956,0)</f>
        <v>0</v>
      </c>
      <c r="BF956" s="204">
        <f>IF(N956="snížená",J956,0)</f>
        <v>0</v>
      </c>
      <c r="BG956" s="204">
        <f>IF(N956="zákl. přenesená",J956,0)</f>
        <v>0</v>
      </c>
      <c r="BH956" s="204">
        <f>IF(N956="sníž. přenesená",J956,0)</f>
        <v>0</v>
      </c>
      <c r="BI956" s="204">
        <f>IF(N956="nulová",J956,0)</f>
        <v>0</v>
      </c>
      <c r="BJ956" s="24" t="s">
        <v>146</v>
      </c>
      <c r="BK956" s="204">
        <f>ROUND(I956*H956,2)</f>
        <v>0</v>
      </c>
      <c r="BL956" s="24" t="s">
        <v>228</v>
      </c>
      <c r="BM956" s="24" t="s">
        <v>845</v>
      </c>
    </row>
    <row r="957" spans="2:65" s="13" customFormat="1" ht="13.5">
      <c r="B957" s="242"/>
      <c r="C957" s="243"/>
      <c r="D957" s="227" t="s">
        <v>148</v>
      </c>
      <c r="E957" s="244" t="s">
        <v>21</v>
      </c>
      <c r="F957" s="245" t="s">
        <v>846</v>
      </c>
      <c r="G957" s="243"/>
      <c r="H957" s="246" t="s">
        <v>21</v>
      </c>
      <c r="I957" s="247"/>
      <c r="J957" s="243"/>
      <c r="K957" s="243"/>
      <c r="L957" s="248"/>
      <c r="M957" s="249"/>
      <c r="N957" s="250"/>
      <c r="O957" s="250"/>
      <c r="P957" s="250"/>
      <c r="Q957" s="250"/>
      <c r="R957" s="250"/>
      <c r="S957" s="250"/>
      <c r="T957" s="251"/>
      <c r="AT957" s="252" t="s">
        <v>148</v>
      </c>
      <c r="AU957" s="252" t="s">
        <v>146</v>
      </c>
      <c r="AV957" s="13" t="s">
        <v>82</v>
      </c>
      <c r="AW957" s="13" t="s">
        <v>37</v>
      </c>
      <c r="AX957" s="13" t="s">
        <v>74</v>
      </c>
      <c r="AY957" s="252" t="s">
        <v>139</v>
      </c>
    </row>
    <row r="958" spans="2:65" s="11" customFormat="1" ht="13.5">
      <c r="B958" s="205"/>
      <c r="C958" s="206"/>
      <c r="D958" s="207" t="s">
        <v>148</v>
      </c>
      <c r="E958" s="208" t="s">
        <v>21</v>
      </c>
      <c r="F958" s="209" t="s">
        <v>829</v>
      </c>
      <c r="G958" s="206"/>
      <c r="H958" s="210">
        <v>58</v>
      </c>
      <c r="I958" s="211"/>
      <c r="J958" s="206"/>
      <c r="K958" s="206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148</v>
      </c>
      <c r="AU958" s="216" t="s">
        <v>146</v>
      </c>
      <c r="AV958" s="11" t="s">
        <v>146</v>
      </c>
      <c r="AW958" s="11" t="s">
        <v>37</v>
      </c>
      <c r="AX958" s="11" t="s">
        <v>82</v>
      </c>
      <c r="AY958" s="216" t="s">
        <v>139</v>
      </c>
    </row>
    <row r="959" spans="2:65" s="1" customFormat="1" ht="22.5" customHeight="1">
      <c r="B959" s="41"/>
      <c r="C959" s="193" t="s">
        <v>847</v>
      </c>
      <c r="D959" s="193" t="s">
        <v>141</v>
      </c>
      <c r="E959" s="194" t="s">
        <v>848</v>
      </c>
      <c r="F959" s="195" t="s">
        <v>849</v>
      </c>
      <c r="G959" s="196" t="s">
        <v>192</v>
      </c>
      <c r="H959" s="197">
        <v>60</v>
      </c>
      <c r="I959" s="198"/>
      <c r="J959" s="199">
        <f>ROUND(I959*H959,2)</f>
        <v>0</v>
      </c>
      <c r="K959" s="195" t="s">
        <v>21</v>
      </c>
      <c r="L959" s="61"/>
      <c r="M959" s="200" t="s">
        <v>21</v>
      </c>
      <c r="N959" s="201" t="s">
        <v>46</v>
      </c>
      <c r="O959" s="42"/>
      <c r="P959" s="202">
        <f>O959*H959</f>
        <v>0</v>
      </c>
      <c r="Q959" s="202">
        <v>0</v>
      </c>
      <c r="R959" s="202">
        <f>Q959*H959</f>
        <v>0</v>
      </c>
      <c r="S959" s="202">
        <v>3.9399999999999999E-3</v>
      </c>
      <c r="T959" s="203">
        <f>S959*H959</f>
        <v>0.2364</v>
      </c>
      <c r="AR959" s="24" t="s">
        <v>228</v>
      </c>
      <c r="AT959" s="24" t="s">
        <v>141</v>
      </c>
      <c r="AU959" s="24" t="s">
        <v>146</v>
      </c>
      <c r="AY959" s="24" t="s">
        <v>139</v>
      </c>
      <c r="BE959" s="204">
        <f>IF(N959="základní",J959,0)</f>
        <v>0</v>
      </c>
      <c r="BF959" s="204">
        <f>IF(N959="snížená",J959,0)</f>
        <v>0</v>
      </c>
      <c r="BG959" s="204">
        <f>IF(N959="zákl. přenesená",J959,0)</f>
        <v>0</v>
      </c>
      <c r="BH959" s="204">
        <f>IF(N959="sníž. přenesená",J959,0)</f>
        <v>0</v>
      </c>
      <c r="BI959" s="204">
        <f>IF(N959="nulová",J959,0)</f>
        <v>0</v>
      </c>
      <c r="BJ959" s="24" t="s">
        <v>146</v>
      </c>
      <c r="BK959" s="204">
        <f>ROUND(I959*H959,2)</f>
        <v>0</v>
      </c>
      <c r="BL959" s="24" t="s">
        <v>228</v>
      </c>
      <c r="BM959" s="24" t="s">
        <v>850</v>
      </c>
    </row>
    <row r="960" spans="2:65" s="13" customFormat="1" ht="13.5">
      <c r="B960" s="242"/>
      <c r="C960" s="243"/>
      <c r="D960" s="227" t="s">
        <v>148</v>
      </c>
      <c r="E960" s="244" t="s">
        <v>21</v>
      </c>
      <c r="F960" s="245" t="s">
        <v>851</v>
      </c>
      <c r="G960" s="243"/>
      <c r="H960" s="246" t="s">
        <v>21</v>
      </c>
      <c r="I960" s="247"/>
      <c r="J960" s="243"/>
      <c r="K960" s="243"/>
      <c r="L960" s="248"/>
      <c r="M960" s="249"/>
      <c r="N960" s="250"/>
      <c r="O960" s="250"/>
      <c r="P960" s="250"/>
      <c r="Q960" s="250"/>
      <c r="R960" s="250"/>
      <c r="S960" s="250"/>
      <c r="T960" s="251"/>
      <c r="AT960" s="252" t="s">
        <v>148</v>
      </c>
      <c r="AU960" s="252" t="s">
        <v>146</v>
      </c>
      <c r="AV960" s="13" t="s">
        <v>82</v>
      </c>
      <c r="AW960" s="13" t="s">
        <v>37</v>
      </c>
      <c r="AX960" s="13" t="s">
        <v>74</v>
      </c>
      <c r="AY960" s="252" t="s">
        <v>139</v>
      </c>
    </row>
    <row r="961" spans="2:65" s="11" customFormat="1" ht="13.5">
      <c r="B961" s="205"/>
      <c r="C961" s="206"/>
      <c r="D961" s="207" t="s">
        <v>148</v>
      </c>
      <c r="E961" s="208" t="s">
        <v>21</v>
      </c>
      <c r="F961" s="209" t="s">
        <v>852</v>
      </c>
      <c r="G961" s="206"/>
      <c r="H961" s="210">
        <v>60</v>
      </c>
      <c r="I961" s="211"/>
      <c r="J961" s="206"/>
      <c r="K961" s="206"/>
      <c r="L961" s="212"/>
      <c r="M961" s="213"/>
      <c r="N961" s="214"/>
      <c r="O961" s="214"/>
      <c r="P961" s="214"/>
      <c r="Q961" s="214"/>
      <c r="R961" s="214"/>
      <c r="S961" s="214"/>
      <c r="T961" s="215"/>
      <c r="AT961" s="216" t="s">
        <v>148</v>
      </c>
      <c r="AU961" s="216" t="s">
        <v>146</v>
      </c>
      <c r="AV961" s="11" t="s">
        <v>146</v>
      </c>
      <c r="AW961" s="11" t="s">
        <v>37</v>
      </c>
      <c r="AX961" s="11" t="s">
        <v>82</v>
      </c>
      <c r="AY961" s="216" t="s">
        <v>139</v>
      </c>
    </row>
    <row r="962" spans="2:65" s="1" customFormat="1" ht="31.5" customHeight="1">
      <c r="B962" s="41"/>
      <c r="C962" s="193" t="s">
        <v>853</v>
      </c>
      <c r="D962" s="193" t="s">
        <v>141</v>
      </c>
      <c r="E962" s="194" t="s">
        <v>854</v>
      </c>
      <c r="F962" s="195" t="s">
        <v>855</v>
      </c>
      <c r="G962" s="196" t="s">
        <v>144</v>
      </c>
      <c r="H962" s="197">
        <v>5.66</v>
      </c>
      <c r="I962" s="198"/>
      <c r="J962" s="199">
        <f>ROUND(I962*H962,2)</f>
        <v>0</v>
      </c>
      <c r="K962" s="195" t="s">
        <v>21</v>
      </c>
      <c r="L962" s="61"/>
      <c r="M962" s="200" t="s">
        <v>21</v>
      </c>
      <c r="N962" s="201" t="s">
        <v>46</v>
      </c>
      <c r="O962" s="42"/>
      <c r="P962" s="202">
        <f>O962*H962</f>
        <v>0</v>
      </c>
      <c r="Q962" s="202">
        <v>7.6E-3</v>
      </c>
      <c r="R962" s="202">
        <f>Q962*H962</f>
        <v>4.3015999999999999E-2</v>
      </c>
      <c r="S962" s="202">
        <v>0</v>
      </c>
      <c r="T962" s="203">
        <f>S962*H962</f>
        <v>0</v>
      </c>
      <c r="AR962" s="24" t="s">
        <v>228</v>
      </c>
      <c r="AT962" s="24" t="s">
        <v>141</v>
      </c>
      <c r="AU962" s="24" t="s">
        <v>146</v>
      </c>
      <c r="AY962" s="24" t="s">
        <v>139</v>
      </c>
      <c r="BE962" s="204">
        <f>IF(N962="základní",J962,0)</f>
        <v>0</v>
      </c>
      <c r="BF962" s="204">
        <f>IF(N962="snížená",J962,0)</f>
        <v>0</v>
      </c>
      <c r="BG962" s="204">
        <f>IF(N962="zákl. přenesená",J962,0)</f>
        <v>0</v>
      </c>
      <c r="BH962" s="204">
        <f>IF(N962="sníž. přenesená",J962,0)</f>
        <v>0</v>
      </c>
      <c r="BI962" s="204">
        <f>IF(N962="nulová",J962,0)</f>
        <v>0</v>
      </c>
      <c r="BJ962" s="24" t="s">
        <v>146</v>
      </c>
      <c r="BK962" s="204">
        <f>ROUND(I962*H962,2)</f>
        <v>0</v>
      </c>
      <c r="BL962" s="24" t="s">
        <v>228</v>
      </c>
      <c r="BM962" s="24" t="s">
        <v>856</v>
      </c>
    </row>
    <row r="963" spans="2:65" s="13" customFormat="1" ht="13.5">
      <c r="B963" s="242"/>
      <c r="C963" s="243"/>
      <c r="D963" s="227" t="s">
        <v>148</v>
      </c>
      <c r="E963" s="244" t="s">
        <v>21</v>
      </c>
      <c r="F963" s="245" t="s">
        <v>857</v>
      </c>
      <c r="G963" s="243"/>
      <c r="H963" s="246" t="s">
        <v>21</v>
      </c>
      <c r="I963" s="247"/>
      <c r="J963" s="243"/>
      <c r="K963" s="243"/>
      <c r="L963" s="248"/>
      <c r="M963" s="249"/>
      <c r="N963" s="250"/>
      <c r="O963" s="250"/>
      <c r="P963" s="250"/>
      <c r="Q963" s="250"/>
      <c r="R963" s="250"/>
      <c r="S963" s="250"/>
      <c r="T963" s="251"/>
      <c r="AT963" s="252" t="s">
        <v>148</v>
      </c>
      <c r="AU963" s="252" t="s">
        <v>146</v>
      </c>
      <c r="AV963" s="13" t="s">
        <v>82</v>
      </c>
      <c r="AW963" s="13" t="s">
        <v>37</v>
      </c>
      <c r="AX963" s="13" t="s">
        <v>74</v>
      </c>
      <c r="AY963" s="252" t="s">
        <v>139</v>
      </c>
    </row>
    <row r="964" spans="2:65" s="11" customFormat="1" ht="13.5">
      <c r="B964" s="205"/>
      <c r="C964" s="206"/>
      <c r="D964" s="227" t="s">
        <v>148</v>
      </c>
      <c r="E964" s="228" t="s">
        <v>21</v>
      </c>
      <c r="F964" s="229" t="s">
        <v>785</v>
      </c>
      <c r="G964" s="206"/>
      <c r="H964" s="230">
        <v>1.04</v>
      </c>
      <c r="I964" s="211"/>
      <c r="J964" s="206"/>
      <c r="K964" s="206"/>
      <c r="L964" s="212"/>
      <c r="M964" s="213"/>
      <c r="N964" s="214"/>
      <c r="O964" s="214"/>
      <c r="P964" s="214"/>
      <c r="Q964" s="214"/>
      <c r="R964" s="214"/>
      <c r="S964" s="214"/>
      <c r="T964" s="215"/>
      <c r="AT964" s="216" t="s">
        <v>148</v>
      </c>
      <c r="AU964" s="216" t="s">
        <v>146</v>
      </c>
      <c r="AV964" s="11" t="s">
        <v>146</v>
      </c>
      <c r="AW964" s="11" t="s">
        <v>37</v>
      </c>
      <c r="AX964" s="11" t="s">
        <v>74</v>
      </c>
      <c r="AY964" s="216" t="s">
        <v>139</v>
      </c>
    </row>
    <row r="965" spans="2:65" s="13" customFormat="1" ht="13.5">
      <c r="B965" s="242"/>
      <c r="C965" s="243"/>
      <c r="D965" s="227" t="s">
        <v>148</v>
      </c>
      <c r="E965" s="244" t="s">
        <v>21</v>
      </c>
      <c r="F965" s="245" t="s">
        <v>858</v>
      </c>
      <c r="G965" s="243"/>
      <c r="H965" s="246" t="s">
        <v>21</v>
      </c>
      <c r="I965" s="247"/>
      <c r="J965" s="243"/>
      <c r="K965" s="243"/>
      <c r="L965" s="248"/>
      <c r="M965" s="249"/>
      <c r="N965" s="250"/>
      <c r="O965" s="250"/>
      <c r="P965" s="250"/>
      <c r="Q965" s="250"/>
      <c r="R965" s="250"/>
      <c r="S965" s="250"/>
      <c r="T965" s="251"/>
      <c r="AT965" s="252" t="s">
        <v>148</v>
      </c>
      <c r="AU965" s="252" t="s">
        <v>146</v>
      </c>
      <c r="AV965" s="13" t="s">
        <v>82</v>
      </c>
      <c r="AW965" s="13" t="s">
        <v>37</v>
      </c>
      <c r="AX965" s="13" t="s">
        <v>74</v>
      </c>
      <c r="AY965" s="252" t="s">
        <v>139</v>
      </c>
    </row>
    <row r="966" spans="2:65" s="11" customFormat="1" ht="13.5">
      <c r="B966" s="205"/>
      <c r="C966" s="206"/>
      <c r="D966" s="227" t="s">
        <v>148</v>
      </c>
      <c r="E966" s="228" t="s">
        <v>21</v>
      </c>
      <c r="F966" s="229" t="s">
        <v>787</v>
      </c>
      <c r="G966" s="206"/>
      <c r="H966" s="230">
        <v>4.62</v>
      </c>
      <c r="I966" s="211"/>
      <c r="J966" s="206"/>
      <c r="K966" s="206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148</v>
      </c>
      <c r="AU966" s="216" t="s">
        <v>146</v>
      </c>
      <c r="AV966" s="11" t="s">
        <v>146</v>
      </c>
      <c r="AW966" s="11" t="s">
        <v>37</v>
      </c>
      <c r="AX966" s="11" t="s">
        <v>74</v>
      </c>
      <c r="AY966" s="216" t="s">
        <v>139</v>
      </c>
    </row>
    <row r="967" spans="2:65" s="12" customFormat="1" ht="13.5">
      <c r="B967" s="231"/>
      <c r="C967" s="232"/>
      <c r="D967" s="207" t="s">
        <v>148</v>
      </c>
      <c r="E967" s="233" t="s">
        <v>21</v>
      </c>
      <c r="F967" s="234" t="s">
        <v>224</v>
      </c>
      <c r="G967" s="232"/>
      <c r="H967" s="235">
        <v>5.66</v>
      </c>
      <c r="I967" s="236"/>
      <c r="J967" s="232"/>
      <c r="K967" s="232"/>
      <c r="L967" s="237"/>
      <c r="M967" s="238"/>
      <c r="N967" s="239"/>
      <c r="O967" s="239"/>
      <c r="P967" s="239"/>
      <c r="Q967" s="239"/>
      <c r="R967" s="239"/>
      <c r="S967" s="239"/>
      <c r="T967" s="240"/>
      <c r="AT967" s="241" t="s">
        <v>148</v>
      </c>
      <c r="AU967" s="241" t="s">
        <v>146</v>
      </c>
      <c r="AV967" s="12" t="s">
        <v>145</v>
      </c>
      <c r="AW967" s="12" t="s">
        <v>37</v>
      </c>
      <c r="AX967" s="12" t="s">
        <v>82</v>
      </c>
      <c r="AY967" s="241" t="s">
        <v>139</v>
      </c>
    </row>
    <row r="968" spans="2:65" s="1" customFormat="1" ht="22.5" customHeight="1">
      <c r="B968" s="41"/>
      <c r="C968" s="193" t="s">
        <v>859</v>
      </c>
      <c r="D968" s="193" t="s">
        <v>141</v>
      </c>
      <c r="E968" s="194" t="s">
        <v>860</v>
      </c>
      <c r="F968" s="195" t="s">
        <v>861</v>
      </c>
      <c r="G968" s="196" t="s">
        <v>192</v>
      </c>
      <c r="H968" s="197">
        <v>58</v>
      </c>
      <c r="I968" s="198"/>
      <c r="J968" s="199">
        <f>ROUND(I968*H968,2)</f>
        <v>0</v>
      </c>
      <c r="K968" s="195" t="s">
        <v>21</v>
      </c>
      <c r="L968" s="61"/>
      <c r="M968" s="200" t="s">
        <v>21</v>
      </c>
      <c r="N968" s="201" t="s">
        <v>46</v>
      </c>
      <c r="O968" s="42"/>
      <c r="P968" s="202">
        <f>O968*H968</f>
        <v>0</v>
      </c>
      <c r="Q968" s="202">
        <v>2.2699999999999999E-3</v>
      </c>
      <c r="R968" s="202">
        <f>Q968*H968</f>
        <v>0.13166</v>
      </c>
      <c r="S968" s="202">
        <v>0</v>
      </c>
      <c r="T968" s="203">
        <f>S968*H968</f>
        <v>0</v>
      </c>
      <c r="AR968" s="24" t="s">
        <v>228</v>
      </c>
      <c r="AT968" s="24" t="s">
        <v>141</v>
      </c>
      <c r="AU968" s="24" t="s">
        <v>146</v>
      </c>
      <c r="AY968" s="24" t="s">
        <v>139</v>
      </c>
      <c r="BE968" s="204">
        <f>IF(N968="základní",J968,0)</f>
        <v>0</v>
      </c>
      <c r="BF968" s="204">
        <f>IF(N968="snížená",J968,0)</f>
        <v>0</v>
      </c>
      <c r="BG968" s="204">
        <f>IF(N968="zákl. přenesená",J968,0)</f>
        <v>0</v>
      </c>
      <c r="BH968" s="204">
        <f>IF(N968="sníž. přenesená",J968,0)</f>
        <v>0</v>
      </c>
      <c r="BI968" s="204">
        <f>IF(N968="nulová",J968,0)</f>
        <v>0</v>
      </c>
      <c r="BJ968" s="24" t="s">
        <v>146</v>
      </c>
      <c r="BK968" s="204">
        <f>ROUND(I968*H968,2)</f>
        <v>0</v>
      </c>
      <c r="BL968" s="24" t="s">
        <v>228</v>
      </c>
      <c r="BM968" s="24" t="s">
        <v>862</v>
      </c>
    </row>
    <row r="969" spans="2:65" s="13" customFormat="1" ht="13.5">
      <c r="B969" s="242"/>
      <c r="C969" s="243"/>
      <c r="D969" s="227" t="s">
        <v>148</v>
      </c>
      <c r="E969" s="244" t="s">
        <v>21</v>
      </c>
      <c r="F969" s="245" t="s">
        <v>863</v>
      </c>
      <c r="G969" s="243"/>
      <c r="H969" s="246" t="s">
        <v>21</v>
      </c>
      <c r="I969" s="247"/>
      <c r="J969" s="243"/>
      <c r="K969" s="243"/>
      <c r="L969" s="248"/>
      <c r="M969" s="249"/>
      <c r="N969" s="250"/>
      <c r="O969" s="250"/>
      <c r="P969" s="250"/>
      <c r="Q969" s="250"/>
      <c r="R969" s="250"/>
      <c r="S969" s="250"/>
      <c r="T969" s="251"/>
      <c r="AT969" s="252" t="s">
        <v>148</v>
      </c>
      <c r="AU969" s="252" t="s">
        <v>146</v>
      </c>
      <c r="AV969" s="13" t="s">
        <v>82</v>
      </c>
      <c r="AW969" s="13" t="s">
        <v>37</v>
      </c>
      <c r="AX969" s="13" t="s">
        <v>74</v>
      </c>
      <c r="AY969" s="252" t="s">
        <v>139</v>
      </c>
    </row>
    <row r="970" spans="2:65" s="11" customFormat="1" ht="13.5">
      <c r="B970" s="205"/>
      <c r="C970" s="206"/>
      <c r="D970" s="207" t="s">
        <v>148</v>
      </c>
      <c r="E970" s="208" t="s">
        <v>21</v>
      </c>
      <c r="F970" s="209" t="s">
        <v>829</v>
      </c>
      <c r="G970" s="206"/>
      <c r="H970" s="210">
        <v>58</v>
      </c>
      <c r="I970" s="211"/>
      <c r="J970" s="206"/>
      <c r="K970" s="206"/>
      <c r="L970" s="212"/>
      <c r="M970" s="213"/>
      <c r="N970" s="214"/>
      <c r="O970" s="214"/>
      <c r="P970" s="214"/>
      <c r="Q970" s="214"/>
      <c r="R970" s="214"/>
      <c r="S970" s="214"/>
      <c r="T970" s="215"/>
      <c r="AT970" s="216" t="s">
        <v>148</v>
      </c>
      <c r="AU970" s="216" t="s">
        <v>146</v>
      </c>
      <c r="AV970" s="11" t="s">
        <v>146</v>
      </c>
      <c r="AW970" s="11" t="s">
        <v>37</v>
      </c>
      <c r="AX970" s="11" t="s">
        <v>82</v>
      </c>
      <c r="AY970" s="216" t="s">
        <v>139</v>
      </c>
    </row>
    <row r="971" spans="2:65" s="1" customFormat="1" ht="31.5" customHeight="1">
      <c r="B971" s="41"/>
      <c r="C971" s="193" t="s">
        <v>864</v>
      </c>
      <c r="D971" s="193" t="s">
        <v>141</v>
      </c>
      <c r="E971" s="194" t="s">
        <v>865</v>
      </c>
      <c r="F971" s="195" t="s">
        <v>866</v>
      </c>
      <c r="G971" s="196" t="s">
        <v>192</v>
      </c>
      <c r="H971" s="197">
        <v>14</v>
      </c>
      <c r="I971" s="198"/>
      <c r="J971" s="199">
        <f>ROUND(I971*H971,2)</f>
        <v>0</v>
      </c>
      <c r="K971" s="195" t="s">
        <v>21</v>
      </c>
      <c r="L971" s="61"/>
      <c r="M971" s="200" t="s">
        <v>21</v>
      </c>
      <c r="N971" s="201" t="s">
        <v>46</v>
      </c>
      <c r="O971" s="42"/>
      <c r="P971" s="202">
        <f>O971*H971</f>
        <v>0</v>
      </c>
      <c r="Q971" s="202">
        <v>5.6499999999999996E-3</v>
      </c>
      <c r="R971" s="202">
        <f>Q971*H971</f>
        <v>7.909999999999999E-2</v>
      </c>
      <c r="S971" s="202">
        <v>0</v>
      </c>
      <c r="T971" s="203">
        <f>S971*H971</f>
        <v>0</v>
      </c>
      <c r="AR971" s="24" t="s">
        <v>228</v>
      </c>
      <c r="AT971" s="24" t="s">
        <v>141</v>
      </c>
      <c r="AU971" s="24" t="s">
        <v>146</v>
      </c>
      <c r="AY971" s="24" t="s">
        <v>139</v>
      </c>
      <c r="BE971" s="204">
        <f>IF(N971="základní",J971,0)</f>
        <v>0</v>
      </c>
      <c r="BF971" s="204">
        <f>IF(N971="snížená",J971,0)</f>
        <v>0</v>
      </c>
      <c r="BG971" s="204">
        <f>IF(N971="zákl. přenesená",J971,0)</f>
        <v>0</v>
      </c>
      <c r="BH971" s="204">
        <f>IF(N971="sníž. přenesená",J971,0)</f>
        <v>0</v>
      </c>
      <c r="BI971" s="204">
        <f>IF(N971="nulová",J971,0)</f>
        <v>0</v>
      </c>
      <c r="BJ971" s="24" t="s">
        <v>146</v>
      </c>
      <c r="BK971" s="204">
        <f>ROUND(I971*H971,2)</f>
        <v>0</v>
      </c>
      <c r="BL971" s="24" t="s">
        <v>228</v>
      </c>
      <c r="BM971" s="24" t="s">
        <v>867</v>
      </c>
    </row>
    <row r="972" spans="2:65" s="13" customFormat="1" ht="13.5">
      <c r="B972" s="242"/>
      <c r="C972" s="243"/>
      <c r="D972" s="227" t="s">
        <v>148</v>
      </c>
      <c r="E972" s="244" t="s">
        <v>21</v>
      </c>
      <c r="F972" s="245" t="s">
        <v>868</v>
      </c>
      <c r="G972" s="243"/>
      <c r="H972" s="246" t="s">
        <v>21</v>
      </c>
      <c r="I972" s="247"/>
      <c r="J972" s="243"/>
      <c r="K972" s="243"/>
      <c r="L972" s="248"/>
      <c r="M972" s="249"/>
      <c r="N972" s="250"/>
      <c r="O972" s="250"/>
      <c r="P972" s="250"/>
      <c r="Q972" s="250"/>
      <c r="R972" s="250"/>
      <c r="S972" s="250"/>
      <c r="T972" s="251"/>
      <c r="AT972" s="252" t="s">
        <v>148</v>
      </c>
      <c r="AU972" s="252" t="s">
        <v>146</v>
      </c>
      <c r="AV972" s="13" t="s">
        <v>82</v>
      </c>
      <c r="AW972" s="13" t="s">
        <v>37</v>
      </c>
      <c r="AX972" s="13" t="s">
        <v>74</v>
      </c>
      <c r="AY972" s="252" t="s">
        <v>139</v>
      </c>
    </row>
    <row r="973" spans="2:65" s="11" customFormat="1" ht="13.5">
      <c r="B973" s="205"/>
      <c r="C973" s="206"/>
      <c r="D973" s="207" t="s">
        <v>148</v>
      </c>
      <c r="E973" s="208" t="s">
        <v>21</v>
      </c>
      <c r="F973" s="209" t="s">
        <v>794</v>
      </c>
      <c r="G973" s="206"/>
      <c r="H973" s="210">
        <v>14</v>
      </c>
      <c r="I973" s="211"/>
      <c r="J973" s="206"/>
      <c r="K973" s="206"/>
      <c r="L973" s="212"/>
      <c r="M973" s="213"/>
      <c r="N973" s="214"/>
      <c r="O973" s="214"/>
      <c r="P973" s="214"/>
      <c r="Q973" s="214"/>
      <c r="R973" s="214"/>
      <c r="S973" s="214"/>
      <c r="T973" s="215"/>
      <c r="AT973" s="216" t="s">
        <v>148</v>
      </c>
      <c r="AU973" s="216" t="s">
        <v>146</v>
      </c>
      <c r="AV973" s="11" t="s">
        <v>146</v>
      </c>
      <c r="AW973" s="11" t="s">
        <v>37</v>
      </c>
      <c r="AX973" s="11" t="s">
        <v>82</v>
      </c>
      <c r="AY973" s="216" t="s">
        <v>139</v>
      </c>
    </row>
    <row r="974" spans="2:65" s="1" customFormat="1" ht="31.5" customHeight="1">
      <c r="B974" s="41"/>
      <c r="C974" s="193" t="s">
        <v>869</v>
      </c>
      <c r="D974" s="193" t="s">
        <v>141</v>
      </c>
      <c r="E974" s="194" t="s">
        <v>870</v>
      </c>
      <c r="F974" s="195" t="s">
        <v>871</v>
      </c>
      <c r="G974" s="196" t="s">
        <v>192</v>
      </c>
      <c r="H974" s="197">
        <v>14</v>
      </c>
      <c r="I974" s="198"/>
      <c r="J974" s="199">
        <f>ROUND(I974*H974,2)</f>
        <v>0</v>
      </c>
      <c r="K974" s="195" t="s">
        <v>21</v>
      </c>
      <c r="L974" s="61"/>
      <c r="M974" s="200" t="s">
        <v>21</v>
      </c>
      <c r="N974" s="201" t="s">
        <v>46</v>
      </c>
      <c r="O974" s="42"/>
      <c r="P974" s="202">
        <f>O974*H974</f>
        <v>0</v>
      </c>
      <c r="Q974" s="202">
        <v>7.1199999999999996E-3</v>
      </c>
      <c r="R974" s="202">
        <f>Q974*H974</f>
        <v>9.9679999999999991E-2</v>
      </c>
      <c r="S974" s="202">
        <v>0</v>
      </c>
      <c r="T974" s="203">
        <f>S974*H974</f>
        <v>0</v>
      </c>
      <c r="AR974" s="24" t="s">
        <v>228</v>
      </c>
      <c r="AT974" s="24" t="s">
        <v>141</v>
      </c>
      <c r="AU974" s="24" t="s">
        <v>146</v>
      </c>
      <c r="AY974" s="24" t="s">
        <v>139</v>
      </c>
      <c r="BE974" s="204">
        <f>IF(N974="základní",J974,0)</f>
        <v>0</v>
      </c>
      <c r="BF974" s="204">
        <f>IF(N974="snížená",J974,0)</f>
        <v>0</v>
      </c>
      <c r="BG974" s="204">
        <f>IF(N974="zákl. přenesená",J974,0)</f>
        <v>0</v>
      </c>
      <c r="BH974" s="204">
        <f>IF(N974="sníž. přenesená",J974,0)</f>
        <v>0</v>
      </c>
      <c r="BI974" s="204">
        <f>IF(N974="nulová",J974,0)</f>
        <v>0</v>
      </c>
      <c r="BJ974" s="24" t="s">
        <v>146</v>
      </c>
      <c r="BK974" s="204">
        <f>ROUND(I974*H974,2)</f>
        <v>0</v>
      </c>
      <c r="BL974" s="24" t="s">
        <v>228</v>
      </c>
      <c r="BM974" s="24" t="s">
        <v>872</v>
      </c>
    </row>
    <row r="975" spans="2:65" s="13" customFormat="1" ht="13.5">
      <c r="B975" s="242"/>
      <c r="C975" s="243"/>
      <c r="D975" s="227" t="s">
        <v>148</v>
      </c>
      <c r="E975" s="244" t="s">
        <v>21</v>
      </c>
      <c r="F975" s="245" t="s">
        <v>873</v>
      </c>
      <c r="G975" s="243"/>
      <c r="H975" s="246" t="s">
        <v>21</v>
      </c>
      <c r="I975" s="247"/>
      <c r="J975" s="243"/>
      <c r="K975" s="243"/>
      <c r="L975" s="248"/>
      <c r="M975" s="249"/>
      <c r="N975" s="250"/>
      <c r="O975" s="250"/>
      <c r="P975" s="250"/>
      <c r="Q975" s="250"/>
      <c r="R975" s="250"/>
      <c r="S975" s="250"/>
      <c r="T975" s="251"/>
      <c r="AT975" s="252" t="s">
        <v>148</v>
      </c>
      <c r="AU975" s="252" t="s">
        <v>146</v>
      </c>
      <c r="AV975" s="13" t="s">
        <v>82</v>
      </c>
      <c r="AW975" s="13" t="s">
        <v>37</v>
      </c>
      <c r="AX975" s="13" t="s">
        <v>74</v>
      </c>
      <c r="AY975" s="252" t="s">
        <v>139</v>
      </c>
    </row>
    <row r="976" spans="2:65" s="11" customFormat="1" ht="13.5">
      <c r="B976" s="205"/>
      <c r="C976" s="206"/>
      <c r="D976" s="207" t="s">
        <v>148</v>
      </c>
      <c r="E976" s="208" t="s">
        <v>21</v>
      </c>
      <c r="F976" s="209" t="s">
        <v>794</v>
      </c>
      <c r="G976" s="206"/>
      <c r="H976" s="210">
        <v>14</v>
      </c>
      <c r="I976" s="211"/>
      <c r="J976" s="206"/>
      <c r="K976" s="206"/>
      <c r="L976" s="212"/>
      <c r="M976" s="213"/>
      <c r="N976" s="214"/>
      <c r="O976" s="214"/>
      <c r="P976" s="214"/>
      <c r="Q976" s="214"/>
      <c r="R976" s="214"/>
      <c r="S976" s="214"/>
      <c r="T976" s="215"/>
      <c r="AT976" s="216" t="s">
        <v>148</v>
      </c>
      <c r="AU976" s="216" t="s">
        <v>146</v>
      </c>
      <c r="AV976" s="11" t="s">
        <v>146</v>
      </c>
      <c r="AW976" s="11" t="s">
        <v>37</v>
      </c>
      <c r="AX976" s="11" t="s">
        <v>82</v>
      </c>
      <c r="AY976" s="216" t="s">
        <v>139</v>
      </c>
    </row>
    <row r="977" spans="2:65" s="1" customFormat="1" ht="31.5" customHeight="1">
      <c r="B977" s="41"/>
      <c r="C977" s="193" t="s">
        <v>874</v>
      </c>
      <c r="D977" s="193" t="s">
        <v>141</v>
      </c>
      <c r="E977" s="194" t="s">
        <v>875</v>
      </c>
      <c r="F977" s="195" t="s">
        <v>876</v>
      </c>
      <c r="G977" s="196" t="s">
        <v>144</v>
      </c>
      <c r="H977" s="197">
        <v>19</v>
      </c>
      <c r="I977" s="198"/>
      <c r="J977" s="199">
        <f>ROUND(I977*H977,2)</f>
        <v>0</v>
      </c>
      <c r="K977" s="195" t="s">
        <v>21</v>
      </c>
      <c r="L977" s="61"/>
      <c r="M977" s="200" t="s">
        <v>21</v>
      </c>
      <c r="N977" s="201" t="s">
        <v>46</v>
      </c>
      <c r="O977" s="42"/>
      <c r="P977" s="202">
        <f>O977*H977</f>
        <v>0</v>
      </c>
      <c r="Q977" s="202">
        <v>9.7599999999999996E-3</v>
      </c>
      <c r="R977" s="202">
        <f>Q977*H977</f>
        <v>0.18543999999999999</v>
      </c>
      <c r="S977" s="202">
        <v>0</v>
      </c>
      <c r="T977" s="203">
        <f>S977*H977</f>
        <v>0</v>
      </c>
      <c r="AR977" s="24" t="s">
        <v>228</v>
      </c>
      <c r="AT977" s="24" t="s">
        <v>141</v>
      </c>
      <c r="AU977" s="24" t="s">
        <v>146</v>
      </c>
      <c r="AY977" s="24" t="s">
        <v>139</v>
      </c>
      <c r="BE977" s="204">
        <f>IF(N977="základní",J977,0)</f>
        <v>0</v>
      </c>
      <c r="BF977" s="204">
        <f>IF(N977="snížená",J977,0)</f>
        <v>0</v>
      </c>
      <c r="BG977" s="204">
        <f>IF(N977="zákl. přenesená",J977,0)</f>
        <v>0</v>
      </c>
      <c r="BH977" s="204">
        <f>IF(N977="sníž. přenesená",J977,0)</f>
        <v>0</v>
      </c>
      <c r="BI977" s="204">
        <f>IF(N977="nulová",J977,0)</f>
        <v>0</v>
      </c>
      <c r="BJ977" s="24" t="s">
        <v>146</v>
      </c>
      <c r="BK977" s="204">
        <f>ROUND(I977*H977,2)</f>
        <v>0</v>
      </c>
      <c r="BL977" s="24" t="s">
        <v>228</v>
      </c>
      <c r="BM977" s="24" t="s">
        <v>877</v>
      </c>
    </row>
    <row r="978" spans="2:65" s="13" customFormat="1" ht="13.5">
      <c r="B978" s="242"/>
      <c r="C978" s="243"/>
      <c r="D978" s="227" t="s">
        <v>148</v>
      </c>
      <c r="E978" s="244" t="s">
        <v>21</v>
      </c>
      <c r="F978" s="245" t="s">
        <v>873</v>
      </c>
      <c r="G978" s="243"/>
      <c r="H978" s="246" t="s">
        <v>21</v>
      </c>
      <c r="I978" s="247"/>
      <c r="J978" s="243"/>
      <c r="K978" s="243"/>
      <c r="L978" s="248"/>
      <c r="M978" s="249"/>
      <c r="N978" s="250"/>
      <c r="O978" s="250"/>
      <c r="P978" s="250"/>
      <c r="Q978" s="250"/>
      <c r="R978" s="250"/>
      <c r="S978" s="250"/>
      <c r="T978" s="251"/>
      <c r="AT978" s="252" t="s">
        <v>148</v>
      </c>
      <c r="AU978" s="252" t="s">
        <v>146</v>
      </c>
      <c r="AV978" s="13" t="s">
        <v>82</v>
      </c>
      <c r="AW978" s="13" t="s">
        <v>37</v>
      </c>
      <c r="AX978" s="13" t="s">
        <v>74</v>
      </c>
      <c r="AY978" s="252" t="s">
        <v>139</v>
      </c>
    </row>
    <row r="979" spans="2:65" s="11" customFormat="1" ht="13.5">
      <c r="B979" s="205"/>
      <c r="C979" s="206"/>
      <c r="D979" s="207" t="s">
        <v>148</v>
      </c>
      <c r="E979" s="208" t="s">
        <v>21</v>
      </c>
      <c r="F979" s="209" t="s">
        <v>878</v>
      </c>
      <c r="G979" s="206"/>
      <c r="H979" s="210">
        <v>19</v>
      </c>
      <c r="I979" s="211"/>
      <c r="J979" s="206"/>
      <c r="K979" s="206"/>
      <c r="L979" s="212"/>
      <c r="M979" s="213"/>
      <c r="N979" s="214"/>
      <c r="O979" s="214"/>
      <c r="P979" s="214"/>
      <c r="Q979" s="214"/>
      <c r="R979" s="214"/>
      <c r="S979" s="214"/>
      <c r="T979" s="215"/>
      <c r="AT979" s="216" t="s">
        <v>148</v>
      </c>
      <c r="AU979" s="216" t="s">
        <v>146</v>
      </c>
      <c r="AV979" s="11" t="s">
        <v>146</v>
      </c>
      <c r="AW979" s="11" t="s">
        <v>37</v>
      </c>
      <c r="AX979" s="11" t="s">
        <v>82</v>
      </c>
      <c r="AY979" s="216" t="s">
        <v>139</v>
      </c>
    </row>
    <row r="980" spans="2:65" s="1" customFormat="1" ht="31.5" customHeight="1">
      <c r="B980" s="41"/>
      <c r="C980" s="193" t="s">
        <v>879</v>
      </c>
      <c r="D980" s="193" t="s">
        <v>141</v>
      </c>
      <c r="E980" s="194" t="s">
        <v>880</v>
      </c>
      <c r="F980" s="195" t="s">
        <v>881</v>
      </c>
      <c r="G980" s="196" t="s">
        <v>192</v>
      </c>
      <c r="H980" s="197">
        <v>56.9</v>
      </c>
      <c r="I980" s="198"/>
      <c r="J980" s="199">
        <f>ROUND(I980*H980,2)</f>
        <v>0</v>
      </c>
      <c r="K980" s="195" t="s">
        <v>21</v>
      </c>
      <c r="L980" s="61"/>
      <c r="M980" s="200" t="s">
        <v>21</v>
      </c>
      <c r="N980" s="201" t="s">
        <v>46</v>
      </c>
      <c r="O980" s="42"/>
      <c r="P980" s="202">
        <f>O980*H980</f>
        <v>0</v>
      </c>
      <c r="Q980" s="202">
        <v>3.5200000000000001E-3</v>
      </c>
      <c r="R980" s="202">
        <f>Q980*H980</f>
        <v>0.20028799999999999</v>
      </c>
      <c r="S980" s="202">
        <v>0</v>
      </c>
      <c r="T980" s="203">
        <f>S980*H980</f>
        <v>0</v>
      </c>
      <c r="AR980" s="24" t="s">
        <v>228</v>
      </c>
      <c r="AT980" s="24" t="s">
        <v>141</v>
      </c>
      <c r="AU980" s="24" t="s">
        <v>146</v>
      </c>
      <c r="AY980" s="24" t="s">
        <v>139</v>
      </c>
      <c r="BE980" s="204">
        <f>IF(N980="základní",J980,0)</f>
        <v>0</v>
      </c>
      <c r="BF980" s="204">
        <f>IF(N980="snížená",J980,0)</f>
        <v>0</v>
      </c>
      <c r="BG980" s="204">
        <f>IF(N980="zákl. přenesená",J980,0)</f>
        <v>0</v>
      </c>
      <c r="BH980" s="204">
        <f>IF(N980="sníž. přenesená",J980,0)</f>
        <v>0</v>
      </c>
      <c r="BI980" s="204">
        <f>IF(N980="nulová",J980,0)</f>
        <v>0</v>
      </c>
      <c r="BJ980" s="24" t="s">
        <v>146</v>
      </c>
      <c r="BK980" s="204">
        <f>ROUND(I980*H980,2)</f>
        <v>0</v>
      </c>
      <c r="BL980" s="24" t="s">
        <v>228</v>
      </c>
      <c r="BM980" s="24" t="s">
        <v>882</v>
      </c>
    </row>
    <row r="981" spans="2:65" s="13" customFormat="1" ht="13.5">
      <c r="B981" s="242"/>
      <c r="C981" s="243"/>
      <c r="D981" s="227" t="s">
        <v>148</v>
      </c>
      <c r="E981" s="244" t="s">
        <v>21</v>
      </c>
      <c r="F981" s="245" t="s">
        <v>883</v>
      </c>
      <c r="G981" s="243"/>
      <c r="H981" s="246" t="s">
        <v>21</v>
      </c>
      <c r="I981" s="247"/>
      <c r="J981" s="243"/>
      <c r="K981" s="243"/>
      <c r="L981" s="248"/>
      <c r="M981" s="249"/>
      <c r="N981" s="250"/>
      <c r="O981" s="250"/>
      <c r="P981" s="250"/>
      <c r="Q981" s="250"/>
      <c r="R981" s="250"/>
      <c r="S981" s="250"/>
      <c r="T981" s="251"/>
      <c r="AT981" s="252" t="s">
        <v>148</v>
      </c>
      <c r="AU981" s="252" t="s">
        <v>146</v>
      </c>
      <c r="AV981" s="13" t="s">
        <v>82</v>
      </c>
      <c r="AW981" s="13" t="s">
        <v>37</v>
      </c>
      <c r="AX981" s="13" t="s">
        <v>74</v>
      </c>
      <c r="AY981" s="252" t="s">
        <v>139</v>
      </c>
    </row>
    <row r="982" spans="2:65" s="11" customFormat="1" ht="13.5">
      <c r="B982" s="205"/>
      <c r="C982" s="206"/>
      <c r="D982" s="227" t="s">
        <v>148</v>
      </c>
      <c r="E982" s="228" t="s">
        <v>21</v>
      </c>
      <c r="F982" s="229" t="s">
        <v>801</v>
      </c>
      <c r="G982" s="206"/>
      <c r="H982" s="230">
        <v>3</v>
      </c>
      <c r="I982" s="211"/>
      <c r="J982" s="206"/>
      <c r="K982" s="206"/>
      <c r="L982" s="212"/>
      <c r="M982" s="213"/>
      <c r="N982" s="214"/>
      <c r="O982" s="214"/>
      <c r="P982" s="214"/>
      <c r="Q982" s="214"/>
      <c r="R982" s="214"/>
      <c r="S982" s="214"/>
      <c r="T982" s="215"/>
      <c r="AT982" s="216" t="s">
        <v>148</v>
      </c>
      <c r="AU982" s="216" t="s">
        <v>146</v>
      </c>
      <c r="AV982" s="11" t="s">
        <v>146</v>
      </c>
      <c r="AW982" s="11" t="s">
        <v>37</v>
      </c>
      <c r="AX982" s="11" t="s">
        <v>74</v>
      </c>
      <c r="AY982" s="216" t="s">
        <v>139</v>
      </c>
    </row>
    <row r="983" spans="2:65" s="11" customFormat="1" ht="13.5">
      <c r="B983" s="205"/>
      <c r="C983" s="206"/>
      <c r="D983" s="227" t="s">
        <v>148</v>
      </c>
      <c r="E983" s="228" t="s">
        <v>21</v>
      </c>
      <c r="F983" s="229" t="s">
        <v>802</v>
      </c>
      <c r="G983" s="206"/>
      <c r="H983" s="230">
        <v>0.7</v>
      </c>
      <c r="I983" s="211"/>
      <c r="J983" s="206"/>
      <c r="K983" s="206"/>
      <c r="L983" s="212"/>
      <c r="M983" s="213"/>
      <c r="N983" s="214"/>
      <c r="O983" s="214"/>
      <c r="P983" s="214"/>
      <c r="Q983" s="214"/>
      <c r="R983" s="214"/>
      <c r="S983" s="214"/>
      <c r="T983" s="215"/>
      <c r="AT983" s="216" t="s">
        <v>148</v>
      </c>
      <c r="AU983" s="216" t="s">
        <v>146</v>
      </c>
      <c r="AV983" s="11" t="s">
        <v>146</v>
      </c>
      <c r="AW983" s="11" t="s">
        <v>37</v>
      </c>
      <c r="AX983" s="11" t="s">
        <v>74</v>
      </c>
      <c r="AY983" s="216" t="s">
        <v>139</v>
      </c>
    </row>
    <row r="984" spans="2:65" s="11" customFormat="1" ht="13.5">
      <c r="B984" s="205"/>
      <c r="C984" s="206"/>
      <c r="D984" s="227" t="s">
        <v>148</v>
      </c>
      <c r="E984" s="228" t="s">
        <v>21</v>
      </c>
      <c r="F984" s="229" t="s">
        <v>803</v>
      </c>
      <c r="G984" s="206"/>
      <c r="H984" s="230">
        <v>3.2</v>
      </c>
      <c r="I984" s="211"/>
      <c r="J984" s="206"/>
      <c r="K984" s="206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148</v>
      </c>
      <c r="AU984" s="216" t="s">
        <v>146</v>
      </c>
      <c r="AV984" s="11" t="s">
        <v>146</v>
      </c>
      <c r="AW984" s="11" t="s">
        <v>37</v>
      </c>
      <c r="AX984" s="11" t="s">
        <v>74</v>
      </c>
      <c r="AY984" s="216" t="s">
        <v>139</v>
      </c>
    </row>
    <row r="985" spans="2:65" s="11" customFormat="1" ht="13.5">
      <c r="B985" s="205"/>
      <c r="C985" s="206"/>
      <c r="D985" s="227" t="s">
        <v>148</v>
      </c>
      <c r="E985" s="228" t="s">
        <v>21</v>
      </c>
      <c r="F985" s="229" t="s">
        <v>804</v>
      </c>
      <c r="G985" s="206"/>
      <c r="H985" s="230">
        <v>3.6</v>
      </c>
      <c r="I985" s="211"/>
      <c r="J985" s="206"/>
      <c r="K985" s="206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148</v>
      </c>
      <c r="AU985" s="216" t="s">
        <v>146</v>
      </c>
      <c r="AV985" s="11" t="s">
        <v>146</v>
      </c>
      <c r="AW985" s="11" t="s">
        <v>37</v>
      </c>
      <c r="AX985" s="11" t="s">
        <v>74</v>
      </c>
      <c r="AY985" s="216" t="s">
        <v>139</v>
      </c>
    </row>
    <row r="986" spans="2:65" s="11" customFormat="1" ht="13.5">
      <c r="B986" s="205"/>
      <c r="C986" s="206"/>
      <c r="D986" s="227" t="s">
        <v>148</v>
      </c>
      <c r="E986" s="228" t="s">
        <v>21</v>
      </c>
      <c r="F986" s="229" t="s">
        <v>805</v>
      </c>
      <c r="G986" s="206"/>
      <c r="H986" s="230">
        <v>5</v>
      </c>
      <c r="I986" s="211"/>
      <c r="J986" s="206"/>
      <c r="K986" s="206"/>
      <c r="L986" s="212"/>
      <c r="M986" s="213"/>
      <c r="N986" s="214"/>
      <c r="O986" s="214"/>
      <c r="P986" s="214"/>
      <c r="Q986" s="214"/>
      <c r="R986" s="214"/>
      <c r="S986" s="214"/>
      <c r="T986" s="215"/>
      <c r="AT986" s="216" t="s">
        <v>148</v>
      </c>
      <c r="AU986" s="216" t="s">
        <v>146</v>
      </c>
      <c r="AV986" s="11" t="s">
        <v>146</v>
      </c>
      <c r="AW986" s="11" t="s">
        <v>37</v>
      </c>
      <c r="AX986" s="11" t="s">
        <v>74</v>
      </c>
      <c r="AY986" s="216" t="s">
        <v>139</v>
      </c>
    </row>
    <row r="987" spans="2:65" s="11" customFormat="1" ht="13.5">
      <c r="B987" s="205"/>
      <c r="C987" s="206"/>
      <c r="D987" s="227" t="s">
        <v>148</v>
      </c>
      <c r="E987" s="228" t="s">
        <v>21</v>
      </c>
      <c r="F987" s="229" t="s">
        <v>806</v>
      </c>
      <c r="G987" s="206"/>
      <c r="H987" s="230">
        <v>2.2000000000000002</v>
      </c>
      <c r="I987" s="211"/>
      <c r="J987" s="206"/>
      <c r="K987" s="206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148</v>
      </c>
      <c r="AU987" s="216" t="s">
        <v>146</v>
      </c>
      <c r="AV987" s="11" t="s">
        <v>146</v>
      </c>
      <c r="AW987" s="11" t="s">
        <v>37</v>
      </c>
      <c r="AX987" s="11" t="s">
        <v>74</v>
      </c>
      <c r="AY987" s="216" t="s">
        <v>139</v>
      </c>
    </row>
    <row r="988" spans="2:65" s="11" customFormat="1" ht="13.5">
      <c r="B988" s="205"/>
      <c r="C988" s="206"/>
      <c r="D988" s="227" t="s">
        <v>148</v>
      </c>
      <c r="E988" s="228" t="s">
        <v>21</v>
      </c>
      <c r="F988" s="229" t="s">
        <v>807</v>
      </c>
      <c r="G988" s="206"/>
      <c r="H988" s="230">
        <v>10.8</v>
      </c>
      <c r="I988" s="211"/>
      <c r="J988" s="206"/>
      <c r="K988" s="206"/>
      <c r="L988" s="212"/>
      <c r="M988" s="213"/>
      <c r="N988" s="214"/>
      <c r="O988" s="214"/>
      <c r="P988" s="214"/>
      <c r="Q988" s="214"/>
      <c r="R988" s="214"/>
      <c r="S988" s="214"/>
      <c r="T988" s="215"/>
      <c r="AT988" s="216" t="s">
        <v>148</v>
      </c>
      <c r="AU988" s="216" t="s">
        <v>146</v>
      </c>
      <c r="AV988" s="11" t="s">
        <v>146</v>
      </c>
      <c r="AW988" s="11" t="s">
        <v>37</v>
      </c>
      <c r="AX988" s="11" t="s">
        <v>74</v>
      </c>
      <c r="AY988" s="216" t="s">
        <v>139</v>
      </c>
    </row>
    <row r="989" spans="2:65" s="11" customFormat="1" ht="13.5">
      <c r="B989" s="205"/>
      <c r="C989" s="206"/>
      <c r="D989" s="227" t="s">
        <v>148</v>
      </c>
      <c r="E989" s="228" t="s">
        <v>21</v>
      </c>
      <c r="F989" s="229" t="s">
        <v>808</v>
      </c>
      <c r="G989" s="206"/>
      <c r="H989" s="230">
        <v>1.4</v>
      </c>
      <c r="I989" s="211"/>
      <c r="J989" s="206"/>
      <c r="K989" s="206"/>
      <c r="L989" s="212"/>
      <c r="M989" s="213"/>
      <c r="N989" s="214"/>
      <c r="O989" s="214"/>
      <c r="P989" s="214"/>
      <c r="Q989" s="214"/>
      <c r="R989" s="214"/>
      <c r="S989" s="214"/>
      <c r="T989" s="215"/>
      <c r="AT989" s="216" t="s">
        <v>148</v>
      </c>
      <c r="AU989" s="216" t="s">
        <v>146</v>
      </c>
      <c r="AV989" s="11" t="s">
        <v>146</v>
      </c>
      <c r="AW989" s="11" t="s">
        <v>37</v>
      </c>
      <c r="AX989" s="11" t="s">
        <v>74</v>
      </c>
      <c r="AY989" s="216" t="s">
        <v>139</v>
      </c>
    </row>
    <row r="990" spans="2:65" s="11" customFormat="1" ht="13.5">
      <c r="B990" s="205"/>
      <c r="C990" s="206"/>
      <c r="D990" s="227" t="s">
        <v>148</v>
      </c>
      <c r="E990" s="228" t="s">
        <v>21</v>
      </c>
      <c r="F990" s="229" t="s">
        <v>809</v>
      </c>
      <c r="G990" s="206"/>
      <c r="H990" s="230">
        <v>5.0999999999999996</v>
      </c>
      <c r="I990" s="211"/>
      <c r="J990" s="206"/>
      <c r="K990" s="206"/>
      <c r="L990" s="212"/>
      <c r="M990" s="213"/>
      <c r="N990" s="214"/>
      <c r="O990" s="214"/>
      <c r="P990" s="214"/>
      <c r="Q990" s="214"/>
      <c r="R990" s="214"/>
      <c r="S990" s="214"/>
      <c r="T990" s="215"/>
      <c r="AT990" s="216" t="s">
        <v>148</v>
      </c>
      <c r="AU990" s="216" t="s">
        <v>146</v>
      </c>
      <c r="AV990" s="11" t="s">
        <v>146</v>
      </c>
      <c r="AW990" s="11" t="s">
        <v>37</v>
      </c>
      <c r="AX990" s="11" t="s">
        <v>74</v>
      </c>
      <c r="AY990" s="216" t="s">
        <v>139</v>
      </c>
    </row>
    <row r="991" spans="2:65" s="11" customFormat="1" ht="13.5">
      <c r="B991" s="205"/>
      <c r="C991" s="206"/>
      <c r="D991" s="227" t="s">
        <v>148</v>
      </c>
      <c r="E991" s="228" t="s">
        <v>21</v>
      </c>
      <c r="F991" s="229" t="s">
        <v>810</v>
      </c>
      <c r="G991" s="206"/>
      <c r="H991" s="230">
        <v>6</v>
      </c>
      <c r="I991" s="211"/>
      <c r="J991" s="206"/>
      <c r="K991" s="206"/>
      <c r="L991" s="212"/>
      <c r="M991" s="213"/>
      <c r="N991" s="214"/>
      <c r="O991" s="214"/>
      <c r="P991" s="214"/>
      <c r="Q991" s="214"/>
      <c r="R991" s="214"/>
      <c r="S991" s="214"/>
      <c r="T991" s="215"/>
      <c r="AT991" s="216" t="s">
        <v>148</v>
      </c>
      <c r="AU991" s="216" t="s">
        <v>146</v>
      </c>
      <c r="AV991" s="11" t="s">
        <v>146</v>
      </c>
      <c r="AW991" s="11" t="s">
        <v>37</v>
      </c>
      <c r="AX991" s="11" t="s">
        <v>74</v>
      </c>
      <c r="AY991" s="216" t="s">
        <v>139</v>
      </c>
    </row>
    <row r="992" spans="2:65" s="11" customFormat="1" ht="13.5">
      <c r="B992" s="205"/>
      <c r="C992" s="206"/>
      <c r="D992" s="227" t="s">
        <v>148</v>
      </c>
      <c r="E992" s="228" t="s">
        <v>21</v>
      </c>
      <c r="F992" s="229" t="s">
        <v>811</v>
      </c>
      <c r="G992" s="206"/>
      <c r="H992" s="230">
        <v>4.2</v>
      </c>
      <c r="I992" s="211"/>
      <c r="J992" s="206"/>
      <c r="K992" s="206"/>
      <c r="L992" s="212"/>
      <c r="M992" s="213"/>
      <c r="N992" s="214"/>
      <c r="O992" s="214"/>
      <c r="P992" s="214"/>
      <c r="Q992" s="214"/>
      <c r="R992" s="214"/>
      <c r="S992" s="214"/>
      <c r="T992" s="215"/>
      <c r="AT992" s="216" t="s">
        <v>148</v>
      </c>
      <c r="AU992" s="216" t="s">
        <v>146</v>
      </c>
      <c r="AV992" s="11" t="s">
        <v>146</v>
      </c>
      <c r="AW992" s="11" t="s">
        <v>37</v>
      </c>
      <c r="AX992" s="11" t="s">
        <v>74</v>
      </c>
      <c r="AY992" s="216" t="s">
        <v>139</v>
      </c>
    </row>
    <row r="993" spans="2:65" s="11" customFormat="1" ht="13.5">
      <c r="B993" s="205"/>
      <c r="C993" s="206"/>
      <c r="D993" s="227" t="s">
        <v>148</v>
      </c>
      <c r="E993" s="228" t="s">
        <v>21</v>
      </c>
      <c r="F993" s="229" t="s">
        <v>812</v>
      </c>
      <c r="G993" s="206"/>
      <c r="H993" s="230">
        <v>9.1999999999999993</v>
      </c>
      <c r="I993" s="211"/>
      <c r="J993" s="206"/>
      <c r="K993" s="206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148</v>
      </c>
      <c r="AU993" s="216" t="s">
        <v>146</v>
      </c>
      <c r="AV993" s="11" t="s">
        <v>146</v>
      </c>
      <c r="AW993" s="11" t="s">
        <v>37</v>
      </c>
      <c r="AX993" s="11" t="s">
        <v>74</v>
      </c>
      <c r="AY993" s="216" t="s">
        <v>139</v>
      </c>
    </row>
    <row r="994" spans="2:65" s="11" customFormat="1" ht="13.5">
      <c r="B994" s="205"/>
      <c r="C994" s="206"/>
      <c r="D994" s="227" t="s">
        <v>148</v>
      </c>
      <c r="E994" s="228" t="s">
        <v>21</v>
      </c>
      <c r="F994" s="229" t="s">
        <v>813</v>
      </c>
      <c r="G994" s="206"/>
      <c r="H994" s="230">
        <v>2.5</v>
      </c>
      <c r="I994" s="211"/>
      <c r="J994" s="206"/>
      <c r="K994" s="206"/>
      <c r="L994" s="212"/>
      <c r="M994" s="213"/>
      <c r="N994" s="214"/>
      <c r="O994" s="214"/>
      <c r="P994" s="214"/>
      <c r="Q994" s="214"/>
      <c r="R994" s="214"/>
      <c r="S994" s="214"/>
      <c r="T994" s="215"/>
      <c r="AT994" s="216" t="s">
        <v>148</v>
      </c>
      <c r="AU994" s="216" t="s">
        <v>146</v>
      </c>
      <c r="AV994" s="11" t="s">
        <v>146</v>
      </c>
      <c r="AW994" s="11" t="s">
        <v>37</v>
      </c>
      <c r="AX994" s="11" t="s">
        <v>74</v>
      </c>
      <c r="AY994" s="216" t="s">
        <v>139</v>
      </c>
    </row>
    <row r="995" spans="2:65" s="12" customFormat="1" ht="13.5">
      <c r="B995" s="231"/>
      <c r="C995" s="232"/>
      <c r="D995" s="207" t="s">
        <v>148</v>
      </c>
      <c r="E995" s="233" t="s">
        <v>21</v>
      </c>
      <c r="F995" s="234" t="s">
        <v>224</v>
      </c>
      <c r="G995" s="232"/>
      <c r="H995" s="235">
        <v>56.9</v>
      </c>
      <c r="I995" s="236"/>
      <c r="J995" s="232"/>
      <c r="K995" s="232"/>
      <c r="L995" s="237"/>
      <c r="M995" s="238"/>
      <c r="N995" s="239"/>
      <c r="O995" s="239"/>
      <c r="P995" s="239"/>
      <c r="Q995" s="239"/>
      <c r="R995" s="239"/>
      <c r="S995" s="239"/>
      <c r="T995" s="240"/>
      <c r="AT995" s="241" t="s">
        <v>148</v>
      </c>
      <c r="AU995" s="241" t="s">
        <v>146</v>
      </c>
      <c r="AV995" s="12" t="s">
        <v>145</v>
      </c>
      <c r="AW995" s="12" t="s">
        <v>37</v>
      </c>
      <c r="AX995" s="12" t="s">
        <v>82</v>
      </c>
      <c r="AY995" s="241" t="s">
        <v>139</v>
      </c>
    </row>
    <row r="996" spans="2:65" s="1" customFormat="1" ht="22.5" customHeight="1">
      <c r="B996" s="41"/>
      <c r="C996" s="193" t="s">
        <v>884</v>
      </c>
      <c r="D996" s="193" t="s">
        <v>141</v>
      </c>
      <c r="E996" s="194" t="s">
        <v>885</v>
      </c>
      <c r="F996" s="195" t="s">
        <v>886</v>
      </c>
      <c r="G996" s="196" t="s">
        <v>192</v>
      </c>
      <c r="H996" s="197">
        <v>26.4</v>
      </c>
      <c r="I996" s="198"/>
      <c r="J996" s="199">
        <f>ROUND(I996*H996,2)</f>
        <v>0</v>
      </c>
      <c r="K996" s="195" t="s">
        <v>21</v>
      </c>
      <c r="L996" s="61"/>
      <c r="M996" s="200" t="s">
        <v>21</v>
      </c>
      <c r="N996" s="201" t="s">
        <v>46</v>
      </c>
      <c r="O996" s="42"/>
      <c r="P996" s="202">
        <f>O996*H996</f>
        <v>0</v>
      </c>
      <c r="Q996" s="202">
        <v>3.5100000000000001E-3</v>
      </c>
      <c r="R996" s="202">
        <f>Q996*H996</f>
        <v>9.2663999999999996E-2</v>
      </c>
      <c r="S996" s="202">
        <v>0</v>
      </c>
      <c r="T996" s="203">
        <f>S996*H996</f>
        <v>0</v>
      </c>
      <c r="AR996" s="24" t="s">
        <v>228</v>
      </c>
      <c r="AT996" s="24" t="s">
        <v>141</v>
      </c>
      <c r="AU996" s="24" t="s">
        <v>146</v>
      </c>
      <c r="AY996" s="24" t="s">
        <v>139</v>
      </c>
      <c r="BE996" s="204">
        <f>IF(N996="základní",J996,0)</f>
        <v>0</v>
      </c>
      <c r="BF996" s="204">
        <f>IF(N996="snížená",J996,0)</f>
        <v>0</v>
      </c>
      <c r="BG996" s="204">
        <f>IF(N996="zákl. přenesená",J996,0)</f>
        <v>0</v>
      </c>
      <c r="BH996" s="204">
        <f>IF(N996="sníž. přenesená",J996,0)</f>
        <v>0</v>
      </c>
      <c r="BI996" s="204">
        <f>IF(N996="nulová",J996,0)</f>
        <v>0</v>
      </c>
      <c r="BJ996" s="24" t="s">
        <v>146</v>
      </c>
      <c r="BK996" s="204">
        <f>ROUND(I996*H996,2)</f>
        <v>0</v>
      </c>
      <c r="BL996" s="24" t="s">
        <v>228</v>
      </c>
      <c r="BM996" s="24" t="s">
        <v>887</v>
      </c>
    </row>
    <row r="997" spans="2:65" s="13" customFormat="1" ht="13.5">
      <c r="B997" s="242"/>
      <c r="C997" s="243"/>
      <c r="D997" s="227" t="s">
        <v>148</v>
      </c>
      <c r="E997" s="244" t="s">
        <v>21</v>
      </c>
      <c r="F997" s="245" t="s">
        <v>888</v>
      </c>
      <c r="G997" s="243"/>
      <c r="H997" s="246" t="s">
        <v>21</v>
      </c>
      <c r="I997" s="247"/>
      <c r="J997" s="243"/>
      <c r="K997" s="243"/>
      <c r="L997" s="248"/>
      <c r="M997" s="249"/>
      <c r="N997" s="250"/>
      <c r="O997" s="250"/>
      <c r="P997" s="250"/>
      <c r="Q997" s="250"/>
      <c r="R997" s="250"/>
      <c r="S997" s="250"/>
      <c r="T997" s="251"/>
      <c r="AT997" s="252" t="s">
        <v>148</v>
      </c>
      <c r="AU997" s="252" t="s">
        <v>146</v>
      </c>
      <c r="AV997" s="13" t="s">
        <v>82</v>
      </c>
      <c r="AW997" s="13" t="s">
        <v>37</v>
      </c>
      <c r="AX997" s="13" t="s">
        <v>74</v>
      </c>
      <c r="AY997" s="252" t="s">
        <v>139</v>
      </c>
    </row>
    <row r="998" spans="2:65" s="11" customFormat="1" ht="13.5">
      <c r="B998" s="205"/>
      <c r="C998" s="206"/>
      <c r="D998" s="227" t="s">
        <v>148</v>
      </c>
      <c r="E998" s="228" t="s">
        <v>21</v>
      </c>
      <c r="F998" s="229" t="s">
        <v>889</v>
      </c>
      <c r="G998" s="206"/>
      <c r="H998" s="230">
        <v>4.2</v>
      </c>
      <c r="I998" s="211"/>
      <c r="J998" s="206"/>
      <c r="K998" s="206"/>
      <c r="L998" s="212"/>
      <c r="M998" s="213"/>
      <c r="N998" s="214"/>
      <c r="O998" s="214"/>
      <c r="P998" s="214"/>
      <c r="Q998" s="214"/>
      <c r="R998" s="214"/>
      <c r="S998" s="214"/>
      <c r="T998" s="215"/>
      <c r="AT998" s="216" t="s">
        <v>148</v>
      </c>
      <c r="AU998" s="216" t="s">
        <v>146</v>
      </c>
      <c r="AV998" s="11" t="s">
        <v>146</v>
      </c>
      <c r="AW998" s="11" t="s">
        <v>37</v>
      </c>
      <c r="AX998" s="11" t="s">
        <v>74</v>
      </c>
      <c r="AY998" s="216" t="s">
        <v>139</v>
      </c>
    </row>
    <row r="999" spans="2:65" s="11" customFormat="1" ht="13.5">
      <c r="B999" s="205"/>
      <c r="C999" s="206"/>
      <c r="D999" s="227" t="s">
        <v>148</v>
      </c>
      <c r="E999" s="228" t="s">
        <v>21</v>
      </c>
      <c r="F999" s="229" t="s">
        <v>810</v>
      </c>
      <c r="G999" s="206"/>
      <c r="H999" s="230">
        <v>6</v>
      </c>
      <c r="I999" s="211"/>
      <c r="J999" s="206"/>
      <c r="K999" s="206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148</v>
      </c>
      <c r="AU999" s="216" t="s">
        <v>146</v>
      </c>
      <c r="AV999" s="11" t="s">
        <v>146</v>
      </c>
      <c r="AW999" s="11" t="s">
        <v>37</v>
      </c>
      <c r="AX999" s="11" t="s">
        <v>74</v>
      </c>
      <c r="AY999" s="216" t="s">
        <v>139</v>
      </c>
    </row>
    <row r="1000" spans="2:65" s="11" customFormat="1" ht="13.5">
      <c r="B1000" s="205"/>
      <c r="C1000" s="206"/>
      <c r="D1000" s="227" t="s">
        <v>148</v>
      </c>
      <c r="E1000" s="228" t="s">
        <v>21</v>
      </c>
      <c r="F1000" s="229" t="s">
        <v>890</v>
      </c>
      <c r="G1000" s="206"/>
      <c r="H1000" s="230">
        <v>5</v>
      </c>
      <c r="I1000" s="211"/>
      <c r="J1000" s="206"/>
      <c r="K1000" s="206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148</v>
      </c>
      <c r="AU1000" s="216" t="s">
        <v>146</v>
      </c>
      <c r="AV1000" s="11" t="s">
        <v>146</v>
      </c>
      <c r="AW1000" s="11" t="s">
        <v>37</v>
      </c>
      <c r="AX1000" s="11" t="s">
        <v>74</v>
      </c>
      <c r="AY1000" s="216" t="s">
        <v>139</v>
      </c>
    </row>
    <row r="1001" spans="2:65" s="11" customFormat="1" ht="13.5">
      <c r="B1001" s="205"/>
      <c r="C1001" s="206"/>
      <c r="D1001" s="227" t="s">
        <v>148</v>
      </c>
      <c r="E1001" s="228" t="s">
        <v>21</v>
      </c>
      <c r="F1001" s="229" t="s">
        <v>891</v>
      </c>
      <c r="G1001" s="206"/>
      <c r="H1001" s="230">
        <v>11.2</v>
      </c>
      <c r="I1001" s="211"/>
      <c r="J1001" s="206"/>
      <c r="K1001" s="206"/>
      <c r="L1001" s="212"/>
      <c r="M1001" s="213"/>
      <c r="N1001" s="214"/>
      <c r="O1001" s="214"/>
      <c r="P1001" s="214"/>
      <c r="Q1001" s="214"/>
      <c r="R1001" s="214"/>
      <c r="S1001" s="214"/>
      <c r="T1001" s="215"/>
      <c r="AT1001" s="216" t="s">
        <v>148</v>
      </c>
      <c r="AU1001" s="216" t="s">
        <v>146</v>
      </c>
      <c r="AV1001" s="11" t="s">
        <v>146</v>
      </c>
      <c r="AW1001" s="11" t="s">
        <v>37</v>
      </c>
      <c r="AX1001" s="11" t="s">
        <v>74</v>
      </c>
      <c r="AY1001" s="216" t="s">
        <v>139</v>
      </c>
    </row>
    <row r="1002" spans="2:65" s="12" customFormat="1" ht="13.5">
      <c r="B1002" s="231"/>
      <c r="C1002" s="232"/>
      <c r="D1002" s="207" t="s">
        <v>148</v>
      </c>
      <c r="E1002" s="233" t="s">
        <v>21</v>
      </c>
      <c r="F1002" s="234" t="s">
        <v>224</v>
      </c>
      <c r="G1002" s="232"/>
      <c r="H1002" s="235">
        <v>26.4</v>
      </c>
      <c r="I1002" s="236"/>
      <c r="J1002" s="232"/>
      <c r="K1002" s="232"/>
      <c r="L1002" s="237"/>
      <c r="M1002" s="238"/>
      <c r="N1002" s="239"/>
      <c r="O1002" s="239"/>
      <c r="P1002" s="239"/>
      <c r="Q1002" s="239"/>
      <c r="R1002" s="239"/>
      <c r="S1002" s="239"/>
      <c r="T1002" s="240"/>
      <c r="AT1002" s="241" t="s">
        <v>148</v>
      </c>
      <c r="AU1002" s="241" t="s">
        <v>146</v>
      </c>
      <c r="AV1002" s="12" t="s">
        <v>145</v>
      </c>
      <c r="AW1002" s="12" t="s">
        <v>37</v>
      </c>
      <c r="AX1002" s="12" t="s">
        <v>82</v>
      </c>
      <c r="AY1002" s="241" t="s">
        <v>139</v>
      </c>
    </row>
    <row r="1003" spans="2:65" s="1" customFormat="1" ht="22.5" customHeight="1">
      <c r="B1003" s="41"/>
      <c r="C1003" s="193" t="s">
        <v>892</v>
      </c>
      <c r="D1003" s="193" t="s">
        <v>141</v>
      </c>
      <c r="E1003" s="194" t="s">
        <v>893</v>
      </c>
      <c r="F1003" s="195" t="s">
        <v>894</v>
      </c>
      <c r="G1003" s="196" t="s">
        <v>192</v>
      </c>
      <c r="H1003" s="197">
        <v>44</v>
      </c>
      <c r="I1003" s="198"/>
      <c r="J1003" s="199">
        <f>ROUND(I1003*H1003,2)</f>
        <v>0</v>
      </c>
      <c r="K1003" s="195" t="s">
        <v>21</v>
      </c>
      <c r="L1003" s="61"/>
      <c r="M1003" s="200" t="s">
        <v>21</v>
      </c>
      <c r="N1003" s="201" t="s">
        <v>46</v>
      </c>
      <c r="O1003" s="42"/>
      <c r="P1003" s="202">
        <f>O1003*H1003</f>
        <v>0</v>
      </c>
      <c r="Q1003" s="202">
        <v>4.3200000000000001E-3</v>
      </c>
      <c r="R1003" s="202">
        <f>Q1003*H1003</f>
        <v>0.19008</v>
      </c>
      <c r="S1003" s="202">
        <v>0</v>
      </c>
      <c r="T1003" s="203">
        <f>S1003*H1003</f>
        <v>0</v>
      </c>
      <c r="AR1003" s="24" t="s">
        <v>228</v>
      </c>
      <c r="AT1003" s="24" t="s">
        <v>141</v>
      </c>
      <c r="AU1003" s="24" t="s">
        <v>146</v>
      </c>
      <c r="AY1003" s="24" t="s">
        <v>139</v>
      </c>
      <c r="BE1003" s="204">
        <f>IF(N1003="základní",J1003,0)</f>
        <v>0</v>
      </c>
      <c r="BF1003" s="204">
        <f>IF(N1003="snížená",J1003,0)</f>
        <v>0</v>
      </c>
      <c r="BG1003" s="204">
        <f>IF(N1003="zákl. přenesená",J1003,0)</f>
        <v>0</v>
      </c>
      <c r="BH1003" s="204">
        <f>IF(N1003="sníž. přenesená",J1003,0)</f>
        <v>0</v>
      </c>
      <c r="BI1003" s="204">
        <f>IF(N1003="nulová",J1003,0)</f>
        <v>0</v>
      </c>
      <c r="BJ1003" s="24" t="s">
        <v>146</v>
      </c>
      <c r="BK1003" s="204">
        <f>ROUND(I1003*H1003,2)</f>
        <v>0</v>
      </c>
      <c r="BL1003" s="24" t="s">
        <v>228</v>
      </c>
      <c r="BM1003" s="24" t="s">
        <v>895</v>
      </c>
    </row>
    <row r="1004" spans="2:65" s="13" customFormat="1" ht="13.5">
      <c r="B1004" s="242"/>
      <c r="C1004" s="243"/>
      <c r="D1004" s="227" t="s">
        <v>148</v>
      </c>
      <c r="E1004" s="244" t="s">
        <v>21</v>
      </c>
      <c r="F1004" s="245" t="s">
        <v>896</v>
      </c>
      <c r="G1004" s="243"/>
      <c r="H1004" s="246" t="s">
        <v>21</v>
      </c>
      <c r="I1004" s="247"/>
      <c r="J1004" s="243"/>
      <c r="K1004" s="243"/>
      <c r="L1004" s="248"/>
      <c r="M1004" s="249"/>
      <c r="N1004" s="250"/>
      <c r="O1004" s="250"/>
      <c r="P1004" s="250"/>
      <c r="Q1004" s="250"/>
      <c r="R1004" s="250"/>
      <c r="S1004" s="250"/>
      <c r="T1004" s="251"/>
      <c r="AT1004" s="252" t="s">
        <v>148</v>
      </c>
      <c r="AU1004" s="252" t="s">
        <v>146</v>
      </c>
      <c r="AV1004" s="13" t="s">
        <v>82</v>
      </c>
      <c r="AW1004" s="13" t="s">
        <v>37</v>
      </c>
      <c r="AX1004" s="13" t="s">
        <v>74</v>
      </c>
      <c r="AY1004" s="252" t="s">
        <v>139</v>
      </c>
    </row>
    <row r="1005" spans="2:65" s="11" customFormat="1" ht="13.5">
      <c r="B1005" s="205"/>
      <c r="C1005" s="206"/>
      <c r="D1005" s="207" t="s">
        <v>148</v>
      </c>
      <c r="E1005" s="208" t="s">
        <v>21</v>
      </c>
      <c r="F1005" s="209" t="s">
        <v>821</v>
      </c>
      <c r="G1005" s="206"/>
      <c r="H1005" s="210">
        <v>44</v>
      </c>
      <c r="I1005" s="211"/>
      <c r="J1005" s="206"/>
      <c r="K1005" s="206"/>
      <c r="L1005" s="212"/>
      <c r="M1005" s="213"/>
      <c r="N1005" s="214"/>
      <c r="O1005" s="214"/>
      <c r="P1005" s="214"/>
      <c r="Q1005" s="214"/>
      <c r="R1005" s="214"/>
      <c r="S1005" s="214"/>
      <c r="T1005" s="215"/>
      <c r="AT1005" s="216" t="s">
        <v>148</v>
      </c>
      <c r="AU1005" s="216" t="s">
        <v>146</v>
      </c>
      <c r="AV1005" s="11" t="s">
        <v>146</v>
      </c>
      <c r="AW1005" s="11" t="s">
        <v>37</v>
      </c>
      <c r="AX1005" s="11" t="s">
        <v>82</v>
      </c>
      <c r="AY1005" s="216" t="s">
        <v>139</v>
      </c>
    </row>
    <row r="1006" spans="2:65" s="1" customFormat="1" ht="31.5" customHeight="1">
      <c r="B1006" s="41"/>
      <c r="C1006" s="193" t="s">
        <v>897</v>
      </c>
      <c r="D1006" s="193" t="s">
        <v>141</v>
      </c>
      <c r="E1006" s="194" t="s">
        <v>898</v>
      </c>
      <c r="F1006" s="195" t="s">
        <v>899</v>
      </c>
      <c r="G1006" s="196" t="s">
        <v>192</v>
      </c>
      <c r="H1006" s="197">
        <v>20.3</v>
      </c>
      <c r="I1006" s="198"/>
      <c r="J1006" s="199">
        <f>ROUND(I1006*H1006,2)</f>
        <v>0</v>
      </c>
      <c r="K1006" s="195" t="s">
        <v>21</v>
      </c>
      <c r="L1006" s="61"/>
      <c r="M1006" s="200" t="s">
        <v>21</v>
      </c>
      <c r="N1006" s="201" t="s">
        <v>46</v>
      </c>
      <c r="O1006" s="42"/>
      <c r="P1006" s="202">
        <f>O1006*H1006</f>
        <v>0</v>
      </c>
      <c r="Q1006" s="202">
        <v>4.3600000000000002E-3</v>
      </c>
      <c r="R1006" s="202">
        <f>Q1006*H1006</f>
        <v>8.8508000000000003E-2</v>
      </c>
      <c r="S1006" s="202">
        <v>0</v>
      </c>
      <c r="T1006" s="203">
        <f>S1006*H1006</f>
        <v>0</v>
      </c>
      <c r="AR1006" s="24" t="s">
        <v>228</v>
      </c>
      <c r="AT1006" s="24" t="s">
        <v>141</v>
      </c>
      <c r="AU1006" s="24" t="s">
        <v>146</v>
      </c>
      <c r="AY1006" s="24" t="s">
        <v>139</v>
      </c>
      <c r="BE1006" s="204">
        <f>IF(N1006="základní",J1006,0)</f>
        <v>0</v>
      </c>
      <c r="BF1006" s="204">
        <f>IF(N1006="snížená",J1006,0)</f>
        <v>0</v>
      </c>
      <c r="BG1006" s="204">
        <f>IF(N1006="zákl. přenesená",J1006,0)</f>
        <v>0</v>
      </c>
      <c r="BH1006" s="204">
        <f>IF(N1006="sníž. přenesená",J1006,0)</f>
        <v>0</v>
      </c>
      <c r="BI1006" s="204">
        <f>IF(N1006="nulová",J1006,0)</f>
        <v>0</v>
      </c>
      <c r="BJ1006" s="24" t="s">
        <v>146</v>
      </c>
      <c r="BK1006" s="204">
        <f>ROUND(I1006*H1006,2)</f>
        <v>0</v>
      </c>
      <c r="BL1006" s="24" t="s">
        <v>228</v>
      </c>
      <c r="BM1006" s="24" t="s">
        <v>900</v>
      </c>
    </row>
    <row r="1007" spans="2:65" s="13" customFormat="1" ht="13.5">
      <c r="B1007" s="242"/>
      <c r="C1007" s="243"/>
      <c r="D1007" s="227" t="s">
        <v>148</v>
      </c>
      <c r="E1007" s="244" t="s">
        <v>21</v>
      </c>
      <c r="F1007" s="245" t="s">
        <v>901</v>
      </c>
      <c r="G1007" s="243"/>
      <c r="H1007" s="246" t="s">
        <v>21</v>
      </c>
      <c r="I1007" s="247"/>
      <c r="J1007" s="243"/>
      <c r="K1007" s="243"/>
      <c r="L1007" s="248"/>
      <c r="M1007" s="249"/>
      <c r="N1007" s="250"/>
      <c r="O1007" s="250"/>
      <c r="P1007" s="250"/>
      <c r="Q1007" s="250"/>
      <c r="R1007" s="250"/>
      <c r="S1007" s="250"/>
      <c r="T1007" s="251"/>
      <c r="AT1007" s="252" t="s">
        <v>148</v>
      </c>
      <c r="AU1007" s="252" t="s">
        <v>146</v>
      </c>
      <c r="AV1007" s="13" t="s">
        <v>82</v>
      </c>
      <c r="AW1007" s="13" t="s">
        <v>37</v>
      </c>
      <c r="AX1007" s="13" t="s">
        <v>74</v>
      </c>
      <c r="AY1007" s="252" t="s">
        <v>139</v>
      </c>
    </row>
    <row r="1008" spans="2:65" s="11" customFormat="1" ht="13.5">
      <c r="B1008" s="205"/>
      <c r="C1008" s="206"/>
      <c r="D1008" s="227" t="s">
        <v>148</v>
      </c>
      <c r="E1008" s="228" t="s">
        <v>21</v>
      </c>
      <c r="F1008" s="229" t="s">
        <v>831</v>
      </c>
      <c r="G1008" s="206"/>
      <c r="H1008" s="230">
        <v>12</v>
      </c>
      <c r="I1008" s="211"/>
      <c r="J1008" s="206"/>
      <c r="K1008" s="206"/>
      <c r="L1008" s="212"/>
      <c r="M1008" s="213"/>
      <c r="N1008" s="214"/>
      <c r="O1008" s="214"/>
      <c r="P1008" s="214"/>
      <c r="Q1008" s="214"/>
      <c r="R1008" s="214"/>
      <c r="S1008" s="214"/>
      <c r="T1008" s="215"/>
      <c r="AT1008" s="216" t="s">
        <v>148</v>
      </c>
      <c r="AU1008" s="216" t="s">
        <v>146</v>
      </c>
      <c r="AV1008" s="11" t="s">
        <v>146</v>
      </c>
      <c r="AW1008" s="11" t="s">
        <v>37</v>
      </c>
      <c r="AX1008" s="11" t="s">
        <v>74</v>
      </c>
      <c r="AY1008" s="216" t="s">
        <v>139</v>
      </c>
    </row>
    <row r="1009" spans="2:65" s="13" customFormat="1" ht="13.5">
      <c r="B1009" s="242"/>
      <c r="C1009" s="243"/>
      <c r="D1009" s="227" t="s">
        <v>148</v>
      </c>
      <c r="E1009" s="244" t="s">
        <v>21</v>
      </c>
      <c r="F1009" s="245" t="s">
        <v>902</v>
      </c>
      <c r="G1009" s="243"/>
      <c r="H1009" s="246" t="s">
        <v>21</v>
      </c>
      <c r="I1009" s="247"/>
      <c r="J1009" s="243"/>
      <c r="K1009" s="243"/>
      <c r="L1009" s="248"/>
      <c r="M1009" s="249"/>
      <c r="N1009" s="250"/>
      <c r="O1009" s="250"/>
      <c r="P1009" s="250"/>
      <c r="Q1009" s="250"/>
      <c r="R1009" s="250"/>
      <c r="S1009" s="250"/>
      <c r="T1009" s="251"/>
      <c r="AT1009" s="252" t="s">
        <v>148</v>
      </c>
      <c r="AU1009" s="252" t="s">
        <v>146</v>
      </c>
      <c r="AV1009" s="13" t="s">
        <v>82</v>
      </c>
      <c r="AW1009" s="13" t="s">
        <v>37</v>
      </c>
      <c r="AX1009" s="13" t="s">
        <v>74</v>
      </c>
      <c r="AY1009" s="252" t="s">
        <v>139</v>
      </c>
    </row>
    <row r="1010" spans="2:65" s="11" customFormat="1" ht="13.5">
      <c r="B1010" s="205"/>
      <c r="C1010" s="206"/>
      <c r="D1010" s="227" t="s">
        <v>148</v>
      </c>
      <c r="E1010" s="228" t="s">
        <v>21</v>
      </c>
      <c r="F1010" s="229" t="s">
        <v>903</v>
      </c>
      <c r="G1010" s="206"/>
      <c r="H1010" s="230">
        <v>8.3000000000000007</v>
      </c>
      <c r="I1010" s="211"/>
      <c r="J1010" s="206"/>
      <c r="K1010" s="206"/>
      <c r="L1010" s="212"/>
      <c r="M1010" s="213"/>
      <c r="N1010" s="214"/>
      <c r="O1010" s="214"/>
      <c r="P1010" s="214"/>
      <c r="Q1010" s="214"/>
      <c r="R1010" s="214"/>
      <c r="S1010" s="214"/>
      <c r="T1010" s="215"/>
      <c r="AT1010" s="216" t="s">
        <v>148</v>
      </c>
      <c r="AU1010" s="216" t="s">
        <v>146</v>
      </c>
      <c r="AV1010" s="11" t="s">
        <v>146</v>
      </c>
      <c r="AW1010" s="11" t="s">
        <v>37</v>
      </c>
      <c r="AX1010" s="11" t="s">
        <v>74</v>
      </c>
      <c r="AY1010" s="216" t="s">
        <v>139</v>
      </c>
    </row>
    <row r="1011" spans="2:65" s="12" customFormat="1" ht="13.5">
      <c r="B1011" s="231"/>
      <c r="C1011" s="232"/>
      <c r="D1011" s="207" t="s">
        <v>148</v>
      </c>
      <c r="E1011" s="233" t="s">
        <v>21</v>
      </c>
      <c r="F1011" s="234" t="s">
        <v>224</v>
      </c>
      <c r="G1011" s="232"/>
      <c r="H1011" s="235">
        <v>20.3</v>
      </c>
      <c r="I1011" s="236"/>
      <c r="J1011" s="232"/>
      <c r="K1011" s="232"/>
      <c r="L1011" s="237"/>
      <c r="M1011" s="238"/>
      <c r="N1011" s="239"/>
      <c r="O1011" s="239"/>
      <c r="P1011" s="239"/>
      <c r="Q1011" s="239"/>
      <c r="R1011" s="239"/>
      <c r="S1011" s="239"/>
      <c r="T1011" s="240"/>
      <c r="AT1011" s="241" t="s">
        <v>148</v>
      </c>
      <c r="AU1011" s="241" t="s">
        <v>146</v>
      </c>
      <c r="AV1011" s="12" t="s">
        <v>145</v>
      </c>
      <c r="AW1011" s="12" t="s">
        <v>37</v>
      </c>
      <c r="AX1011" s="12" t="s">
        <v>82</v>
      </c>
      <c r="AY1011" s="241" t="s">
        <v>139</v>
      </c>
    </row>
    <row r="1012" spans="2:65" s="1" customFormat="1" ht="31.5" customHeight="1">
      <c r="B1012" s="41"/>
      <c r="C1012" s="193" t="s">
        <v>904</v>
      </c>
      <c r="D1012" s="193" t="s">
        <v>141</v>
      </c>
      <c r="E1012" s="194" t="s">
        <v>905</v>
      </c>
      <c r="F1012" s="195" t="s">
        <v>906</v>
      </c>
      <c r="G1012" s="196" t="s">
        <v>192</v>
      </c>
      <c r="H1012" s="197">
        <v>35</v>
      </c>
      <c r="I1012" s="198"/>
      <c r="J1012" s="199">
        <f>ROUND(I1012*H1012,2)</f>
        <v>0</v>
      </c>
      <c r="K1012" s="195" t="s">
        <v>21</v>
      </c>
      <c r="L1012" s="61"/>
      <c r="M1012" s="200" t="s">
        <v>21</v>
      </c>
      <c r="N1012" s="201" t="s">
        <v>46</v>
      </c>
      <c r="O1012" s="42"/>
      <c r="P1012" s="202">
        <f>O1012*H1012</f>
        <v>0</v>
      </c>
      <c r="Q1012" s="202">
        <v>2.8900000000000002E-3</v>
      </c>
      <c r="R1012" s="202">
        <f>Q1012*H1012</f>
        <v>0.10115</v>
      </c>
      <c r="S1012" s="202">
        <v>0</v>
      </c>
      <c r="T1012" s="203">
        <f>S1012*H1012</f>
        <v>0</v>
      </c>
      <c r="AR1012" s="24" t="s">
        <v>228</v>
      </c>
      <c r="AT1012" s="24" t="s">
        <v>141</v>
      </c>
      <c r="AU1012" s="24" t="s">
        <v>146</v>
      </c>
      <c r="AY1012" s="24" t="s">
        <v>139</v>
      </c>
      <c r="BE1012" s="204">
        <f>IF(N1012="základní",J1012,0)</f>
        <v>0</v>
      </c>
      <c r="BF1012" s="204">
        <f>IF(N1012="snížená",J1012,0)</f>
        <v>0</v>
      </c>
      <c r="BG1012" s="204">
        <f>IF(N1012="zákl. přenesená",J1012,0)</f>
        <v>0</v>
      </c>
      <c r="BH1012" s="204">
        <f>IF(N1012="sníž. přenesená",J1012,0)</f>
        <v>0</v>
      </c>
      <c r="BI1012" s="204">
        <f>IF(N1012="nulová",J1012,0)</f>
        <v>0</v>
      </c>
      <c r="BJ1012" s="24" t="s">
        <v>146</v>
      </c>
      <c r="BK1012" s="204">
        <f>ROUND(I1012*H1012,2)</f>
        <v>0</v>
      </c>
      <c r="BL1012" s="24" t="s">
        <v>228</v>
      </c>
      <c r="BM1012" s="24" t="s">
        <v>907</v>
      </c>
    </row>
    <row r="1013" spans="2:65" s="13" customFormat="1" ht="13.5">
      <c r="B1013" s="242"/>
      <c r="C1013" s="243"/>
      <c r="D1013" s="227" t="s">
        <v>148</v>
      </c>
      <c r="E1013" s="244" t="s">
        <v>21</v>
      </c>
      <c r="F1013" s="245" t="s">
        <v>908</v>
      </c>
      <c r="G1013" s="243"/>
      <c r="H1013" s="246" t="s">
        <v>21</v>
      </c>
      <c r="I1013" s="247"/>
      <c r="J1013" s="243"/>
      <c r="K1013" s="243"/>
      <c r="L1013" s="248"/>
      <c r="M1013" s="249"/>
      <c r="N1013" s="250"/>
      <c r="O1013" s="250"/>
      <c r="P1013" s="250"/>
      <c r="Q1013" s="250"/>
      <c r="R1013" s="250"/>
      <c r="S1013" s="250"/>
      <c r="T1013" s="251"/>
      <c r="AT1013" s="252" t="s">
        <v>148</v>
      </c>
      <c r="AU1013" s="252" t="s">
        <v>146</v>
      </c>
      <c r="AV1013" s="13" t="s">
        <v>82</v>
      </c>
      <c r="AW1013" s="13" t="s">
        <v>37</v>
      </c>
      <c r="AX1013" s="13" t="s">
        <v>74</v>
      </c>
      <c r="AY1013" s="252" t="s">
        <v>139</v>
      </c>
    </row>
    <row r="1014" spans="2:65" s="11" customFormat="1" ht="13.5">
      <c r="B1014" s="205"/>
      <c r="C1014" s="206"/>
      <c r="D1014" s="207" t="s">
        <v>148</v>
      </c>
      <c r="E1014" s="208" t="s">
        <v>21</v>
      </c>
      <c r="F1014" s="209" t="s">
        <v>827</v>
      </c>
      <c r="G1014" s="206"/>
      <c r="H1014" s="210">
        <v>35</v>
      </c>
      <c r="I1014" s="211"/>
      <c r="J1014" s="206"/>
      <c r="K1014" s="206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148</v>
      </c>
      <c r="AU1014" s="216" t="s">
        <v>146</v>
      </c>
      <c r="AV1014" s="11" t="s">
        <v>146</v>
      </c>
      <c r="AW1014" s="11" t="s">
        <v>37</v>
      </c>
      <c r="AX1014" s="11" t="s">
        <v>82</v>
      </c>
      <c r="AY1014" s="216" t="s">
        <v>139</v>
      </c>
    </row>
    <row r="1015" spans="2:65" s="1" customFormat="1" ht="31.5" customHeight="1">
      <c r="B1015" s="41"/>
      <c r="C1015" s="193" t="s">
        <v>909</v>
      </c>
      <c r="D1015" s="193" t="s">
        <v>141</v>
      </c>
      <c r="E1015" s="194" t="s">
        <v>910</v>
      </c>
      <c r="F1015" s="195" t="s">
        <v>911</v>
      </c>
      <c r="G1015" s="196" t="s">
        <v>400</v>
      </c>
      <c r="H1015" s="197">
        <v>8</v>
      </c>
      <c r="I1015" s="198"/>
      <c r="J1015" s="199">
        <f>ROUND(I1015*H1015,2)</f>
        <v>0</v>
      </c>
      <c r="K1015" s="195" t="s">
        <v>21</v>
      </c>
      <c r="L1015" s="61"/>
      <c r="M1015" s="200" t="s">
        <v>21</v>
      </c>
      <c r="N1015" s="201" t="s">
        <v>46</v>
      </c>
      <c r="O1015" s="42"/>
      <c r="P1015" s="202">
        <f>O1015*H1015</f>
        <v>0</v>
      </c>
      <c r="Q1015" s="202">
        <v>7.7999999999999996E-3</v>
      </c>
      <c r="R1015" s="202">
        <f>Q1015*H1015</f>
        <v>6.2399999999999997E-2</v>
      </c>
      <c r="S1015" s="202">
        <v>0</v>
      </c>
      <c r="T1015" s="203">
        <f>S1015*H1015</f>
        <v>0</v>
      </c>
      <c r="AR1015" s="24" t="s">
        <v>228</v>
      </c>
      <c r="AT1015" s="24" t="s">
        <v>141</v>
      </c>
      <c r="AU1015" s="24" t="s">
        <v>146</v>
      </c>
      <c r="AY1015" s="24" t="s">
        <v>139</v>
      </c>
      <c r="BE1015" s="204">
        <f>IF(N1015="základní",J1015,0)</f>
        <v>0</v>
      </c>
      <c r="BF1015" s="204">
        <f>IF(N1015="snížená",J1015,0)</f>
        <v>0</v>
      </c>
      <c r="BG1015" s="204">
        <f>IF(N1015="zákl. přenesená",J1015,0)</f>
        <v>0</v>
      </c>
      <c r="BH1015" s="204">
        <f>IF(N1015="sníž. přenesená",J1015,0)</f>
        <v>0</v>
      </c>
      <c r="BI1015" s="204">
        <f>IF(N1015="nulová",J1015,0)</f>
        <v>0</v>
      </c>
      <c r="BJ1015" s="24" t="s">
        <v>146</v>
      </c>
      <c r="BK1015" s="204">
        <f>ROUND(I1015*H1015,2)</f>
        <v>0</v>
      </c>
      <c r="BL1015" s="24" t="s">
        <v>228</v>
      </c>
      <c r="BM1015" s="24" t="s">
        <v>912</v>
      </c>
    </row>
    <row r="1016" spans="2:65" s="13" customFormat="1" ht="13.5">
      <c r="B1016" s="242"/>
      <c r="C1016" s="243"/>
      <c r="D1016" s="227" t="s">
        <v>148</v>
      </c>
      <c r="E1016" s="244" t="s">
        <v>21</v>
      </c>
      <c r="F1016" s="245" t="s">
        <v>913</v>
      </c>
      <c r="G1016" s="243"/>
      <c r="H1016" s="246" t="s">
        <v>21</v>
      </c>
      <c r="I1016" s="247"/>
      <c r="J1016" s="243"/>
      <c r="K1016" s="243"/>
      <c r="L1016" s="248"/>
      <c r="M1016" s="249"/>
      <c r="N1016" s="250"/>
      <c r="O1016" s="250"/>
      <c r="P1016" s="250"/>
      <c r="Q1016" s="250"/>
      <c r="R1016" s="250"/>
      <c r="S1016" s="250"/>
      <c r="T1016" s="251"/>
      <c r="AT1016" s="252" t="s">
        <v>148</v>
      </c>
      <c r="AU1016" s="252" t="s">
        <v>146</v>
      </c>
      <c r="AV1016" s="13" t="s">
        <v>82</v>
      </c>
      <c r="AW1016" s="13" t="s">
        <v>37</v>
      </c>
      <c r="AX1016" s="13" t="s">
        <v>74</v>
      </c>
      <c r="AY1016" s="252" t="s">
        <v>139</v>
      </c>
    </row>
    <row r="1017" spans="2:65" s="11" customFormat="1" ht="13.5">
      <c r="B1017" s="205"/>
      <c r="C1017" s="206"/>
      <c r="D1017" s="207" t="s">
        <v>148</v>
      </c>
      <c r="E1017" s="208" t="s">
        <v>21</v>
      </c>
      <c r="F1017" s="209" t="s">
        <v>837</v>
      </c>
      <c r="G1017" s="206"/>
      <c r="H1017" s="210">
        <v>8</v>
      </c>
      <c r="I1017" s="211"/>
      <c r="J1017" s="206"/>
      <c r="K1017" s="206"/>
      <c r="L1017" s="212"/>
      <c r="M1017" s="213"/>
      <c r="N1017" s="214"/>
      <c r="O1017" s="214"/>
      <c r="P1017" s="214"/>
      <c r="Q1017" s="214"/>
      <c r="R1017" s="214"/>
      <c r="S1017" s="214"/>
      <c r="T1017" s="215"/>
      <c r="AT1017" s="216" t="s">
        <v>148</v>
      </c>
      <c r="AU1017" s="216" t="s">
        <v>146</v>
      </c>
      <c r="AV1017" s="11" t="s">
        <v>146</v>
      </c>
      <c r="AW1017" s="11" t="s">
        <v>37</v>
      </c>
      <c r="AX1017" s="11" t="s">
        <v>82</v>
      </c>
      <c r="AY1017" s="216" t="s">
        <v>139</v>
      </c>
    </row>
    <row r="1018" spans="2:65" s="1" customFormat="1" ht="22.5" customHeight="1">
      <c r="B1018" s="41"/>
      <c r="C1018" s="193" t="s">
        <v>914</v>
      </c>
      <c r="D1018" s="193" t="s">
        <v>141</v>
      </c>
      <c r="E1018" s="194" t="s">
        <v>915</v>
      </c>
      <c r="F1018" s="195" t="s">
        <v>916</v>
      </c>
      <c r="G1018" s="196" t="s">
        <v>192</v>
      </c>
      <c r="H1018" s="197">
        <v>58</v>
      </c>
      <c r="I1018" s="198"/>
      <c r="J1018" s="199">
        <f>ROUND(I1018*H1018,2)</f>
        <v>0</v>
      </c>
      <c r="K1018" s="195" t="s">
        <v>21</v>
      </c>
      <c r="L1018" s="61"/>
      <c r="M1018" s="200" t="s">
        <v>21</v>
      </c>
      <c r="N1018" s="201" t="s">
        <v>46</v>
      </c>
      <c r="O1018" s="42"/>
      <c r="P1018" s="202">
        <f>O1018*H1018</f>
        <v>0</v>
      </c>
      <c r="Q1018" s="202">
        <v>1.74E-3</v>
      </c>
      <c r="R1018" s="202">
        <f>Q1018*H1018</f>
        <v>0.10092</v>
      </c>
      <c r="S1018" s="202">
        <v>0</v>
      </c>
      <c r="T1018" s="203">
        <f>S1018*H1018</f>
        <v>0</v>
      </c>
      <c r="AR1018" s="24" t="s">
        <v>228</v>
      </c>
      <c r="AT1018" s="24" t="s">
        <v>141</v>
      </c>
      <c r="AU1018" s="24" t="s">
        <v>146</v>
      </c>
      <c r="AY1018" s="24" t="s">
        <v>139</v>
      </c>
      <c r="BE1018" s="204">
        <f>IF(N1018="základní",J1018,0)</f>
        <v>0</v>
      </c>
      <c r="BF1018" s="204">
        <f>IF(N1018="snížená",J1018,0)</f>
        <v>0</v>
      </c>
      <c r="BG1018" s="204">
        <f>IF(N1018="zákl. přenesená",J1018,0)</f>
        <v>0</v>
      </c>
      <c r="BH1018" s="204">
        <f>IF(N1018="sníž. přenesená",J1018,0)</f>
        <v>0</v>
      </c>
      <c r="BI1018" s="204">
        <f>IF(N1018="nulová",J1018,0)</f>
        <v>0</v>
      </c>
      <c r="BJ1018" s="24" t="s">
        <v>146</v>
      </c>
      <c r="BK1018" s="204">
        <f>ROUND(I1018*H1018,2)</f>
        <v>0</v>
      </c>
      <c r="BL1018" s="24" t="s">
        <v>228</v>
      </c>
      <c r="BM1018" s="24" t="s">
        <v>917</v>
      </c>
    </row>
    <row r="1019" spans="2:65" s="13" customFormat="1" ht="13.5">
      <c r="B1019" s="242"/>
      <c r="C1019" s="243"/>
      <c r="D1019" s="227" t="s">
        <v>148</v>
      </c>
      <c r="E1019" s="244" t="s">
        <v>21</v>
      </c>
      <c r="F1019" s="245" t="s">
        <v>918</v>
      </c>
      <c r="G1019" s="243"/>
      <c r="H1019" s="246" t="s">
        <v>21</v>
      </c>
      <c r="I1019" s="247"/>
      <c r="J1019" s="243"/>
      <c r="K1019" s="243"/>
      <c r="L1019" s="248"/>
      <c r="M1019" s="249"/>
      <c r="N1019" s="250"/>
      <c r="O1019" s="250"/>
      <c r="P1019" s="250"/>
      <c r="Q1019" s="250"/>
      <c r="R1019" s="250"/>
      <c r="S1019" s="250"/>
      <c r="T1019" s="251"/>
      <c r="AT1019" s="252" t="s">
        <v>148</v>
      </c>
      <c r="AU1019" s="252" t="s">
        <v>146</v>
      </c>
      <c r="AV1019" s="13" t="s">
        <v>82</v>
      </c>
      <c r="AW1019" s="13" t="s">
        <v>37</v>
      </c>
      <c r="AX1019" s="13" t="s">
        <v>74</v>
      </c>
      <c r="AY1019" s="252" t="s">
        <v>139</v>
      </c>
    </row>
    <row r="1020" spans="2:65" s="11" customFormat="1" ht="13.5">
      <c r="B1020" s="205"/>
      <c r="C1020" s="206"/>
      <c r="D1020" s="207" t="s">
        <v>148</v>
      </c>
      <c r="E1020" s="208" t="s">
        <v>21</v>
      </c>
      <c r="F1020" s="209" t="s">
        <v>829</v>
      </c>
      <c r="G1020" s="206"/>
      <c r="H1020" s="210">
        <v>58</v>
      </c>
      <c r="I1020" s="211"/>
      <c r="J1020" s="206"/>
      <c r="K1020" s="206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148</v>
      </c>
      <c r="AU1020" s="216" t="s">
        <v>146</v>
      </c>
      <c r="AV1020" s="11" t="s">
        <v>146</v>
      </c>
      <c r="AW1020" s="11" t="s">
        <v>37</v>
      </c>
      <c r="AX1020" s="11" t="s">
        <v>82</v>
      </c>
      <c r="AY1020" s="216" t="s">
        <v>139</v>
      </c>
    </row>
    <row r="1021" spans="2:65" s="1" customFormat="1" ht="31.5" customHeight="1">
      <c r="B1021" s="41"/>
      <c r="C1021" s="193" t="s">
        <v>919</v>
      </c>
      <c r="D1021" s="193" t="s">
        <v>141</v>
      </c>
      <c r="E1021" s="194" t="s">
        <v>920</v>
      </c>
      <c r="F1021" s="195" t="s">
        <v>921</v>
      </c>
      <c r="G1021" s="196" t="s">
        <v>400</v>
      </c>
      <c r="H1021" s="197">
        <v>6</v>
      </c>
      <c r="I1021" s="198"/>
      <c r="J1021" s="199">
        <f>ROUND(I1021*H1021,2)</f>
        <v>0</v>
      </c>
      <c r="K1021" s="195" t="s">
        <v>21</v>
      </c>
      <c r="L1021" s="61"/>
      <c r="M1021" s="200" t="s">
        <v>21</v>
      </c>
      <c r="N1021" s="201" t="s">
        <v>46</v>
      </c>
      <c r="O1021" s="42"/>
      <c r="P1021" s="202">
        <f>O1021*H1021</f>
        <v>0</v>
      </c>
      <c r="Q1021" s="202">
        <v>2.5000000000000001E-4</v>
      </c>
      <c r="R1021" s="202">
        <f>Q1021*H1021</f>
        <v>1.5E-3</v>
      </c>
      <c r="S1021" s="202">
        <v>0</v>
      </c>
      <c r="T1021" s="203">
        <f>S1021*H1021</f>
        <v>0</v>
      </c>
      <c r="AR1021" s="24" t="s">
        <v>228</v>
      </c>
      <c r="AT1021" s="24" t="s">
        <v>141</v>
      </c>
      <c r="AU1021" s="24" t="s">
        <v>146</v>
      </c>
      <c r="AY1021" s="24" t="s">
        <v>139</v>
      </c>
      <c r="BE1021" s="204">
        <f>IF(N1021="základní",J1021,0)</f>
        <v>0</v>
      </c>
      <c r="BF1021" s="204">
        <f>IF(N1021="snížená",J1021,0)</f>
        <v>0</v>
      </c>
      <c r="BG1021" s="204">
        <f>IF(N1021="zákl. přenesená",J1021,0)</f>
        <v>0</v>
      </c>
      <c r="BH1021" s="204">
        <f>IF(N1021="sníž. přenesená",J1021,0)</f>
        <v>0</v>
      </c>
      <c r="BI1021" s="204">
        <f>IF(N1021="nulová",J1021,0)</f>
        <v>0</v>
      </c>
      <c r="BJ1021" s="24" t="s">
        <v>146</v>
      </c>
      <c r="BK1021" s="204">
        <f>ROUND(I1021*H1021,2)</f>
        <v>0</v>
      </c>
      <c r="BL1021" s="24" t="s">
        <v>228</v>
      </c>
      <c r="BM1021" s="24" t="s">
        <v>922</v>
      </c>
    </row>
    <row r="1022" spans="2:65" s="13" customFormat="1" ht="13.5">
      <c r="B1022" s="242"/>
      <c r="C1022" s="243"/>
      <c r="D1022" s="227" t="s">
        <v>148</v>
      </c>
      <c r="E1022" s="244" t="s">
        <v>21</v>
      </c>
      <c r="F1022" s="245" t="s">
        <v>918</v>
      </c>
      <c r="G1022" s="243"/>
      <c r="H1022" s="246" t="s">
        <v>21</v>
      </c>
      <c r="I1022" s="247"/>
      <c r="J1022" s="243"/>
      <c r="K1022" s="243"/>
      <c r="L1022" s="248"/>
      <c r="M1022" s="249"/>
      <c r="N1022" s="250"/>
      <c r="O1022" s="250"/>
      <c r="P1022" s="250"/>
      <c r="Q1022" s="250"/>
      <c r="R1022" s="250"/>
      <c r="S1022" s="250"/>
      <c r="T1022" s="251"/>
      <c r="AT1022" s="252" t="s">
        <v>148</v>
      </c>
      <c r="AU1022" s="252" t="s">
        <v>146</v>
      </c>
      <c r="AV1022" s="13" t="s">
        <v>82</v>
      </c>
      <c r="AW1022" s="13" t="s">
        <v>37</v>
      </c>
      <c r="AX1022" s="13" t="s">
        <v>74</v>
      </c>
      <c r="AY1022" s="252" t="s">
        <v>139</v>
      </c>
    </row>
    <row r="1023" spans="2:65" s="11" customFormat="1" ht="13.5">
      <c r="B1023" s="205"/>
      <c r="C1023" s="206"/>
      <c r="D1023" s="207" t="s">
        <v>148</v>
      </c>
      <c r="E1023" s="208" t="s">
        <v>21</v>
      </c>
      <c r="F1023" s="209" t="s">
        <v>923</v>
      </c>
      <c r="G1023" s="206"/>
      <c r="H1023" s="210">
        <v>6</v>
      </c>
      <c r="I1023" s="211"/>
      <c r="J1023" s="206"/>
      <c r="K1023" s="206"/>
      <c r="L1023" s="212"/>
      <c r="M1023" s="213"/>
      <c r="N1023" s="214"/>
      <c r="O1023" s="214"/>
      <c r="P1023" s="214"/>
      <c r="Q1023" s="214"/>
      <c r="R1023" s="214"/>
      <c r="S1023" s="214"/>
      <c r="T1023" s="215"/>
      <c r="AT1023" s="216" t="s">
        <v>148</v>
      </c>
      <c r="AU1023" s="216" t="s">
        <v>146</v>
      </c>
      <c r="AV1023" s="11" t="s">
        <v>146</v>
      </c>
      <c r="AW1023" s="11" t="s">
        <v>37</v>
      </c>
      <c r="AX1023" s="11" t="s">
        <v>82</v>
      </c>
      <c r="AY1023" s="216" t="s">
        <v>139</v>
      </c>
    </row>
    <row r="1024" spans="2:65" s="1" customFormat="1" ht="31.5" customHeight="1">
      <c r="B1024" s="41"/>
      <c r="C1024" s="193" t="s">
        <v>924</v>
      </c>
      <c r="D1024" s="193" t="s">
        <v>141</v>
      </c>
      <c r="E1024" s="194" t="s">
        <v>925</v>
      </c>
      <c r="F1024" s="195" t="s">
        <v>926</v>
      </c>
      <c r="G1024" s="196" t="s">
        <v>192</v>
      </c>
      <c r="H1024" s="197">
        <v>60</v>
      </c>
      <c r="I1024" s="198"/>
      <c r="J1024" s="199">
        <f>ROUND(I1024*H1024,2)</f>
        <v>0</v>
      </c>
      <c r="K1024" s="195" t="s">
        <v>21</v>
      </c>
      <c r="L1024" s="61"/>
      <c r="M1024" s="200" t="s">
        <v>21</v>
      </c>
      <c r="N1024" s="201" t="s">
        <v>46</v>
      </c>
      <c r="O1024" s="42"/>
      <c r="P1024" s="202">
        <f>O1024*H1024</f>
        <v>0</v>
      </c>
      <c r="Q1024" s="202">
        <v>2.8600000000000001E-3</v>
      </c>
      <c r="R1024" s="202">
        <f>Q1024*H1024</f>
        <v>0.1716</v>
      </c>
      <c r="S1024" s="202">
        <v>0</v>
      </c>
      <c r="T1024" s="203">
        <f>S1024*H1024</f>
        <v>0</v>
      </c>
      <c r="AR1024" s="24" t="s">
        <v>228</v>
      </c>
      <c r="AT1024" s="24" t="s">
        <v>141</v>
      </c>
      <c r="AU1024" s="24" t="s">
        <v>146</v>
      </c>
      <c r="AY1024" s="24" t="s">
        <v>139</v>
      </c>
      <c r="BE1024" s="204">
        <f>IF(N1024="základní",J1024,0)</f>
        <v>0</v>
      </c>
      <c r="BF1024" s="204">
        <f>IF(N1024="snížená",J1024,0)</f>
        <v>0</v>
      </c>
      <c r="BG1024" s="204">
        <f>IF(N1024="zákl. přenesená",J1024,0)</f>
        <v>0</v>
      </c>
      <c r="BH1024" s="204">
        <f>IF(N1024="sníž. přenesená",J1024,0)</f>
        <v>0</v>
      </c>
      <c r="BI1024" s="204">
        <f>IF(N1024="nulová",J1024,0)</f>
        <v>0</v>
      </c>
      <c r="BJ1024" s="24" t="s">
        <v>146</v>
      </c>
      <c r="BK1024" s="204">
        <f>ROUND(I1024*H1024,2)</f>
        <v>0</v>
      </c>
      <c r="BL1024" s="24" t="s">
        <v>228</v>
      </c>
      <c r="BM1024" s="24" t="s">
        <v>927</v>
      </c>
    </row>
    <row r="1025" spans="2:65" s="13" customFormat="1" ht="13.5">
      <c r="B1025" s="242"/>
      <c r="C1025" s="243"/>
      <c r="D1025" s="227" t="s">
        <v>148</v>
      </c>
      <c r="E1025" s="244" t="s">
        <v>21</v>
      </c>
      <c r="F1025" s="245" t="s">
        <v>928</v>
      </c>
      <c r="G1025" s="243"/>
      <c r="H1025" s="246" t="s">
        <v>21</v>
      </c>
      <c r="I1025" s="247"/>
      <c r="J1025" s="243"/>
      <c r="K1025" s="243"/>
      <c r="L1025" s="248"/>
      <c r="M1025" s="249"/>
      <c r="N1025" s="250"/>
      <c r="O1025" s="250"/>
      <c r="P1025" s="250"/>
      <c r="Q1025" s="250"/>
      <c r="R1025" s="250"/>
      <c r="S1025" s="250"/>
      <c r="T1025" s="251"/>
      <c r="AT1025" s="252" t="s">
        <v>148</v>
      </c>
      <c r="AU1025" s="252" t="s">
        <v>146</v>
      </c>
      <c r="AV1025" s="13" t="s">
        <v>82</v>
      </c>
      <c r="AW1025" s="13" t="s">
        <v>37</v>
      </c>
      <c r="AX1025" s="13" t="s">
        <v>74</v>
      </c>
      <c r="AY1025" s="252" t="s">
        <v>139</v>
      </c>
    </row>
    <row r="1026" spans="2:65" s="11" customFormat="1" ht="13.5">
      <c r="B1026" s="205"/>
      <c r="C1026" s="206"/>
      <c r="D1026" s="207" t="s">
        <v>148</v>
      </c>
      <c r="E1026" s="208" t="s">
        <v>21</v>
      </c>
      <c r="F1026" s="209" t="s">
        <v>852</v>
      </c>
      <c r="G1026" s="206"/>
      <c r="H1026" s="210">
        <v>60</v>
      </c>
      <c r="I1026" s="211"/>
      <c r="J1026" s="206"/>
      <c r="K1026" s="206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148</v>
      </c>
      <c r="AU1026" s="216" t="s">
        <v>146</v>
      </c>
      <c r="AV1026" s="11" t="s">
        <v>146</v>
      </c>
      <c r="AW1026" s="11" t="s">
        <v>37</v>
      </c>
      <c r="AX1026" s="11" t="s">
        <v>82</v>
      </c>
      <c r="AY1026" s="216" t="s">
        <v>139</v>
      </c>
    </row>
    <row r="1027" spans="2:65" s="1" customFormat="1" ht="22.5" customHeight="1">
      <c r="B1027" s="41"/>
      <c r="C1027" s="193" t="s">
        <v>929</v>
      </c>
      <c r="D1027" s="193" t="s">
        <v>141</v>
      </c>
      <c r="E1027" s="194" t="s">
        <v>930</v>
      </c>
      <c r="F1027" s="195" t="s">
        <v>931</v>
      </c>
      <c r="G1027" s="196" t="s">
        <v>689</v>
      </c>
      <c r="H1027" s="269"/>
      <c r="I1027" s="198"/>
      <c r="J1027" s="199">
        <f>ROUND(I1027*H1027,2)</f>
        <v>0</v>
      </c>
      <c r="K1027" s="195" t="s">
        <v>21</v>
      </c>
      <c r="L1027" s="61"/>
      <c r="M1027" s="200" t="s">
        <v>21</v>
      </c>
      <c r="N1027" s="201" t="s">
        <v>46</v>
      </c>
      <c r="O1027" s="42"/>
      <c r="P1027" s="202">
        <f>O1027*H1027</f>
        <v>0</v>
      </c>
      <c r="Q1027" s="202">
        <v>0</v>
      </c>
      <c r="R1027" s="202">
        <f>Q1027*H1027</f>
        <v>0</v>
      </c>
      <c r="S1027" s="202">
        <v>0</v>
      </c>
      <c r="T1027" s="203">
        <f>S1027*H1027</f>
        <v>0</v>
      </c>
      <c r="AR1027" s="24" t="s">
        <v>228</v>
      </c>
      <c r="AT1027" s="24" t="s">
        <v>141</v>
      </c>
      <c r="AU1027" s="24" t="s">
        <v>146</v>
      </c>
      <c r="AY1027" s="24" t="s">
        <v>139</v>
      </c>
      <c r="BE1027" s="204">
        <f>IF(N1027="základní",J1027,0)</f>
        <v>0</v>
      </c>
      <c r="BF1027" s="204">
        <f>IF(N1027="snížená",J1027,0)</f>
        <v>0</v>
      </c>
      <c r="BG1027" s="204">
        <f>IF(N1027="zákl. přenesená",J1027,0)</f>
        <v>0</v>
      </c>
      <c r="BH1027" s="204">
        <f>IF(N1027="sníž. přenesená",J1027,0)</f>
        <v>0</v>
      </c>
      <c r="BI1027" s="204">
        <f>IF(N1027="nulová",J1027,0)</f>
        <v>0</v>
      </c>
      <c r="BJ1027" s="24" t="s">
        <v>146</v>
      </c>
      <c r="BK1027" s="204">
        <f>ROUND(I1027*H1027,2)</f>
        <v>0</v>
      </c>
      <c r="BL1027" s="24" t="s">
        <v>228</v>
      </c>
      <c r="BM1027" s="24" t="s">
        <v>932</v>
      </c>
    </row>
    <row r="1028" spans="2:65" s="10" customFormat="1" ht="29.85" customHeight="1">
      <c r="B1028" s="176"/>
      <c r="C1028" s="177"/>
      <c r="D1028" s="190" t="s">
        <v>73</v>
      </c>
      <c r="E1028" s="191" t="s">
        <v>933</v>
      </c>
      <c r="F1028" s="191" t="s">
        <v>934</v>
      </c>
      <c r="G1028" s="177"/>
      <c r="H1028" s="177"/>
      <c r="I1028" s="180"/>
      <c r="J1028" s="192">
        <f>BK1028</f>
        <v>0</v>
      </c>
      <c r="K1028" s="177"/>
      <c r="L1028" s="182"/>
      <c r="M1028" s="183"/>
      <c r="N1028" s="184"/>
      <c r="O1028" s="184"/>
      <c r="P1028" s="185">
        <f>SUM(P1029:P1075)</f>
        <v>0</v>
      </c>
      <c r="Q1028" s="184"/>
      <c r="R1028" s="185">
        <f>SUM(R1029:R1075)</f>
        <v>13.930028039999998</v>
      </c>
      <c r="S1028" s="184"/>
      <c r="T1028" s="186">
        <f>SUM(T1029:T1075)</f>
        <v>13.3693756</v>
      </c>
      <c r="AR1028" s="187" t="s">
        <v>146</v>
      </c>
      <c r="AT1028" s="188" t="s">
        <v>73</v>
      </c>
      <c r="AU1028" s="188" t="s">
        <v>82</v>
      </c>
      <c r="AY1028" s="187" t="s">
        <v>139</v>
      </c>
      <c r="BK1028" s="189">
        <f>SUM(BK1029:BK1075)</f>
        <v>0</v>
      </c>
    </row>
    <row r="1029" spans="2:65" s="1" customFormat="1" ht="22.5" customHeight="1">
      <c r="B1029" s="41"/>
      <c r="C1029" s="193" t="s">
        <v>935</v>
      </c>
      <c r="D1029" s="193" t="s">
        <v>141</v>
      </c>
      <c r="E1029" s="194" t="s">
        <v>936</v>
      </c>
      <c r="F1029" s="195" t="s">
        <v>937</v>
      </c>
      <c r="G1029" s="196" t="s">
        <v>192</v>
      </c>
      <c r="H1029" s="197">
        <v>58</v>
      </c>
      <c r="I1029" s="198"/>
      <c r="J1029" s="199">
        <f>ROUND(I1029*H1029,2)</f>
        <v>0</v>
      </c>
      <c r="K1029" s="195" t="s">
        <v>21</v>
      </c>
      <c r="L1029" s="61"/>
      <c r="M1029" s="200" t="s">
        <v>21</v>
      </c>
      <c r="N1029" s="201" t="s">
        <v>46</v>
      </c>
      <c r="O1029" s="42"/>
      <c r="P1029" s="202">
        <f>O1029*H1029</f>
        <v>0</v>
      </c>
      <c r="Q1029" s="202">
        <v>1.0000000000000001E-5</v>
      </c>
      <c r="R1029" s="202">
        <f>Q1029*H1029</f>
        <v>5.8E-4</v>
      </c>
      <c r="S1029" s="202">
        <v>0</v>
      </c>
      <c r="T1029" s="203">
        <f>S1029*H1029</f>
        <v>0</v>
      </c>
      <c r="AR1029" s="24" t="s">
        <v>228</v>
      </c>
      <c r="AT1029" s="24" t="s">
        <v>141</v>
      </c>
      <c r="AU1029" s="24" t="s">
        <v>146</v>
      </c>
      <c r="AY1029" s="24" t="s">
        <v>139</v>
      </c>
      <c r="BE1029" s="204">
        <f>IF(N1029="základní",J1029,0)</f>
        <v>0</v>
      </c>
      <c r="BF1029" s="204">
        <f>IF(N1029="snížená",J1029,0)</f>
        <v>0</v>
      </c>
      <c r="BG1029" s="204">
        <f>IF(N1029="zákl. přenesená",J1029,0)</f>
        <v>0</v>
      </c>
      <c r="BH1029" s="204">
        <f>IF(N1029="sníž. přenesená",J1029,0)</f>
        <v>0</v>
      </c>
      <c r="BI1029" s="204">
        <f>IF(N1029="nulová",J1029,0)</f>
        <v>0</v>
      </c>
      <c r="BJ1029" s="24" t="s">
        <v>146</v>
      </c>
      <c r="BK1029" s="204">
        <f>ROUND(I1029*H1029,2)</f>
        <v>0</v>
      </c>
      <c r="BL1029" s="24" t="s">
        <v>228</v>
      </c>
      <c r="BM1029" s="24" t="s">
        <v>938</v>
      </c>
    </row>
    <row r="1030" spans="2:65" s="1" customFormat="1" ht="22.5" customHeight="1">
      <c r="B1030" s="41"/>
      <c r="C1030" s="217" t="s">
        <v>939</v>
      </c>
      <c r="D1030" s="217" t="s">
        <v>180</v>
      </c>
      <c r="E1030" s="218" t="s">
        <v>940</v>
      </c>
      <c r="F1030" s="219" t="s">
        <v>941</v>
      </c>
      <c r="G1030" s="220" t="s">
        <v>400</v>
      </c>
      <c r="H1030" s="221">
        <v>58</v>
      </c>
      <c r="I1030" s="222"/>
      <c r="J1030" s="223">
        <f>ROUND(I1030*H1030,2)</f>
        <v>0</v>
      </c>
      <c r="K1030" s="219" t="s">
        <v>21</v>
      </c>
      <c r="L1030" s="224"/>
      <c r="M1030" s="225" t="s">
        <v>21</v>
      </c>
      <c r="N1030" s="226" t="s">
        <v>46</v>
      </c>
      <c r="O1030" s="42"/>
      <c r="P1030" s="202">
        <f>O1030*H1030</f>
        <v>0</v>
      </c>
      <c r="Q1030" s="202">
        <v>5.0000000000000001E-4</v>
      </c>
      <c r="R1030" s="202">
        <f>Q1030*H1030</f>
        <v>2.9000000000000001E-2</v>
      </c>
      <c r="S1030" s="202">
        <v>0</v>
      </c>
      <c r="T1030" s="203">
        <f>S1030*H1030</f>
        <v>0</v>
      </c>
      <c r="AR1030" s="24" t="s">
        <v>411</v>
      </c>
      <c r="AT1030" s="24" t="s">
        <v>180</v>
      </c>
      <c r="AU1030" s="24" t="s">
        <v>146</v>
      </c>
      <c r="AY1030" s="24" t="s">
        <v>139</v>
      </c>
      <c r="BE1030" s="204">
        <f>IF(N1030="základní",J1030,0)</f>
        <v>0</v>
      </c>
      <c r="BF1030" s="204">
        <f>IF(N1030="snížená",J1030,0)</f>
        <v>0</v>
      </c>
      <c r="BG1030" s="204">
        <f>IF(N1030="zákl. přenesená",J1030,0)</f>
        <v>0</v>
      </c>
      <c r="BH1030" s="204">
        <f>IF(N1030="sníž. přenesená",J1030,0)</f>
        <v>0</v>
      </c>
      <c r="BI1030" s="204">
        <f>IF(N1030="nulová",J1030,0)</f>
        <v>0</v>
      </c>
      <c r="BJ1030" s="24" t="s">
        <v>146</v>
      </c>
      <c r="BK1030" s="204">
        <f>ROUND(I1030*H1030,2)</f>
        <v>0</v>
      </c>
      <c r="BL1030" s="24" t="s">
        <v>228</v>
      </c>
      <c r="BM1030" s="24" t="s">
        <v>942</v>
      </c>
    </row>
    <row r="1031" spans="2:65" s="1" customFormat="1" ht="22.5" customHeight="1">
      <c r="B1031" s="41"/>
      <c r="C1031" s="193" t="s">
        <v>943</v>
      </c>
      <c r="D1031" s="193" t="s">
        <v>141</v>
      </c>
      <c r="E1031" s="194" t="s">
        <v>944</v>
      </c>
      <c r="F1031" s="195" t="s">
        <v>945</v>
      </c>
      <c r="G1031" s="196" t="s">
        <v>144</v>
      </c>
      <c r="H1031" s="197">
        <v>296.57</v>
      </c>
      <c r="I1031" s="198"/>
      <c r="J1031" s="199">
        <f>ROUND(I1031*H1031,2)</f>
        <v>0</v>
      </c>
      <c r="K1031" s="195" t="s">
        <v>21</v>
      </c>
      <c r="L1031" s="61"/>
      <c r="M1031" s="200" t="s">
        <v>21</v>
      </c>
      <c r="N1031" s="201" t="s">
        <v>46</v>
      </c>
      <c r="O1031" s="42"/>
      <c r="P1031" s="202">
        <f>O1031*H1031</f>
        <v>0</v>
      </c>
      <c r="Q1031" s="202">
        <v>4.4499999999999998E-2</v>
      </c>
      <c r="R1031" s="202">
        <f>Q1031*H1031</f>
        <v>13.197365</v>
      </c>
      <c r="S1031" s="202">
        <v>0</v>
      </c>
      <c r="T1031" s="203">
        <f>S1031*H1031</f>
        <v>0</v>
      </c>
      <c r="AR1031" s="24" t="s">
        <v>228</v>
      </c>
      <c r="AT1031" s="24" t="s">
        <v>141</v>
      </c>
      <c r="AU1031" s="24" t="s">
        <v>146</v>
      </c>
      <c r="AY1031" s="24" t="s">
        <v>139</v>
      </c>
      <c r="BE1031" s="204">
        <f>IF(N1031="základní",J1031,0)</f>
        <v>0</v>
      </c>
      <c r="BF1031" s="204">
        <f>IF(N1031="snížená",J1031,0)</f>
        <v>0</v>
      </c>
      <c r="BG1031" s="204">
        <f>IF(N1031="zákl. přenesená",J1031,0)</f>
        <v>0</v>
      </c>
      <c r="BH1031" s="204">
        <f>IF(N1031="sníž. přenesená",J1031,0)</f>
        <v>0</v>
      </c>
      <c r="BI1031" s="204">
        <f>IF(N1031="nulová",J1031,0)</f>
        <v>0</v>
      </c>
      <c r="BJ1031" s="24" t="s">
        <v>146</v>
      </c>
      <c r="BK1031" s="204">
        <f>ROUND(I1031*H1031,2)</f>
        <v>0</v>
      </c>
      <c r="BL1031" s="24" t="s">
        <v>228</v>
      </c>
      <c r="BM1031" s="24" t="s">
        <v>946</v>
      </c>
    </row>
    <row r="1032" spans="2:65" s="11" customFormat="1" ht="13.5">
      <c r="B1032" s="205"/>
      <c r="C1032" s="206"/>
      <c r="D1032" s="227" t="s">
        <v>148</v>
      </c>
      <c r="E1032" s="228" t="s">
        <v>21</v>
      </c>
      <c r="F1032" s="229" t="s">
        <v>751</v>
      </c>
      <c r="G1032" s="206"/>
      <c r="H1032" s="230">
        <v>32.86</v>
      </c>
      <c r="I1032" s="211"/>
      <c r="J1032" s="206"/>
      <c r="K1032" s="206"/>
      <c r="L1032" s="212"/>
      <c r="M1032" s="213"/>
      <c r="N1032" s="214"/>
      <c r="O1032" s="214"/>
      <c r="P1032" s="214"/>
      <c r="Q1032" s="214"/>
      <c r="R1032" s="214"/>
      <c r="S1032" s="214"/>
      <c r="T1032" s="215"/>
      <c r="AT1032" s="216" t="s">
        <v>148</v>
      </c>
      <c r="AU1032" s="216" t="s">
        <v>146</v>
      </c>
      <c r="AV1032" s="11" t="s">
        <v>146</v>
      </c>
      <c r="AW1032" s="11" t="s">
        <v>37</v>
      </c>
      <c r="AX1032" s="11" t="s">
        <v>74</v>
      </c>
      <c r="AY1032" s="216" t="s">
        <v>139</v>
      </c>
    </row>
    <row r="1033" spans="2:65" s="11" customFormat="1" ht="13.5">
      <c r="B1033" s="205"/>
      <c r="C1033" s="206"/>
      <c r="D1033" s="227" t="s">
        <v>148</v>
      </c>
      <c r="E1033" s="228" t="s">
        <v>21</v>
      </c>
      <c r="F1033" s="229" t="s">
        <v>752</v>
      </c>
      <c r="G1033" s="206"/>
      <c r="H1033" s="230">
        <v>34.1</v>
      </c>
      <c r="I1033" s="211"/>
      <c r="J1033" s="206"/>
      <c r="K1033" s="206"/>
      <c r="L1033" s="212"/>
      <c r="M1033" s="213"/>
      <c r="N1033" s="214"/>
      <c r="O1033" s="214"/>
      <c r="P1033" s="214"/>
      <c r="Q1033" s="214"/>
      <c r="R1033" s="214"/>
      <c r="S1033" s="214"/>
      <c r="T1033" s="215"/>
      <c r="AT1033" s="216" t="s">
        <v>148</v>
      </c>
      <c r="AU1033" s="216" t="s">
        <v>146</v>
      </c>
      <c r="AV1033" s="11" t="s">
        <v>146</v>
      </c>
      <c r="AW1033" s="11" t="s">
        <v>37</v>
      </c>
      <c r="AX1033" s="11" t="s">
        <v>74</v>
      </c>
      <c r="AY1033" s="216" t="s">
        <v>139</v>
      </c>
    </row>
    <row r="1034" spans="2:65" s="11" customFormat="1" ht="13.5">
      <c r="B1034" s="205"/>
      <c r="C1034" s="206"/>
      <c r="D1034" s="227" t="s">
        <v>148</v>
      </c>
      <c r="E1034" s="228" t="s">
        <v>21</v>
      </c>
      <c r="F1034" s="229" t="s">
        <v>753</v>
      </c>
      <c r="G1034" s="206"/>
      <c r="H1034" s="230">
        <v>32.24</v>
      </c>
      <c r="I1034" s="211"/>
      <c r="J1034" s="206"/>
      <c r="K1034" s="206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148</v>
      </c>
      <c r="AU1034" s="216" t="s">
        <v>146</v>
      </c>
      <c r="AV1034" s="11" t="s">
        <v>146</v>
      </c>
      <c r="AW1034" s="11" t="s">
        <v>37</v>
      </c>
      <c r="AX1034" s="11" t="s">
        <v>74</v>
      </c>
      <c r="AY1034" s="216" t="s">
        <v>139</v>
      </c>
    </row>
    <row r="1035" spans="2:65" s="11" customFormat="1" ht="13.5">
      <c r="B1035" s="205"/>
      <c r="C1035" s="206"/>
      <c r="D1035" s="227" t="s">
        <v>148</v>
      </c>
      <c r="E1035" s="228" t="s">
        <v>21</v>
      </c>
      <c r="F1035" s="229" t="s">
        <v>754</v>
      </c>
      <c r="G1035" s="206"/>
      <c r="H1035" s="230">
        <v>17.36</v>
      </c>
      <c r="I1035" s="211"/>
      <c r="J1035" s="206"/>
      <c r="K1035" s="206"/>
      <c r="L1035" s="212"/>
      <c r="M1035" s="213"/>
      <c r="N1035" s="214"/>
      <c r="O1035" s="214"/>
      <c r="P1035" s="214"/>
      <c r="Q1035" s="214"/>
      <c r="R1035" s="214"/>
      <c r="S1035" s="214"/>
      <c r="T1035" s="215"/>
      <c r="AT1035" s="216" t="s">
        <v>148</v>
      </c>
      <c r="AU1035" s="216" t="s">
        <v>146</v>
      </c>
      <c r="AV1035" s="11" t="s">
        <v>146</v>
      </c>
      <c r="AW1035" s="11" t="s">
        <v>37</v>
      </c>
      <c r="AX1035" s="11" t="s">
        <v>74</v>
      </c>
      <c r="AY1035" s="216" t="s">
        <v>139</v>
      </c>
    </row>
    <row r="1036" spans="2:65" s="11" customFormat="1" ht="13.5">
      <c r="B1036" s="205"/>
      <c r="C1036" s="206"/>
      <c r="D1036" s="227" t="s">
        <v>148</v>
      </c>
      <c r="E1036" s="228" t="s">
        <v>21</v>
      </c>
      <c r="F1036" s="229" t="s">
        <v>755</v>
      </c>
      <c r="G1036" s="206"/>
      <c r="H1036" s="230">
        <v>94.64</v>
      </c>
      <c r="I1036" s="211"/>
      <c r="J1036" s="206"/>
      <c r="K1036" s="206"/>
      <c r="L1036" s="212"/>
      <c r="M1036" s="213"/>
      <c r="N1036" s="214"/>
      <c r="O1036" s="214"/>
      <c r="P1036" s="214"/>
      <c r="Q1036" s="214"/>
      <c r="R1036" s="214"/>
      <c r="S1036" s="214"/>
      <c r="T1036" s="215"/>
      <c r="AT1036" s="216" t="s">
        <v>148</v>
      </c>
      <c r="AU1036" s="216" t="s">
        <v>146</v>
      </c>
      <c r="AV1036" s="11" t="s">
        <v>146</v>
      </c>
      <c r="AW1036" s="11" t="s">
        <v>37</v>
      </c>
      <c r="AX1036" s="11" t="s">
        <v>74</v>
      </c>
      <c r="AY1036" s="216" t="s">
        <v>139</v>
      </c>
    </row>
    <row r="1037" spans="2:65" s="11" customFormat="1" ht="13.5">
      <c r="B1037" s="205"/>
      <c r="C1037" s="206"/>
      <c r="D1037" s="227" t="s">
        <v>148</v>
      </c>
      <c r="E1037" s="228" t="s">
        <v>21</v>
      </c>
      <c r="F1037" s="229" t="s">
        <v>756</v>
      </c>
      <c r="G1037" s="206"/>
      <c r="H1037" s="230">
        <v>13.95</v>
      </c>
      <c r="I1037" s="211"/>
      <c r="J1037" s="206"/>
      <c r="K1037" s="206"/>
      <c r="L1037" s="212"/>
      <c r="M1037" s="213"/>
      <c r="N1037" s="214"/>
      <c r="O1037" s="214"/>
      <c r="P1037" s="214"/>
      <c r="Q1037" s="214"/>
      <c r="R1037" s="214"/>
      <c r="S1037" s="214"/>
      <c r="T1037" s="215"/>
      <c r="AT1037" s="216" t="s">
        <v>148</v>
      </c>
      <c r="AU1037" s="216" t="s">
        <v>146</v>
      </c>
      <c r="AV1037" s="11" t="s">
        <v>146</v>
      </c>
      <c r="AW1037" s="11" t="s">
        <v>37</v>
      </c>
      <c r="AX1037" s="11" t="s">
        <v>74</v>
      </c>
      <c r="AY1037" s="216" t="s">
        <v>139</v>
      </c>
    </row>
    <row r="1038" spans="2:65" s="11" customFormat="1" ht="13.5">
      <c r="B1038" s="205"/>
      <c r="C1038" s="206"/>
      <c r="D1038" s="227" t="s">
        <v>148</v>
      </c>
      <c r="E1038" s="228" t="s">
        <v>21</v>
      </c>
      <c r="F1038" s="229" t="s">
        <v>757</v>
      </c>
      <c r="G1038" s="206"/>
      <c r="H1038" s="230">
        <v>7</v>
      </c>
      <c r="I1038" s="211"/>
      <c r="J1038" s="206"/>
      <c r="K1038" s="206"/>
      <c r="L1038" s="212"/>
      <c r="M1038" s="213"/>
      <c r="N1038" s="214"/>
      <c r="O1038" s="214"/>
      <c r="P1038" s="214"/>
      <c r="Q1038" s="214"/>
      <c r="R1038" s="214"/>
      <c r="S1038" s="214"/>
      <c r="T1038" s="215"/>
      <c r="AT1038" s="216" t="s">
        <v>148</v>
      </c>
      <c r="AU1038" s="216" t="s">
        <v>146</v>
      </c>
      <c r="AV1038" s="11" t="s">
        <v>146</v>
      </c>
      <c r="AW1038" s="11" t="s">
        <v>37</v>
      </c>
      <c r="AX1038" s="11" t="s">
        <v>74</v>
      </c>
      <c r="AY1038" s="216" t="s">
        <v>139</v>
      </c>
    </row>
    <row r="1039" spans="2:65" s="11" customFormat="1" ht="13.5">
      <c r="B1039" s="205"/>
      <c r="C1039" s="206"/>
      <c r="D1039" s="227" t="s">
        <v>148</v>
      </c>
      <c r="E1039" s="228" t="s">
        <v>21</v>
      </c>
      <c r="F1039" s="229" t="s">
        <v>758</v>
      </c>
      <c r="G1039" s="206"/>
      <c r="H1039" s="230">
        <v>18</v>
      </c>
      <c r="I1039" s="211"/>
      <c r="J1039" s="206"/>
      <c r="K1039" s="206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148</v>
      </c>
      <c r="AU1039" s="216" t="s">
        <v>146</v>
      </c>
      <c r="AV1039" s="11" t="s">
        <v>146</v>
      </c>
      <c r="AW1039" s="11" t="s">
        <v>37</v>
      </c>
      <c r="AX1039" s="11" t="s">
        <v>74</v>
      </c>
      <c r="AY1039" s="216" t="s">
        <v>139</v>
      </c>
    </row>
    <row r="1040" spans="2:65" s="11" customFormat="1" ht="13.5">
      <c r="B1040" s="205"/>
      <c r="C1040" s="206"/>
      <c r="D1040" s="227" t="s">
        <v>148</v>
      </c>
      <c r="E1040" s="228" t="s">
        <v>21</v>
      </c>
      <c r="F1040" s="229" t="s">
        <v>757</v>
      </c>
      <c r="G1040" s="206"/>
      <c r="H1040" s="230">
        <v>7</v>
      </c>
      <c r="I1040" s="211"/>
      <c r="J1040" s="206"/>
      <c r="K1040" s="206"/>
      <c r="L1040" s="212"/>
      <c r="M1040" s="213"/>
      <c r="N1040" s="214"/>
      <c r="O1040" s="214"/>
      <c r="P1040" s="214"/>
      <c r="Q1040" s="214"/>
      <c r="R1040" s="214"/>
      <c r="S1040" s="214"/>
      <c r="T1040" s="215"/>
      <c r="AT1040" s="216" t="s">
        <v>148</v>
      </c>
      <c r="AU1040" s="216" t="s">
        <v>146</v>
      </c>
      <c r="AV1040" s="11" t="s">
        <v>146</v>
      </c>
      <c r="AW1040" s="11" t="s">
        <v>37</v>
      </c>
      <c r="AX1040" s="11" t="s">
        <v>74</v>
      </c>
      <c r="AY1040" s="216" t="s">
        <v>139</v>
      </c>
    </row>
    <row r="1041" spans="2:65" s="11" customFormat="1" ht="13.5">
      <c r="B1041" s="205"/>
      <c r="C1041" s="206"/>
      <c r="D1041" s="227" t="s">
        <v>148</v>
      </c>
      <c r="E1041" s="228" t="s">
        <v>21</v>
      </c>
      <c r="F1041" s="229" t="s">
        <v>758</v>
      </c>
      <c r="G1041" s="206"/>
      <c r="H1041" s="230">
        <v>18</v>
      </c>
      <c r="I1041" s="211"/>
      <c r="J1041" s="206"/>
      <c r="K1041" s="206"/>
      <c r="L1041" s="212"/>
      <c r="M1041" s="213"/>
      <c r="N1041" s="214"/>
      <c r="O1041" s="214"/>
      <c r="P1041" s="214"/>
      <c r="Q1041" s="214"/>
      <c r="R1041" s="214"/>
      <c r="S1041" s="214"/>
      <c r="T1041" s="215"/>
      <c r="AT1041" s="216" t="s">
        <v>148</v>
      </c>
      <c r="AU1041" s="216" t="s">
        <v>146</v>
      </c>
      <c r="AV1041" s="11" t="s">
        <v>146</v>
      </c>
      <c r="AW1041" s="11" t="s">
        <v>37</v>
      </c>
      <c r="AX1041" s="11" t="s">
        <v>74</v>
      </c>
      <c r="AY1041" s="216" t="s">
        <v>139</v>
      </c>
    </row>
    <row r="1042" spans="2:65" s="11" customFormat="1" ht="13.5">
      <c r="B1042" s="205"/>
      <c r="C1042" s="206"/>
      <c r="D1042" s="227" t="s">
        <v>148</v>
      </c>
      <c r="E1042" s="228" t="s">
        <v>21</v>
      </c>
      <c r="F1042" s="229" t="s">
        <v>759</v>
      </c>
      <c r="G1042" s="206"/>
      <c r="H1042" s="230">
        <v>21.42</v>
      </c>
      <c r="I1042" s="211"/>
      <c r="J1042" s="206"/>
      <c r="K1042" s="206"/>
      <c r="L1042" s="212"/>
      <c r="M1042" s="213"/>
      <c r="N1042" s="214"/>
      <c r="O1042" s="214"/>
      <c r="P1042" s="214"/>
      <c r="Q1042" s="214"/>
      <c r="R1042" s="214"/>
      <c r="S1042" s="214"/>
      <c r="T1042" s="215"/>
      <c r="AT1042" s="216" t="s">
        <v>148</v>
      </c>
      <c r="AU1042" s="216" t="s">
        <v>146</v>
      </c>
      <c r="AV1042" s="11" t="s">
        <v>146</v>
      </c>
      <c r="AW1042" s="11" t="s">
        <v>37</v>
      </c>
      <c r="AX1042" s="11" t="s">
        <v>74</v>
      </c>
      <c r="AY1042" s="216" t="s">
        <v>139</v>
      </c>
    </row>
    <row r="1043" spans="2:65" s="12" customFormat="1" ht="13.5">
      <c r="B1043" s="231"/>
      <c r="C1043" s="232"/>
      <c r="D1043" s="207" t="s">
        <v>148</v>
      </c>
      <c r="E1043" s="233" t="s">
        <v>21</v>
      </c>
      <c r="F1043" s="234" t="s">
        <v>224</v>
      </c>
      <c r="G1043" s="232"/>
      <c r="H1043" s="235">
        <v>296.57</v>
      </c>
      <c r="I1043" s="236"/>
      <c r="J1043" s="232"/>
      <c r="K1043" s="232"/>
      <c r="L1043" s="237"/>
      <c r="M1043" s="238"/>
      <c r="N1043" s="239"/>
      <c r="O1043" s="239"/>
      <c r="P1043" s="239"/>
      <c r="Q1043" s="239"/>
      <c r="R1043" s="239"/>
      <c r="S1043" s="239"/>
      <c r="T1043" s="240"/>
      <c r="AT1043" s="241" t="s">
        <v>148</v>
      </c>
      <c r="AU1043" s="241" t="s">
        <v>146</v>
      </c>
      <c r="AV1043" s="12" t="s">
        <v>145</v>
      </c>
      <c r="AW1043" s="12" t="s">
        <v>37</v>
      </c>
      <c r="AX1043" s="12" t="s">
        <v>82</v>
      </c>
      <c r="AY1043" s="241" t="s">
        <v>139</v>
      </c>
    </row>
    <row r="1044" spans="2:65" s="1" customFormat="1" ht="31.5" customHeight="1">
      <c r="B1044" s="41"/>
      <c r="C1044" s="193" t="s">
        <v>947</v>
      </c>
      <c r="D1044" s="193" t="s">
        <v>141</v>
      </c>
      <c r="E1044" s="194" t="s">
        <v>948</v>
      </c>
      <c r="F1044" s="195" t="s">
        <v>949</v>
      </c>
      <c r="G1044" s="196" t="s">
        <v>192</v>
      </c>
      <c r="H1044" s="197">
        <v>45.9</v>
      </c>
      <c r="I1044" s="198"/>
      <c r="J1044" s="199">
        <f>ROUND(I1044*H1044,2)</f>
        <v>0</v>
      </c>
      <c r="K1044" s="195" t="s">
        <v>21</v>
      </c>
      <c r="L1044" s="61"/>
      <c r="M1044" s="200" t="s">
        <v>21</v>
      </c>
      <c r="N1044" s="201" t="s">
        <v>46</v>
      </c>
      <c r="O1044" s="42"/>
      <c r="P1044" s="202">
        <f>O1044*H1044</f>
        <v>0</v>
      </c>
      <c r="Q1044" s="202">
        <v>1.1469999999999999E-2</v>
      </c>
      <c r="R1044" s="202">
        <f>Q1044*H1044</f>
        <v>0.52647299999999997</v>
      </c>
      <c r="S1044" s="202">
        <v>0</v>
      </c>
      <c r="T1044" s="203">
        <f>S1044*H1044</f>
        <v>0</v>
      </c>
      <c r="AR1044" s="24" t="s">
        <v>228</v>
      </c>
      <c r="AT1044" s="24" t="s">
        <v>141</v>
      </c>
      <c r="AU1044" s="24" t="s">
        <v>146</v>
      </c>
      <c r="AY1044" s="24" t="s">
        <v>139</v>
      </c>
      <c r="BE1044" s="204">
        <f>IF(N1044="základní",J1044,0)</f>
        <v>0</v>
      </c>
      <c r="BF1044" s="204">
        <f>IF(N1044="snížená",J1044,0)</f>
        <v>0</v>
      </c>
      <c r="BG1044" s="204">
        <f>IF(N1044="zákl. přenesená",J1044,0)</f>
        <v>0</v>
      </c>
      <c r="BH1044" s="204">
        <f>IF(N1044="sníž. přenesená",J1044,0)</f>
        <v>0</v>
      </c>
      <c r="BI1044" s="204">
        <f>IF(N1044="nulová",J1044,0)</f>
        <v>0</v>
      </c>
      <c r="BJ1044" s="24" t="s">
        <v>146</v>
      </c>
      <c r="BK1044" s="204">
        <f>ROUND(I1044*H1044,2)</f>
        <v>0</v>
      </c>
      <c r="BL1044" s="24" t="s">
        <v>228</v>
      </c>
      <c r="BM1044" s="24" t="s">
        <v>950</v>
      </c>
    </row>
    <row r="1045" spans="2:65" s="11" customFormat="1" ht="13.5">
      <c r="B1045" s="205"/>
      <c r="C1045" s="206"/>
      <c r="D1045" s="227" t="s">
        <v>148</v>
      </c>
      <c r="E1045" s="228" t="s">
        <v>21</v>
      </c>
      <c r="F1045" s="229" t="s">
        <v>951</v>
      </c>
      <c r="G1045" s="206"/>
      <c r="H1045" s="230">
        <v>30.7</v>
      </c>
      <c r="I1045" s="211"/>
      <c r="J1045" s="206"/>
      <c r="K1045" s="206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148</v>
      </c>
      <c r="AU1045" s="216" t="s">
        <v>146</v>
      </c>
      <c r="AV1045" s="11" t="s">
        <v>146</v>
      </c>
      <c r="AW1045" s="11" t="s">
        <v>37</v>
      </c>
      <c r="AX1045" s="11" t="s">
        <v>74</v>
      </c>
      <c r="AY1045" s="216" t="s">
        <v>139</v>
      </c>
    </row>
    <row r="1046" spans="2:65" s="11" customFormat="1" ht="13.5">
      <c r="B1046" s="205"/>
      <c r="C1046" s="206"/>
      <c r="D1046" s="227" t="s">
        <v>148</v>
      </c>
      <c r="E1046" s="228" t="s">
        <v>21</v>
      </c>
      <c r="F1046" s="229" t="s">
        <v>952</v>
      </c>
      <c r="G1046" s="206"/>
      <c r="H1046" s="230">
        <v>15.2</v>
      </c>
      <c r="I1046" s="211"/>
      <c r="J1046" s="206"/>
      <c r="K1046" s="206"/>
      <c r="L1046" s="212"/>
      <c r="M1046" s="213"/>
      <c r="N1046" s="214"/>
      <c r="O1046" s="214"/>
      <c r="P1046" s="214"/>
      <c r="Q1046" s="214"/>
      <c r="R1046" s="214"/>
      <c r="S1046" s="214"/>
      <c r="T1046" s="215"/>
      <c r="AT1046" s="216" t="s">
        <v>148</v>
      </c>
      <c r="AU1046" s="216" t="s">
        <v>146</v>
      </c>
      <c r="AV1046" s="11" t="s">
        <v>146</v>
      </c>
      <c r="AW1046" s="11" t="s">
        <v>37</v>
      </c>
      <c r="AX1046" s="11" t="s">
        <v>74</v>
      </c>
      <c r="AY1046" s="216" t="s">
        <v>139</v>
      </c>
    </row>
    <row r="1047" spans="2:65" s="12" customFormat="1" ht="13.5">
      <c r="B1047" s="231"/>
      <c r="C1047" s="232"/>
      <c r="D1047" s="207" t="s">
        <v>148</v>
      </c>
      <c r="E1047" s="233" t="s">
        <v>21</v>
      </c>
      <c r="F1047" s="234" t="s">
        <v>224</v>
      </c>
      <c r="G1047" s="232"/>
      <c r="H1047" s="235">
        <v>45.9</v>
      </c>
      <c r="I1047" s="236"/>
      <c r="J1047" s="232"/>
      <c r="K1047" s="232"/>
      <c r="L1047" s="237"/>
      <c r="M1047" s="238"/>
      <c r="N1047" s="239"/>
      <c r="O1047" s="239"/>
      <c r="P1047" s="239"/>
      <c r="Q1047" s="239"/>
      <c r="R1047" s="239"/>
      <c r="S1047" s="239"/>
      <c r="T1047" s="240"/>
      <c r="AT1047" s="241" t="s">
        <v>148</v>
      </c>
      <c r="AU1047" s="241" t="s">
        <v>146</v>
      </c>
      <c r="AV1047" s="12" t="s">
        <v>145</v>
      </c>
      <c r="AW1047" s="12" t="s">
        <v>37</v>
      </c>
      <c r="AX1047" s="12" t="s">
        <v>82</v>
      </c>
      <c r="AY1047" s="241" t="s">
        <v>139</v>
      </c>
    </row>
    <row r="1048" spans="2:65" s="1" customFormat="1" ht="22.5" customHeight="1">
      <c r="B1048" s="41"/>
      <c r="C1048" s="193" t="s">
        <v>953</v>
      </c>
      <c r="D1048" s="193" t="s">
        <v>141</v>
      </c>
      <c r="E1048" s="194" t="s">
        <v>954</v>
      </c>
      <c r="F1048" s="195" t="s">
        <v>955</v>
      </c>
      <c r="G1048" s="196" t="s">
        <v>192</v>
      </c>
      <c r="H1048" s="197">
        <v>40</v>
      </c>
      <c r="I1048" s="198"/>
      <c r="J1048" s="199">
        <f>ROUND(I1048*H1048,2)</f>
        <v>0</v>
      </c>
      <c r="K1048" s="195" t="s">
        <v>21</v>
      </c>
      <c r="L1048" s="61"/>
      <c r="M1048" s="200" t="s">
        <v>21</v>
      </c>
      <c r="N1048" s="201" t="s">
        <v>46</v>
      </c>
      <c r="O1048" s="42"/>
      <c r="P1048" s="202">
        <f>O1048*H1048</f>
        <v>0</v>
      </c>
      <c r="Q1048" s="202">
        <v>4.0000000000000003E-5</v>
      </c>
      <c r="R1048" s="202">
        <f>Q1048*H1048</f>
        <v>1.6000000000000001E-3</v>
      </c>
      <c r="S1048" s="202">
        <v>0</v>
      </c>
      <c r="T1048" s="203">
        <f>S1048*H1048</f>
        <v>0</v>
      </c>
      <c r="AR1048" s="24" t="s">
        <v>228</v>
      </c>
      <c r="AT1048" s="24" t="s">
        <v>141</v>
      </c>
      <c r="AU1048" s="24" t="s">
        <v>146</v>
      </c>
      <c r="AY1048" s="24" t="s">
        <v>139</v>
      </c>
      <c r="BE1048" s="204">
        <f>IF(N1048="základní",J1048,0)</f>
        <v>0</v>
      </c>
      <c r="BF1048" s="204">
        <f>IF(N1048="snížená",J1048,0)</f>
        <v>0</v>
      </c>
      <c r="BG1048" s="204">
        <f>IF(N1048="zákl. přenesená",J1048,0)</f>
        <v>0</v>
      </c>
      <c r="BH1048" s="204">
        <f>IF(N1048="sníž. přenesená",J1048,0)</f>
        <v>0</v>
      </c>
      <c r="BI1048" s="204">
        <f>IF(N1048="nulová",J1048,0)</f>
        <v>0</v>
      </c>
      <c r="BJ1048" s="24" t="s">
        <v>146</v>
      </c>
      <c r="BK1048" s="204">
        <f>ROUND(I1048*H1048,2)</f>
        <v>0</v>
      </c>
      <c r="BL1048" s="24" t="s">
        <v>228</v>
      </c>
      <c r="BM1048" s="24" t="s">
        <v>956</v>
      </c>
    </row>
    <row r="1049" spans="2:65" s="11" customFormat="1" ht="13.5">
      <c r="B1049" s="205"/>
      <c r="C1049" s="206"/>
      <c r="D1049" s="227" t="s">
        <v>148</v>
      </c>
      <c r="E1049" s="228" t="s">
        <v>21</v>
      </c>
      <c r="F1049" s="229" t="s">
        <v>957</v>
      </c>
      <c r="G1049" s="206"/>
      <c r="H1049" s="230">
        <v>12.4</v>
      </c>
      <c r="I1049" s="211"/>
      <c r="J1049" s="206"/>
      <c r="K1049" s="206"/>
      <c r="L1049" s="212"/>
      <c r="M1049" s="213"/>
      <c r="N1049" s="214"/>
      <c r="O1049" s="214"/>
      <c r="P1049" s="214"/>
      <c r="Q1049" s="214"/>
      <c r="R1049" s="214"/>
      <c r="S1049" s="214"/>
      <c r="T1049" s="215"/>
      <c r="AT1049" s="216" t="s">
        <v>148</v>
      </c>
      <c r="AU1049" s="216" t="s">
        <v>146</v>
      </c>
      <c r="AV1049" s="11" t="s">
        <v>146</v>
      </c>
      <c r="AW1049" s="11" t="s">
        <v>37</v>
      </c>
      <c r="AX1049" s="11" t="s">
        <v>74</v>
      </c>
      <c r="AY1049" s="216" t="s">
        <v>139</v>
      </c>
    </row>
    <row r="1050" spans="2:65" s="11" customFormat="1" ht="13.5">
      <c r="B1050" s="205"/>
      <c r="C1050" s="206"/>
      <c r="D1050" s="227" t="s">
        <v>148</v>
      </c>
      <c r="E1050" s="228" t="s">
        <v>21</v>
      </c>
      <c r="F1050" s="229" t="s">
        <v>958</v>
      </c>
      <c r="G1050" s="206"/>
      <c r="H1050" s="230">
        <v>12.5</v>
      </c>
      <c r="I1050" s="211"/>
      <c r="J1050" s="206"/>
      <c r="K1050" s="206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148</v>
      </c>
      <c r="AU1050" s="216" t="s">
        <v>146</v>
      </c>
      <c r="AV1050" s="11" t="s">
        <v>146</v>
      </c>
      <c r="AW1050" s="11" t="s">
        <v>37</v>
      </c>
      <c r="AX1050" s="11" t="s">
        <v>74</v>
      </c>
      <c r="AY1050" s="216" t="s">
        <v>139</v>
      </c>
    </row>
    <row r="1051" spans="2:65" s="11" customFormat="1" ht="13.5">
      <c r="B1051" s="205"/>
      <c r="C1051" s="206"/>
      <c r="D1051" s="227" t="s">
        <v>148</v>
      </c>
      <c r="E1051" s="228" t="s">
        <v>21</v>
      </c>
      <c r="F1051" s="229" t="s">
        <v>959</v>
      </c>
      <c r="G1051" s="206"/>
      <c r="H1051" s="230">
        <v>6.6</v>
      </c>
      <c r="I1051" s="211"/>
      <c r="J1051" s="206"/>
      <c r="K1051" s="206"/>
      <c r="L1051" s="212"/>
      <c r="M1051" s="213"/>
      <c r="N1051" s="214"/>
      <c r="O1051" s="214"/>
      <c r="P1051" s="214"/>
      <c r="Q1051" s="214"/>
      <c r="R1051" s="214"/>
      <c r="S1051" s="214"/>
      <c r="T1051" s="215"/>
      <c r="AT1051" s="216" t="s">
        <v>148</v>
      </c>
      <c r="AU1051" s="216" t="s">
        <v>146</v>
      </c>
      <c r="AV1051" s="11" t="s">
        <v>146</v>
      </c>
      <c r="AW1051" s="11" t="s">
        <v>37</v>
      </c>
      <c r="AX1051" s="11" t="s">
        <v>74</v>
      </c>
      <c r="AY1051" s="216" t="s">
        <v>139</v>
      </c>
    </row>
    <row r="1052" spans="2:65" s="11" customFormat="1" ht="13.5">
      <c r="B1052" s="205"/>
      <c r="C1052" s="206"/>
      <c r="D1052" s="227" t="s">
        <v>148</v>
      </c>
      <c r="E1052" s="228" t="s">
        <v>21</v>
      </c>
      <c r="F1052" s="229" t="s">
        <v>960</v>
      </c>
      <c r="G1052" s="206"/>
      <c r="H1052" s="230">
        <v>8.5</v>
      </c>
      <c r="I1052" s="211"/>
      <c r="J1052" s="206"/>
      <c r="K1052" s="206"/>
      <c r="L1052" s="212"/>
      <c r="M1052" s="213"/>
      <c r="N1052" s="214"/>
      <c r="O1052" s="214"/>
      <c r="P1052" s="214"/>
      <c r="Q1052" s="214"/>
      <c r="R1052" s="214"/>
      <c r="S1052" s="214"/>
      <c r="T1052" s="215"/>
      <c r="AT1052" s="216" t="s">
        <v>148</v>
      </c>
      <c r="AU1052" s="216" t="s">
        <v>146</v>
      </c>
      <c r="AV1052" s="11" t="s">
        <v>146</v>
      </c>
      <c r="AW1052" s="11" t="s">
        <v>37</v>
      </c>
      <c r="AX1052" s="11" t="s">
        <v>74</v>
      </c>
      <c r="AY1052" s="216" t="s">
        <v>139</v>
      </c>
    </row>
    <row r="1053" spans="2:65" s="12" customFormat="1" ht="13.5">
      <c r="B1053" s="231"/>
      <c r="C1053" s="232"/>
      <c r="D1053" s="207" t="s">
        <v>148</v>
      </c>
      <c r="E1053" s="233" t="s">
        <v>21</v>
      </c>
      <c r="F1053" s="234" t="s">
        <v>224</v>
      </c>
      <c r="G1053" s="232"/>
      <c r="H1053" s="235">
        <v>40</v>
      </c>
      <c r="I1053" s="236"/>
      <c r="J1053" s="232"/>
      <c r="K1053" s="232"/>
      <c r="L1053" s="237"/>
      <c r="M1053" s="238"/>
      <c r="N1053" s="239"/>
      <c r="O1053" s="239"/>
      <c r="P1053" s="239"/>
      <c r="Q1053" s="239"/>
      <c r="R1053" s="239"/>
      <c r="S1053" s="239"/>
      <c r="T1053" s="240"/>
      <c r="AT1053" s="241" t="s">
        <v>148</v>
      </c>
      <c r="AU1053" s="241" t="s">
        <v>146</v>
      </c>
      <c r="AV1053" s="12" t="s">
        <v>145</v>
      </c>
      <c r="AW1053" s="12" t="s">
        <v>37</v>
      </c>
      <c r="AX1053" s="12" t="s">
        <v>82</v>
      </c>
      <c r="AY1053" s="241" t="s">
        <v>139</v>
      </c>
    </row>
    <row r="1054" spans="2:65" s="1" customFormat="1" ht="22.5" customHeight="1">
      <c r="B1054" s="41"/>
      <c r="C1054" s="193" t="s">
        <v>961</v>
      </c>
      <c r="D1054" s="193" t="s">
        <v>141</v>
      </c>
      <c r="E1054" s="194" t="s">
        <v>962</v>
      </c>
      <c r="F1054" s="195" t="s">
        <v>963</v>
      </c>
      <c r="G1054" s="196" t="s">
        <v>144</v>
      </c>
      <c r="H1054" s="197">
        <v>296.57</v>
      </c>
      <c r="I1054" s="198"/>
      <c r="J1054" s="199">
        <f>ROUND(I1054*H1054,2)</f>
        <v>0</v>
      </c>
      <c r="K1054" s="195" t="s">
        <v>21</v>
      </c>
      <c r="L1054" s="61"/>
      <c r="M1054" s="200" t="s">
        <v>21</v>
      </c>
      <c r="N1054" s="201" t="s">
        <v>46</v>
      </c>
      <c r="O1054" s="42"/>
      <c r="P1054" s="202">
        <f>O1054*H1054</f>
        <v>0</v>
      </c>
      <c r="Q1054" s="202">
        <v>4.0000000000000003E-5</v>
      </c>
      <c r="R1054" s="202">
        <f>Q1054*H1054</f>
        <v>1.1862800000000001E-2</v>
      </c>
      <c r="S1054" s="202">
        <v>0</v>
      </c>
      <c r="T1054" s="203">
        <f>S1054*H1054</f>
        <v>0</v>
      </c>
      <c r="AR1054" s="24" t="s">
        <v>228</v>
      </c>
      <c r="AT1054" s="24" t="s">
        <v>141</v>
      </c>
      <c r="AU1054" s="24" t="s">
        <v>146</v>
      </c>
      <c r="AY1054" s="24" t="s">
        <v>139</v>
      </c>
      <c r="BE1054" s="204">
        <f>IF(N1054="základní",J1054,0)</f>
        <v>0</v>
      </c>
      <c r="BF1054" s="204">
        <f>IF(N1054="snížená",J1054,0)</f>
        <v>0</v>
      </c>
      <c r="BG1054" s="204">
        <f>IF(N1054="zákl. přenesená",J1054,0)</f>
        <v>0</v>
      </c>
      <c r="BH1054" s="204">
        <f>IF(N1054="sníž. přenesená",J1054,0)</f>
        <v>0</v>
      </c>
      <c r="BI1054" s="204">
        <f>IF(N1054="nulová",J1054,0)</f>
        <v>0</v>
      </c>
      <c r="BJ1054" s="24" t="s">
        <v>146</v>
      </c>
      <c r="BK1054" s="204">
        <f>ROUND(I1054*H1054,2)</f>
        <v>0</v>
      </c>
      <c r="BL1054" s="24" t="s">
        <v>228</v>
      </c>
      <c r="BM1054" s="24" t="s">
        <v>964</v>
      </c>
    </row>
    <row r="1055" spans="2:65" s="1" customFormat="1" ht="31.5" customHeight="1">
      <c r="B1055" s="41"/>
      <c r="C1055" s="193" t="s">
        <v>965</v>
      </c>
      <c r="D1055" s="193" t="s">
        <v>141</v>
      </c>
      <c r="E1055" s="194" t="s">
        <v>966</v>
      </c>
      <c r="F1055" s="195" t="s">
        <v>967</v>
      </c>
      <c r="G1055" s="196" t="s">
        <v>400</v>
      </c>
      <c r="H1055" s="197">
        <v>38</v>
      </c>
      <c r="I1055" s="198"/>
      <c r="J1055" s="199">
        <f>ROUND(I1055*H1055,2)</f>
        <v>0</v>
      </c>
      <c r="K1055" s="195" t="s">
        <v>21</v>
      </c>
      <c r="L1055" s="61"/>
      <c r="M1055" s="200" t="s">
        <v>21</v>
      </c>
      <c r="N1055" s="201" t="s">
        <v>46</v>
      </c>
      <c r="O1055" s="42"/>
      <c r="P1055" s="202">
        <f>O1055*H1055</f>
        <v>0</v>
      </c>
      <c r="Q1055" s="202">
        <v>0</v>
      </c>
      <c r="R1055" s="202">
        <f>Q1055*H1055</f>
        <v>0</v>
      </c>
      <c r="S1055" s="202">
        <v>0</v>
      </c>
      <c r="T1055" s="203">
        <f>S1055*H1055</f>
        <v>0</v>
      </c>
      <c r="AR1055" s="24" t="s">
        <v>228</v>
      </c>
      <c r="AT1055" s="24" t="s">
        <v>141</v>
      </c>
      <c r="AU1055" s="24" t="s">
        <v>146</v>
      </c>
      <c r="AY1055" s="24" t="s">
        <v>139</v>
      </c>
      <c r="BE1055" s="204">
        <f>IF(N1055="základní",J1055,0)</f>
        <v>0</v>
      </c>
      <c r="BF1055" s="204">
        <f>IF(N1055="snížená",J1055,0)</f>
        <v>0</v>
      </c>
      <c r="BG1055" s="204">
        <f>IF(N1055="zákl. přenesená",J1055,0)</f>
        <v>0</v>
      </c>
      <c r="BH1055" s="204">
        <f>IF(N1055="sníž. přenesená",J1055,0)</f>
        <v>0</v>
      </c>
      <c r="BI1055" s="204">
        <f>IF(N1055="nulová",J1055,0)</f>
        <v>0</v>
      </c>
      <c r="BJ1055" s="24" t="s">
        <v>146</v>
      </c>
      <c r="BK1055" s="204">
        <f>ROUND(I1055*H1055,2)</f>
        <v>0</v>
      </c>
      <c r="BL1055" s="24" t="s">
        <v>228</v>
      </c>
      <c r="BM1055" s="24" t="s">
        <v>968</v>
      </c>
    </row>
    <row r="1056" spans="2:65" s="1" customFormat="1" ht="22.5" customHeight="1">
      <c r="B1056" s="41"/>
      <c r="C1056" s="217" t="s">
        <v>969</v>
      </c>
      <c r="D1056" s="217" t="s">
        <v>180</v>
      </c>
      <c r="E1056" s="218" t="s">
        <v>970</v>
      </c>
      <c r="F1056" s="219" t="s">
        <v>971</v>
      </c>
      <c r="G1056" s="220" t="s">
        <v>400</v>
      </c>
      <c r="H1056" s="221">
        <v>38</v>
      </c>
      <c r="I1056" s="222"/>
      <c r="J1056" s="223">
        <f>ROUND(I1056*H1056,2)</f>
        <v>0</v>
      </c>
      <c r="K1056" s="219" t="s">
        <v>21</v>
      </c>
      <c r="L1056" s="224"/>
      <c r="M1056" s="225" t="s">
        <v>21</v>
      </c>
      <c r="N1056" s="226" t="s">
        <v>46</v>
      </c>
      <c r="O1056" s="42"/>
      <c r="P1056" s="202">
        <f>O1056*H1056</f>
        <v>0</v>
      </c>
      <c r="Q1056" s="202">
        <v>3.2000000000000002E-3</v>
      </c>
      <c r="R1056" s="202">
        <f>Q1056*H1056</f>
        <v>0.1216</v>
      </c>
      <c r="S1056" s="202">
        <v>0</v>
      </c>
      <c r="T1056" s="203">
        <f>S1056*H1056</f>
        <v>0</v>
      </c>
      <c r="AR1056" s="24" t="s">
        <v>411</v>
      </c>
      <c r="AT1056" s="24" t="s">
        <v>180</v>
      </c>
      <c r="AU1056" s="24" t="s">
        <v>146</v>
      </c>
      <c r="AY1056" s="24" t="s">
        <v>139</v>
      </c>
      <c r="BE1056" s="204">
        <f>IF(N1056="základní",J1056,0)</f>
        <v>0</v>
      </c>
      <c r="BF1056" s="204">
        <f>IF(N1056="snížená",J1056,0)</f>
        <v>0</v>
      </c>
      <c r="BG1056" s="204">
        <f>IF(N1056="zákl. přenesená",J1056,0)</f>
        <v>0</v>
      </c>
      <c r="BH1056" s="204">
        <f>IF(N1056="sníž. přenesená",J1056,0)</f>
        <v>0</v>
      </c>
      <c r="BI1056" s="204">
        <f>IF(N1056="nulová",J1056,0)</f>
        <v>0</v>
      </c>
      <c r="BJ1056" s="24" t="s">
        <v>146</v>
      </c>
      <c r="BK1056" s="204">
        <f>ROUND(I1056*H1056,2)</f>
        <v>0</v>
      </c>
      <c r="BL1056" s="24" t="s">
        <v>228</v>
      </c>
      <c r="BM1056" s="24" t="s">
        <v>972</v>
      </c>
    </row>
    <row r="1057" spans="2:65" s="1" customFormat="1" ht="22.5" customHeight="1">
      <c r="B1057" s="41"/>
      <c r="C1057" s="193" t="s">
        <v>973</v>
      </c>
      <c r="D1057" s="193" t="s">
        <v>141</v>
      </c>
      <c r="E1057" s="194" t="s">
        <v>974</v>
      </c>
      <c r="F1057" s="195" t="s">
        <v>975</v>
      </c>
      <c r="G1057" s="196" t="s">
        <v>144</v>
      </c>
      <c r="H1057" s="197">
        <v>296.57</v>
      </c>
      <c r="I1057" s="198"/>
      <c r="J1057" s="199">
        <f>ROUND(I1057*H1057,2)</f>
        <v>0</v>
      </c>
      <c r="K1057" s="195" t="s">
        <v>21</v>
      </c>
      <c r="L1057" s="61"/>
      <c r="M1057" s="200" t="s">
        <v>21</v>
      </c>
      <c r="N1057" s="201" t="s">
        <v>46</v>
      </c>
      <c r="O1057" s="42"/>
      <c r="P1057" s="202">
        <f>O1057*H1057</f>
        <v>0</v>
      </c>
      <c r="Q1057" s="202">
        <v>0</v>
      </c>
      <c r="R1057" s="202">
        <f>Q1057*H1057</f>
        <v>0</v>
      </c>
      <c r="S1057" s="202">
        <v>4.5080000000000002E-2</v>
      </c>
      <c r="T1057" s="203">
        <f>S1057*H1057</f>
        <v>13.3693756</v>
      </c>
      <c r="AR1057" s="24" t="s">
        <v>228</v>
      </c>
      <c r="AT1057" s="24" t="s">
        <v>141</v>
      </c>
      <c r="AU1057" s="24" t="s">
        <v>146</v>
      </c>
      <c r="AY1057" s="24" t="s">
        <v>139</v>
      </c>
      <c r="BE1057" s="204">
        <f>IF(N1057="základní",J1057,0)</f>
        <v>0</v>
      </c>
      <c r="BF1057" s="204">
        <f>IF(N1057="snížená",J1057,0)</f>
        <v>0</v>
      </c>
      <c r="BG1057" s="204">
        <f>IF(N1057="zákl. přenesená",J1057,0)</f>
        <v>0</v>
      </c>
      <c r="BH1057" s="204">
        <f>IF(N1057="sníž. přenesená",J1057,0)</f>
        <v>0</v>
      </c>
      <c r="BI1057" s="204">
        <f>IF(N1057="nulová",J1057,0)</f>
        <v>0</v>
      </c>
      <c r="BJ1057" s="24" t="s">
        <v>146</v>
      </c>
      <c r="BK1057" s="204">
        <f>ROUND(I1057*H1057,2)</f>
        <v>0</v>
      </c>
      <c r="BL1057" s="24" t="s">
        <v>228</v>
      </c>
      <c r="BM1057" s="24" t="s">
        <v>976</v>
      </c>
    </row>
    <row r="1058" spans="2:65" s="11" customFormat="1" ht="13.5">
      <c r="B1058" s="205"/>
      <c r="C1058" s="206"/>
      <c r="D1058" s="227" t="s">
        <v>148</v>
      </c>
      <c r="E1058" s="228" t="s">
        <v>21</v>
      </c>
      <c r="F1058" s="229" t="s">
        <v>751</v>
      </c>
      <c r="G1058" s="206"/>
      <c r="H1058" s="230">
        <v>32.86</v>
      </c>
      <c r="I1058" s="211"/>
      <c r="J1058" s="206"/>
      <c r="K1058" s="206"/>
      <c r="L1058" s="212"/>
      <c r="M1058" s="213"/>
      <c r="N1058" s="214"/>
      <c r="O1058" s="214"/>
      <c r="P1058" s="214"/>
      <c r="Q1058" s="214"/>
      <c r="R1058" s="214"/>
      <c r="S1058" s="214"/>
      <c r="T1058" s="215"/>
      <c r="AT1058" s="216" t="s">
        <v>148</v>
      </c>
      <c r="AU1058" s="216" t="s">
        <v>146</v>
      </c>
      <c r="AV1058" s="11" t="s">
        <v>146</v>
      </c>
      <c r="AW1058" s="11" t="s">
        <v>37</v>
      </c>
      <c r="AX1058" s="11" t="s">
        <v>74</v>
      </c>
      <c r="AY1058" s="216" t="s">
        <v>139</v>
      </c>
    </row>
    <row r="1059" spans="2:65" s="11" customFormat="1" ht="13.5">
      <c r="B1059" s="205"/>
      <c r="C1059" s="206"/>
      <c r="D1059" s="227" t="s">
        <v>148</v>
      </c>
      <c r="E1059" s="228" t="s">
        <v>21</v>
      </c>
      <c r="F1059" s="229" t="s">
        <v>752</v>
      </c>
      <c r="G1059" s="206"/>
      <c r="H1059" s="230">
        <v>34.1</v>
      </c>
      <c r="I1059" s="211"/>
      <c r="J1059" s="206"/>
      <c r="K1059" s="206"/>
      <c r="L1059" s="212"/>
      <c r="M1059" s="213"/>
      <c r="N1059" s="214"/>
      <c r="O1059" s="214"/>
      <c r="P1059" s="214"/>
      <c r="Q1059" s="214"/>
      <c r="R1059" s="214"/>
      <c r="S1059" s="214"/>
      <c r="T1059" s="215"/>
      <c r="AT1059" s="216" t="s">
        <v>148</v>
      </c>
      <c r="AU1059" s="216" t="s">
        <v>146</v>
      </c>
      <c r="AV1059" s="11" t="s">
        <v>146</v>
      </c>
      <c r="AW1059" s="11" t="s">
        <v>37</v>
      </c>
      <c r="AX1059" s="11" t="s">
        <v>74</v>
      </c>
      <c r="AY1059" s="216" t="s">
        <v>139</v>
      </c>
    </row>
    <row r="1060" spans="2:65" s="11" customFormat="1" ht="13.5">
      <c r="B1060" s="205"/>
      <c r="C1060" s="206"/>
      <c r="D1060" s="227" t="s">
        <v>148</v>
      </c>
      <c r="E1060" s="228" t="s">
        <v>21</v>
      </c>
      <c r="F1060" s="229" t="s">
        <v>753</v>
      </c>
      <c r="G1060" s="206"/>
      <c r="H1060" s="230">
        <v>32.24</v>
      </c>
      <c r="I1060" s="211"/>
      <c r="J1060" s="206"/>
      <c r="K1060" s="206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148</v>
      </c>
      <c r="AU1060" s="216" t="s">
        <v>146</v>
      </c>
      <c r="AV1060" s="11" t="s">
        <v>146</v>
      </c>
      <c r="AW1060" s="11" t="s">
        <v>37</v>
      </c>
      <c r="AX1060" s="11" t="s">
        <v>74</v>
      </c>
      <c r="AY1060" s="216" t="s">
        <v>139</v>
      </c>
    </row>
    <row r="1061" spans="2:65" s="11" customFormat="1" ht="13.5">
      <c r="B1061" s="205"/>
      <c r="C1061" s="206"/>
      <c r="D1061" s="227" t="s">
        <v>148</v>
      </c>
      <c r="E1061" s="228" t="s">
        <v>21</v>
      </c>
      <c r="F1061" s="229" t="s">
        <v>754</v>
      </c>
      <c r="G1061" s="206"/>
      <c r="H1061" s="230">
        <v>17.36</v>
      </c>
      <c r="I1061" s="211"/>
      <c r="J1061" s="206"/>
      <c r="K1061" s="206"/>
      <c r="L1061" s="212"/>
      <c r="M1061" s="213"/>
      <c r="N1061" s="214"/>
      <c r="O1061" s="214"/>
      <c r="P1061" s="214"/>
      <c r="Q1061" s="214"/>
      <c r="R1061" s="214"/>
      <c r="S1061" s="214"/>
      <c r="T1061" s="215"/>
      <c r="AT1061" s="216" t="s">
        <v>148</v>
      </c>
      <c r="AU1061" s="216" t="s">
        <v>146</v>
      </c>
      <c r="AV1061" s="11" t="s">
        <v>146</v>
      </c>
      <c r="AW1061" s="11" t="s">
        <v>37</v>
      </c>
      <c r="AX1061" s="11" t="s">
        <v>74</v>
      </c>
      <c r="AY1061" s="216" t="s">
        <v>139</v>
      </c>
    </row>
    <row r="1062" spans="2:65" s="11" customFormat="1" ht="13.5">
      <c r="B1062" s="205"/>
      <c r="C1062" s="206"/>
      <c r="D1062" s="227" t="s">
        <v>148</v>
      </c>
      <c r="E1062" s="228" t="s">
        <v>21</v>
      </c>
      <c r="F1062" s="229" t="s">
        <v>755</v>
      </c>
      <c r="G1062" s="206"/>
      <c r="H1062" s="230">
        <v>94.64</v>
      </c>
      <c r="I1062" s="211"/>
      <c r="J1062" s="206"/>
      <c r="K1062" s="206"/>
      <c r="L1062" s="212"/>
      <c r="M1062" s="213"/>
      <c r="N1062" s="214"/>
      <c r="O1062" s="214"/>
      <c r="P1062" s="214"/>
      <c r="Q1062" s="214"/>
      <c r="R1062" s="214"/>
      <c r="S1062" s="214"/>
      <c r="T1062" s="215"/>
      <c r="AT1062" s="216" t="s">
        <v>148</v>
      </c>
      <c r="AU1062" s="216" t="s">
        <v>146</v>
      </c>
      <c r="AV1062" s="11" t="s">
        <v>146</v>
      </c>
      <c r="AW1062" s="11" t="s">
        <v>37</v>
      </c>
      <c r="AX1062" s="11" t="s">
        <v>74</v>
      </c>
      <c r="AY1062" s="216" t="s">
        <v>139</v>
      </c>
    </row>
    <row r="1063" spans="2:65" s="11" customFormat="1" ht="13.5">
      <c r="B1063" s="205"/>
      <c r="C1063" s="206"/>
      <c r="D1063" s="227" t="s">
        <v>148</v>
      </c>
      <c r="E1063" s="228" t="s">
        <v>21</v>
      </c>
      <c r="F1063" s="229" t="s">
        <v>756</v>
      </c>
      <c r="G1063" s="206"/>
      <c r="H1063" s="230">
        <v>13.95</v>
      </c>
      <c r="I1063" s="211"/>
      <c r="J1063" s="206"/>
      <c r="K1063" s="206"/>
      <c r="L1063" s="212"/>
      <c r="M1063" s="213"/>
      <c r="N1063" s="214"/>
      <c r="O1063" s="214"/>
      <c r="P1063" s="214"/>
      <c r="Q1063" s="214"/>
      <c r="R1063" s="214"/>
      <c r="S1063" s="214"/>
      <c r="T1063" s="215"/>
      <c r="AT1063" s="216" t="s">
        <v>148</v>
      </c>
      <c r="AU1063" s="216" t="s">
        <v>146</v>
      </c>
      <c r="AV1063" s="11" t="s">
        <v>146</v>
      </c>
      <c r="AW1063" s="11" t="s">
        <v>37</v>
      </c>
      <c r="AX1063" s="11" t="s">
        <v>74</v>
      </c>
      <c r="AY1063" s="216" t="s">
        <v>139</v>
      </c>
    </row>
    <row r="1064" spans="2:65" s="11" customFormat="1" ht="13.5">
      <c r="B1064" s="205"/>
      <c r="C1064" s="206"/>
      <c r="D1064" s="227" t="s">
        <v>148</v>
      </c>
      <c r="E1064" s="228" t="s">
        <v>21</v>
      </c>
      <c r="F1064" s="229" t="s">
        <v>757</v>
      </c>
      <c r="G1064" s="206"/>
      <c r="H1064" s="230">
        <v>7</v>
      </c>
      <c r="I1064" s="211"/>
      <c r="J1064" s="206"/>
      <c r="K1064" s="206"/>
      <c r="L1064" s="212"/>
      <c r="M1064" s="213"/>
      <c r="N1064" s="214"/>
      <c r="O1064" s="214"/>
      <c r="P1064" s="214"/>
      <c r="Q1064" s="214"/>
      <c r="R1064" s="214"/>
      <c r="S1064" s="214"/>
      <c r="T1064" s="215"/>
      <c r="AT1064" s="216" t="s">
        <v>148</v>
      </c>
      <c r="AU1064" s="216" t="s">
        <v>146</v>
      </c>
      <c r="AV1064" s="11" t="s">
        <v>146</v>
      </c>
      <c r="AW1064" s="11" t="s">
        <v>37</v>
      </c>
      <c r="AX1064" s="11" t="s">
        <v>74</v>
      </c>
      <c r="AY1064" s="216" t="s">
        <v>139</v>
      </c>
    </row>
    <row r="1065" spans="2:65" s="11" customFormat="1" ht="13.5">
      <c r="B1065" s="205"/>
      <c r="C1065" s="206"/>
      <c r="D1065" s="227" t="s">
        <v>148</v>
      </c>
      <c r="E1065" s="228" t="s">
        <v>21</v>
      </c>
      <c r="F1065" s="229" t="s">
        <v>758</v>
      </c>
      <c r="G1065" s="206"/>
      <c r="H1065" s="230">
        <v>18</v>
      </c>
      <c r="I1065" s="211"/>
      <c r="J1065" s="206"/>
      <c r="K1065" s="206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148</v>
      </c>
      <c r="AU1065" s="216" t="s">
        <v>146</v>
      </c>
      <c r="AV1065" s="11" t="s">
        <v>146</v>
      </c>
      <c r="AW1065" s="11" t="s">
        <v>37</v>
      </c>
      <c r="AX1065" s="11" t="s">
        <v>74</v>
      </c>
      <c r="AY1065" s="216" t="s">
        <v>139</v>
      </c>
    </row>
    <row r="1066" spans="2:65" s="11" customFormat="1" ht="13.5">
      <c r="B1066" s="205"/>
      <c r="C1066" s="206"/>
      <c r="D1066" s="227" t="s">
        <v>148</v>
      </c>
      <c r="E1066" s="228" t="s">
        <v>21</v>
      </c>
      <c r="F1066" s="229" t="s">
        <v>757</v>
      </c>
      <c r="G1066" s="206"/>
      <c r="H1066" s="230">
        <v>7</v>
      </c>
      <c r="I1066" s="211"/>
      <c r="J1066" s="206"/>
      <c r="K1066" s="206"/>
      <c r="L1066" s="212"/>
      <c r="M1066" s="213"/>
      <c r="N1066" s="214"/>
      <c r="O1066" s="214"/>
      <c r="P1066" s="214"/>
      <c r="Q1066" s="214"/>
      <c r="R1066" s="214"/>
      <c r="S1066" s="214"/>
      <c r="T1066" s="215"/>
      <c r="AT1066" s="216" t="s">
        <v>148</v>
      </c>
      <c r="AU1066" s="216" t="s">
        <v>146</v>
      </c>
      <c r="AV1066" s="11" t="s">
        <v>146</v>
      </c>
      <c r="AW1066" s="11" t="s">
        <v>37</v>
      </c>
      <c r="AX1066" s="11" t="s">
        <v>74</v>
      </c>
      <c r="AY1066" s="216" t="s">
        <v>139</v>
      </c>
    </row>
    <row r="1067" spans="2:65" s="11" customFormat="1" ht="13.5">
      <c r="B1067" s="205"/>
      <c r="C1067" s="206"/>
      <c r="D1067" s="227" t="s">
        <v>148</v>
      </c>
      <c r="E1067" s="228" t="s">
        <v>21</v>
      </c>
      <c r="F1067" s="229" t="s">
        <v>758</v>
      </c>
      <c r="G1067" s="206"/>
      <c r="H1067" s="230">
        <v>18</v>
      </c>
      <c r="I1067" s="211"/>
      <c r="J1067" s="206"/>
      <c r="K1067" s="206"/>
      <c r="L1067" s="212"/>
      <c r="M1067" s="213"/>
      <c r="N1067" s="214"/>
      <c r="O1067" s="214"/>
      <c r="P1067" s="214"/>
      <c r="Q1067" s="214"/>
      <c r="R1067" s="214"/>
      <c r="S1067" s="214"/>
      <c r="T1067" s="215"/>
      <c r="AT1067" s="216" t="s">
        <v>148</v>
      </c>
      <c r="AU1067" s="216" t="s">
        <v>146</v>
      </c>
      <c r="AV1067" s="11" t="s">
        <v>146</v>
      </c>
      <c r="AW1067" s="11" t="s">
        <v>37</v>
      </c>
      <c r="AX1067" s="11" t="s">
        <v>74</v>
      </c>
      <c r="AY1067" s="216" t="s">
        <v>139</v>
      </c>
    </row>
    <row r="1068" spans="2:65" s="11" customFormat="1" ht="13.5">
      <c r="B1068" s="205"/>
      <c r="C1068" s="206"/>
      <c r="D1068" s="227" t="s">
        <v>148</v>
      </c>
      <c r="E1068" s="228" t="s">
        <v>21</v>
      </c>
      <c r="F1068" s="229" t="s">
        <v>759</v>
      </c>
      <c r="G1068" s="206"/>
      <c r="H1068" s="230">
        <v>21.42</v>
      </c>
      <c r="I1068" s="211"/>
      <c r="J1068" s="206"/>
      <c r="K1068" s="206"/>
      <c r="L1068" s="212"/>
      <c r="M1068" s="213"/>
      <c r="N1068" s="214"/>
      <c r="O1068" s="214"/>
      <c r="P1068" s="214"/>
      <c r="Q1068" s="214"/>
      <c r="R1068" s="214"/>
      <c r="S1068" s="214"/>
      <c r="T1068" s="215"/>
      <c r="AT1068" s="216" t="s">
        <v>148</v>
      </c>
      <c r="AU1068" s="216" t="s">
        <v>146</v>
      </c>
      <c r="AV1068" s="11" t="s">
        <v>146</v>
      </c>
      <c r="AW1068" s="11" t="s">
        <v>37</v>
      </c>
      <c r="AX1068" s="11" t="s">
        <v>74</v>
      </c>
      <c r="AY1068" s="216" t="s">
        <v>139</v>
      </c>
    </row>
    <row r="1069" spans="2:65" s="12" customFormat="1" ht="13.5">
      <c r="B1069" s="231"/>
      <c r="C1069" s="232"/>
      <c r="D1069" s="207" t="s">
        <v>148</v>
      </c>
      <c r="E1069" s="233" t="s">
        <v>21</v>
      </c>
      <c r="F1069" s="234" t="s">
        <v>224</v>
      </c>
      <c r="G1069" s="232"/>
      <c r="H1069" s="235">
        <v>296.57</v>
      </c>
      <c r="I1069" s="236"/>
      <c r="J1069" s="232"/>
      <c r="K1069" s="232"/>
      <c r="L1069" s="237"/>
      <c r="M1069" s="238"/>
      <c r="N1069" s="239"/>
      <c r="O1069" s="239"/>
      <c r="P1069" s="239"/>
      <c r="Q1069" s="239"/>
      <c r="R1069" s="239"/>
      <c r="S1069" s="239"/>
      <c r="T1069" s="240"/>
      <c r="AT1069" s="241" t="s">
        <v>148</v>
      </c>
      <c r="AU1069" s="241" t="s">
        <v>146</v>
      </c>
      <c r="AV1069" s="12" t="s">
        <v>145</v>
      </c>
      <c r="AW1069" s="12" t="s">
        <v>37</v>
      </c>
      <c r="AX1069" s="12" t="s">
        <v>82</v>
      </c>
      <c r="AY1069" s="241" t="s">
        <v>139</v>
      </c>
    </row>
    <row r="1070" spans="2:65" s="1" customFormat="1" ht="22.5" customHeight="1">
      <c r="B1070" s="41"/>
      <c r="C1070" s="193" t="s">
        <v>977</v>
      </c>
      <c r="D1070" s="193" t="s">
        <v>141</v>
      </c>
      <c r="E1070" s="194" t="s">
        <v>978</v>
      </c>
      <c r="F1070" s="195" t="s">
        <v>979</v>
      </c>
      <c r="G1070" s="196" t="s">
        <v>400</v>
      </c>
      <c r="H1070" s="197">
        <v>4</v>
      </c>
      <c r="I1070" s="198"/>
      <c r="J1070" s="199">
        <f t="shared" ref="J1070:J1075" si="20">ROUND(I1070*H1070,2)</f>
        <v>0</v>
      </c>
      <c r="K1070" s="195" t="s">
        <v>21</v>
      </c>
      <c r="L1070" s="61"/>
      <c r="M1070" s="200" t="s">
        <v>21</v>
      </c>
      <c r="N1070" s="201" t="s">
        <v>46</v>
      </c>
      <c r="O1070" s="42"/>
      <c r="P1070" s="202">
        <f t="shared" ref="P1070:P1075" si="21">O1070*H1070</f>
        <v>0</v>
      </c>
      <c r="Q1070" s="202">
        <v>0</v>
      </c>
      <c r="R1070" s="202">
        <f t="shared" ref="R1070:R1075" si="22">Q1070*H1070</f>
        <v>0</v>
      </c>
      <c r="S1070" s="202">
        <v>0</v>
      </c>
      <c r="T1070" s="203">
        <f t="shared" ref="T1070:T1075" si="23">S1070*H1070</f>
        <v>0</v>
      </c>
      <c r="AR1070" s="24" t="s">
        <v>228</v>
      </c>
      <c r="AT1070" s="24" t="s">
        <v>141</v>
      </c>
      <c r="AU1070" s="24" t="s">
        <v>146</v>
      </c>
      <c r="AY1070" s="24" t="s">
        <v>139</v>
      </c>
      <c r="BE1070" s="204">
        <f t="shared" ref="BE1070:BE1075" si="24">IF(N1070="základní",J1070,0)</f>
        <v>0</v>
      </c>
      <c r="BF1070" s="204">
        <f t="shared" ref="BF1070:BF1075" si="25">IF(N1070="snížená",J1070,0)</f>
        <v>0</v>
      </c>
      <c r="BG1070" s="204">
        <f t="shared" ref="BG1070:BG1075" si="26">IF(N1070="zákl. přenesená",J1070,0)</f>
        <v>0</v>
      </c>
      <c r="BH1070" s="204">
        <f t="shared" ref="BH1070:BH1075" si="27">IF(N1070="sníž. přenesená",J1070,0)</f>
        <v>0</v>
      </c>
      <c r="BI1070" s="204">
        <f t="shared" ref="BI1070:BI1075" si="28">IF(N1070="nulová",J1070,0)</f>
        <v>0</v>
      </c>
      <c r="BJ1070" s="24" t="s">
        <v>146</v>
      </c>
      <c r="BK1070" s="204">
        <f t="shared" ref="BK1070:BK1075" si="29">ROUND(I1070*H1070,2)</f>
        <v>0</v>
      </c>
      <c r="BL1070" s="24" t="s">
        <v>228</v>
      </c>
      <c r="BM1070" s="24" t="s">
        <v>980</v>
      </c>
    </row>
    <row r="1071" spans="2:65" s="1" customFormat="1" ht="22.5" customHeight="1">
      <c r="B1071" s="41"/>
      <c r="C1071" s="217" t="s">
        <v>981</v>
      </c>
      <c r="D1071" s="217" t="s">
        <v>180</v>
      </c>
      <c r="E1071" s="218" t="s">
        <v>982</v>
      </c>
      <c r="F1071" s="219" t="s">
        <v>983</v>
      </c>
      <c r="G1071" s="220" t="s">
        <v>400</v>
      </c>
      <c r="H1071" s="221">
        <v>4</v>
      </c>
      <c r="I1071" s="222"/>
      <c r="J1071" s="223">
        <f t="shared" si="20"/>
        <v>0</v>
      </c>
      <c r="K1071" s="219" t="s">
        <v>21</v>
      </c>
      <c r="L1071" s="224"/>
      <c r="M1071" s="225" t="s">
        <v>21</v>
      </c>
      <c r="N1071" s="226" t="s">
        <v>46</v>
      </c>
      <c r="O1071" s="42"/>
      <c r="P1071" s="202">
        <f t="shared" si="21"/>
        <v>0</v>
      </c>
      <c r="Q1071" s="202">
        <v>5.9999999999999995E-4</v>
      </c>
      <c r="R1071" s="202">
        <f t="shared" si="22"/>
        <v>2.3999999999999998E-3</v>
      </c>
      <c r="S1071" s="202">
        <v>0</v>
      </c>
      <c r="T1071" s="203">
        <f t="shared" si="23"/>
        <v>0</v>
      </c>
      <c r="AR1071" s="24" t="s">
        <v>411</v>
      </c>
      <c r="AT1071" s="24" t="s">
        <v>180</v>
      </c>
      <c r="AU1071" s="24" t="s">
        <v>146</v>
      </c>
      <c r="AY1071" s="24" t="s">
        <v>139</v>
      </c>
      <c r="BE1071" s="204">
        <f t="shared" si="24"/>
        <v>0</v>
      </c>
      <c r="BF1071" s="204">
        <f t="shared" si="25"/>
        <v>0</v>
      </c>
      <c r="BG1071" s="204">
        <f t="shared" si="26"/>
        <v>0</v>
      </c>
      <c r="BH1071" s="204">
        <f t="shared" si="27"/>
        <v>0</v>
      </c>
      <c r="BI1071" s="204">
        <f t="shared" si="28"/>
        <v>0</v>
      </c>
      <c r="BJ1071" s="24" t="s">
        <v>146</v>
      </c>
      <c r="BK1071" s="204">
        <f t="shared" si="29"/>
        <v>0</v>
      </c>
      <c r="BL1071" s="24" t="s">
        <v>228</v>
      </c>
      <c r="BM1071" s="24" t="s">
        <v>984</v>
      </c>
    </row>
    <row r="1072" spans="2:65" s="1" customFormat="1" ht="22.5" customHeight="1">
      <c r="B1072" s="41"/>
      <c r="C1072" s="193" t="s">
        <v>985</v>
      </c>
      <c r="D1072" s="193" t="s">
        <v>141</v>
      </c>
      <c r="E1072" s="194" t="s">
        <v>986</v>
      </c>
      <c r="F1072" s="195" t="s">
        <v>987</v>
      </c>
      <c r="G1072" s="196" t="s">
        <v>144</v>
      </c>
      <c r="H1072" s="197">
        <v>296.57</v>
      </c>
      <c r="I1072" s="198"/>
      <c r="J1072" s="199">
        <f t="shared" si="20"/>
        <v>0</v>
      </c>
      <c r="K1072" s="195" t="s">
        <v>21</v>
      </c>
      <c r="L1072" s="61"/>
      <c r="M1072" s="200" t="s">
        <v>21</v>
      </c>
      <c r="N1072" s="201" t="s">
        <v>46</v>
      </c>
      <c r="O1072" s="42"/>
      <c r="P1072" s="202">
        <f t="shared" si="21"/>
        <v>0</v>
      </c>
      <c r="Q1072" s="202">
        <v>0</v>
      </c>
      <c r="R1072" s="202">
        <f t="shared" si="22"/>
        <v>0</v>
      </c>
      <c r="S1072" s="202">
        <v>0</v>
      </c>
      <c r="T1072" s="203">
        <f t="shared" si="23"/>
        <v>0</v>
      </c>
      <c r="AR1072" s="24" t="s">
        <v>228</v>
      </c>
      <c r="AT1072" s="24" t="s">
        <v>141</v>
      </c>
      <c r="AU1072" s="24" t="s">
        <v>146</v>
      </c>
      <c r="AY1072" s="24" t="s">
        <v>139</v>
      </c>
      <c r="BE1072" s="204">
        <f t="shared" si="24"/>
        <v>0</v>
      </c>
      <c r="BF1072" s="204">
        <f t="shared" si="25"/>
        <v>0</v>
      </c>
      <c r="BG1072" s="204">
        <f t="shared" si="26"/>
        <v>0</v>
      </c>
      <c r="BH1072" s="204">
        <f t="shared" si="27"/>
        <v>0</v>
      </c>
      <c r="BI1072" s="204">
        <f t="shared" si="28"/>
        <v>0</v>
      </c>
      <c r="BJ1072" s="24" t="s">
        <v>146</v>
      </c>
      <c r="BK1072" s="204">
        <f t="shared" si="29"/>
        <v>0</v>
      </c>
      <c r="BL1072" s="24" t="s">
        <v>228</v>
      </c>
      <c r="BM1072" s="24" t="s">
        <v>988</v>
      </c>
    </row>
    <row r="1073" spans="2:65" s="1" customFormat="1" ht="22.5" customHeight="1">
      <c r="B1073" s="41"/>
      <c r="C1073" s="217" t="s">
        <v>989</v>
      </c>
      <c r="D1073" s="217" t="s">
        <v>180</v>
      </c>
      <c r="E1073" s="218" t="s">
        <v>990</v>
      </c>
      <c r="F1073" s="219" t="s">
        <v>991</v>
      </c>
      <c r="G1073" s="220" t="s">
        <v>144</v>
      </c>
      <c r="H1073" s="221">
        <v>326.22699999999998</v>
      </c>
      <c r="I1073" s="222"/>
      <c r="J1073" s="223">
        <f t="shared" si="20"/>
        <v>0</v>
      </c>
      <c r="K1073" s="219" t="s">
        <v>21</v>
      </c>
      <c r="L1073" s="224"/>
      <c r="M1073" s="225" t="s">
        <v>21</v>
      </c>
      <c r="N1073" s="226" t="s">
        <v>46</v>
      </c>
      <c r="O1073" s="42"/>
      <c r="P1073" s="202">
        <f t="shared" si="21"/>
        <v>0</v>
      </c>
      <c r="Q1073" s="202">
        <v>1.2E-4</v>
      </c>
      <c r="R1073" s="202">
        <f t="shared" si="22"/>
        <v>3.914724E-2</v>
      </c>
      <c r="S1073" s="202">
        <v>0</v>
      </c>
      <c r="T1073" s="203">
        <f t="shared" si="23"/>
        <v>0</v>
      </c>
      <c r="AR1073" s="24" t="s">
        <v>411</v>
      </c>
      <c r="AT1073" s="24" t="s">
        <v>180</v>
      </c>
      <c r="AU1073" s="24" t="s">
        <v>146</v>
      </c>
      <c r="AY1073" s="24" t="s">
        <v>139</v>
      </c>
      <c r="BE1073" s="204">
        <f t="shared" si="24"/>
        <v>0</v>
      </c>
      <c r="BF1073" s="204">
        <f t="shared" si="25"/>
        <v>0</v>
      </c>
      <c r="BG1073" s="204">
        <f t="shared" si="26"/>
        <v>0</v>
      </c>
      <c r="BH1073" s="204">
        <f t="shared" si="27"/>
        <v>0</v>
      </c>
      <c r="BI1073" s="204">
        <f t="shared" si="28"/>
        <v>0</v>
      </c>
      <c r="BJ1073" s="24" t="s">
        <v>146</v>
      </c>
      <c r="BK1073" s="204">
        <f t="shared" si="29"/>
        <v>0</v>
      </c>
      <c r="BL1073" s="24" t="s">
        <v>228</v>
      </c>
      <c r="BM1073" s="24" t="s">
        <v>992</v>
      </c>
    </row>
    <row r="1074" spans="2:65" s="1" customFormat="1" ht="22.5" customHeight="1">
      <c r="B1074" s="41"/>
      <c r="C1074" s="193" t="s">
        <v>993</v>
      </c>
      <c r="D1074" s="193" t="s">
        <v>141</v>
      </c>
      <c r="E1074" s="194" t="s">
        <v>994</v>
      </c>
      <c r="F1074" s="195" t="s">
        <v>995</v>
      </c>
      <c r="G1074" s="196" t="s">
        <v>144</v>
      </c>
      <c r="H1074" s="197">
        <v>296.57</v>
      </c>
      <c r="I1074" s="198"/>
      <c r="J1074" s="199">
        <f t="shared" si="20"/>
        <v>0</v>
      </c>
      <c r="K1074" s="195" t="s">
        <v>21</v>
      </c>
      <c r="L1074" s="61"/>
      <c r="M1074" s="200" t="s">
        <v>21</v>
      </c>
      <c r="N1074" s="201" t="s">
        <v>46</v>
      </c>
      <c r="O1074" s="42"/>
      <c r="P1074" s="202">
        <f t="shared" si="21"/>
        <v>0</v>
      </c>
      <c r="Q1074" s="202">
        <v>0</v>
      </c>
      <c r="R1074" s="202">
        <f t="shared" si="22"/>
        <v>0</v>
      </c>
      <c r="S1074" s="202">
        <v>0</v>
      </c>
      <c r="T1074" s="203">
        <f t="shared" si="23"/>
        <v>0</v>
      </c>
      <c r="AR1074" s="24" t="s">
        <v>228</v>
      </c>
      <c r="AT1074" s="24" t="s">
        <v>141</v>
      </c>
      <c r="AU1074" s="24" t="s">
        <v>146</v>
      </c>
      <c r="AY1074" s="24" t="s">
        <v>139</v>
      </c>
      <c r="BE1074" s="204">
        <f t="shared" si="24"/>
        <v>0</v>
      </c>
      <c r="BF1074" s="204">
        <f t="shared" si="25"/>
        <v>0</v>
      </c>
      <c r="BG1074" s="204">
        <f t="shared" si="26"/>
        <v>0</v>
      </c>
      <c r="BH1074" s="204">
        <f t="shared" si="27"/>
        <v>0</v>
      </c>
      <c r="BI1074" s="204">
        <f t="shared" si="28"/>
        <v>0</v>
      </c>
      <c r="BJ1074" s="24" t="s">
        <v>146</v>
      </c>
      <c r="BK1074" s="204">
        <f t="shared" si="29"/>
        <v>0</v>
      </c>
      <c r="BL1074" s="24" t="s">
        <v>228</v>
      </c>
      <c r="BM1074" s="24" t="s">
        <v>996</v>
      </c>
    </row>
    <row r="1075" spans="2:65" s="1" customFormat="1" ht="22.5" customHeight="1">
      <c r="B1075" s="41"/>
      <c r="C1075" s="193" t="s">
        <v>997</v>
      </c>
      <c r="D1075" s="193" t="s">
        <v>141</v>
      </c>
      <c r="E1075" s="194" t="s">
        <v>998</v>
      </c>
      <c r="F1075" s="195" t="s">
        <v>999</v>
      </c>
      <c r="G1075" s="196" t="s">
        <v>689</v>
      </c>
      <c r="H1075" s="269"/>
      <c r="I1075" s="198"/>
      <c r="J1075" s="199">
        <f t="shared" si="20"/>
        <v>0</v>
      </c>
      <c r="K1075" s="195" t="s">
        <v>21</v>
      </c>
      <c r="L1075" s="61"/>
      <c r="M1075" s="200" t="s">
        <v>21</v>
      </c>
      <c r="N1075" s="201" t="s">
        <v>46</v>
      </c>
      <c r="O1075" s="42"/>
      <c r="P1075" s="202">
        <f t="shared" si="21"/>
        <v>0</v>
      </c>
      <c r="Q1075" s="202">
        <v>0</v>
      </c>
      <c r="R1075" s="202">
        <f t="shared" si="22"/>
        <v>0</v>
      </c>
      <c r="S1075" s="202">
        <v>0</v>
      </c>
      <c r="T1075" s="203">
        <f t="shared" si="23"/>
        <v>0</v>
      </c>
      <c r="AR1075" s="24" t="s">
        <v>228</v>
      </c>
      <c r="AT1075" s="24" t="s">
        <v>141</v>
      </c>
      <c r="AU1075" s="24" t="s">
        <v>146</v>
      </c>
      <c r="AY1075" s="24" t="s">
        <v>139</v>
      </c>
      <c r="BE1075" s="204">
        <f t="shared" si="24"/>
        <v>0</v>
      </c>
      <c r="BF1075" s="204">
        <f t="shared" si="25"/>
        <v>0</v>
      </c>
      <c r="BG1075" s="204">
        <f t="shared" si="26"/>
        <v>0</v>
      </c>
      <c r="BH1075" s="204">
        <f t="shared" si="27"/>
        <v>0</v>
      </c>
      <c r="BI1075" s="204">
        <f t="shared" si="28"/>
        <v>0</v>
      </c>
      <c r="BJ1075" s="24" t="s">
        <v>146</v>
      </c>
      <c r="BK1075" s="204">
        <f t="shared" si="29"/>
        <v>0</v>
      </c>
      <c r="BL1075" s="24" t="s">
        <v>228</v>
      </c>
      <c r="BM1075" s="24" t="s">
        <v>1000</v>
      </c>
    </row>
    <row r="1076" spans="2:65" s="10" customFormat="1" ht="29.85" customHeight="1">
      <c r="B1076" s="176"/>
      <c r="C1076" s="177"/>
      <c r="D1076" s="190" t="s">
        <v>73</v>
      </c>
      <c r="E1076" s="191" t="s">
        <v>1001</v>
      </c>
      <c r="F1076" s="191" t="s">
        <v>1002</v>
      </c>
      <c r="G1076" s="177"/>
      <c r="H1076" s="177"/>
      <c r="I1076" s="180"/>
      <c r="J1076" s="192">
        <f>BK1076</f>
        <v>0</v>
      </c>
      <c r="K1076" s="177"/>
      <c r="L1076" s="182"/>
      <c r="M1076" s="183"/>
      <c r="N1076" s="184"/>
      <c r="O1076" s="184"/>
      <c r="P1076" s="185">
        <f>SUM(P1077:P1093)</f>
        <v>0</v>
      </c>
      <c r="Q1076" s="184"/>
      <c r="R1076" s="185">
        <f>SUM(R1077:R1093)</f>
        <v>4.2419999999999999E-2</v>
      </c>
      <c r="S1076" s="184"/>
      <c r="T1076" s="186">
        <f>SUM(T1077:T1093)</f>
        <v>0</v>
      </c>
      <c r="AR1076" s="187" t="s">
        <v>146</v>
      </c>
      <c r="AT1076" s="188" t="s">
        <v>73</v>
      </c>
      <c r="AU1076" s="188" t="s">
        <v>82</v>
      </c>
      <c r="AY1076" s="187" t="s">
        <v>139</v>
      </c>
      <c r="BK1076" s="189">
        <f>SUM(BK1077:BK1093)</f>
        <v>0</v>
      </c>
    </row>
    <row r="1077" spans="2:65" s="1" customFormat="1" ht="31.5" customHeight="1">
      <c r="B1077" s="41"/>
      <c r="C1077" s="193" t="s">
        <v>1003</v>
      </c>
      <c r="D1077" s="193" t="s">
        <v>141</v>
      </c>
      <c r="E1077" s="194" t="s">
        <v>1004</v>
      </c>
      <c r="F1077" s="195" t="s">
        <v>1005</v>
      </c>
      <c r="G1077" s="196" t="s">
        <v>144</v>
      </c>
      <c r="H1077" s="197">
        <v>3.6</v>
      </c>
      <c r="I1077" s="198"/>
      <c r="J1077" s="199">
        <f>ROUND(I1077*H1077,2)</f>
        <v>0</v>
      </c>
      <c r="K1077" s="195" t="s">
        <v>21</v>
      </c>
      <c r="L1077" s="61"/>
      <c r="M1077" s="200" t="s">
        <v>21</v>
      </c>
      <c r="N1077" s="201" t="s">
        <v>46</v>
      </c>
      <c r="O1077" s="42"/>
      <c r="P1077" s="202">
        <f>O1077*H1077</f>
        <v>0</v>
      </c>
      <c r="Q1077" s="202">
        <v>2.5000000000000001E-4</v>
      </c>
      <c r="R1077" s="202">
        <f>Q1077*H1077</f>
        <v>9.0000000000000008E-4</v>
      </c>
      <c r="S1077" s="202">
        <v>0</v>
      </c>
      <c r="T1077" s="203">
        <f>S1077*H1077</f>
        <v>0</v>
      </c>
      <c r="AR1077" s="24" t="s">
        <v>228</v>
      </c>
      <c r="AT1077" s="24" t="s">
        <v>141</v>
      </c>
      <c r="AU1077" s="24" t="s">
        <v>146</v>
      </c>
      <c r="AY1077" s="24" t="s">
        <v>139</v>
      </c>
      <c r="BE1077" s="204">
        <f>IF(N1077="základní",J1077,0)</f>
        <v>0</v>
      </c>
      <c r="BF1077" s="204">
        <f>IF(N1077="snížená",J1077,0)</f>
        <v>0</v>
      </c>
      <c r="BG1077" s="204">
        <f>IF(N1077="zákl. přenesená",J1077,0)</f>
        <v>0</v>
      </c>
      <c r="BH1077" s="204">
        <f>IF(N1077="sníž. přenesená",J1077,0)</f>
        <v>0</v>
      </c>
      <c r="BI1077" s="204">
        <f>IF(N1077="nulová",J1077,0)</f>
        <v>0</v>
      </c>
      <c r="BJ1077" s="24" t="s">
        <v>146</v>
      </c>
      <c r="BK1077" s="204">
        <f>ROUND(I1077*H1077,2)</f>
        <v>0</v>
      </c>
      <c r="BL1077" s="24" t="s">
        <v>228</v>
      </c>
      <c r="BM1077" s="24" t="s">
        <v>1006</v>
      </c>
    </row>
    <row r="1078" spans="2:65" s="13" customFormat="1" ht="13.5">
      <c r="B1078" s="242"/>
      <c r="C1078" s="243"/>
      <c r="D1078" s="227" t="s">
        <v>148</v>
      </c>
      <c r="E1078" s="244" t="s">
        <v>21</v>
      </c>
      <c r="F1078" s="245" t="s">
        <v>1007</v>
      </c>
      <c r="G1078" s="243"/>
      <c r="H1078" s="246" t="s">
        <v>21</v>
      </c>
      <c r="I1078" s="247"/>
      <c r="J1078" s="243"/>
      <c r="K1078" s="243"/>
      <c r="L1078" s="248"/>
      <c r="M1078" s="249"/>
      <c r="N1078" s="250"/>
      <c r="O1078" s="250"/>
      <c r="P1078" s="250"/>
      <c r="Q1078" s="250"/>
      <c r="R1078" s="250"/>
      <c r="S1078" s="250"/>
      <c r="T1078" s="251"/>
      <c r="AT1078" s="252" t="s">
        <v>148</v>
      </c>
      <c r="AU1078" s="252" t="s">
        <v>146</v>
      </c>
      <c r="AV1078" s="13" t="s">
        <v>82</v>
      </c>
      <c r="AW1078" s="13" t="s">
        <v>37</v>
      </c>
      <c r="AX1078" s="13" t="s">
        <v>74</v>
      </c>
      <c r="AY1078" s="252" t="s">
        <v>139</v>
      </c>
    </row>
    <row r="1079" spans="2:65" s="11" customFormat="1" ht="13.5">
      <c r="B1079" s="205"/>
      <c r="C1079" s="206"/>
      <c r="D1079" s="227" t="s">
        <v>148</v>
      </c>
      <c r="E1079" s="228" t="s">
        <v>21</v>
      </c>
      <c r="F1079" s="229" t="s">
        <v>1008</v>
      </c>
      <c r="G1079" s="206"/>
      <c r="H1079" s="230">
        <v>1.26</v>
      </c>
      <c r="I1079" s="211"/>
      <c r="J1079" s="206"/>
      <c r="K1079" s="206"/>
      <c r="L1079" s="212"/>
      <c r="M1079" s="213"/>
      <c r="N1079" s="214"/>
      <c r="O1079" s="214"/>
      <c r="P1079" s="214"/>
      <c r="Q1079" s="214"/>
      <c r="R1079" s="214"/>
      <c r="S1079" s="214"/>
      <c r="T1079" s="215"/>
      <c r="AT1079" s="216" t="s">
        <v>148</v>
      </c>
      <c r="AU1079" s="216" t="s">
        <v>146</v>
      </c>
      <c r="AV1079" s="11" t="s">
        <v>146</v>
      </c>
      <c r="AW1079" s="11" t="s">
        <v>37</v>
      </c>
      <c r="AX1079" s="11" t="s">
        <v>74</v>
      </c>
      <c r="AY1079" s="216" t="s">
        <v>139</v>
      </c>
    </row>
    <row r="1080" spans="2:65" s="11" customFormat="1" ht="13.5">
      <c r="B1080" s="205"/>
      <c r="C1080" s="206"/>
      <c r="D1080" s="227" t="s">
        <v>148</v>
      </c>
      <c r="E1080" s="228" t="s">
        <v>21</v>
      </c>
      <c r="F1080" s="229" t="s">
        <v>1008</v>
      </c>
      <c r="G1080" s="206"/>
      <c r="H1080" s="230">
        <v>1.26</v>
      </c>
      <c r="I1080" s="211"/>
      <c r="J1080" s="206"/>
      <c r="K1080" s="206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148</v>
      </c>
      <c r="AU1080" s="216" t="s">
        <v>146</v>
      </c>
      <c r="AV1080" s="11" t="s">
        <v>146</v>
      </c>
      <c r="AW1080" s="11" t="s">
        <v>37</v>
      </c>
      <c r="AX1080" s="11" t="s">
        <v>74</v>
      </c>
      <c r="AY1080" s="216" t="s">
        <v>139</v>
      </c>
    </row>
    <row r="1081" spans="2:65" s="13" customFormat="1" ht="13.5">
      <c r="B1081" s="242"/>
      <c r="C1081" s="243"/>
      <c r="D1081" s="227" t="s">
        <v>148</v>
      </c>
      <c r="E1081" s="244" t="s">
        <v>21</v>
      </c>
      <c r="F1081" s="245" t="s">
        <v>1009</v>
      </c>
      <c r="G1081" s="243"/>
      <c r="H1081" s="246" t="s">
        <v>21</v>
      </c>
      <c r="I1081" s="247"/>
      <c r="J1081" s="243"/>
      <c r="K1081" s="243"/>
      <c r="L1081" s="248"/>
      <c r="M1081" s="249"/>
      <c r="N1081" s="250"/>
      <c r="O1081" s="250"/>
      <c r="P1081" s="250"/>
      <c r="Q1081" s="250"/>
      <c r="R1081" s="250"/>
      <c r="S1081" s="250"/>
      <c r="T1081" s="251"/>
      <c r="AT1081" s="252" t="s">
        <v>148</v>
      </c>
      <c r="AU1081" s="252" t="s">
        <v>146</v>
      </c>
      <c r="AV1081" s="13" t="s">
        <v>82</v>
      </c>
      <c r="AW1081" s="13" t="s">
        <v>37</v>
      </c>
      <c r="AX1081" s="13" t="s">
        <v>74</v>
      </c>
      <c r="AY1081" s="252" t="s">
        <v>139</v>
      </c>
    </row>
    <row r="1082" spans="2:65" s="11" customFormat="1" ht="13.5">
      <c r="B1082" s="205"/>
      <c r="C1082" s="206"/>
      <c r="D1082" s="227" t="s">
        <v>148</v>
      </c>
      <c r="E1082" s="228" t="s">
        <v>21</v>
      </c>
      <c r="F1082" s="229" t="s">
        <v>1010</v>
      </c>
      <c r="G1082" s="206"/>
      <c r="H1082" s="230">
        <v>1.08</v>
      </c>
      <c r="I1082" s="211"/>
      <c r="J1082" s="206"/>
      <c r="K1082" s="206"/>
      <c r="L1082" s="212"/>
      <c r="M1082" s="213"/>
      <c r="N1082" s="214"/>
      <c r="O1082" s="214"/>
      <c r="P1082" s="214"/>
      <c r="Q1082" s="214"/>
      <c r="R1082" s="214"/>
      <c r="S1082" s="214"/>
      <c r="T1082" s="215"/>
      <c r="AT1082" s="216" t="s">
        <v>148</v>
      </c>
      <c r="AU1082" s="216" t="s">
        <v>146</v>
      </c>
      <c r="AV1082" s="11" t="s">
        <v>146</v>
      </c>
      <c r="AW1082" s="11" t="s">
        <v>37</v>
      </c>
      <c r="AX1082" s="11" t="s">
        <v>74</v>
      </c>
      <c r="AY1082" s="216" t="s">
        <v>139</v>
      </c>
    </row>
    <row r="1083" spans="2:65" s="12" customFormat="1" ht="13.5">
      <c r="B1083" s="231"/>
      <c r="C1083" s="232"/>
      <c r="D1083" s="207" t="s">
        <v>148</v>
      </c>
      <c r="E1083" s="233" t="s">
        <v>21</v>
      </c>
      <c r="F1083" s="234" t="s">
        <v>224</v>
      </c>
      <c r="G1083" s="232"/>
      <c r="H1083" s="235">
        <v>3.6</v>
      </c>
      <c r="I1083" s="236"/>
      <c r="J1083" s="232"/>
      <c r="K1083" s="232"/>
      <c r="L1083" s="237"/>
      <c r="M1083" s="238"/>
      <c r="N1083" s="239"/>
      <c r="O1083" s="239"/>
      <c r="P1083" s="239"/>
      <c r="Q1083" s="239"/>
      <c r="R1083" s="239"/>
      <c r="S1083" s="239"/>
      <c r="T1083" s="240"/>
      <c r="AT1083" s="241" t="s">
        <v>148</v>
      </c>
      <c r="AU1083" s="241" t="s">
        <v>146</v>
      </c>
      <c r="AV1083" s="12" t="s">
        <v>145</v>
      </c>
      <c r="AW1083" s="12" t="s">
        <v>37</v>
      </c>
      <c r="AX1083" s="12" t="s">
        <v>82</v>
      </c>
      <c r="AY1083" s="241" t="s">
        <v>139</v>
      </c>
    </row>
    <row r="1084" spans="2:65" s="1" customFormat="1" ht="31.5" customHeight="1">
      <c r="B1084" s="41"/>
      <c r="C1084" s="217" t="s">
        <v>1011</v>
      </c>
      <c r="D1084" s="217" t="s">
        <v>180</v>
      </c>
      <c r="E1084" s="218" t="s">
        <v>1012</v>
      </c>
      <c r="F1084" s="219" t="s">
        <v>1013</v>
      </c>
      <c r="G1084" s="220" t="s">
        <v>144</v>
      </c>
      <c r="H1084" s="221">
        <v>1.26</v>
      </c>
      <c r="I1084" s="222"/>
      <c r="J1084" s="223">
        <f>ROUND(I1084*H1084,2)</f>
        <v>0</v>
      </c>
      <c r="K1084" s="219" t="s">
        <v>21</v>
      </c>
      <c r="L1084" s="224"/>
      <c r="M1084" s="225" t="s">
        <v>21</v>
      </c>
      <c r="N1084" s="226" t="s">
        <v>46</v>
      </c>
      <c r="O1084" s="42"/>
      <c r="P1084" s="202">
        <f>O1084*H1084</f>
        <v>0</v>
      </c>
      <c r="Q1084" s="202">
        <v>1.2E-2</v>
      </c>
      <c r="R1084" s="202">
        <f>Q1084*H1084</f>
        <v>1.512E-2</v>
      </c>
      <c r="S1084" s="202">
        <v>0</v>
      </c>
      <c r="T1084" s="203">
        <f>S1084*H1084</f>
        <v>0</v>
      </c>
      <c r="AR1084" s="24" t="s">
        <v>411</v>
      </c>
      <c r="AT1084" s="24" t="s">
        <v>180</v>
      </c>
      <c r="AU1084" s="24" t="s">
        <v>146</v>
      </c>
      <c r="AY1084" s="24" t="s">
        <v>139</v>
      </c>
      <c r="BE1084" s="204">
        <f>IF(N1084="základní",J1084,0)</f>
        <v>0</v>
      </c>
      <c r="BF1084" s="204">
        <f>IF(N1084="snížená",J1084,0)</f>
        <v>0</v>
      </c>
      <c r="BG1084" s="204">
        <f>IF(N1084="zákl. přenesená",J1084,0)</f>
        <v>0</v>
      </c>
      <c r="BH1084" s="204">
        <f>IF(N1084="sníž. přenesená",J1084,0)</f>
        <v>0</v>
      </c>
      <c r="BI1084" s="204">
        <f>IF(N1084="nulová",J1084,0)</f>
        <v>0</v>
      </c>
      <c r="BJ1084" s="24" t="s">
        <v>146</v>
      </c>
      <c r="BK1084" s="204">
        <f>ROUND(I1084*H1084,2)</f>
        <v>0</v>
      </c>
      <c r="BL1084" s="24" t="s">
        <v>228</v>
      </c>
      <c r="BM1084" s="24" t="s">
        <v>1014</v>
      </c>
    </row>
    <row r="1085" spans="2:65" s="13" customFormat="1" ht="13.5">
      <c r="B1085" s="242"/>
      <c r="C1085" s="243"/>
      <c r="D1085" s="227" t="s">
        <v>148</v>
      </c>
      <c r="E1085" s="244" t="s">
        <v>21</v>
      </c>
      <c r="F1085" s="245" t="s">
        <v>1015</v>
      </c>
      <c r="G1085" s="243"/>
      <c r="H1085" s="246" t="s">
        <v>21</v>
      </c>
      <c r="I1085" s="247"/>
      <c r="J1085" s="243"/>
      <c r="K1085" s="243"/>
      <c r="L1085" s="248"/>
      <c r="M1085" s="249"/>
      <c r="N1085" s="250"/>
      <c r="O1085" s="250"/>
      <c r="P1085" s="250"/>
      <c r="Q1085" s="250"/>
      <c r="R1085" s="250"/>
      <c r="S1085" s="250"/>
      <c r="T1085" s="251"/>
      <c r="AT1085" s="252" t="s">
        <v>148</v>
      </c>
      <c r="AU1085" s="252" t="s">
        <v>146</v>
      </c>
      <c r="AV1085" s="13" t="s">
        <v>82</v>
      </c>
      <c r="AW1085" s="13" t="s">
        <v>37</v>
      </c>
      <c r="AX1085" s="13" t="s">
        <v>74</v>
      </c>
      <c r="AY1085" s="252" t="s">
        <v>139</v>
      </c>
    </row>
    <row r="1086" spans="2:65" s="11" customFormat="1" ht="13.5">
      <c r="B1086" s="205"/>
      <c r="C1086" s="206"/>
      <c r="D1086" s="207" t="s">
        <v>148</v>
      </c>
      <c r="E1086" s="208" t="s">
        <v>21</v>
      </c>
      <c r="F1086" s="209" t="s">
        <v>1008</v>
      </c>
      <c r="G1086" s="206"/>
      <c r="H1086" s="210">
        <v>1.26</v>
      </c>
      <c r="I1086" s="211"/>
      <c r="J1086" s="206"/>
      <c r="K1086" s="206"/>
      <c r="L1086" s="212"/>
      <c r="M1086" s="213"/>
      <c r="N1086" s="214"/>
      <c r="O1086" s="214"/>
      <c r="P1086" s="214"/>
      <c r="Q1086" s="214"/>
      <c r="R1086" s="214"/>
      <c r="S1086" s="214"/>
      <c r="T1086" s="215"/>
      <c r="AT1086" s="216" t="s">
        <v>148</v>
      </c>
      <c r="AU1086" s="216" t="s">
        <v>146</v>
      </c>
      <c r="AV1086" s="11" t="s">
        <v>146</v>
      </c>
      <c r="AW1086" s="11" t="s">
        <v>37</v>
      </c>
      <c r="AX1086" s="11" t="s">
        <v>82</v>
      </c>
      <c r="AY1086" s="216" t="s">
        <v>139</v>
      </c>
    </row>
    <row r="1087" spans="2:65" s="1" customFormat="1" ht="31.5" customHeight="1">
      <c r="B1087" s="41"/>
      <c r="C1087" s="217" t="s">
        <v>1016</v>
      </c>
      <c r="D1087" s="217" t="s">
        <v>180</v>
      </c>
      <c r="E1087" s="218" t="s">
        <v>1017</v>
      </c>
      <c r="F1087" s="219" t="s">
        <v>1018</v>
      </c>
      <c r="G1087" s="220" t="s">
        <v>144</v>
      </c>
      <c r="H1087" s="221">
        <v>1.1200000000000001</v>
      </c>
      <c r="I1087" s="222"/>
      <c r="J1087" s="223">
        <f>ROUND(I1087*H1087,2)</f>
        <v>0</v>
      </c>
      <c r="K1087" s="219" t="s">
        <v>21</v>
      </c>
      <c r="L1087" s="224"/>
      <c r="M1087" s="225" t="s">
        <v>21</v>
      </c>
      <c r="N1087" s="226" t="s">
        <v>46</v>
      </c>
      <c r="O1087" s="42"/>
      <c r="P1087" s="202">
        <f>O1087*H1087</f>
        <v>0</v>
      </c>
      <c r="Q1087" s="202">
        <v>1.2E-2</v>
      </c>
      <c r="R1087" s="202">
        <f>Q1087*H1087</f>
        <v>1.3440000000000002E-2</v>
      </c>
      <c r="S1087" s="202">
        <v>0</v>
      </c>
      <c r="T1087" s="203">
        <f>S1087*H1087</f>
        <v>0</v>
      </c>
      <c r="AR1087" s="24" t="s">
        <v>411</v>
      </c>
      <c r="AT1087" s="24" t="s">
        <v>180</v>
      </c>
      <c r="AU1087" s="24" t="s">
        <v>146</v>
      </c>
      <c r="AY1087" s="24" t="s">
        <v>139</v>
      </c>
      <c r="BE1087" s="204">
        <f>IF(N1087="základní",J1087,0)</f>
        <v>0</v>
      </c>
      <c r="BF1087" s="204">
        <f>IF(N1087="snížená",J1087,0)</f>
        <v>0</v>
      </c>
      <c r="BG1087" s="204">
        <f>IF(N1087="zákl. přenesená",J1087,0)</f>
        <v>0</v>
      </c>
      <c r="BH1087" s="204">
        <f>IF(N1087="sníž. přenesená",J1087,0)</f>
        <v>0</v>
      </c>
      <c r="BI1087" s="204">
        <f>IF(N1087="nulová",J1087,0)</f>
        <v>0</v>
      </c>
      <c r="BJ1087" s="24" t="s">
        <v>146</v>
      </c>
      <c r="BK1087" s="204">
        <f>ROUND(I1087*H1087,2)</f>
        <v>0</v>
      </c>
      <c r="BL1087" s="24" t="s">
        <v>228</v>
      </c>
      <c r="BM1087" s="24" t="s">
        <v>1019</v>
      </c>
    </row>
    <row r="1088" spans="2:65" s="13" customFormat="1" ht="13.5">
      <c r="B1088" s="242"/>
      <c r="C1088" s="243"/>
      <c r="D1088" s="227" t="s">
        <v>148</v>
      </c>
      <c r="E1088" s="244" t="s">
        <v>21</v>
      </c>
      <c r="F1088" s="245" t="s">
        <v>1015</v>
      </c>
      <c r="G1088" s="243"/>
      <c r="H1088" s="246" t="s">
        <v>21</v>
      </c>
      <c r="I1088" s="247"/>
      <c r="J1088" s="243"/>
      <c r="K1088" s="243"/>
      <c r="L1088" s="248"/>
      <c r="M1088" s="249"/>
      <c r="N1088" s="250"/>
      <c r="O1088" s="250"/>
      <c r="P1088" s="250"/>
      <c r="Q1088" s="250"/>
      <c r="R1088" s="250"/>
      <c r="S1088" s="250"/>
      <c r="T1088" s="251"/>
      <c r="AT1088" s="252" t="s">
        <v>148</v>
      </c>
      <c r="AU1088" s="252" t="s">
        <v>146</v>
      </c>
      <c r="AV1088" s="13" t="s">
        <v>82</v>
      </c>
      <c r="AW1088" s="13" t="s">
        <v>37</v>
      </c>
      <c r="AX1088" s="13" t="s">
        <v>74</v>
      </c>
      <c r="AY1088" s="252" t="s">
        <v>139</v>
      </c>
    </row>
    <row r="1089" spans="2:65" s="11" customFormat="1" ht="13.5">
      <c r="B1089" s="205"/>
      <c r="C1089" s="206"/>
      <c r="D1089" s="207" t="s">
        <v>148</v>
      </c>
      <c r="E1089" s="208" t="s">
        <v>21</v>
      </c>
      <c r="F1089" s="209" t="s">
        <v>1020</v>
      </c>
      <c r="G1089" s="206"/>
      <c r="H1089" s="210">
        <v>1.1200000000000001</v>
      </c>
      <c r="I1089" s="211"/>
      <c r="J1089" s="206"/>
      <c r="K1089" s="206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148</v>
      </c>
      <c r="AU1089" s="216" t="s">
        <v>146</v>
      </c>
      <c r="AV1089" s="11" t="s">
        <v>146</v>
      </c>
      <c r="AW1089" s="11" t="s">
        <v>37</v>
      </c>
      <c r="AX1089" s="11" t="s">
        <v>82</v>
      </c>
      <c r="AY1089" s="216" t="s">
        <v>139</v>
      </c>
    </row>
    <row r="1090" spans="2:65" s="1" customFormat="1" ht="31.5" customHeight="1">
      <c r="B1090" s="41"/>
      <c r="C1090" s="217" t="s">
        <v>1021</v>
      </c>
      <c r="D1090" s="217" t="s">
        <v>180</v>
      </c>
      <c r="E1090" s="218" t="s">
        <v>1022</v>
      </c>
      <c r="F1090" s="219" t="s">
        <v>1023</v>
      </c>
      <c r="G1090" s="220" t="s">
        <v>144</v>
      </c>
      <c r="H1090" s="221">
        <v>1.08</v>
      </c>
      <c r="I1090" s="222"/>
      <c r="J1090" s="223">
        <f>ROUND(I1090*H1090,2)</f>
        <v>0</v>
      </c>
      <c r="K1090" s="219" t="s">
        <v>21</v>
      </c>
      <c r="L1090" s="224"/>
      <c r="M1090" s="225" t="s">
        <v>21</v>
      </c>
      <c r="N1090" s="226" t="s">
        <v>46</v>
      </c>
      <c r="O1090" s="42"/>
      <c r="P1090" s="202">
        <f>O1090*H1090</f>
        <v>0</v>
      </c>
      <c r="Q1090" s="202">
        <v>1.2E-2</v>
      </c>
      <c r="R1090" s="202">
        <f>Q1090*H1090</f>
        <v>1.2960000000000001E-2</v>
      </c>
      <c r="S1090" s="202">
        <v>0</v>
      </c>
      <c r="T1090" s="203">
        <f>S1090*H1090</f>
        <v>0</v>
      </c>
      <c r="AR1090" s="24" t="s">
        <v>411</v>
      </c>
      <c r="AT1090" s="24" t="s">
        <v>180</v>
      </c>
      <c r="AU1090" s="24" t="s">
        <v>146</v>
      </c>
      <c r="AY1090" s="24" t="s">
        <v>139</v>
      </c>
      <c r="BE1090" s="204">
        <f>IF(N1090="základní",J1090,0)</f>
        <v>0</v>
      </c>
      <c r="BF1090" s="204">
        <f>IF(N1090="snížená",J1090,0)</f>
        <v>0</v>
      </c>
      <c r="BG1090" s="204">
        <f>IF(N1090="zákl. přenesená",J1090,0)</f>
        <v>0</v>
      </c>
      <c r="BH1090" s="204">
        <f>IF(N1090="sníž. přenesená",J1090,0)</f>
        <v>0</v>
      </c>
      <c r="BI1090" s="204">
        <f>IF(N1090="nulová",J1090,0)</f>
        <v>0</v>
      </c>
      <c r="BJ1090" s="24" t="s">
        <v>146</v>
      </c>
      <c r="BK1090" s="204">
        <f>ROUND(I1090*H1090,2)</f>
        <v>0</v>
      </c>
      <c r="BL1090" s="24" t="s">
        <v>228</v>
      </c>
      <c r="BM1090" s="24" t="s">
        <v>1024</v>
      </c>
    </row>
    <row r="1091" spans="2:65" s="13" customFormat="1" ht="13.5">
      <c r="B1091" s="242"/>
      <c r="C1091" s="243"/>
      <c r="D1091" s="227" t="s">
        <v>148</v>
      </c>
      <c r="E1091" s="244" t="s">
        <v>21</v>
      </c>
      <c r="F1091" s="245" t="s">
        <v>1015</v>
      </c>
      <c r="G1091" s="243"/>
      <c r="H1091" s="246" t="s">
        <v>21</v>
      </c>
      <c r="I1091" s="247"/>
      <c r="J1091" s="243"/>
      <c r="K1091" s="243"/>
      <c r="L1091" s="248"/>
      <c r="M1091" s="249"/>
      <c r="N1091" s="250"/>
      <c r="O1091" s="250"/>
      <c r="P1091" s="250"/>
      <c r="Q1091" s="250"/>
      <c r="R1091" s="250"/>
      <c r="S1091" s="250"/>
      <c r="T1091" s="251"/>
      <c r="AT1091" s="252" t="s">
        <v>148</v>
      </c>
      <c r="AU1091" s="252" t="s">
        <v>146</v>
      </c>
      <c r="AV1091" s="13" t="s">
        <v>82</v>
      </c>
      <c r="AW1091" s="13" t="s">
        <v>37</v>
      </c>
      <c r="AX1091" s="13" t="s">
        <v>74</v>
      </c>
      <c r="AY1091" s="252" t="s">
        <v>139</v>
      </c>
    </row>
    <row r="1092" spans="2:65" s="11" customFormat="1" ht="13.5">
      <c r="B1092" s="205"/>
      <c r="C1092" s="206"/>
      <c r="D1092" s="207" t="s">
        <v>148</v>
      </c>
      <c r="E1092" s="208" t="s">
        <v>21</v>
      </c>
      <c r="F1092" s="209" t="s">
        <v>1010</v>
      </c>
      <c r="G1092" s="206"/>
      <c r="H1092" s="210">
        <v>1.08</v>
      </c>
      <c r="I1092" s="211"/>
      <c r="J1092" s="206"/>
      <c r="K1092" s="206"/>
      <c r="L1092" s="212"/>
      <c r="M1092" s="213"/>
      <c r="N1092" s="214"/>
      <c r="O1092" s="214"/>
      <c r="P1092" s="214"/>
      <c r="Q1092" s="214"/>
      <c r="R1092" s="214"/>
      <c r="S1092" s="214"/>
      <c r="T1092" s="215"/>
      <c r="AT1092" s="216" t="s">
        <v>148</v>
      </c>
      <c r="AU1092" s="216" t="s">
        <v>146</v>
      </c>
      <c r="AV1092" s="11" t="s">
        <v>146</v>
      </c>
      <c r="AW1092" s="11" t="s">
        <v>37</v>
      </c>
      <c r="AX1092" s="11" t="s">
        <v>82</v>
      </c>
      <c r="AY1092" s="216" t="s">
        <v>139</v>
      </c>
    </row>
    <row r="1093" spans="2:65" s="1" customFormat="1" ht="22.5" customHeight="1">
      <c r="B1093" s="41"/>
      <c r="C1093" s="193" t="s">
        <v>1025</v>
      </c>
      <c r="D1093" s="193" t="s">
        <v>141</v>
      </c>
      <c r="E1093" s="194" t="s">
        <v>1026</v>
      </c>
      <c r="F1093" s="195" t="s">
        <v>1027</v>
      </c>
      <c r="G1093" s="196" t="s">
        <v>689</v>
      </c>
      <c r="H1093" s="269"/>
      <c r="I1093" s="198"/>
      <c r="J1093" s="199">
        <f>ROUND(I1093*H1093,2)</f>
        <v>0</v>
      </c>
      <c r="K1093" s="195" t="s">
        <v>21</v>
      </c>
      <c r="L1093" s="61"/>
      <c r="M1093" s="200" t="s">
        <v>21</v>
      </c>
      <c r="N1093" s="201" t="s">
        <v>46</v>
      </c>
      <c r="O1093" s="42"/>
      <c r="P1093" s="202">
        <f>O1093*H1093</f>
        <v>0</v>
      </c>
      <c r="Q1093" s="202">
        <v>0</v>
      </c>
      <c r="R1093" s="202">
        <f>Q1093*H1093</f>
        <v>0</v>
      </c>
      <c r="S1093" s="202">
        <v>0</v>
      </c>
      <c r="T1093" s="203">
        <f>S1093*H1093</f>
        <v>0</v>
      </c>
      <c r="AR1093" s="24" t="s">
        <v>228</v>
      </c>
      <c r="AT1093" s="24" t="s">
        <v>141</v>
      </c>
      <c r="AU1093" s="24" t="s">
        <v>146</v>
      </c>
      <c r="AY1093" s="24" t="s">
        <v>139</v>
      </c>
      <c r="BE1093" s="204">
        <f>IF(N1093="základní",J1093,0)</f>
        <v>0</v>
      </c>
      <c r="BF1093" s="204">
        <f>IF(N1093="snížená",J1093,0)</f>
        <v>0</v>
      </c>
      <c r="BG1093" s="204">
        <f>IF(N1093="zákl. přenesená",J1093,0)</f>
        <v>0</v>
      </c>
      <c r="BH1093" s="204">
        <f>IF(N1093="sníž. přenesená",J1093,0)</f>
        <v>0</v>
      </c>
      <c r="BI1093" s="204">
        <f>IF(N1093="nulová",J1093,0)</f>
        <v>0</v>
      </c>
      <c r="BJ1093" s="24" t="s">
        <v>146</v>
      </c>
      <c r="BK1093" s="204">
        <f>ROUND(I1093*H1093,2)</f>
        <v>0</v>
      </c>
      <c r="BL1093" s="24" t="s">
        <v>228</v>
      </c>
      <c r="BM1093" s="24" t="s">
        <v>1028</v>
      </c>
    </row>
    <row r="1094" spans="2:65" s="10" customFormat="1" ht="29.85" customHeight="1">
      <c r="B1094" s="176"/>
      <c r="C1094" s="177"/>
      <c r="D1094" s="190" t="s">
        <v>73</v>
      </c>
      <c r="E1094" s="191" t="s">
        <v>1029</v>
      </c>
      <c r="F1094" s="191" t="s">
        <v>1030</v>
      </c>
      <c r="G1094" s="177"/>
      <c r="H1094" s="177"/>
      <c r="I1094" s="180"/>
      <c r="J1094" s="192">
        <f>BK1094</f>
        <v>0</v>
      </c>
      <c r="K1094" s="177"/>
      <c r="L1094" s="182"/>
      <c r="M1094" s="183"/>
      <c r="N1094" s="184"/>
      <c r="O1094" s="184"/>
      <c r="P1094" s="185">
        <f>SUM(P1095:P1111)</f>
        <v>0</v>
      </c>
      <c r="Q1094" s="184"/>
      <c r="R1094" s="185">
        <f>SUM(R1095:R1111)</f>
        <v>0</v>
      </c>
      <c r="S1094" s="184"/>
      <c r="T1094" s="186">
        <f>SUM(T1095:T1111)</f>
        <v>0</v>
      </c>
      <c r="AR1094" s="187" t="s">
        <v>146</v>
      </c>
      <c r="AT1094" s="188" t="s">
        <v>73</v>
      </c>
      <c r="AU1094" s="188" t="s">
        <v>82</v>
      </c>
      <c r="AY1094" s="187" t="s">
        <v>139</v>
      </c>
      <c r="BK1094" s="189">
        <f>SUM(BK1095:BK1111)</f>
        <v>0</v>
      </c>
    </row>
    <row r="1095" spans="2:65" s="1" customFormat="1" ht="44.25" customHeight="1">
      <c r="B1095" s="41"/>
      <c r="C1095" s="193" t="s">
        <v>1031</v>
      </c>
      <c r="D1095" s="193" t="s">
        <v>141</v>
      </c>
      <c r="E1095" s="194" t="s">
        <v>1032</v>
      </c>
      <c r="F1095" s="195" t="s">
        <v>1033</v>
      </c>
      <c r="G1095" s="196" t="s">
        <v>400</v>
      </c>
      <c r="H1095" s="197">
        <v>1</v>
      </c>
      <c r="I1095" s="198"/>
      <c r="J1095" s="199">
        <f t="shared" ref="J1095:J1111" si="30">ROUND(I1095*H1095,2)</f>
        <v>0</v>
      </c>
      <c r="K1095" s="195" t="s">
        <v>21</v>
      </c>
      <c r="L1095" s="61"/>
      <c r="M1095" s="200" t="s">
        <v>21</v>
      </c>
      <c r="N1095" s="201" t="s">
        <v>46</v>
      </c>
      <c r="O1095" s="42"/>
      <c r="P1095" s="202">
        <f t="shared" ref="P1095:P1111" si="31">O1095*H1095</f>
        <v>0</v>
      </c>
      <c r="Q1095" s="202">
        <v>0</v>
      </c>
      <c r="R1095" s="202">
        <f t="shared" ref="R1095:R1111" si="32">Q1095*H1095</f>
        <v>0</v>
      </c>
      <c r="S1095" s="202">
        <v>0</v>
      </c>
      <c r="T1095" s="203">
        <f t="shared" ref="T1095:T1111" si="33">S1095*H1095</f>
        <v>0</v>
      </c>
      <c r="AR1095" s="24" t="s">
        <v>228</v>
      </c>
      <c r="AT1095" s="24" t="s">
        <v>141</v>
      </c>
      <c r="AU1095" s="24" t="s">
        <v>146</v>
      </c>
      <c r="AY1095" s="24" t="s">
        <v>139</v>
      </c>
      <c r="BE1095" s="204">
        <f t="shared" ref="BE1095:BE1111" si="34">IF(N1095="základní",J1095,0)</f>
        <v>0</v>
      </c>
      <c r="BF1095" s="204">
        <f t="shared" ref="BF1095:BF1111" si="35">IF(N1095="snížená",J1095,0)</f>
        <v>0</v>
      </c>
      <c r="BG1095" s="204">
        <f t="shared" ref="BG1095:BG1111" si="36">IF(N1095="zákl. přenesená",J1095,0)</f>
        <v>0</v>
      </c>
      <c r="BH1095" s="204">
        <f t="shared" ref="BH1095:BH1111" si="37">IF(N1095="sníž. přenesená",J1095,0)</f>
        <v>0</v>
      </c>
      <c r="BI1095" s="204">
        <f t="shared" ref="BI1095:BI1111" si="38">IF(N1095="nulová",J1095,0)</f>
        <v>0</v>
      </c>
      <c r="BJ1095" s="24" t="s">
        <v>146</v>
      </c>
      <c r="BK1095" s="204">
        <f t="shared" ref="BK1095:BK1111" si="39">ROUND(I1095*H1095,2)</f>
        <v>0</v>
      </c>
      <c r="BL1095" s="24" t="s">
        <v>228</v>
      </c>
      <c r="BM1095" s="24" t="s">
        <v>1034</v>
      </c>
    </row>
    <row r="1096" spans="2:65" s="1" customFormat="1" ht="57" customHeight="1">
      <c r="B1096" s="41"/>
      <c r="C1096" s="193" t="s">
        <v>1035</v>
      </c>
      <c r="D1096" s="193" t="s">
        <v>141</v>
      </c>
      <c r="E1096" s="194" t="s">
        <v>1036</v>
      </c>
      <c r="F1096" s="195" t="s">
        <v>1037</v>
      </c>
      <c r="G1096" s="196" t="s">
        <v>400</v>
      </c>
      <c r="H1096" s="197">
        <v>1</v>
      </c>
      <c r="I1096" s="198"/>
      <c r="J1096" s="199">
        <f t="shared" si="30"/>
        <v>0</v>
      </c>
      <c r="K1096" s="195" t="s">
        <v>21</v>
      </c>
      <c r="L1096" s="61"/>
      <c r="M1096" s="200" t="s">
        <v>21</v>
      </c>
      <c r="N1096" s="201" t="s">
        <v>46</v>
      </c>
      <c r="O1096" s="42"/>
      <c r="P1096" s="202">
        <f t="shared" si="31"/>
        <v>0</v>
      </c>
      <c r="Q1096" s="202">
        <v>0</v>
      </c>
      <c r="R1096" s="202">
        <f t="shared" si="32"/>
        <v>0</v>
      </c>
      <c r="S1096" s="202">
        <v>0</v>
      </c>
      <c r="T1096" s="203">
        <f t="shared" si="33"/>
        <v>0</v>
      </c>
      <c r="AR1096" s="24" t="s">
        <v>228</v>
      </c>
      <c r="AT1096" s="24" t="s">
        <v>141</v>
      </c>
      <c r="AU1096" s="24" t="s">
        <v>146</v>
      </c>
      <c r="AY1096" s="24" t="s">
        <v>139</v>
      </c>
      <c r="BE1096" s="204">
        <f t="shared" si="34"/>
        <v>0</v>
      </c>
      <c r="BF1096" s="204">
        <f t="shared" si="35"/>
        <v>0</v>
      </c>
      <c r="BG1096" s="204">
        <f t="shared" si="36"/>
        <v>0</v>
      </c>
      <c r="BH1096" s="204">
        <f t="shared" si="37"/>
        <v>0</v>
      </c>
      <c r="BI1096" s="204">
        <f t="shared" si="38"/>
        <v>0</v>
      </c>
      <c r="BJ1096" s="24" t="s">
        <v>146</v>
      </c>
      <c r="BK1096" s="204">
        <f t="shared" si="39"/>
        <v>0</v>
      </c>
      <c r="BL1096" s="24" t="s">
        <v>228</v>
      </c>
      <c r="BM1096" s="24" t="s">
        <v>1038</v>
      </c>
    </row>
    <row r="1097" spans="2:65" s="1" customFormat="1" ht="57" customHeight="1">
      <c r="B1097" s="41"/>
      <c r="C1097" s="193" t="s">
        <v>1039</v>
      </c>
      <c r="D1097" s="193" t="s">
        <v>141</v>
      </c>
      <c r="E1097" s="194" t="s">
        <v>1040</v>
      </c>
      <c r="F1097" s="195" t="s">
        <v>1041</v>
      </c>
      <c r="G1097" s="196" t="s">
        <v>400</v>
      </c>
      <c r="H1097" s="197">
        <v>1</v>
      </c>
      <c r="I1097" s="198"/>
      <c r="J1097" s="199">
        <f t="shared" si="30"/>
        <v>0</v>
      </c>
      <c r="K1097" s="195" t="s">
        <v>21</v>
      </c>
      <c r="L1097" s="61"/>
      <c r="M1097" s="200" t="s">
        <v>21</v>
      </c>
      <c r="N1097" s="201" t="s">
        <v>46</v>
      </c>
      <c r="O1097" s="42"/>
      <c r="P1097" s="202">
        <f t="shared" si="31"/>
        <v>0</v>
      </c>
      <c r="Q1097" s="202">
        <v>0</v>
      </c>
      <c r="R1097" s="202">
        <f t="shared" si="32"/>
        <v>0</v>
      </c>
      <c r="S1097" s="202">
        <v>0</v>
      </c>
      <c r="T1097" s="203">
        <f t="shared" si="33"/>
        <v>0</v>
      </c>
      <c r="AR1097" s="24" t="s">
        <v>228</v>
      </c>
      <c r="AT1097" s="24" t="s">
        <v>141</v>
      </c>
      <c r="AU1097" s="24" t="s">
        <v>146</v>
      </c>
      <c r="AY1097" s="24" t="s">
        <v>139</v>
      </c>
      <c r="BE1097" s="204">
        <f t="shared" si="34"/>
        <v>0</v>
      </c>
      <c r="BF1097" s="204">
        <f t="shared" si="35"/>
        <v>0</v>
      </c>
      <c r="BG1097" s="204">
        <f t="shared" si="36"/>
        <v>0</v>
      </c>
      <c r="BH1097" s="204">
        <f t="shared" si="37"/>
        <v>0</v>
      </c>
      <c r="BI1097" s="204">
        <f t="shared" si="38"/>
        <v>0</v>
      </c>
      <c r="BJ1097" s="24" t="s">
        <v>146</v>
      </c>
      <c r="BK1097" s="204">
        <f t="shared" si="39"/>
        <v>0</v>
      </c>
      <c r="BL1097" s="24" t="s">
        <v>228</v>
      </c>
      <c r="BM1097" s="24" t="s">
        <v>1042</v>
      </c>
    </row>
    <row r="1098" spans="2:65" s="1" customFormat="1" ht="44.25" customHeight="1">
      <c r="B1098" s="41"/>
      <c r="C1098" s="193" t="s">
        <v>1043</v>
      </c>
      <c r="D1098" s="193" t="s">
        <v>141</v>
      </c>
      <c r="E1098" s="194" t="s">
        <v>1044</v>
      </c>
      <c r="F1098" s="195" t="s">
        <v>1045</v>
      </c>
      <c r="G1098" s="196" t="s">
        <v>400</v>
      </c>
      <c r="H1098" s="197">
        <v>1</v>
      </c>
      <c r="I1098" s="198"/>
      <c r="J1098" s="199">
        <f t="shared" si="30"/>
        <v>0</v>
      </c>
      <c r="K1098" s="195" t="s">
        <v>21</v>
      </c>
      <c r="L1098" s="61"/>
      <c r="M1098" s="200" t="s">
        <v>21</v>
      </c>
      <c r="N1098" s="201" t="s">
        <v>46</v>
      </c>
      <c r="O1098" s="42"/>
      <c r="P1098" s="202">
        <f t="shared" si="31"/>
        <v>0</v>
      </c>
      <c r="Q1098" s="202">
        <v>0</v>
      </c>
      <c r="R1098" s="202">
        <f t="shared" si="32"/>
        <v>0</v>
      </c>
      <c r="S1098" s="202">
        <v>0</v>
      </c>
      <c r="T1098" s="203">
        <f t="shared" si="33"/>
        <v>0</v>
      </c>
      <c r="AR1098" s="24" t="s">
        <v>228</v>
      </c>
      <c r="AT1098" s="24" t="s">
        <v>141</v>
      </c>
      <c r="AU1098" s="24" t="s">
        <v>146</v>
      </c>
      <c r="AY1098" s="24" t="s">
        <v>139</v>
      </c>
      <c r="BE1098" s="204">
        <f t="shared" si="34"/>
        <v>0</v>
      </c>
      <c r="BF1098" s="204">
        <f t="shared" si="35"/>
        <v>0</v>
      </c>
      <c r="BG1098" s="204">
        <f t="shared" si="36"/>
        <v>0</v>
      </c>
      <c r="BH1098" s="204">
        <f t="shared" si="37"/>
        <v>0</v>
      </c>
      <c r="BI1098" s="204">
        <f t="shared" si="38"/>
        <v>0</v>
      </c>
      <c r="BJ1098" s="24" t="s">
        <v>146</v>
      </c>
      <c r="BK1098" s="204">
        <f t="shared" si="39"/>
        <v>0</v>
      </c>
      <c r="BL1098" s="24" t="s">
        <v>228</v>
      </c>
      <c r="BM1098" s="24" t="s">
        <v>1046</v>
      </c>
    </row>
    <row r="1099" spans="2:65" s="1" customFormat="1" ht="57" customHeight="1">
      <c r="B1099" s="41"/>
      <c r="C1099" s="193" t="s">
        <v>1047</v>
      </c>
      <c r="D1099" s="193" t="s">
        <v>141</v>
      </c>
      <c r="E1099" s="194" t="s">
        <v>1048</v>
      </c>
      <c r="F1099" s="195" t="s">
        <v>1049</v>
      </c>
      <c r="G1099" s="196" t="s">
        <v>1050</v>
      </c>
      <c r="H1099" s="197">
        <v>35</v>
      </c>
      <c r="I1099" s="198"/>
      <c r="J1099" s="199">
        <f t="shared" si="30"/>
        <v>0</v>
      </c>
      <c r="K1099" s="195" t="s">
        <v>21</v>
      </c>
      <c r="L1099" s="61"/>
      <c r="M1099" s="200" t="s">
        <v>21</v>
      </c>
      <c r="N1099" s="201" t="s">
        <v>46</v>
      </c>
      <c r="O1099" s="42"/>
      <c r="P1099" s="202">
        <f t="shared" si="31"/>
        <v>0</v>
      </c>
      <c r="Q1099" s="202">
        <v>0</v>
      </c>
      <c r="R1099" s="202">
        <f t="shared" si="32"/>
        <v>0</v>
      </c>
      <c r="S1099" s="202">
        <v>0</v>
      </c>
      <c r="T1099" s="203">
        <f t="shared" si="33"/>
        <v>0</v>
      </c>
      <c r="AR1099" s="24" t="s">
        <v>228</v>
      </c>
      <c r="AT1099" s="24" t="s">
        <v>141</v>
      </c>
      <c r="AU1099" s="24" t="s">
        <v>146</v>
      </c>
      <c r="AY1099" s="24" t="s">
        <v>139</v>
      </c>
      <c r="BE1099" s="204">
        <f t="shared" si="34"/>
        <v>0</v>
      </c>
      <c r="BF1099" s="204">
        <f t="shared" si="35"/>
        <v>0</v>
      </c>
      <c r="BG1099" s="204">
        <f t="shared" si="36"/>
        <v>0</v>
      </c>
      <c r="BH1099" s="204">
        <f t="shared" si="37"/>
        <v>0</v>
      </c>
      <c r="BI1099" s="204">
        <f t="shared" si="38"/>
        <v>0</v>
      </c>
      <c r="BJ1099" s="24" t="s">
        <v>146</v>
      </c>
      <c r="BK1099" s="204">
        <f t="shared" si="39"/>
        <v>0</v>
      </c>
      <c r="BL1099" s="24" t="s">
        <v>228</v>
      </c>
      <c r="BM1099" s="24" t="s">
        <v>1051</v>
      </c>
    </row>
    <row r="1100" spans="2:65" s="1" customFormat="1" ht="57" customHeight="1">
      <c r="B1100" s="41"/>
      <c r="C1100" s="193" t="s">
        <v>1052</v>
      </c>
      <c r="D1100" s="193" t="s">
        <v>141</v>
      </c>
      <c r="E1100" s="194" t="s">
        <v>1053</v>
      </c>
      <c r="F1100" s="195" t="s">
        <v>1054</v>
      </c>
      <c r="G1100" s="196" t="s">
        <v>400</v>
      </c>
      <c r="H1100" s="197">
        <v>1</v>
      </c>
      <c r="I1100" s="198"/>
      <c r="J1100" s="199">
        <f t="shared" si="30"/>
        <v>0</v>
      </c>
      <c r="K1100" s="195" t="s">
        <v>21</v>
      </c>
      <c r="L1100" s="61"/>
      <c r="M1100" s="200" t="s">
        <v>21</v>
      </c>
      <c r="N1100" s="201" t="s">
        <v>46</v>
      </c>
      <c r="O1100" s="42"/>
      <c r="P1100" s="202">
        <f t="shared" si="31"/>
        <v>0</v>
      </c>
      <c r="Q1100" s="202">
        <v>0</v>
      </c>
      <c r="R1100" s="202">
        <f t="shared" si="32"/>
        <v>0</v>
      </c>
      <c r="S1100" s="202">
        <v>0</v>
      </c>
      <c r="T1100" s="203">
        <f t="shared" si="33"/>
        <v>0</v>
      </c>
      <c r="AR1100" s="24" t="s">
        <v>228</v>
      </c>
      <c r="AT1100" s="24" t="s">
        <v>141</v>
      </c>
      <c r="AU1100" s="24" t="s">
        <v>146</v>
      </c>
      <c r="AY1100" s="24" t="s">
        <v>139</v>
      </c>
      <c r="BE1100" s="204">
        <f t="shared" si="34"/>
        <v>0</v>
      </c>
      <c r="BF1100" s="204">
        <f t="shared" si="35"/>
        <v>0</v>
      </c>
      <c r="BG1100" s="204">
        <f t="shared" si="36"/>
        <v>0</v>
      </c>
      <c r="BH1100" s="204">
        <f t="shared" si="37"/>
        <v>0</v>
      </c>
      <c r="BI1100" s="204">
        <f t="shared" si="38"/>
        <v>0</v>
      </c>
      <c r="BJ1100" s="24" t="s">
        <v>146</v>
      </c>
      <c r="BK1100" s="204">
        <f t="shared" si="39"/>
        <v>0</v>
      </c>
      <c r="BL1100" s="24" t="s">
        <v>228</v>
      </c>
      <c r="BM1100" s="24" t="s">
        <v>1055</v>
      </c>
    </row>
    <row r="1101" spans="2:65" s="1" customFormat="1" ht="44.25" customHeight="1">
      <c r="B1101" s="41"/>
      <c r="C1101" s="193" t="s">
        <v>1056</v>
      </c>
      <c r="D1101" s="193" t="s">
        <v>141</v>
      </c>
      <c r="E1101" s="194" t="s">
        <v>1057</v>
      </c>
      <c r="F1101" s="195" t="s">
        <v>1058</v>
      </c>
      <c r="G1101" s="196" t="s">
        <v>400</v>
      </c>
      <c r="H1101" s="197">
        <v>4</v>
      </c>
      <c r="I1101" s="198"/>
      <c r="J1101" s="199">
        <f t="shared" si="30"/>
        <v>0</v>
      </c>
      <c r="K1101" s="195" t="s">
        <v>21</v>
      </c>
      <c r="L1101" s="61"/>
      <c r="M1101" s="200" t="s">
        <v>21</v>
      </c>
      <c r="N1101" s="201" t="s">
        <v>46</v>
      </c>
      <c r="O1101" s="42"/>
      <c r="P1101" s="202">
        <f t="shared" si="31"/>
        <v>0</v>
      </c>
      <c r="Q1101" s="202">
        <v>0</v>
      </c>
      <c r="R1101" s="202">
        <f t="shared" si="32"/>
        <v>0</v>
      </c>
      <c r="S1101" s="202">
        <v>0</v>
      </c>
      <c r="T1101" s="203">
        <f t="shared" si="33"/>
        <v>0</v>
      </c>
      <c r="AR1101" s="24" t="s">
        <v>228</v>
      </c>
      <c r="AT1101" s="24" t="s">
        <v>141</v>
      </c>
      <c r="AU1101" s="24" t="s">
        <v>146</v>
      </c>
      <c r="AY1101" s="24" t="s">
        <v>139</v>
      </c>
      <c r="BE1101" s="204">
        <f t="shared" si="34"/>
        <v>0</v>
      </c>
      <c r="BF1101" s="204">
        <f t="shared" si="35"/>
        <v>0</v>
      </c>
      <c r="BG1101" s="204">
        <f t="shared" si="36"/>
        <v>0</v>
      </c>
      <c r="BH1101" s="204">
        <f t="shared" si="37"/>
        <v>0</v>
      </c>
      <c r="BI1101" s="204">
        <f t="shared" si="38"/>
        <v>0</v>
      </c>
      <c r="BJ1101" s="24" t="s">
        <v>146</v>
      </c>
      <c r="BK1101" s="204">
        <f t="shared" si="39"/>
        <v>0</v>
      </c>
      <c r="BL1101" s="24" t="s">
        <v>228</v>
      </c>
      <c r="BM1101" s="24" t="s">
        <v>1059</v>
      </c>
    </row>
    <row r="1102" spans="2:65" s="1" customFormat="1" ht="57" customHeight="1">
      <c r="B1102" s="41"/>
      <c r="C1102" s="193" t="s">
        <v>1060</v>
      </c>
      <c r="D1102" s="193" t="s">
        <v>141</v>
      </c>
      <c r="E1102" s="194" t="s">
        <v>1061</v>
      </c>
      <c r="F1102" s="195" t="s">
        <v>1062</v>
      </c>
      <c r="G1102" s="196" t="s">
        <v>400</v>
      </c>
      <c r="H1102" s="197">
        <v>2</v>
      </c>
      <c r="I1102" s="198"/>
      <c r="J1102" s="199">
        <f t="shared" si="30"/>
        <v>0</v>
      </c>
      <c r="K1102" s="195" t="s">
        <v>21</v>
      </c>
      <c r="L1102" s="61"/>
      <c r="M1102" s="200" t="s">
        <v>21</v>
      </c>
      <c r="N1102" s="201" t="s">
        <v>46</v>
      </c>
      <c r="O1102" s="42"/>
      <c r="P1102" s="202">
        <f t="shared" si="31"/>
        <v>0</v>
      </c>
      <c r="Q1102" s="202">
        <v>0</v>
      </c>
      <c r="R1102" s="202">
        <f t="shared" si="32"/>
        <v>0</v>
      </c>
      <c r="S1102" s="202">
        <v>0</v>
      </c>
      <c r="T1102" s="203">
        <f t="shared" si="33"/>
        <v>0</v>
      </c>
      <c r="AR1102" s="24" t="s">
        <v>228</v>
      </c>
      <c r="AT1102" s="24" t="s">
        <v>141</v>
      </c>
      <c r="AU1102" s="24" t="s">
        <v>146</v>
      </c>
      <c r="AY1102" s="24" t="s">
        <v>139</v>
      </c>
      <c r="BE1102" s="204">
        <f t="shared" si="34"/>
        <v>0</v>
      </c>
      <c r="BF1102" s="204">
        <f t="shared" si="35"/>
        <v>0</v>
      </c>
      <c r="BG1102" s="204">
        <f t="shared" si="36"/>
        <v>0</v>
      </c>
      <c r="BH1102" s="204">
        <f t="shared" si="37"/>
        <v>0</v>
      </c>
      <c r="BI1102" s="204">
        <f t="shared" si="38"/>
        <v>0</v>
      </c>
      <c r="BJ1102" s="24" t="s">
        <v>146</v>
      </c>
      <c r="BK1102" s="204">
        <f t="shared" si="39"/>
        <v>0</v>
      </c>
      <c r="BL1102" s="24" t="s">
        <v>228</v>
      </c>
      <c r="BM1102" s="24" t="s">
        <v>1063</v>
      </c>
    </row>
    <row r="1103" spans="2:65" s="1" customFormat="1" ht="44.25" customHeight="1">
      <c r="B1103" s="41"/>
      <c r="C1103" s="193" t="s">
        <v>1064</v>
      </c>
      <c r="D1103" s="193" t="s">
        <v>141</v>
      </c>
      <c r="E1103" s="194" t="s">
        <v>1065</v>
      </c>
      <c r="F1103" s="195" t="s">
        <v>1066</v>
      </c>
      <c r="G1103" s="196" t="s">
        <v>400</v>
      </c>
      <c r="H1103" s="197">
        <v>1</v>
      </c>
      <c r="I1103" s="198"/>
      <c r="J1103" s="199">
        <f t="shared" si="30"/>
        <v>0</v>
      </c>
      <c r="K1103" s="195" t="s">
        <v>21</v>
      </c>
      <c r="L1103" s="61"/>
      <c r="M1103" s="200" t="s">
        <v>21</v>
      </c>
      <c r="N1103" s="201" t="s">
        <v>46</v>
      </c>
      <c r="O1103" s="42"/>
      <c r="P1103" s="202">
        <f t="shared" si="31"/>
        <v>0</v>
      </c>
      <c r="Q1103" s="202">
        <v>0</v>
      </c>
      <c r="R1103" s="202">
        <f t="shared" si="32"/>
        <v>0</v>
      </c>
      <c r="S1103" s="202">
        <v>0</v>
      </c>
      <c r="T1103" s="203">
        <f t="shared" si="33"/>
        <v>0</v>
      </c>
      <c r="AR1103" s="24" t="s">
        <v>228</v>
      </c>
      <c r="AT1103" s="24" t="s">
        <v>141</v>
      </c>
      <c r="AU1103" s="24" t="s">
        <v>146</v>
      </c>
      <c r="AY1103" s="24" t="s">
        <v>139</v>
      </c>
      <c r="BE1103" s="204">
        <f t="shared" si="34"/>
        <v>0</v>
      </c>
      <c r="BF1103" s="204">
        <f t="shared" si="35"/>
        <v>0</v>
      </c>
      <c r="BG1103" s="204">
        <f t="shared" si="36"/>
        <v>0</v>
      </c>
      <c r="BH1103" s="204">
        <f t="shared" si="37"/>
        <v>0</v>
      </c>
      <c r="BI1103" s="204">
        <f t="shared" si="38"/>
        <v>0</v>
      </c>
      <c r="BJ1103" s="24" t="s">
        <v>146</v>
      </c>
      <c r="BK1103" s="204">
        <f t="shared" si="39"/>
        <v>0</v>
      </c>
      <c r="BL1103" s="24" t="s">
        <v>228</v>
      </c>
      <c r="BM1103" s="24" t="s">
        <v>1067</v>
      </c>
    </row>
    <row r="1104" spans="2:65" s="1" customFormat="1" ht="57" customHeight="1">
      <c r="B1104" s="41"/>
      <c r="C1104" s="193" t="s">
        <v>1068</v>
      </c>
      <c r="D1104" s="193" t="s">
        <v>141</v>
      </c>
      <c r="E1104" s="194" t="s">
        <v>1069</v>
      </c>
      <c r="F1104" s="195" t="s">
        <v>1070</v>
      </c>
      <c r="G1104" s="196" t="s">
        <v>400</v>
      </c>
      <c r="H1104" s="197">
        <v>4</v>
      </c>
      <c r="I1104" s="198"/>
      <c r="J1104" s="199">
        <f t="shared" si="30"/>
        <v>0</v>
      </c>
      <c r="K1104" s="195" t="s">
        <v>21</v>
      </c>
      <c r="L1104" s="61"/>
      <c r="M1104" s="200" t="s">
        <v>21</v>
      </c>
      <c r="N1104" s="201" t="s">
        <v>46</v>
      </c>
      <c r="O1104" s="42"/>
      <c r="P1104" s="202">
        <f t="shared" si="31"/>
        <v>0</v>
      </c>
      <c r="Q1104" s="202">
        <v>0</v>
      </c>
      <c r="R1104" s="202">
        <f t="shared" si="32"/>
        <v>0</v>
      </c>
      <c r="S1104" s="202">
        <v>0</v>
      </c>
      <c r="T1104" s="203">
        <f t="shared" si="33"/>
        <v>0</v>
      </c>
      <c r="AR1104" s="24" t="s">
        <v>228</v>
      </c>
      <c r="AT1104" s="24" t="s">
        <v>141</v>
      </c>
      <c r="AU1104" s="24" t="s">
        <v>146</v>
      </c>
      <c r="AY1104" s="24" t="s">
        <v>139</v>
      </c>
      <c r="BE1104" s="204">
        <f t="shared" si="34"/>
        <v>0</v>
      </c>
      <c r="BF1104" s="204">
        <f t="shared" si="35"/>
        <v>0</v>
      </c>
      <c r="BG1104" s="204">
        <f t="shared" si="36"/>
        <v>0</v>
      </c>
      <c r="BH1104" s="204">
        <f t="shared" si="37"/>
        <v>0</v>
      </c>
      <c r="BI1104" s="204">
        <f t="shared" si="38"/>
        <v>0</v>
      </c>
      <c r="BJ1104" s="24" t="s">
        <v>146</v>
      </c>
      <c r="BK1104" s="204">
        <f t="shared" si="39"/>
        <v>0</v>
      </c>
      <c r="BL1104" s="24" t="s">
        <v>228</v>
      </c>
      <c r="BM1104" s="24" t="s">
        <v>1071</v>
      </c>
    </row>
    <row r="1105" spans="2:65" s="1" customFormat="1" ht="44.25" customHeight="1">
      <c r="B1105" s="41"/>
      <c r="C1105" s="193" t="s">
        <v>1072</v>
      </c>
      <c r="D1105" s="193" t="s">
        <v>141</v>
      </c>
      <c r="E1105" s="194" t="s">
        <v>1073</v>
      </c>
      <c r="F1105" s="195" t="s">
        <v>1074</v>
      </c>
      <c r="G1105" s="196" t="s">
        <v>400</v>
      </c>
      <c r="H1105" s="197">
        <v>2</v>
      </c>
      <c r="I1105" s="198"/>
      <c r="J1105" s="199">
        <f t="shared" si="30"/>
        <v>0</v>
      </c>
      <c r="K1105" s="195" t="s">
        <v>21</v>
      </c>
      <c r="L1105" s="61"/>
      <c r="M1105" s="200" t="s">
        <v>21</v>
      </c>
      <c r="N1105" s="201" t="s">
        <v>46</v>
      </c>
      <c r="O1105" s="42"/>
      <c r="P1105" s="202">
        <f t="shared" si="31"/>
        <v>0</v>
      </c>
      <c r="Q1105" s="202">
        <v>0</v>
      </c>
      <c r="R1105" s="202">
        <f t="shared" si="32"/>
        <v>0</v>
      </c>
      <c r="S1105" s="202">
        <v>0</v>
      </c>
      <c r="T1105" s="203">
        <f t="shared" si="33"/>
        <v>0</v>
      </c>
      <c r="AR1105" s="24" t="s">
        <v>228</v>
      </c>
      <c r="AT1105" s="24" t="s">
        <v>141</v>
      </c>
      <c r="AU1105" s="24" t="s">
        <v>146</v>
      </c>
      <c r="AY1105" s="24" t="s">
        <v>139</v>
      </c>
      <c r="BE1105" s="204">
        <f t="shared" si="34"/>
        <v>0</v>
      </c>
      <c r="BF1105" s="204">
        <f t="shared" si="35"/>
        <v>0</v>
      </c>
      <c r="BG1105" s="204">
        <f t="shared" si="36"/>
        <v>0</v>
      </c>
      <c r="BH1105" s="204">
        <f t="shared" si="37"/>
        <v>0</v>
      </c>
      <c r="BI1105" s="204">
        <f t="shared" si="38"/>
        <v>0</v>
      </c>
      <c r="BJ1105" s="24" t="s">
        <v>146</v>
      </c>
      <c r="BK1105" s="204">
        <f t="shared" si="39"/>
        <v>0</v>
      </c>
      <c r="BL1105" s="24" t="s">
        <v>228</v>
      </c>
      <c r="BM1105" s="24" t="s">
        <v>1075</v>
      </c>
    </row>
    <row r="1106" spans="2:65" s="1" customFormat="1" ht="57" customHeight="1">
      <c r="B1106" s="41"/>
      <c r="C1106" s="193" t="s">
        <v>1076</v>
      </c>
      <c r="D1106" s="193" t="s">
        <v>141</v>
      </c>
      <c r="E1106" s="194" t="s">
        <v>1077</v>
      </c>
      <c r="F1106" s="195" t="s">
        <v>1078</v>
      </c>
      <c r="G1106" s="196" t="s">
        <v>400</v>
      </c>
      <c r="H1106" s="197">
        <v>1</v>
      </c>
      <c r="I1106" s="198"/>
      <c r="J1106" s="199">
        <f t="shared" si="30"/>
        <v>0</v>
      </c>
      <c r="K1106" s="195" t="s">
        <v>21</v>
      </c>
      <c r="L1106" s="61"/>
      <c r="M1106" s="200" t="s">
        <v>21</v>
      </c>
      <c r="N1106" s="201" t="s">
        <v>46</v>
      </c>
      <c r="O1106" s="42"/>
      <c r="P1106" s="202">
        <f t="shared" si="31"/>
        <v>0</v>
      </c>
      <c r="Q1106" s="202">
        <v>0</v>
      </c>
      <c r="R1106" s="202">
        <f t="shared" si="32"/>
        <v>0</v>
      </c>
      <c r="S1106" s="202">
        <v>0</v>
      </c>
      <c r="T1106" s="203">
        <f t="shared" si="33"/>
        <v>0</v>
      </c>
      <c r="AR1106" s="24" t="s">
        <v>228</v>
      </c>
      <c r="AT1106" s="24" t="s">
        <v>141</v>
      </c>
      <c r="AU1106" s="24" t="s">
        <v>146</v>
      </c>
      <c r="AY1106" s="24" t="s">
        <v>139</v>
      </c>
      <c r="BE1106" s="204">
        <f t="shared" si="34"/>
        <v>0</v>
      </c>
      <c r="BF1106" s="204">
        <f t="shared" si="35"/>
        <v>0</v>
      </c>
      <c r="BG1106" s="204">
        <f t="shared" si="36"/>
        <v>0</v>
      </c>
      <c r="BH1106" s="204">
        <f t="shared" si="37"/>
        <v>0</v>
      </c>
      <c r="BI1106" s="204">
        <f t="shared" si="38"/>
        <v>0</v>
      </c>
      <c r="BJ1106" s="24" t="s">
        <v>146</v>
      </c>
      <c r="BK1106" s="204">
        <f t="shared" si="39"/>
        <v>0</v>
      </c>
      <c r="BL1106" s="24" t="s">
        <v>228</v>
      </c>
      <c r="BM1106" s="24" t="s">
        <v>1079</v>
      </c>
    </row>
    <row r="1107" spans="2:65" s="1" customFormat="1" ht="57" customHeight="1">
      <c r="B1107" s="41"/>
      <c r="C1107" s="193" t="s">
        <v>1080</v>
      </c>
      <c r="D1107" s="193" t="s">
        <v>141</v>
      </c>
      <c r="E1107" s="194" t="s">
        <v>1081</v>
      </c>
      <c r="F1107" s="195" t="s">
        <v>1082</v>
      </c>
      <c r="G1107" s="196" t="s">
        <v>400</v>
      </c>
      <c r="H1107" s="197">
        <v>1</v>
      </c>
      <c r="I1107" s="198"/>
      <c r="J1107" s="199">
        <f t="shared" si="30"/>
        <v>0</v>
      </c>
      <c r="K1107" s="195" t="s">
        <v>21</v>
      </c>
      <c r="L1107" s="61"/>
      <c r="M1107" s="200" t="s">
        <v>21</v>
      </c>
      <c r="N1107" s="201" t="s">
        <v>46</v>
      </c>
      <c r="O1107" s="42"/>
      <c r="P1107" s="202">
        <f t="shared" si="31"/>
        <v>0</v>
      </c>
      <c r="Q1107" s="202">
        <v>0</v>
      </c>
      <c r="R1107" s="202">
        <f t="shared" si="32"/>
        <v>0</v>
      </c>
      <c r="S1107" s="202">
        <v>0</v>
      </c>
      <c r="T1107" s="203">
        <f t="shared" si="33"/>
        <v>0</v>
      </c>
      <c r="AR1107" s="24" t="s">
        <v>228</v>
      </c>
      <c r="AT1107" s="24" t="s">
        <v>141</v>
      </c>
      <c r="AU1107" s="24" t="s">
        <v>146</v>
      </c>
      <c r="AY1107" s="24" t="s">
        <v>139</v>
      </c>
      <c r="BE1107" s="204">
        <f t="shared" si="34"/>
        <v>0</v>
      </c>
      <c r="BF1107" s="204">
        <f t="shared" si="35"/>
        <v>0</v>
      </c>
      <c r="BG1107" s="204">
        <f t="shared" si="36"/>
        <v>0</v>
      </c>
      <c r="BH1107" s="204">
        <f t="shared" si="37"/>
        <v>0</v>
      </c>
      <c r="BI1107" s="204">
        <f t="shared" si="38"/>
        <v>0</v>
      </c>
      <c r="BJ1107" s="24" t="s">
        <v>146</v>
      </c>
      <c r="BK1107" s="204">
        <f t="shared" si="39"/>
        <v>0</v>
      </c>
      <c r="BL1107" s="24" t="s">
        <v>228</v>
      </c>
      <c r="BM1107" s="24" t="s">
        <v>1083</v>
      </c>
    </row>
    <row r="1108" spans="2:65" s="1" customFormat="1" ht="57" customHeight="1">
      <c r="B1108" s="41"/>
      <c r="C1108" s="193" t="s">
        <v>1084</v>
      </c>
      <c r="D1108" s="193" t="s">
        <v>141</v>
      </c>
      <c r="E1108" s="194" t="s">
        <v>1085</v>
      </c>
      <c r="F1108" s="195" t="s">
        <v>1086</v>
      </c>
      <c r="G1108" s="196" t="s">
        <v>400</v>
      </c>
      <c r="H1108" s="197">
        <v>3</v>
      </c>
      <c r="I1108" s="198"/>
      <c r="J1108" s="199">
        <f t="shared" si="30"/>
        <v>0</v>
      </c>
      <c r="K1108" s="195" t="s">
        <v>21</v>
      </c>
      <c r="L1108" s="61"/>
      <c r="M1108" s="200" t="s">
        <v>21</v>
      </c>
      <c r="N1108" s="201" t="s">
        <v>46</v>
      </c>
      <c r="O1108" s="42"/>
      <c r="P1108" s="202">
        <f t="shared" si="31"/>
        <v>0</v>
      </c>
      <c r="Q1108" s="202">
        <v>0</v>
      </c>
      <c r="R1108" s="202">
        <f t="shared" si="32"/>
        <v>0</v>
      </c>
      <c r="S1108" s="202">
        <v>0</v>
      </c>
      <c r="T1108" s="203">
        <f t="shared" si="33"/>
        <v>0</v>
      </c>
      <c r="AR1108" s="24" t="s">
        <v>228</v>
      </c>
      <c r="AT1108" s="24" t="s">
        <v>141</v>
      </c>
      <c r="AU1108" s="24" t="s">
        <v>146</v>
      </c>
      <c r="AY1108" s="24" t="s">
        <v>139</v>
      </c>
      <c r="BE1108" s="204">
        <f t="shared" si="34"/>
        <v>0</v>
      </c>
      <c r="BF1108" s="204">
        <f t="shared" si="35"/>
        <v>0</v>
      </c>
      <c r="BG1108" s="204">
        <f t="shared" si="36"/>
        <v>0</v>
      </c>
      <c r="BH1108" s="204">
        <f t="shared" si="37"/>
        <v>0</v>
      </c>
      <c r="BI1108" s="204">
        <f t="shared" si="38"/>
        <v>0</v>
      </c>
      <c r="BJ1108" s="24" t="s">
        <v>146</v>
      </c>
      <c r="BK1108" s="204">
        <f t="shared" si="39"/>
        <v>0</v>
      </c>
      <c r="BL1108" s="24" t="s">
        <v>228</v>
      </c>
      <c r="BM1108" s="24" t="s">
        <v>1087</v>
      </c>
    </row>
    <row r="1109" spans="2:65" s="1" customFormat="1" ht="44.25" customHeight="1">
      <c r="B1109" s="41"/>
      <c r="C1109" s="193" t="s">
        <v>1088</v>
      </c>
      <c r="D1109" s="193" t="s">
        <v>141</v>
      </c>
      <c r="E1109" s="194" t="s">
        <v>1089</v>
      </c>
      <c r="F1109" s="195" t="s">
        <v>1090</v>
      </c>
      <c r="G1109" s="196" t="s">
        <v>400</v>
      </c>
      <c r="H1109" s="197">
        <v>2</v>
      </c>
      <c r="I1109" s="198"/>
      <c r="J1109" s="199">
        <f t="shared" si="30"/>
        <v>0</v>
      </c>
      <c r="K1109" s="195" t="s">
        <v>21</v>
      </c>
      <c r="L1109" s="61"/>
      <c r="M1109" s="200" t="s">
        <v>21</v>
      </c>
      <c r="N1109" s="201" t="s">
        <v>46</v>
      </c>
      <c r="O1109" s="42"/>
      <c r="P1109" s="202">
        <f t="shared" si="31"/>
        <v>0</v>
      </c>
      <c r="Q1109" s="202">
        <v>0</v>
      </c>
      <c r="R1109" s="202">
        <f t="shared" si="32"/>
        <v>0</v>
      </c>
      <c r="S1109" s="202">
        <v>0</v>
      </c>
      <c r="T1109" s="203">
        <f t="shared" si="33"/>
        <v>0</v>
      </c>
      <c r="AR1109" s="24" t="s">
        <v>228</v>
      </c>
      <c r="AT1109" s="24" t="s">
        <v>141</v>
      </c>
      <c r="AU1109" s="24" t="s">
        <v>146</v>
      </c>
      <c r="AY1109" s="24" t="s">
        <v>139</v>
      </c>
      <c r="BE1109" s="204">
        <f t="shared" si="34"/>
        <v>0</v>
      </c>
      <c r="BF1109" s="204">
        <f t="shared" si="35"/>
        <v>0</v>
      </c>
      <c r="BG1109" s="204">
        <f t="shared" si="36"/>
        <v>0</v>
      </c>
      <c r="BH1109" s="204">
        <f t="shared" si="37"/>
        <v>0</v>
      </c>
      <c r="BI1109" s="204">
        <f t="shared" si="38"/>
        <v>0</v>
      </c>
      <c r="BJ1109" s="24" t="s">
        <v>146</v>
      </c>
      <c r="BK1109" s="204">
        <f t="shared" si="39"/>
        <v>0</v>
      </c>
      <c r="BL1109" s="24" t="s">
        <v>228</v>
      </c>
      <c r="BM1109" s="24" t="s">
        <v>1091</v>
      </c>
    </row>
    <row r="1110" spans="2:65" s="1" customFormat="1" ht="44.25" customHeight="1">
      <c r="B1110" s="41"/>
      <c r="C1110" s="193" t="s">
        <v>1092</v>
      </c>
      <c r="D1110" s="193" t="s">
        <v>141</v>
      </c>
      <c r="E1110" s="194" t="s">
        <v>1093</v>
      </c>
      <c r="F1110" s="195" t="s">
        <v>1094</v>
      </c>
      <c r="G1110" s="196" t="s">
        <v>400</v>
      </c>
      <c r="H1110" s="197">
        <v>6</v>
      </c>
      <c r="I1110" s="198"/>
      <c r="J1110" s="199">
        <f t="shared" si="30"/>
        <v>0</v>
      </c>
      <c r="K1110" s="195" t="s">
        <v>21</v>
      </c>
      <c r="L1110" s="61"/>
      <c r="M1110" s="200" t="s">
        <v>21</v>
      </c>
      <c r="N1110" s="201" t="s">
        <v>46</v>
      </c>
      <c r="O1110" s="42"/>
      <c r="P1110" s="202">
        <f t="shared" si="31"/>
        <v>0</v>
      </c>
      <c r="Q1110" s="202">
        <v>0</v>
      </c>
      <c r="R1110" s="202">
        <f t="shared" si="32"/>
        <v>0</v>
      </c>
      <c r="S1110" s="202">
        <v>0</v>
      </c>
      <c r="T1110" s="203">
        <f t="shared" si="33"/>
        <v>0</v>
      </c>
      <c r="AR1110" s="24" t="s">
        <v>228</v>
      </c>
      <c r="AT1110" s="24" t="s">
        <v>141</v>
      </c>
      <c r="AU1110" s="24" t="s">
        <v>146</v>
      </c>
      <c r="AY1110" s="24" t="s">
        <v>139</v>
      </c>
      <c r="BE1110" s="204">
        <f t="shared" si="34"/>
        <v>0</v>
      </c>
      <c r="BF1110" s="204">
        <f t="shared" si="35"/>
        <v>0</v>
      </c>
      <c r="BG1110" s="204">
        <f t="shared" si="36"/>
        <v>0</v>
      </c>
      <c r="BH1110" s="204">
        <f t="shared" si="37"/>
        <v>0</v>
      </c>
      <c r="BI1110" s="204">
        <f t="shared" si="38"/>
        <v>0</v>
      </c>
      <c r="BJ1110" s="24" t="s">
        <v>146</v>
      </c>
      <c r="BK1110" s="204">
        <f t="shared" si="39"/>
        <v>0</v>
      </c>
      <c r="BL1110" s="24" t="s">
        <v>228</v>
      </c>
      <c r="BM1110" s="24" t="s">
        <v>1095</v>
      </c>
    </row>
    <row r="1111" spans="2:65" s="1" customFormat="1" ht="22.5" customHeight="1">
      <c r="B1111" s="41"/>
      <c r="C1111" s="193" t="s">
        <v>1096</v>
      </c>
      <c r="D1111" s="193" t="s">
        <v>141</v>
      </c>
      <c r="E1111" s="194" t="s">
        <v>1097</v>
      </c>
      <c r="F1111" s="195" t="s">
        <v>1098</v>
      </c>
      <c r="G1111" s="196" t="s">
        <v>689</v>
      </c>
      <c r="H1111" s="269"/>
      <c r="I1111" s="198"/>
      <c r="J1111" s="199">
        <f t="shared" si="30"/>
        <v>0</v>
      </c>
      <c r="K1111" s="195" t="s">
        <v>21</v>
      </c>
      <c r="L1111" s="61"/>
      <c r="M1111" s="200" t="s">
        <v>21</v>
      </c>
      <c r="N1111" s="201" t="s">
        <v>46</v>
      </c>
      <c r="O1111" s="42"/>
      <c r="P1111" s="202">
        <f t="shared" si="31"/>
        <v>0</v>
      </c>
      <c r="Q1111" s="202">
        <v>0</v>
      </c>
      <c r="R1111" s="202">
        <f t="shared" si="32"/>
        <v>0</v>
      </c>
      <c r="S1111" s="202">
        <v>0</v>
      </c>
      <c r="T1111" s="203">
        <f t="shared" si="33"/>
        <v>0</v>
      </c>
      <c r="AR1111" s="24" t="s">
        <v>228</v>
      </c>
      <c r="AT1111" s="24" t="s">
        <v>141</v>
      </c>
      <c r="AU1111" s="24" t="s">
        <v>146</v>
      </c>
      <c r="AY1111" s="24" t="s">
        <v>139</v>
      </c>
      <c r="BE1111" s="204">
        <f t="shared" si="34"/>
        <v>0</v>
      </c>
      <c r="BF1111" s="204">
        <f t="shared" si="35"/>
        <v>0</v>
      </c>
      <c r="BG1111" s="204">
        <f t="shared" si="36"/>
        <v>0</v>
      </c>
      <c r="BH1111" s="204">
        <f t="shared" si="37"/>
        <v>0</v>
      </c>
      <c r="BI1111" s="204">
        <f t="shared" si="38"/>
        <v>0</v>
      </c>
      <c r="BJ1111" s="24" t="s">
        <v>146</v>
      </c>
      <c r="BK1111" s="204">
        <f t="shared" si="39"/>
        <v>0</v>
      </c>
      <c r="BL1111" s="24" t="s">
        <v>228</v>
      </c>
      <c r="BM1111" s="24" t="s">
        <v>1099</v>
      </c>
    </row>
    <row r="1112" spans="2:65" s="10" customFormat="1" ht="29.85" customHeight="1">
      <c r="B1112" s="176"/>
      <c r="C1112" s="177"/>
      <c r="D1112" s="190" t="s">
        <v>73</v>
      </c>
      <c r="E1112" s="191" t="s">
        <v>1100</v>
      </c>
      <c r="F1112" s="191" t="s">
        <v>1101</v>
      </c>
      <c r="G1112" s="177"/>
      <c r="H1112" s="177"/>
      <c r="I1112" s="180"/>
      <c r="J1112" s="192">
        <f>BK1112</f>
        <v>0</v>
      </c>
      <c r="K1112" s="177"/>
      <c r="L1112" s="182"/>
      <c r="M1112" s="183"/>
      <c r="N1112" s="184"/>
      <c r="O1112" s="184"/>
      <c r="P1112" s="185">
        <f>SUM(P1113:P1126)</f>
        <v>0</v>
      </c>
      <c r="Q1112" s="184"/>
      <c r="R1112" s="185">
        <f>SUM(R1113:R1126)</f>
        <v>0.23894999999999997</v>
      </c>
      <c r="S1112" s="184"/>
      <c r="T1112" s="186">
        <f>SUM(T1113:T1126)</f>
        <v>0</v>
      </c>
      <c r="AR1112" s="187" t="s">
        <v>146</v>
      </c>
      <c r="AT1112" s="188" t="s">
        <v>73</v>
      </c>
      <c r="AU1112" s="188" t="s">
        <v>82</v>
      </c>
      <c r="AY1112" s="187" t="s">
        <v>139</v>
      </c>
      <c r="BK1112" s="189">
        <f>SUM(BK1113:BK1126)</f>
        <v>0</v>
      </c>
    </row>
    <row r="1113" spans="2:65" s="1" customFormat="1" ht="22.5" customHeight="1">
      <c r="B1113" s="41"/>
      <c r="C1113" s="193" t="s">
        <v>1102</v>
      </c>
      <c r="D1113" s="193" t="s">
        <v>141</v>
      </c>
      <c r="E1113" s="194" t="s">
        <v>1103</v>
      </c>
      <c r="F1113" s="195" t="s">
        <v>1104</v>
      </c>
      <c r="G1113" s="196" t="s">
        <v>192</v>
      </c>
      <c r="H1113" s="197">
        <v>6</v>
      </c>
      <c r="I1113" s="198"/>
      <c r="J1113" s="199">
        <f>ROUND(I1113*H1113,2)</f>
        <v>0</v>
      </c>
      <c r="K1113" s="195" t="s">
        <v>21</v>
      </c>
      <c r="L1113" s="61"/>
      <c r="M1113" s="200" t="s">
        <v>21</v>
      </c>
      <c r="N1113" s="201" t="s">
        <v>46</v>
      </c>
      <c r="O1113" s="42"/>
      <c r="P1113" s="202">
        <f>O1113*H1113</f>
        <v>0</v>
      </c>
      <c r="Q1113" s="202">
        <v>5.1000000000000004E-4</v>
      </c>
      <c r="R1113" s="202">
        <f>Q1113*H1113</f>
        <v>3.0600000000000002E-3</v>
      </c>
      <c r="S1113" s="202">
        <v>0</v>
      </c>
      <c r="T1113" s="203">
        <f>S1113*H1113</f>
        <v>0</v>
      </c>
      <c r="AR1113" s="24" t="s">
        <v>228</v>
      </c>
      <c r="AT1113" s="24" t="s">
        <v>141</v>
      </c>
      <c r="AU1113" s="24" t="s">
        <v>146</v>
      </c>
      <c r="AY1113" s="24" t="s">
        <v>139</v>
      </c>
      <c r="BE1113" s="204">
        <f>IF(N1113="základní",J1113,0)</f>
        <v>0</v>
      </c>
      <c r="BF1113" s="204">
        <f>IF(N1113="snížená",J1113,0)</f>
        <v>0</v>
      </c>
      <c r="BG1113" s="204">
        <f>IF(N1113="zákl. přenesená",J1113,0)</f>
        <v>0</v>
      </c>
      <c r="BH1113" s="204">
        <f>IF(N1113="sníž. přenesená",J1113,0)</f>
        <v>0</v>
      </c>
      <c r="BI1113" s="204">
        <f>IF(N1113="nulová",J1113,0)</f>
        <v>0</v>
      </c>
      <c r="BJ1113" s="24" t="s">
        <v>146</v>
      </c>
      <c r="BK1113" s="204">
        <f>ROUND(I1113*H1113,2)</f>
        <v>0</v>
      </c>
      <c r="BL1113" s="24" t="s">
        <v>228</v>
      </c>
      <c r="BM1113" s="24" t="s">
        <v>1105</v>
      </c>
    </row>
    <row r="1114" spans="2:65" s="13" customFormat="1" ht="13.5">
      <c r="B1114" s="242"/>
      <c r="C1114" s="243"/>
      <c r="D1114" s="227" t="s">
        <v>148</v>
      </c>
      <c r="E1114" s="244" t="s">
        <v>21</v>
      </c>
      <c r="F1114" s="245" t="s">
        <v>459</v>
      </c>
      <c r="G1114" s="243"/>
      <c r="H1114" s="246" t="s">
        <v>21</v>
      </c>
      <c r="I1114" s="247"/>
      <c r="J1114" s="243"/>
      <c r="K1114" s="243"/>
      <c r="L1114" s="248"/>
      <c r="M1114" s="249"/>
      <c r="N1114" s="250"/>
      <c r="O1114" s="250"/>
      <c r="P1114" s="250"/>
      <c r="Q1114" s="250"/>
      <c r="R1114" s="250"/>
      <c r="S1114" s="250"/>
      <c r="T1114" s="251"/>
      <c r="AT1114" s="252" t="s">
        <v>148</v>
      </c>
      <c r="AU1114" s="252" t="s">
        <v>146</v>
      </c>
      <c r="AV1114" s="13" t="s">
        <v>82</v>
      </c>
      <c r="AW1114" s="13" t="s">
        <v>37</v>
      </c>
      <c r="AX1114" s="13" t="s">
        <v>74</v>
      </c>
      <c r="AY1114" s="252" t="s">
        <v>139</v>
      </c>
    </row>
    <row r="1115" spans="2:65" s="11" customFormat="1" ht="13.5">
      <c r="B1115" s="205"/>
      <c r="C1115" s="206"/>
      <c r="D1115" s="207" t="s">
        <v>148</v>
      </c>
      <c r="E1115" s="208" t="s">
        <v>21</v>
      </c>
      <c r="F1115" s="209" t="s">
        <v>923</v>
      </c>
      <c r="G1115" s="206"/>
      <c r="H1115" s="210">
        <v>6</v>
      </c>
      <c r="I1115" s="211"/>
      <c r="J1115" s="206"/>
      <c r="K1115" s="206"/>
      <c r="L1115" s="212"/>
      <c r="M1115" s="213"/>
      <c r="N1115" s="214"/>
      <c r="O1115" s="214"/>
      <c r="P1115" s="214"/>
      <c r="Q1115" s="214"/>
      <c r="R1115" s="214"/>
      <c r="S1115" s="214"/>
      <c r="T1115" s="215"/>
      <c r="AT1115" s="216" t="s">
        <v>148</v>
      </c>
      <c r="AU1115" s="216" t="s">
        <v>146</v>
      </c>
      <c r="AV1115" s="11" t="s">
        <v>146</v>
      </c>
      <c r="AW1115" s="11" t="s">
        <v>37</v>
      </c>
      <c r="AX1115" s="11" t="s">
        <v>82</v>
      </c>
      <c r="AY1115" s="216" t="s">
        <v>139</v>
      </c>
    </row>
    <row r="1116" spans="2:65" s="1" customFormat="1" ht="31.5" customHeight="1">
      <c r="B1116" s="41"/>
      <c r="C1116" s="193" t="s">
        <v>1106</v>
      </c>
      <c r="D1116" s="193" t="s">
        <v>141</v>
      </c>
      <c r="E1116" s="194" t="s">
        <v>1107</v>
      </c>
      <c r="F1116" s="195" t="s">
        <v>1108</v>
      </c>
      <c r="G1116" s="196" t="s">
        <v>144</v>
      </c>
      <c r="H1116" s="197">
        <v>9</v>
      </c>
      <c r="I1116" s="198"/>
      <c r="J1116" s="199">
        <f>ROUND(I1116*H1116,2)</f>
        <v>0</v>
      </c>
      <c r="K1116" s="195" t="s">
        <v>21</v>
      </c>
      <c r="L1116" s="61"/>
      <c r="M1116" s="200" t="s">
        <v>21</v>
      </c>
      <c r="N1116" s="201" t="s">
        <v>46</v>
      </c>
      <c r="O1116" s="42"/>
      <c r="P1116" s="202">
        <f>O1116*H1116</f>
        <v>0</v>
      </c>
      <c r="Q1116" s="202">
        <v>3.4499999999999999E-3</v>
      </c>
      <c r="R1116" s="202">
        <f>Q1116*H1116</f>
        <v>3.1050000000000001E-2</v>
      </c>
      <c r="S1116" s="202">
        <v>0</v>
      </c>
      <c r="T1116" s="203">
        <f>S1116*H1116</f>
        <v>0</v>
      </c>
      <c r="AR1116" s="24" t="s">
        <v>228</v>
      </c>
      <c r="AT1116" s="24" t="s">
        <v>141</v>
      </c>
      <c r="AU1116" s="24" t="s">
        <v>146</v>
      </c>
      <c r="AY1116" s="24" t="s">
        <v>139</v>
      </c>
      <c r="BE1116" s="204">
        <f>IF(N1116="základní",J1116,0)</f>
        <v>0</v>
      </c>
      <c r="BF1116" s="204">
        <f>IF(N1116="snížená",J1116,0)</f>
        <v>0</v>
      </c>
      <c r="BG1116" s="204">
        <f>IF(N1116="zákl. přenesená",J1116,0)</f>
        <v>0</v>
      </c>
      <c r="BH1116" s="204">
        <f>IF(N1116="sníž. přenesená",J1116,0)</f>
        <v>0</v>
      </c>
      <c r="BI1116" s="204">
        <f>IF(N1116="nulová",J1116,0)</f>
        <v>0</v>
      </c>
      <c r="BJ1116" s="24" t="s">
        <v>146</v>
      </c>
      <c r="BK1116" s="204">
        <f>ROUND(I1116*H1116,2)</f>
        <v>0</v>
      </c>
      <c r="BL1116" s="24" t="s">
        <v>228</v>
      </c>
      <c r="BM1116" s="24" t="s">
        <v>1109</v>
      </c>
    </row>
    <row r="1117" spans="2:65" s="13" customFormat="1" ht="13.5">
      <c r="B1117" s="242"/>
      <c r="C1117" s="243"/>
      <c r="D1117" s="227" t="s">
        <v>148</v>
      </c>
      <c r="E1117" s="244" t="s">
        <v>21</v>
      </c>
      <c r="F1117" s="245" t="s">
        <v>459</v>
      </c>
      <c r="G1117" s="243"/>
      <c r="H1117" s="246" t="s">
        <v>21</v>
      </c>
      <c r="I1117" s="247"/>
      <c r="J1117" s="243"/>
      <c r="K1117" s="243"/>
      <c r="L1117" s="248"/>
      <c r="M1117" s="249"/>
      <c r="N1117" s="250"/>
      <c r="O1117" s="250"/>
      <c r="P1117" s="250"/>
      <c r="Q1117" s="250"/>
      <c r="R1117" s="250"/>
      <c r="S1117" s="250"/>
      <c r="T1117" s="251"/>
      <c r="AT1117" s="252" t="s">
        <v>148</v>
      </c>
      <c r="AU1117" s="252" t="s">
        <v>146</v>
      </c>
      <c r="AV1117" s="13" t="s">
        <v>82</v>
      </c>
      <c r="AW1117" s="13" t="s">
        <v>37</v>
      </c>
      <c r="AX1117" s="13" t="s">
        <v>74</v>
      </c>
      <c r="AY1117" s="252" t="s">
        <v>139</v>
      </c>
    </row>
    <row r="1118" spans="2:65" s="11" customFormat="1" ht="13.5">
      <c r="B1118" s="205"/>
      <c r="C1118" s="206"/>
      <c r="D1118" s="207" t="s">
        <v>148</v>
      </c>
      <c r="E1118" s="208" t="s">
        <v>21</v>
      </c>
      <c r="F1118" s="209" t="s">
        <v>460</v>
      </c>
      <c r="G1118" s="206"/>
      <c r="H1118" s="210">
        <v>9</v>
      </c>
      <c r="I1118" s="211"/>
      <c r="J1118" s="206"/>
      <c r="K1118" s="206"/>
      <c r="L1118" s="212"/>
      <c r="M1118" s="213"/>
      <c r="N1118" s="214"/>
      <c r="O1118" s="214"/>
      <c r="P1118" s="214"/>
      <c r="Q1118" s="214"/>
      <c r="R1118" s="214"/>
      <c r="S1118" s="214"/>
      <c r="T1118" s="215"/>
      <c r="AT1118" s="216" t="s">
        <v>148</v>
      </c>
      <c r="AU1118" s="216" t="s">
        <v>146</v>
      </c>
      <c r="AV1118" s="11" t="s">
        <v>146</v>
      </c>
      <c r="AW1118" s="11" t="s">
        <v>37</v>
      </c>
      <c r="AX1118" s="11" t="s">
        <v>82</v>
      </c>
      <c r="AY1118" s="216" t="s">
        <v>139</v>
      </c>
    </row>
    <row r="1119" spans="2:65" s="1" customFormat="1" ht="31.5" customHeight="1">
      <c r="B1119" s="41"/>
      <c r="C1119" s="217" t="s">
        <v>1110</v>
      </c>
      <c r="D1119" s="217" t="s">
        <v>180</v>
      </c>
      <c r="E1119" s="218" t="s">
        <v>1111</v>
      </c>
      <c r="F1119" s="219" t="s">
        <v>1112</v>
      </c>
      <c r="G1119" s="220" t="s">
        <v>144</v>
      </c>
      <c r="H1119" s="221">
        <v>10.5</v>
      </c>
      <c r="I1119" s="222"/>
      <c r="J1119" s="223">
        <f>ROUND(I1119*H1119,2)</f>
        <v>0</v>
      </c>
      <c r="K1119" s="219" t="s">
        <v>21</v>
      </c>
      <c r="L1119" s="224"/>
      <c r="M1119" s="225" t="s">
        <v>21</v>
      </c>
      <c r="N1119" s="226" t="s">
        <v>46</v>
      </c>
      <c r="O1119" s="42"/>
      <c r="P1119" s="202">
        <f>O1119*H1119</f>
        <v>0</v>
      </c>
      <c r="Q1119" s="202">
        <v>1.9199999999999998E-2</v>
      </c>
      <c r="R1119" s="202">
        <f>Q1119*H1119</f>
        <v>0.20159999999999997</v>
      </c>
      <c r="S1119" s="202">
        <v>0</v>
      </c>
      <c r="T1119" s="203">
        <f>S1119*H1119</f>
        <v>0</v>
      </c>
      <c r="AR1119" s="24" t="s">
        <v>411</v>
      </c>
      <c r="AT1119" s="24" t="s">
        <v>180</v>
      </c>
      <c r="AU1119" s="24" t="s">
        <v>146</v>
      </c>
      <c r="AY1119" s="24" t="s">
        <v>139</v>
      </c>
      <c r="BE1119" s="204">
        <f>IF(N1119="základní",J1119,0)</f>
        <v>0</v>
      </c>
      <c r="BF1119" s="204">
        <f>IF(N1119="snížená",J1119,0)</f>
        <v>0</v>
      </c>
      <c r="BG1119" s="204">
        <f>IF(N1119="zákl. přenesená",J1119,0)</f>
        <v>0</v>
      </c>
      <c r="BH1119" s="204">
        <f>IF(N1119="sníž. přenesená",J1119,0)</f>
        <v>0</v>
      </c>
      <c r="BI1119" s="204">
        <f>IF(N1119="nulová",J1119,0)</f>
        <v>0</v>
      </c>
      <c r="BJ1119" s="24" t="s">
        <v>146</v>
      </c>
      <c r="BK1119" s="204">
        <f>ROUND(I1119*H1119,2)</f>
        <v>0</v>
      </c>
      <c r="BL1119" s="24" t="s">
        <v>228</v>
      </c>
      <c r="BM1119" s="24" t="s">
        <v>1113</v>
      </c>
    </row>
    <row r="1120" spans="2:65" s="1" customFormat="1" ht="22.5" customHeight="1">
      <c r="B1120" s="41"/>
      <c r="C1120" s="193" t="s">
        <v>1114</v>
      </c>
      <c r="D1120" s="193" t="s">
        <v>141</v>
      </c>
      <c r="E1120" s="194" t="s">
        <v>1115</v>
      </c>
      <c r="F1120" s="195" t="s">
        <v>1116</v>
      </c>
      <c r="G1120" s="196" t="s">
        <v>144</v>
      </c>
      <c r="H1120" s="197">
        <v>6</v>
      </c>
      <c r="I1120" s="198"/>
      <c r="J1120" s="199">
        <f>ROUND(I1120*H1120,2)</f>
        <v>0</v>
      </c>
      <c r="K1120" s="195" t="s">
        <v>21</v>
      </c>
      <c r="L1120" s="61"/>
      <c r="M1120" s="200" t="s">
        <v>21</v>
      </c>
      <c r="N1120" s="201" t="s">
        <v>46</v>
      </c>
      <c r="O1120" s="42"/>
      <c r="P1120" s="202">
        <f>O1120*H1120</f>
        <v>0</v>
      </c>
      <c r="Q1120" s="202">
        <v>0</v>
      </c>
      <c r="R1120" s="202">
        <f>Q1120*H1120</f>
        <v>0</v>
      </c>
      <c r="S1120" s="202">
        <v>0</v>
      </c>
      <c r="T1120" s="203">
        <f>S1120*H1120</f>
        <v>0</v>
      </c>
      <c r="AR1120" s="24" t="s">
        <v>228</v>
      </c>
      <c r="AT1120" s="24" t="s">
        <v>141</v>
      </c>
      <c r="AU1120" s="24" t="s">
        <v>146</v>
      </c>
      <c r="AY1120" s="24" t="s">
        <v>139</v>
      </c>
      <c r="BE1120" s="204">
        <f>IF(N1120="základní",J1120,0)</f>
        <v>0</v>
      </c>
      <c r="BF1120" s="204">
        <f>IF(N1120="snížená",J1120,0)</f>
        <v>0</v>
      </c>
      <c r="BG1120" s="204">
        <f>IF(N1120="zákl. přenesená",J1120,0)</f>
        <v>0</v>
      </c>
      <c r="BH1120" s="204">
        <f>IF(N1120="sníž. přenesená",J1120,0)</f>
        <v>0</v>
      </c>
      <c r="BI1120" s="204">
        <f>IF(N1120="nulová",J1120,0)</f>
        <v>0</v>
      </c>
      <c r="BJ1120" s="24" t="s">
        <v>146</v>
      </c>
      <c r="BK1120" s="204">
        <f>ROUND(I1120*H1120,2)</f>
        <v>0</v>
      </c>
      <c r="BL1120" s="24" t="s">
        <v>228</v>
      </c>
      <c r="BM1120" s="24" t="s">
        <v>1117</v>
      </c>
    </row>
    <row r="1121" spans="2:65" s="1" customFormat="1" ht="22.5" customHeight="1">
      <c r="B1121" s="41"/>
      <c r="C1121" s="193" t="s">
        <v>1118</v>
      </c>
      <c r="D1121" s="193" t="s">
        <v>141</v>
      </c>
      <c r="E1121" s="194" t="s">
        <v>1119</v>
      </c>
      <c r="F1121" s="195" t="s">
        <v>1120</v>
      </c>
      <c r="G1121" s="196" t="s">
        <v>144</v>
      </c>
      <c r="H1121" s="197">
        <v>10.5</v>
      </c>
      <c r="I1121" s="198"/>
      <c r="J1121" s="199">
        <f>ROUND(I1121*H1121,2)</f>
        <v>0</v>
      </c>
      <c r="K1121" s="195" t="s">
        <v>21</v>
      </c>
      <c r="L1121" s="61"/>
      <c r="M1121" s="200" t="s">
        <v>21</v>
      </c>
      <c r="N1121" s="201" t="s">
        <v>46</v>
      </c>
      <c r="O1121" s="42"/>
      <c r="P1121" s="202">
        <f>O1121*H1121</f>
        <v>0</v>
      </c>
      <c r="Q1121" s="202">
        <v>0</v>
      </c>
      <c r="R1121" s="202">
        <f>Q1121*H1121</f>
        <v>0</v>
      </c>
      <c r="S1121" s="202">
        <v>0</v>
      </c>
      <c r="T1121" s="203">
        <f>S1121*H1121</f>
        <v>0</v>
      </c>
      <c r="AR1121" s="24" t="s">
        <v>228</v>
      </c>
      <c r="AT1121" s="24" t="s">
        <v>141</v>
      </c>
      <c r="AU1121" s="24" t="s">
        <v>146</v>
      </c>
      <c r="AY1121" s="24" t="s">
        <v>139</v>
      </c>
      <c r="BE1121" s="204">
        <f>IF(N1121="základní",J1121,0)</f>
        <v>0</v>
      </c>
      <c r="BF1121" s="204">
        <f>IF(N1121="snížená",J1121,0)</f>
        <v>0</v>
      </c>
      <c r="BG1121" s="204">
        <f>IF(N1121="zákl. přenesená",J1121,0)</f>
        <v>0</v>
      </c>
      <c r="BH1121" s="204">
        <f>IF(N1121="sníž. přenesená",J1121,0)</f>
        <v>0</v>
      </c>
      <c r="BI1121" s="204">
        <f>IF(N1121="nulová",J1121,0)</f>
        <v>0</v>
      </c>
      <c r="BJ1121" s="24" t="s">
        <v>146</v>
      </c>
      <c r="BK1121" s="204">
        <f>ROUND(I1121*H1121,2)</f>
        <v>0</v>
      </c>
      <c r="BL1121" s="24" t="s">
        <v>228</v>
      </c>
      <c r="BM1121" s="24" t="s">
        <v>1121</v>
      </c>
    </row>
    <row r="1122" spans="2:65" s="1" customFormat="1" ht="22.5" customHeight="1">
      <c r="B1122" s="41"/>
      <c r="C1122" s="193" t="s">
        <v>1122</v>
      </c>
      <c r="D1122" s="193" t="s">
        <v>141</v>
      </c>
      <c r="E1122" s="194" t="s">
        <v>1123</v>
      </c>
      <c r="F1122" s="195" t="s">
        <v>1124</v>
      </c>
      <c r="G1122" s="196" t="s">
        <v>144</v>
      </c>
      <c r="H1122" s="197">
        <v>10.8</v>
      </c>
      <c r="I1122" s="198"/>
      <c r="J1122" s="199">
        <f>ROUND(I1122*H1122,2)</f>
        <v>0</v>
      </c>
      <c r="K1122" s="195" t="s">
        <v>21</v>
      </c>
      <c r="L1122" s="61"/>
      <c r="M1122" s="200" t="s">
        <v>21</v>
      </c>
      <c r="N1122" s="201" t="s">
        <v>46</v>
      </c>
      <c r="O1122" s="42"/>
      <c r="P1122" s="202">
        <f>O1122*H1122</f>
        <v>0</v>
      </c>
      <c r="Q1122" s="202">
        <v>2.9999999999999997E-4</v>
      </c>
      <c r="R1122" s="202">
        <f>Q1122*H1122</f>
        <v>3.2399999999999998E-3</v>
      </c>
      <c r="S1122" s="202">
        <v>0</v>
      </c>
      <c r="T1122" s="203">
        <f>S1122*H1122</f>
        <v>0</v>
      </c>
      <c r="AR1122" s="24" t="s">
        <v>228</v>
      </c>
      <c r="AT1122" s="24" t="s">
        <v>141</v>
      </c>
      <c r="AU1122" s="24" t="s">
        <v>146</v>
      </c>
      <c r="AY1122" s="24" t="s">
        <v>139</v>
      </c>
      <c r="BE1122" s="204">
        <f>IF(N1122="základní",J1122,0)</f>
        <v>0</v>
      </c>
      <c r="BF1122" s="204">
        <f>IF(N1122="snížená",J1122,0)</f>
        <v>0</v>
      </c>
      <c r="BG1122" s="204">
        <f>IF(N1122="zákl. přenesená",J1122,0)</f>
        <v>0</v>
      </c>
      <c r="BH1122" s="204">
        <f>IF(N1122="sníž. přenesená",J1122,0)</f>
        <v>0</v>
      </c>
      <c r="BI1122" s="204">
        <f>IF(N1122="nulová",J1122,0)</f>
        <v>0</v>
      </c>
      <c r="BJ1122" s="24" t="s">
        <v>146</v>
      </c>
      <c r="BK1122" s="204">
        <f>ROUND(I1122*H1122,2)</f>
        <v>0</v>
      </c>
      <c r="BL1122" s="24" t="s">
        <v>228</v>
      </c>
      <c r="BM1122" s="24" t="s">
        <v>1125</v>
      </c>
    </row>
    <row r="1123" spans="2:65" s="11" customFormat="1" ht="13.5">
      <c r="B1123" s="205"/>
      <c r="C1123" s="206"/>
      <c r="D1123" s="227" t="s">
        <v>148</v>
      </c>
      <c r="E1123" s="228" t="s">
        <v>21</v>
      </c>
      <c r="F1123" s="229" t="s">
        <v>460</v>
      </c>
      <c r="G1123" s="206"/>
      <c r="H1123" s="230">
        <v>9</v>
      </c>
      <c r="I1123" s="211"/>
      <c r="J1123" s="206"/>
      <c r="K1123" s="206"/>
      <c r="L1123" s="212"/>
      <c r="M1123" s="213"/>
      <c r="N1123" s="214"/>
      <c r="O1123" s="214"/>
      <c r="P1123" s="214"/>
      <c r="Q1123" s="214"/>
      <c r="R1123" s="214"/>
      <c r="S1123" s="214"/>
      <c r="T1123" s="215"/>
      <c r="AT1123" s="216" t="s">
        <v>148</v>
      </c>
      <c r="AU1123" s="216" t="s">
        <v>146</v>
      </c>
      <c r="AV1123" s="11" t="s">
        <v>146</v>
      </c>
      <c r="AW1123" s="11" t="s">
        <v>37</v>
      </c>
      <c r="AX1123" s="11" t="s">
        <v>74</v>
      </c>
      <c r="AY1123" s="216" t="s">
        <v>139</v>
      </c>
    </row>
    <row r="1124" spans="2:65" s="11" customFormat="1" ht="13.5">
      <c r="B1124" s="205"/>
      <c r="C1124" s="206"/>
      <c r="D1124" s="227" t="s">
        <v>148</v>
      </c>
      <c r="E1124" s="228" t="s">
        <v>21</v>
      </c>
      <c r="F1124" s="229" t="s">
        <v>1126</v>
      </c>
      <c r="G1124" s="206"/>
      <c r="H1124" s="230">
        <v>1.8</v>
      </c>
      <c r="I1124" s="211"/>
      <c r="J1124" s="206"/>
      <c r="K1124" s="206"/>
      <c r="L1124" s="212"/>
      <c r="M1124" s="213"/>
      <c r="N1124" s="214"/>
      <c r="O1124" s="214"/>
      <c r="P1124" s="214"/>
      <c r="Q1124" s="214"/>
      <c r="R1124" s="214"/>
      <c r="S1124" s="214"/>
      <c r="T1124" s="215"/>
      <c r="AT1124" s="216" t="s">
        <v>148</v>
      </c>
      <c r="AU1124" s="216" t="s">
        <v>146</v>
      </c>
      <c r="AV1124" s="11" t="s">
        <v>146</v>
      </c>
      <c r="AW1124" s="11" t="s">
        <v>37</v>
      </c>
      <c r="AX1124" s="11" t="s">
        <v>74</v>
      </c>
      <c r="AY1124" s="216" t="s">
        <v>139</v>
      </c>
    </row>
    <row r="1125" spans="2:65" s="12" customFormat="1" ht="13.5">
      <c r="B1125" s="231"/>
      <c r="C1125" s="232"/>
      <c r="D1125" s="207" t="s">
        <v>148</v>
      </c>
      <c r="E1125" s="233" t="s">
        <v>21</v>
      </c>
      <c r="F1125" s="234" t="s">
        <v>224</v>
      </c>
      <c r="G1125" s="232"/>
      <c r="H1125" s="235">
        <v>10.8</v>
      </c>
      <c r="I1125" s="236"/>
      <c r="J1125" s="232"/>
      <c r="K1125" s="232"/>
      <c r="L1125" s="237"/>
      <c r="M1125" s="238"/>
      <c r="N1125" s="239"/>
      <c r="O1125" s="239"/>
      <c r="P1125" s="239"/>
      <c r="Q1125" s="239"/>
      <c r="R1125" s="239"/>
      <c r="S1125" s="239"/>
      <c r="T1125" s="240"/>
      <c r="AT1125" s="241" t="s">
        <v>148</v>
      </c>
      <c r="AU1125" s="241" t="s">
        <v>146</v>
      </c>
      <c r="AV1125" s="12" t="s">
        <v>145</v>
      </c>
      <c r="AW1125" s="12" t="s">
        <v>37</v>
      </c>
      <c r="AX1125" s="12" t="s">
        <v>82</v>
      </c>
      <c r="AY1125" s="241" t="s">
        <v>139</v>
      </c>
    </row>
    <row r="1126" spans="2:65" s="1" customFormat="1" ht="22.5" customHeight="1">
      <c r="B1126" s="41"/>
      <c r="C1126" s="193" t="s">
        <v>1127</v>
      </c>
      <c r="D1126" s="193" t="s">
        <v>141</v>
      </c>
      <c r="E1126" s="194" t="s">
        <v>1128</v>
      </c>
      <c r="F1126" s="195" t="s">
        <v>1129</v>
      </c>
      <c r="G1126" s="196" t="s">
        <v>689</v>
      </c>
      <c r="H1126" s="269"/>
      <c r="I1126" s="198"/>
      <c r="J1126" s="199">
        <f>ROUND(I1126*H1126,2)</f>
        <v>0</v>
      </c>
      <c r="K1126" s="195" t="s">
        <v>21</v>
      </c>
      <c r="L1126" s="61"/>
      <c r="M1126" s="200" t="s">
        <v>21</v>
      </c>
      <c r="N1126" s="201" t="s">
        <v>46</v>
      </c>
      <c r="O1126" s="42"/>
      <c r="P1126" s="202">
        <f>O1126*H1126</f>
        <v>0</v>
      </c>
      <c r="Q1126" s="202">
        <v>0</v>
      </c>
      <c r="R1126" s="202">
        <f>Q1126*H1126</f>
        <v>0</v>
      </c>
      <c r="S1126" s="202">
        <v>0</v>
      </c>
      <c r="T1126" s="203">
        <f>S1126*H1126</f>
        <v>0</v>
      </c>
      <c r="AR1126" s="24" t="s">
        <v>228</v>
      </c>
      <c r="AT1126" s="24" t="s">
        <v>141</v>
      </c>
      <c r="AU1126" s="24" t="s">
        <v>146</v>
      </c>
      <c r="AY1126" s="24" t="s">
        <v>139</v>
      </c>
      <c r="BE1126" s="204">
        <f>IF(N1126="základní",J1126,0)</f>
        <v>0</v>
      </c>
      <c r="BF1126" s="204">
        <f>IF(N1126="snížená",J1126,0)</f>
        <v>0</v>
      </c>
      <c r="BG1126" s="204">
        <f>IF(N1126="zákl. přenesená",J1126,0)</f>
        <v>0</v>
      </c>
      <c r="BH1126" s="204">
        <f>IF(N1126="sníž. přenesená",J1126,0)</f>
        <v>0</v>
      </c>
      <c r="BI1126" s="204">
        <f>IF(N1126="nulová",J1126,0)</f>
        <v>0</v>
      </c>
      <c r="BJ1126" s="24" t="s">
        <v>146</v>
      </c>
      <c r="BK1126" s="204">
        <f>ROUND(I1126*H1126,2)</f>
        <v>0</v>
      </c>
      <c r="BL1126" s="24" t="s">
        <v>228</v>
      </c>
      <c r="BM1126" s="24" t="s">
        <v>1130</v>
      </c>
    </row>
    <row r="1127" spans="2:65" s="10" customFormat="1" ht="29.85" customHeight="1">
      <c r="B1127" s="176"/>
      <c r="C1127" s="177"/>
      <c r="D1127" s="190" t="s">
        <v>73</v>
      </c>
      <c r="E1127" s="191" t="s">
        <v>1131</v>
      </c>
      <c r="F1127" s="191" t="s">
        <v>1132</v>
      </c>
      <c r="G1127" s="177"/>
      <c r="H1127" s="177"/>
      <c r="I1127" s="180"/>
      <c r="J1127" s="192">
        <f>BK1127</f>
        <v>0</v>
      </c>
      <c r="K1127" s="177"/>
      <c r="L1127" s="182"/>
      <c r="M1127" s="183"/>
      <c r="N1127" s="184"/>
      <c r="O1127" s="184"/>
      <c r="P1127" s="185">
        <f>SUM(P1128:P1224)</f>
        <v>0</v>
      </c>
      <c r="Q1127" s="184"/>
      <c r="R1127" s="185">
        <f>SUM(R1128:R1224)</f>
        <v>1.1103212</v>
      </c>
      <c r="S1127" s="184"/>
      <c r="T1127" s="186">
        <f>SUM(T1128:T1224)</f>
        <v>0</v>
      </c>
      <c r="AR1127" s="187" t="s">
        <v>146</v>
      </c>
      <c r="AT1127" s="188" t="s">
        <v>73</v>
      </c>
      <c r="AU1127" s="188" t="s">
        <v>82</v>
      </c>
      <c r="AY1127" s="187" t="s">
        <v>139</v>
      </c>
      <c r="BK1127" s="189">
        <f>SUM(BK1128:BK1224)</f>
        <v>0</v>
      </c>
    </row>
    <row r="1128" spans="2:65" s="1" customFormat="1" ht="22.5" customHeight="1">
      <c r="B1128" s="41"/>
      <c r="C1128" s="193" t="s">
        <v>1133</v>
      </c>
      <c r="D1128" s="193" t="s">
        <v>141</v>
      </c>
      <c r="E1128" s="194" t="s">
        <v>1134</v>
      </c>
      <c r="F1128" s="195" t="s">
        <v>1135</v>
      </c>
      <c r="G1128" s="196" t="s">
        <v>144</v>
      </c>
      <c r="H1128" s="197">
        <v>2</v>
      </c>
      <c r="I1128" s="198"/>
      <c r="J1128" s="199">
        <f>ROUND(I1128*H1128,2)</f>
        <v>0</v>
      </c>
      <c r="K1128" s="195" t="s">
        <v>21</v>
      </c>
      <c r="L1128" s="61"/>
      <c r="M1128" s="200" t="s">
        <v>21</v>
      </c>
      <c r="N1128" s="201" t="s">
        <v>46</v>
      </c>
      <c r="O1128" s="42"/>
      <c r="P1128" s="202">
        <f>O1128*H1128</f>
        <v>0</v>
      </c>
      <c r="Q1128" s="202">
        <v>1.3999999999999999E-4</v>
      </c>
      <c r="R1128" s="202">
        <f>Q1128*H1128</f>
        <v>2.7999999999999998E-4</v>
      </c>
      <c r="S1128" s="202">
        <v>0</v>
      </c>
      <c r="T1128" s="203">
        <f>S1128*H1128</f>
        <v>0</v>
      </c>
      <c r="AR1128" s="24" t="s">
        <v>228</v>
      </c>
      <c r="AT1128" s="24" t="s">
        <v>141</v>
      </c>
      <c r="AU1128" s="24" t="s">
        <v>146</v>
      </c>
      <c r="AY1128" s="24" t="s">
        <v>139</v>
      </c>
      <c r="BE1128" s="204">
        <f>IF(N1128="základní",J1128,0)</f>
        <v>0</v>
      </c>
      <c r="BF1128" s="204">
        <f>IF(N1128="snížená",J1128,0)</f>
        <v>0</v>
      </c>
      <c r="BG1128" s="204">
        <f>IF(N1128="zákl. přenesená",J1128,0)</f>
        <v>0</v>
      </c>
      <c r="BH1128" s="204">
        <f>IF(N1128="sníž. přenesená",J1128,0)</f>
        <v>0</v>
      </c>
      <c r="BI1128" s="204">
        <f>IF(N1128="nulová",J1128,0)</f>
        <v>0</v>
      </c>
      <c r="BJ1128" s="24" t="s">
        <v>146</v>
      </c>
      <c r="BK1128" s="204">
        <f>ROUND(I1128*H1128,2)</f>
        <v>0</v>
      </c>
      <c r="BL1128" s="24" t="s">
        <v>228</v>
      </c>
      <c r="BM1128" s="24" t="s">
        <v>1136</v>
      </c>
    </row>
    <row r="1129" spans="2:65" s="1" customFormat="1" ht="22.5" customHeight="1">
      <c r="B1129" s="41"/>
      <c r="C1129" s="193" t="s">
        <v>1137</v>
      </c>
      <c r="D1129" s="193" t="s">
        <v>141</v>
      </c>
      <c r="E1129" s="194" t="s">
        <v>1138</v>
      </c>
      <c r="F1129" s="195" t="s">
        <v>1139</v>
      </c>
      <c r="G1129" s="196" t="s">
        <v>144</v>
      </c>
      <c r="H1129" s="197">
        <v>2</v>
      </c>
      <c r="I1129" s="198"/>
      <c r="J1129" s="199">
        <f>ROUND(I1129*H1129,2)</f>
        <v>0</v>
      </c>
      <c r="K1129" s="195" t="s">
        <v>21</v>
      </c>
      <c r="L1129" s="61"/>
      <c r="M1129" s="200" t="s">
        <v>21</v>
      </c>
      <c r="N1129" s="201" t="s">
        <v>46</v>
      </c>
      <c r="O1129" s="42"/>
      <c r="P1129" s="202">
        <f>O1129*H1129</f>
        <v>0</v>
      </c>
      <c r="Q1129" s="202">
        <v>2.3000000000000001E-4</v>
      </c>
      <c r="R1129" s="202">
        <f>Q1129*H1129</f>
        <v>4.6000000000000001E-4</v>
      </c>
      <c r="S1129" s="202">
        <v>0</v>
      </c>
      <c r="T1129" s="203">
        <f>S1129*H1129</f>
        <v>0</v>
      </c>
      <c r="AR1129" s="24" t="s">
        <v>228</v>
      </c>
      <c r="AT1129" s="24" t="s">
        <v>141</v>
      </c>
      <c r="AU1129" s="24" t="s">
        <v>146</v>
      </c>
      <c r="AY1129" s="24" t="s">
        <v>139</v>
      </c>
      <c r="BE1129" s="204">
        <f>IF(N1129="základní",J1129,0)</f>
        <v>0</v>
      </c>
      <c r="BF1129" s="204">
        <f>IF(N1129="snížená",J1129,0)</f>
        <v>0</v>
      </c>
      <c r="BG1129" s="204">
        <f>IF(N1129="zákl. přenesená",J1129,0)</f>
        <v>0</v>
      </c>
      <c r="BH1129" s="204">
        <f>IF(N1129="sníž. přenesená",J1129,0)</f>
        <v>0</v>
      </c>
      <c r="BI1129" s="204">
        <f>IF(N1129="nulová",J1129,0)</f>
        <v>0</v>
      </c>
      <c r="BJ1129" s="24" t="s">
        <v>146</v>
      </c>
      <c r="BK1129" s="204">
        <f>ROUND(I1129*H1129,2)</f>
        <v>0</v>
      </c>
      <c r="BL1129" s="24" t="s">
        <v>228</v>
      </c>
      <c r="BM1129" s="24" t="s">
        <v>1140</v>
      </c>
    </row>
    <row r="1130" spans="2:65" s="1" customFormat="1" ht="22.5" customHeight="1">
      <c r="B1130" s="41"/>
      <c r="C1130" s="193" t="s">
        <v>1141</v>
      </c>
      <c r="D1130" s="193" t="s">
        <v>141</v>
      </c>
      <c r="E1130" s="194" t="s">
        <v>1142</v>
      </c>
      <c r="F1130" s="195" t="s">
        <v>1143</v>
      </c>
      <c r="G1130" s="196" t="s">
        <v>144</v>
      </c>
      <c r="H1130" s="197">
        <v>2</v>
      </c>
      <c r="I1130" s="198"/>
      <c r="J1130" s="199">
        <f>ROUND(I1130*H1130,2)</f>
        <v>0</v>
      </c>
      <c r="K1130" s="195" t="s">
        <v>21</v>
      </c>
      <c r="L1130" s="61"/>
      <c r="M1130" s="200" t="s">
        <v>21</v>
      </c>
      <c r="N1130" s="201" t="s">
        <v>46</v>
      </c>
      <c r="O1130" s="42"/>
      <c r="P1130" s="202">
        <f>O1130*H1130</f>
        <v>0</v>
      </c>
      <c r="Q1130" s="202">
        <v>2.3000000000000001E-4</v>
      </c>
      <c r="R1130" s="202">
        <f>Q1130*H1130</f>
        <v>4.6000000000000001E-4</v>
      </c>
      <c r="S1130" s="202">
        <v>0</v>
      </c>
      <c r="T1130" s="203">
        <f>S1130*H1130</f>
        <v>0</v>
      </c>
      <c r="AR1130" s="24" t="s">
        <v>228</v>
      </c>
      <c r="AT1130" s="24" t="s">
        <v>141</v>
      </c>
      <c r="AU1130" s="24" t="s">
        <v>146</v>
      </c>
      <c r="AY1130" s="24" t="s">
        <v>139</v>
      </c>
      <c r="BE1130" s="204">
        <f>IF(N1130="základní",J1130,0)</f>
        <v>0</v>
      </c>
      <c r="BF1130" s="204">
        <f>IF(N1130="snížená",J1130,0)</f>
        <v>0</v>
      </c>
      <c r="BG1130" s="204">
        <f>IF(N1130="zákl. přenesená",J1130,0)</f>
        <v>0</v>
      </c>
      <c r="BH1130" s="204">
        <f>IF(N1130="sníž. přenesená",J1130,0)</f>
        <v>0</v>
      </c>
      <c r="BI1130" s="204">
        <f>IF(N1130="nulová",J1130,0)</f>
        <v>0</v>
      </c>
      <c r="BJ1130" s="24" t="s">
        <v>146</v>
      </c>
      <c r="BK1130" s="204">
        <f>ROUND(I1130*H1130,2)</f>
        <v>0</v>
      </c>
      <c r="BL1130" s="24" t="s">
        <v>228</v>
      </c>
      <c r="BM1130" s="24" t="s">
        <v>1144</v>
      </c>
    </row>
    <row r="1131" spans="2:65" s="1" customFormat="1" ht="31.5" customHeight="1">
      <c r="B1131" s="41"/>
      <c r="C1131" s="193" t="s">
        <v>1145</v>
      </c>
      <c r="D1131" s="193" t="s">
        <v>141</v>
      </c>
      <c r="E1131" s="194" t="s">
        <v>1146</v>
      </c>
      <c r="F1131" s="195" t="s">
        <v>1147</v>
      </c>
      <c r="G1131" s="196" t="s">
        <v>144</v>
      </c>
      <c r="H1131" s="197">
        <v>160.792</v>
      </c>
      <c r="I1131" s="198"/>
      <c r="J1131" s="199">
        <f>ROUND(I1131*H1131,2)</f>
        <v>0</v>
      </c>
      <c r="K1131" s="195" t="s">
        <v>21</v>
      </c>
      <c r="L1131" s="61"/>
      <c r="M1131" s="200" t="s">
        <v>21</v>
      </c>
      <c r="N1131" s="201" t="s">
        <v>46</v>
      </c>
      <c r="O1131" s="42"/>
      <c r="P1131" s="202">
        <f>O1131*H1131</f>
        <v>0</v>
      </c>
      <c r="Q1131" s="202">
        <v>1E-3</v>
      </c>
      <c r="R1131" s="202">
        <f>Q1131*H1131</f>
        <v>0.16079200000000002</v>
      </c>
      <c r="S1131" s="202">
        <v>0</v>
      </c>
      <c r="T1131" s="203">
        <f>S1131*H1131</f>
        <v>0</v>
      </c>
      <c r="AR1131" s="24" t="s">
        <v>228</v>
      </c>
      <c r="AT1131" s="24" t="s">
        <v>141</v>
      </c>
      <c r="AU1131" s="24" t="s">
        <v>146</v>
      </c>
      <c r="AY1131" s="24" t="s">
        <v>139</v>
      </c>
      <c r="BE1131" s="204">
        <f>IF(N1131="základní",J1131,0)</f>
        <v>0</v>
      </c>
      <c r="BF1131" s="204">
        <f>IF(N1131="snížená",J1131,0)</f>
        <v>0</v>
      </c>
      <c r="BG1131" s="204">
        <f>IF(N1131="zákl. přenesená",J1131,0)</f>
        <v>0</v>
      </c>
      <c r="BH1131" s="204">
        <f>IF(N1131="sníž. přenesená",J1131,0)</f>
        <v>0</v>
      </c>
      <c r="BI1131" s="204">
        <f>IF(N1131="nulová",J1131,0)</f>
        <v>0</v>
      </c>
      <c r="BJ1131" s="24" t="s">
        <v>146</v>
      </c>
      <c r="BK1131" s="204">
        <f>ROUND(I1131*H1131,2)</f>
        <v>0</v>
      </c>
      <c r="BL1131" s="24" t="s">
        <v>228</v>
      </c>
      <c r="BM1131" s="24" t="s">
        <v>1148</v>
      </c>
    </row>
    <row r="1132" spans="2:65" s="13" customFormat="1" ht="13.5">
      <c r="B1132" s="242"/>
      <c r="C1132" s="243"/>
      <c r="D1132" s="227" t="s">
        <v>148</v>
      </c>
      <c r="E1132" s="244" t="s">
        <v>21</v>
      </c>
      <c r="F1132" s="245" t="s">
        <v>240</v>
      </c>
      <c r="G1132" s="243"/>
      <c r="H1132" s="246" t="s">
        <v>21</v>
      </c>
      <c r="I1132" s="247"/>
      <c r="J1132" s="243"/>
      <c r="K1132" s="243"/>
      <c r="L1132" s="248"/>
      <c r="M1132" s="249"/>
      <c r="N1132" s="250"/>
      <c r="O1132" s="250"/>
      <c r="P1132" s="250"/>
      <c r="Q1132" s="250"/>
      <c r="R1132" s="250"/>
      <c r="S1132" s="250"/>
      <c r="T1132" s="251"/>
      <c r="AT1132" s="252" t="s">
        <v>148</v>
      </c>
      <c r="AU1132" s="252" t="s">
        <v>146</v>
      </c>
      <c r="AV1132" s="13" t="s">
        <v>82</v>
      </c>
      <c r="AW1132" s="13" t="s">
        <v>37</v>
      </c>
      <c r="AX1132" s="13" t="s">
        <v>74</v>
      </c>
      <c r="AY1132" s="252" t="s">
        <v>139</v>
      </c>
    </row>
    <row r="1133" spans="2:65" s="11" customFormat="1" ht="13.5">
      <c r="B1133" s="205"/>
      <c r="C1133" s="206"/>
      <c r="D1133" s="227" t="s">
        <v>148</v>
      </c>
      <c r="E1133" s="228" t="s">
        <v>21</v>
      </c>
      <c r="F1133" s="229" t="s">
        <v>588</v>
      </c>
      <c r="G1133" s="206"/>
      <c r="H1133" s="230">
        <v>10.8</v>
      </c>
      <c r="I1133" s="211"/>
      <c r="J1133" s="206"/>
      <c r="K1133" s="206"/>
      <c r="L1133" s="212"/>
      <c r="M1133" s="213"/>
      <c r="N1133" s="214"/>
      <c r="O1133" s="214"/>
      <c r="P1133" s="214"/>
      <c r="Q1133" s="214"/>
      <c r="R1133" s="214"/>
      <c r="S1133" s="214"/>
      <c r="T1133" s="215"/>
      <c r="AT1133" s="216" t="s">
        <v>148</v>
      </c>
      <c r="AU1133" s="216" t="s">
        <v>146</v>
      </c>
      <c r="AV1133" s="11" t="s">
        <v>146</v>
      </c>
      <c r="AW1133" s="11" t="s">
        <v>37</v>
      </c>
      <c r="AX1133" s="11" t="s">
        <v>74</v>
      </c>
      <c r="AY1133" s="216" t="s">
        <v>139</v>
      </c>
    </row>
    <row r="1134" spans="2:65" s="11" customFormat="1" ht="13.5">
      <c r="B1134" s="205"/>
      <c r="C1134" s="206"/>
      <c r="D1134" s="227" t="s">
        <v>148</v>
      </c>
      <c r="E1134" s="228" t="s">
        <v>21</v>
      </c>
      <c r="F1134" s="229" t="s">
        <v>589</v>
      </c>
      <c r="G1134" s="206"/>
      <c r="H1134" s="230">
        <v>6</v>
      </c>
      <c r="I1134" s="211"/>
      <c r="J1134" s="206"/>
      <c r="K1134" s="206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148</v>
      </c>
      <c r="AU1134" s="216" t="s">
        <v>146</v>
      </c>
      <c r="AV1134" s="11" t="s">
        <v>146</v>
      </c>
      <c r="AW1134" s="11" t="s">
        <v>37</v>
      </c>
      <c r="AX1134" s="11" t="s">
        <v>74</v>
      </c>
      <c r="AY1134" s="216" t="s">
        <v>139</v>
      </c>
    </row>
    <row r="1135" spans="2:65" s="11" customFormat="1" ht="13.5">
      <c r="B1135" s="205"/>
      <c r="C1135" s="206"/>
      <c r="D1135" s="227" t="s">
        <v>148</v>
      </c>
      <c r="E1135" s="228" t="s">
        <v>21</v>
      </c>
      <c r="F1135" s="229" t="s">
        <v>590</v>
      </c>
      <c r="G1135" s="206"/>
      <c r="H1135" s="230">
        <v>2.7</v>
      </c>
      <c r="I1135" s="211"/>
      <c r="J1135" s="206"/>
      <c r="K1135" s="206"/>
      <c r="L1135" s="212"/>
      <c r="M1135" s="213"/>
      <c r="N1135" s="214"/>
      <c r="O1135" s="214"/>
      <c r="P1135" s="214"/>
      <c r="Q1135" s="214"/>
      <c r="R1135" s="214"/>
      <c r="S1135" s="214"/>
      <c r="T1135" s="215"/>
      <c r="AT1135" s="216" t="s">
        <v>148</v>
      </c>
      <c r="AU1135" s="216" t="s">
        <v>146</v>
      </c>
      <c r="AV1135" s="11" t="s">
        <v>146</v>
      </c>
      <c r="AW1135" s="11" t="s">
        <v>37</v>
      </c>
      <c r="AX1135" s="11" t="s">
        <v>74</v>
      </c>
      <c r="AY1135" s="216" t="s">
        <v>139</v>
      </c>
    </row>
    <row r="1136" spans="2:65" s="11" customFormat="1" ht="13.5">
      <c r="B1136" s="205"/>
      <c r="C1136" s="206"/>
      <c r="D1136" s="227" t="s">
        <v>148</v>
      </c>
      <c r="E1136" s="228" t="s">
        <v>21</v>
      </c>
      <c r="F1136" s="229" t="s">
        <v>591</v>
      </c>
      <c r="G1136" s="206"/>
      <c r="H1136" s="230">
        <v>2.16</v>
      </c>
      <c r="I1136" s="211"/>
      <c r="J1136" s="206"/>
      <c r="K1136" s="206"/>
      <c r="L1136" s="212"/>
      <c r="M1136" s="213"/>
      <c r="N1136" s="214"/>
      <c r="O1136" s="214"/>
      <c r="P1136" s="214"/>
      <c r="Q1136" s="214"/>
      <c r="R1136" s="214"/>
      <c r="S1136" s="214"/>
      <c r="T1136" s="215"/>
      <c r="AT1136" s="216" t="s">
        <v>148</v>
      </c>
      <c r="AU1136" s="216" t="s">
        <v>146</v>
      </c>
      <c r="AV1136" s="11" t="s">
        <v>146</v>
      </c>
      <c r="AW1136" s="11" t="s">
        <v>37</v>
      </c>
      <c r="AX1136" s="11" t="s">
        <v>74</v>
      </c>
      <c r="AY1136" s="216" t="s">
        <v>139</v>
      </c>
    </row>
    <row r="1137" spans="2:51" s="11" customFormat="1" ht="13.5">
      <c r="B1137" s="205"/>
      <c r="C1137" s="206"/>
      <c r="D1137" s="227" t="s">
        <v>148</v>
      </c>
      <c r="E1137" s="228" t="s">
        <v>21</v>
      </c>
      <c r="F1137" s="229" t="s">
        <v>592</v>
      </c>
      <c r="G1137" s="206"/>
      <c r="H1137" s="230">
        <v>1.26</v>
      </c>
      <c r="I1137" s="211"/>
      <c r="J1137" s="206"/>
      <c r="K1137" s="206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148</v>
      </c>
      <c r="AU1137" s="216" t="s">
        <v>146</v>
      </c>
      <c r="AV1137" s="11" t="s">
        <v>146</v>
      </c>
      <c r="AW1137" s="11" t="s">
        <v>37</v>
      </c>
      <c r="AX1137" s="11" t="s">
        <v>74</v>
      </c>
      <c r="AY1137" s="216" t="s">
        <v>139</v>
      </c>
    </row>
    <row r="1138" spans="2:51" s="11" customFormat="1" ht="13.5">
      <c r="B1138" s="205"/>
      <c r="C1138" s="206"/>
      <c r="D1138" s="227" t="s">
        <v>148</v>
      </c>
      <c r="E1138" s="228" t="s">
        <v>21</v>
      </c>
      <c r="F1138" s="229" t="s">
        <v>593</v>
      </c>
      <c r="G1138" s="206"/>
      <c r="H1138" s="230">
        <v>2.6</v>
      </c>
      <c r="I1138" s="211"/>
      <c r="J1138" s="206"/>
      <c r="K1138" s="206"/>
      <c r="L1138" s="212"/>
      <c r="M1138" s="213"/>
      <c r="N1138" s="214"/>
      <c r="O1138" s="214"/>
      <c r="P1138" s="214"/>
      <c r="Q1138" s="214"/>
      <c r="R1138" s="214"/>
      <c r="S1138" s="214"/>
      <c r="T1138" s="215"/>
      <c r="AT1138" s="216" t="s">
        <v>148</v>
      </c>
      <c r="AU1138" s="216" t="s">
        <v>146</v>
      </c>
      <c r="AV1138" s="11" t="s">
        <v>146</v>
      </c>
      <c r="AW1138" s="11" t="s">
        <v>37</v>
      </c>
      <c r="AX1138" s="11" t="s">
        <v>74</v>
      </c>
      <c r="AY1138" s="216" t="s">
        <v>139</v>
      </c>
    </row>
    <row r="1139" spans="2:51" s="11" customFormat="1" ht="13.5">
      <c r="B1139" s="205"/>
      <c r="C1139" s="206"/>
      <c r="D1139" s="227" t="s">
        <v>148</v>
      </c>
      <c r="E1139" s="228" t="s">
        <v>21</v>
      </c>
      <c r="F1139" s="229" t="s">
        <v>594</v>
      </c>
      <c r="G1139" s="206"/>
      <c r="H1139" s="230">
        <v>2.72</v>
      </c>
      <c r="I1139" s="211"/>
      <c r="J1139" s="206"/>
      <c r="K1139" s="206"/>
      <c r="L1139" s="212"/>
      <c r="M1139" s="213"/>
      <c r="N1139" s="214"/>
      <c r="O1139" s="214"/>
      <c r="P1139" s="214"/>
      <c r="Q1139" s="214"/>
      <c r="R1139" s="214"/>
      <c r="S1139" s="214"/>
      <c r="T1139" s="215"/>
      <c r="AT1139" s="216" t="s">
        <v>148</v>
      </c>
      <c r="AU1139" s="216" t="s">
        <v>146</v>
      </c>
      <c r="AV1139" s="11" t="s">
        <v>146</v>
      </c>
      <c r="AW1139" s="11" t="s">
        <v>37</v>
      </c>
      <c r="AX1139" s="11" t="s">
        <v>74</v>
      </c>
      <c r="AY1139" s="216" t="s">
        <v>139</v>
      </c>
    </row>
    <row r="1140" spans="2:51" s="11" customFormat="1" ht="13.5">
      <c r="B1140" s="205"/>
      <c r="C1140" s="206"/>
      <c r="D1140" s="227" t="s">
        <v>148</v>
      </c>
      <c r="E1140" s="228" t="s">
        <v>21</v>
      </c>
      <c r="F1140" s="229" t="s">
        <v>595</v>
      </c>
      <c r="G1140" s="206"/>
      <c r="H1140" s="230">
        <v>4.4000000000000004</v>
      </c>
      <c r="I1140" s="211"/>
      <c r="J1140" s="206"/>
      <c r="K1140" s="206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148</v>
      </c>
      <c r="AU1140" s="216" t="s">
        <v>146</v>
      </c>
      <c r="AV1140" s="11" t="s">
        <v>146</v>
      </c>
      <c r="AW1140" s="11" t="s">
        <v>37</v>
      </c>
      <c r="AX1140" s="11" t="s">
        <v>74</v>
      </c>
      <c r="AY1140" s="216" t="s">
        <v>139</v>
      </c>
    </row>
    <row r="1141" spans="2:51" s="11" customFormat="1" ht="13.5">
      <c r="B1141" s="205"/>
      <c r="C1141" s="206"/>
      <c r="D1141" s="227" t="s">
        <v>148</v>
      </c>
      <c r="E1141" s="228" t="s">
        <v>21</v>
      </c>
      <c r="F1141" s="229" t="s">
        <v>596</v>
      </c>
      <c r="G1141" s="206"/>
      <c r="H1141" s="230">
        <v>5.44</v>
      </c>
      <c r="I1141" s="211"/>
      <c r="J1141" s="206"/>
      <c r="K1141" s="206"/>
      <c r="L1141" s="212"/>
      <c r="M1141" s="213"/>
      <c r="N1141" s="214"/>
      <c r="O1141" s="214"/>
      <c r="P1141" s="214"/>
      <c r="Q1141" s="214"/>
      <c r="R1141" s="214"/>
      <c r="S1141" s="214"/>
      <c r="T1141" s="215"/>
      <c r="AT1141" s="216" t="s">
        <v>148</v>
      </c>
      <c r="AU1141" s="216" t="s">
        <v>146</v>
      </c>
      <c r="AV1141" s="11" t="s">
        <v>146</v>
      </c>
      <c r="AW1141" s="11" t="s">
        <v>37</v>
      </c>
      <c r="AX1141" s="11" t="s">
        <v>74</v>
      </c>
      <c r="AY1141" s="216" t="s">
        <v>139</v>
      </c>
    </row>
    <row r="1142" spans="2:51" s="14" customFormat="1" ht="13.5">
      <c r="B1142" s="253"/>
      <c r="C1142" s="254"/>
      <c r="D1142" s="227" t="s">
        <v>148</v>
      </c>
      <c r="E1142" s="255" t="s">
        <v>21</v>
      </c>
      <c r="F1142" s="256" t="s">
        <v>251</v>
      </c>
      <c r="G1142" s="254"/>
      <c r="H1142" s="257">
        <v>38.08</v>
      </c>
      <c r="I1142" s="258"/>
      <c r="J1142" s="254"/>
      <c r="K1142" s="254"/>
      <c r="L1142" s="259"/>
      <c r="M1142" s="260"/>
      <c r="N1142" s="261"/>
      <c r="O1142" s="261"/>
      <c r="P1142" s="261"/>
      <c r="Q1142" s="261"/>
      <c r="R1142" s="261"/>
      <c r="S1142" s="261"/>
      <c r="T1142" s="262"/>
      <c r="AT1142" s="263" t="s">
        <v>148</v>
      </c>
      <c r="AU1142" s="263" t="s">
        <v>146</v>
      </c>
      <c r="AV1142" s="14" t="s">
        <v>155</v>
      </c>
      <c r="AW1142" s="14" t="s">
        <v>37</v>
      </c>
      <c r="AX1142" s="14" t="s">
        <v>74</v>
      </c>
      <c r="AY1142" s="263" t="s">
        <v>139</v>
      </c>
    </row>
    <row r="1143" spans="2:51" s="13" customFormat="1" ht="13.5">
      <c r="B1143" s="242"/>
      <c r="C1143" s="243"/>
      <c r="D1143" s="227" t="s">
        <v>148</v>
      </c>
      <c r="E1143" s="244" t="s">
        <v>21</v>
      </c>
      <c r="F1143" s="245" t="s">
        <v>252</v>
      </c>
      <c r="G1143" s="243"/>
      <c r="H1143" s="246" t="s">
        <v>21</v>
      </c>
      <c r="I1143" s="247"/>
      <c r="J1143" s="243"/>
      <c r="K1143" s="243"/>
      <c r="L1143" s="248"/>
      <c r="M1143" s="249"/>
      <c r="N1143" s="250"/>
      <c r="O1143" s="250"/>
      <c r="P1143" s="250"/>
      <c r="Q1143" s="250"/>
      <c r="R1143" s="250"/>
      <c r="S1143" s="250"/>
      <c r="T1143" s="251"/>
      <c r="AT1143" s="252" t="s">
        <v>148</v>
      </c>
      <c r="AU1143" s="252" t="s">
        <v>146</v>
      </c>
      <c r="AV1143" s="13" t="s">
        <v>82</v>
      </c>
      <c r="AW1143" s="13" t="s">
        <v>37</v>
      </c>
      <c r="AX1143" s="13" t="s">
        <v>74</v>
      </c>
      <c r="AY1143" s="252" t="s">
        <v>139</v>
      </c>
    </row>
    <row r="1144" spans="2:51" s="11" customFormat="1" ht="13.5">
      <c r="B1144" s="205"/>
      <c r="C1144" s="206"/>
      <c r="D1144" s="227" t="s">
        <v>148</v>
      </c>
      <c r="E1144" s="228" t="s">
        <v>21</v>
      </c>
      <c r="F1144" s="229" t="s">
        <v>597</v>
      </c>
      <c r="G1144" s="206"/>
      <c r="H1144" s="230">
        <v>11.04</v>
      </c>
      <c r="I1144" s="211"/>
      <c r="J1144" s="206"/>
      <c r="K1144" s="206"/>
      <c r="L1144" s="212"/>
      <c r="M1144" s="213"/>
      <c r="N1144" s="214"/>
      <c r="O1144" s="214"/>
      <c r="P1144" s="214"/>
      <c r="Q1144" s="214"/>
      <c r="R1144" s="214"/>
      <c r="S1144" s="214"/>
      <c r="T1144" s="215"/>
      <c r="AT1144" s="216" t="s">
        <v>148</v>
      </c>
      <c r="AU1144" s="216" t="s">
        <v>146</v>
      </c>
      <c r="AV1144" s="11" t="s">
        <v>146</v>
      </c>
      <c r="AW1144" s="11" t="s">
        <v>37</v>
      </c>
      <c r="AX1144" s="11" t="s">
        <v>74</v>
      </c>
      <c r="AY1144" s="216" t="s">
        <v>139</v>
      </c>
    </row>
    <row r="1145" spans="2:51" s="11" customFormat="1" ht="13.5">
      <c r="B1145" s="205"/>
      <c r="C1145" s="206"/>
      <c r="D1145" s="227" t="s">
        <v>148</v>
      </c>
      <c r="E1145" s="228" t="s">
        <v>21</v>
      </c>
      <c r="F1145" s="229" t="s">
        <v>598</v>
      </c>
      <c r="G1145" s="206"/>
      <c r="H1145" s="230">
        <v>7.88</v>
      </c>
      <c r="I1145" s="211"/>
      <c r="J1145" s="206"/>
      <c r="K1145" s="206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148</v>
      </c>
      <c r="AU1145" s="216" t="s">
        <v>146</v>
      </c>
      <c r="AV1145" s="11" t="s">
        <v>146</v>
      </c>
      <c r="AW1145" s="11" t="s">
        <v>37</v>
      </c>
      <c r="AX1145" s="11" t="s">
        <v>74</v>
      </c>
      <c r="AY1145" s="216" t="s">
        <v>139</v>
      </c>
    </row>
    <row r="1146" spans="2:51" s="11" customFormat="1" ht="13.5">
      <c r="B1146" s="205"/>
      <c r="C1146" s="206"/>
      <c r="D1146" s="227" t="s">
        <v>148</v>
      </c>
      <c r="E1146" s="228" t="s">
        <v>21</v>
      </c>
      <c r="F1146" s="229" t="s">
        <v>599</v>
      </c>
      <c r="G1146" s="206"/>
      <c r="H1146" s="230">
        <v>2.16</v>
      </c>
      <c r="I1146" s="211"/>
      <c r="J1146" s="206"/>
      <c r="K1146" s="206"/>
      <c r="L1146" s="212"/>
      <c r="M1146" s="213"/>
      <c r="N1146" s="214"/>
      <c r="O1146" s="214"/>
      <c r="P1146" s="214"/>
      <c r="Q1146" s="214"/>
      <c r="R1146" s="214"/>
      <c r="S1146" s="214"/>
      <c r="T1146" s="215"/>
      <c r="AT1146" s="216" t="s">
        <v>148</v>
      </c>
      <c r="AU1146" s="216" t="s">
        <v>146</v>
      </c>
      <c r="AV1146" s="11" t="s">
        <v>146</v>
      </c>
      <c r="AW1146" s="11" t="s">
        <v>37</v>
      </c>
      <c r="AX1146" s="11" t="s">
        <v>74</v>
      </c>
      <c r="AY1146" s="216" t="s">
        <v>139</v>
      </c>
    </row>
    <row r="1147" spans="2:51" s="11" customFormat="1" ht="13.5">
      <c r="B1147" s="205"/>
      <c r="C1147" s="206"/>
      <c r="D1147" s="227" t="s">
        <v>148</v>
      </c>
      <c r="E1147" s="228" t="s">
        <v>21</v>
      </c>
      <c r="F1147" s="229" t="s">
        <v>600</v>
      </c>
      <c r="G1147" s="206"/>
      <c r="H1147" s="230">
        <v>3.48</v>
      </c>
      <c r="I1147" s="211"/>
      <c r="J1147" s="206"/>
      <c r="K1147" s="206"/>
      <c r="L1147" s="212"/>
      <c r="M1147" s="213"/>
      <c r="N1147" s="214"/>
      <c r="O1147" s="214"/>
      <c r="P1147" s="214"/>
      <c r="Q1147" s="214"/>
      <c r="R1147" s="214"/>
      <c r="S1147" s="214"/>
      <c r="T1147" s="215"/>
      <c r="AT1147" s="216" t="s">
        <v>148</v>
      </c>
      <c r="AU1147" s="216" t="s">
        <v>146</v>
      </c>
      <c r="AV1147" s="11" t="s">
        <v>146</v>
      </c>
      <c r="AW1147" s="11" t="s">
        <v>37</v>
      </c>
      <c r="AX1147" s="11" t="s">
        <v>74</v>
      </c>
      <c r="AY1147" s="216" t="s">
        <v>139</v>
      </c>
    </row>
    <row r="1148" spans="2:51" s="11" customFormat="1" ht="13.5">
      <c r="B1148" s="205"/>
      <c r="C1148" s="206"/>
      <c r="D1148" s="227" t="s">
        <v>148</v>
      </c>
      <c r="E1148" s="228" t="s">
        <v>21</v>
      </c>
      <c r="F1148" s="229" t="s">
        <v>596</v>
      </c>
      <c r="G1148" s="206"/>
      <c r="H1148" s="230">
        <v>5.44</v>
      </c>
      <c r="I1148" s="211"/>
      <c r="J1148" s="206"/>
      <c r="K1148" s="206"/>
      <c r="L1148" s="212"/>
      <c r="M1148" s="213"/>
      <c r="N1148" s="214"/>
      <c r="O1148" s="214"/>
      <c r="P1148" s="214"/>
      <c r="Q1148" s="214"/>
      <c r="R1148" s="214"/>
      <c r="S1148" s="214"/>
      <c r="T1148" s="215"/>
      <c r="AT1148" s="216" t="s">
        <v>148</v>
      </c>
      <c r="AU1148" s="216" t="s">
        <v>146</v>
      </c>
      <c r="AV1148" s="11" t="s">
        <v>146</v>
      </c>
      <c r="AW1148" s="11" t="s">
        <v>37</v>
      </c>
      <c r="AX1148" s="11" t="s">
        <v>74</v>
      </c>
      <c r="AY1148" s="216" t="s">
        <v>139</v>
      </c>
    </row>
    <row r="1149" spans="2:51" s="11" customFormat="1" ht="13.5">
      <c r="B1149" s="205"/>
      <c r="C1149" s="206"/>
      <c r="D1149" s="227" t="s">
        <v>148</v>
      </c>
      <c r="E1149" s="228" t="s">
        <v>21</v>
      </c>
      <c r="F1149" s="229" t="s">
        <v>601</v>
      </c>
      <c r="G1149" s="206"/>
      <c r="H1149" s="230">
        <v>6.5</v>
      </c>
      <c r="I1149" s="211"/>
      <c r="J1149" s="206"/>
      <c r="K1149" s="206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148</v>
      </c>
      <c r="AU1149" s="216" t="s">
        <v>146</v>
      </c>
      <c r="AV1149" s="11" t="s">
        <v>146</v>
      </c>
      <c r="AW1149" s="11" t="s">
        <v>37</v>
      </c>
      <c r="AX1149" s="11" t="s">
        <v>74</v>
      </c>
      <c r="AY1149" s="216" t="s">
        <v>139</v>
      </c>
    </row>
    <row r="1150" spans="2:51" s="11" customFormat="1" ht="13.5">
      <c r="B1150" s="205"/>
      <c r="C1150" s="206"/>
      <c r="D1150" s="227" t="s">
        <v>148</v>
      </c>
      <c r="E1150" s="228" t="s">
        <v>21</v>
      </c>
      <c r="F1150" s="229" t="s">
        <v>602</v>
      </c>
      <c r="G1150" s="206"/>
      <c r="H1150" s="230">
        <v>1.59</v>
      </c>
      <c r="I1150" s="211"/>
      <c r="J1150" s="206"/>
      <c r="K1150" s="206"/>
      <c r="L1150" s="212"/>
      <c r="M1150" s="213"/>
      <c r="N1150" s="214"/>
      <c r="O1150" s="214"/>
      <c r="P1150" s="214"/>
      <c r="Q1150" s="214"/>
      <c r="R1150" s="214"/>
      <c r="S1150" s="214"/>
      <c r="T1150" s="215"/>
      <c r="AT1150" s="216" t="s">
        <v>148</v>
      </c>
      <c r="AU1150" s="216" t="s">
        <v>146</v>
      </c>
      <c r="AV1150" s="11" t="s">
        <v>146</v>
      </c>
      <c r="AW1150" s="11" t="s">
        <v>37</v>
      </c>
      <c r="AX1150" s="11" t="s">
        <v>74</v>
      </c>
      <c r="AY1150" s="216" t="s">
        <v>139</v>
      </c>
    </row>
    <row r="1151" spans="2:51" s="11" customFormat="1" ht="13.5">
      <c r="B1151" s="205"/>
      <c r="C1151" s="206"/>
      <c r="D1151" s="227" t="s">
        <v>148</v>
      </c>
      <c r="E1151" s="228" t="s">
        <v>21</v>
      </c>
      <c r="F1151" s="229" t="s">
        <v>603</v>
      </c>
      <c r="G1151" s="206"/>
      <c r="H1151" s="230">
        <v>1.92</v>
      </c>
      <c r="I1151" s="211"/>
      <c r="J1151" s="206"/>
      <c r="K1151" s="206"/>
      <c r="L1151" s="212"/>
      <c r="M1151" s="213"/>
      <c r="N1151" s="214"/>
      <c r="O1151" s="214"/>
      <c r="P1151" s="214"/>
      <c r="Q1151" s="214"/>
      <c r="R1151" s="214"/>
      <c r="S1151" s="214"/>
      <c r="T1151" s="215"/>
      <c r="AT1151" s="216" t="s">
        <v>148</v>
      </c>
      <c r="AU1151" s="216" t="s">
        <v>146</v>
      </c>
      <c r="AV1151" s="11" t="s">
        <v>146</v>
      </c>
      <c r="AW1151" s="11" t="s">
        <v>37</v>
      </c>
      <c r="AX1151" s="11" t="s">
        <v>74</v>
      </c>
      <c r="AY1151" s="216" t="s">
        <v>139</v>
      </c>
    </row>
    <row r="1152" spans="2:51" s="11" customFormat="1" ht="13.5">
      <c r="B1152" s="205"/>
      <c r="C1152" s="206"/>
      <c r="D1152" s="227" t="s">
        <v>148</v>
      </c>
      <c r="E1152" s="228" t="s">
        <v>21</v>
      </c>
      <c r="F1152" s="229" t="s">
        <v>604</v>
      </c>
      <c r="G1152" s="206"/>
      <c r="H1152" s="230">
        <v>2.6</v>
      </c>
      <c r="I1152" s="211"/>
      <c r="J1152" s="206"/>
      <c r="K1152" s="206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148</v>
      </c>
      <c r="AU1152" s="216" t="s">
        <v>146</v>
      </c>
      <c r="AV1152" s="11" t="s">
        <v>146</v>
      </c>
      <c r="AW1152" s="11" t="s">
        <v>37</v>
      </c>
      <c r="AX1152" s="11" t="s">
        <v>74</v>
      </c>
      <c r="AY1152" s="216" t="s">
        <v>139</v>
      </c>
    </row>
    <row r="1153" spans="2:51" s="11" customFormat="1" ht="13.5">
      <c r="B1153" s="205"/>
      <c r="C1153" s="206"/>
      <c r="D1153" s="227" t="s">
        <v>148</v>
      </c>
      <c r="E1153" s="228" t="s">
        <v>21</v>
      </c>
      <c r="F1153" s="229" t="s">
        <v>605</v>
      </c>
      <c r="G1153" s="206"/>
      <c r="H1153" s="230">
        <v>3</v>
      </c>
      <c r="I1153" s="211"/>
      <c r="J1153" s="206"/>
      <c r="K1153" s="206"/>
      <c r="L1153" s="212"/>
      <c r="M1153" s="213"/>
      <c r="N1153" s="214"/>
      <c r="O1153" s="214"/>
      <c r="P1153" s="214"/>
      <c r="Q1153" s="214"/>
      <c r="R1153" s="214"/>
      <c r="S1153" s="214"/>
      <c r="T1153" s="215"/>
      <c r="AT1153" s="216" t="s">
        <v>148</v>
      </c>
      <c r="AU1153" s="216" t="s">
        <v>146</v>
      </c>
      <c r="AV1153" s="11" t="s">
        <v>146</v>
      </c>
      <c r="AW1153" s="11" t="s">
        <v>37</v>
      </c>
      <c r="AX1153" s="11" t="s">
        <v>74</v>
      </c>
      <c r="AY1153" s="216" t="s">
        <v>139</v>
      </c>
    </row>
    <row r="1154" spans="2:51" s="11" customFormat="1" ht="13.5">
      <c r="B1154" s="205"/>
      <c r="C1154" s="206"/>
      <c r="D1154" s="227" t="s">
        <v>148</v>
      </c>
      <c r="E1154" s="228" t="s">
        <v>21</v>
      </c>
      <c r="F1154" s="229" t="s">
        <v>606</v>
      </c>
      <c r="G1154" s="206"/>
      <c r="H1154" s="230">
        <v>1.34</v>
      </c>
      <c r="I1154" s="211"/>
      <c r="J1154" s="206"/>
      <c r="K1154" s="206"/>
      <c r="L1154" s="212"/>
      <c r="M1154" s="213"/>
      <c r="N1154" s="214"/>
      <c r="O1154" s="214"/>
      <c r="P1154" s="214"/>
      <c r="Q1154" s="214"/>
      <c r="R1154" s="214"/>
      <c r="S1154" s="214"/>
      <c r="T1154" s="215"/>
      <c r="AT1154" s="216" t="s">
        <v>148</v>
      </c>
      <c r="AU1154" s="216" t="s">
        <v>146</v>
      </c>
      <c r="AV1154" s="11" t="s">
        <v>146</v>
      </c>
      <c r="AW1154" s="11" t="s">
        <v>37</v>
      </c>
      <c r="AX1154" s="11" t="s">
        <v>74</v>
      </c>
      <c r="AY1154" s="216" t="s">
        <v>139</v>
      </c>
    </row>
    <row r="1155" spans="2:51" s="11" customFormat="1" ht="13.5">
      <c r="B1155" s="205"/>
      <c r="C1155" s="206"/>
      <c r="D1155" s="227" t="s">
        <v>148</v>
      </c>
      <c r="E1155" s="228" t="s">
        <v>21</v>
      </c>
      <c r="F1155" s="229" t="s">
        <v>607</v>
      </c>
      <c r="G1155" s="206"/>
      <c r="H1155" s="230">
        <v>2.2799999999999998</v>
      </c>
      <c r="I1155" s="211"/>
      <c r="J1155" s="206"/>
      <c r="K1155" s="206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148</v>
      </c>
      <c r="AU1155" s="216" t="s">
        <v>146</v>
      </c>
      <c r="AV1155" s="11" t="s">
        <v>146</v>
      </c>
      <c r="AW1155" s="11" t="s">
        <v>37</v>
      </c>
      <c r="AX1155" s="11" t="s">
        <v>74</v>
      </c>
      <c r="AY1155" s="216" t="s">
        <v>139</v>
      </c>
    </row>
    <row r="1156" spans="2:51" s="14" customFormat="1" ht="13.5">
      <c r="B1156" s="253"/>
      <c r="C1156" s="254"/>
      <c r="D1156" s="227" t="s">
        <v>148</v>
      </c>
      <c r="E1156" s="255" t="s">
        <v>21</v>
      </c>
      <c r="F1156" s="256" t="s">
        <v>251</v>
      </c>
      <c r="G1156" s="254"/>
      <c r="H1156" s="257">
        <v>49.23</v>
      </c>
      <c r="I1156" s="258"/>
      <c r="J1156" s="254"/>
      <c r="K1156" s="254"/>
      <c r="L1156" s="259"/>
      <c r="M1156" s="260"/>
      <c r="N1156" s="261"/>
      <c r="O1156" s="261"/>
      <c r="P1156" s="261"/>
      <c r="Q1156" s="261"/>
      <c r="R1156" s="261"/>
      <c r="S1156" s="261"/>
      <c r="T1156" s="262"/>
      <c r="AT1156" s="263" t="s">
        <v>148</v>
      </c>
      <c r="AU1156" s="263" t="s">
        <v>146</v>
      </c>
      <c r="AV1156" s="14" t="s">
        <v>155</v>
      </c>
      <c r="AW1156" s="14" t="s">
        <v>37</v>
      </c>
      <c r="AX1156" s="14" t="s">
        <v>74</v>
      </c>
      <c r="AY1156" s="263" t="s">
        <v>139</v>
      </c>
    </row>
    <row r="1157" spans="2:51" s="13" customFormat="1" ht="13.5">
      <c r="B1157" s="242"/>
      <c r="C1157" s="243"/>
      <c r="D1157" s="227" t="s">
        <v>148</v>
      </c>
      <c r="E1157" s="244" t="s">
        <v>21</v>
      </c>
      <c r="F1157" s="245" t="s">
        <v>265</v>
      </c>
      <c r="G1157" s="243"/>
      <c r="H1157" s="246" t="s">
        <v>21</v>
      </c>
      <c r="I1157" s="247"/>
      <c r="J1157" s="243"/>
      <c r="K1157" s="243"/>
      <c r="L1157" s="248"/>
      <c r="M1157" s="249"/>
      <c r="N1157" s="250"/>
      <c r="O1157" s="250"/>
      <c r="P1157" s="250"/>
      <c r="Q1157" s="250"/>
      <c r="R1157" s="250"/>
      <c r="S1157" s="250"/>
      <c r="T1157" s="251"/>
      <c r="AT1157" s="252" t="s">
        <v>148</v>
      </c>
      <c r="AU1157" s="252" t="s">
        <v>146</v>
      </c>
      <c r="AV1157" s="13" t="s">
        <v>82</v>
      </c>
      <c r="AW1157" s="13" t="s">
        <v>37</v>
      </c>
      <c r="AX1157" s="13" t="s">
        <v>74</v>
      </c>
      <c r="AY1157" s="252" t="s">
        <v>139</v>
      </c>
    </row>
    <row r="1158" spans="2:51" s="11" customFormat="1" ht="13.5">
      <c r="B1158" s="205"/>
      <c r="C1158" s="206"/>
      <c r="D1158" s="227" t="s">
        <v>148</v>
      </c>
      <c r="E1158" s="228" t="s">
        <v>21</v>
      </c>
      <c r="F1158" s="229" t="s">
        <v>608</v>
      </c>
      <c r="G1158" s="206"/>
      <c r="H1158" s="230">
        <v>6.96</v>
      </c>
      <c r="I1158" s="211"/>
      <c r="J1158" s="206"/>
      <c r="K1158" s="206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148</v>
      </c>
      <c r="AU1158" s="216" t="s">
        <v>146</v>
      </c>
      <c r="AV1158" s="11" t="s">
        <v>146</v>
      </c>
      <c r="AW1158" s="11" t="s">
        <v>37</v>
      </c>
      <c r="AX1158" s="11" t="s">
        <v>74</v>
      </c>
      <c r="AY1158" s="216" t="s">
        <v>139</v>
      </c>
    </row>
    <row r="1159" spans="2:51" s="11" customFormat="1" ht="13.5">
      <c r="B1159" s="205"/>
      <c r="C1159" s="206"/>
      <c r="D1159" s="227" t="s">
        <v>148</v>
      </c>
      <c r="E1159" s="228" t="s">
        <v>21</v>
      </c>
      <c r="F1159" s="229" t="s">
        <v>589</v>
      </c>
      <c r="G1159" s="206"/>
      <c r="H1159" s="230">
        <v>6</v>
      </c>
      <c r="I1159" s="211"/>
      <c r="J1159" s="206"/>
      <c r="K1159" s="206"/>
      <c r="L1159" s="212"/>
      <c r="M1159" s="213"/>
      <c r="N1159" s="214"/>
      <c r="O1159" s="214"/>
      <c r="P1159" s="214"/>
      <c r="Q1159" s="214"/>
      <c r="R1159" s="214"/>
      <c r="S1159" s="214"/>
      <c r="T1159" s="215"/>
      <c r="AT1159" s="216" t="s">
        <v>148</v>
      </c>
      <c r="AU1159" s="216" t="s">
        <v>146</v>
      </c>
      <c r="AV1159" s="11" t="s">
        <v>146</v>
      </c>
      <c r="AW1159" s="11" t="s">
        <v>37</v>
      </c>
      <c r="AX1159" s="11" t="s">
        <v>74</v>
      </c>
      <c r="AY1159" s="216" t="s">
        <v>139</v>
      </c>
    </row>
    <row r="1160" spans="2:51" s="11" customFormat="1" ht="13.5">
      <c r="B1160" s="205"/>
      <c r="C1160" s="206"/>
      <c r="D1160" s="227" t="s">
        <v>148</v>
      </c>
      <c r="E1160" s="228" t="s">
        <v>21</v>
      </c>
      <c r="F1160" s="229" t="s">
        <v>609</v>
      </c>
      <c r="G1160" s="206"/>
      <c r="H1160" s="230">
        <v>5.4</v>
      </c>
      <c r="I1160" s="211"/>
      <c r="J1160" s="206"/>
      <c r="K1160" s="206"/>
      <c r="L1160" s="212"/>
      <c r="M1160" s="213"/>
      <c r="N1160" s="214"/>
      <c r="O1160" s="214"/>
      <c r="P1160" s="214"/>
      <c r="Q1160" s="214"/>
      <c r="R1160" s="214"/>
      <c r="S1160" s="214"/>
      <c r="T1160" s="215"/>
      <c r="AT1160" s="216" t="s">
        <v>148</v>
      </c>
      <c r="AU1160" s="216" t="s">
        <v>146</v>
      </c>
      <c r="AV1160" s="11" t="s">
        <v>146</v>
      </c>
      <c r="AW1160" s="11" t="s">
        <v>37</v>
      </c>
      <c r="AX1160" s="11" t="s">
        <v>74</v>
      </c>
      <c r="AY1160" s="216" t="s">
        <v>139</v>
      </c>
    </row>
    <row r="1161" spans="2:51" s="11" customFormat="1" ht="13.5">
      <c r="B1161" s="205"/>
      <c r="C1161" s="206"/>
      <c r="D1161" s="227" t="s">
        <v>148</v>
      </c>
      <c r="E1161" s="228" t="s">
        <v>21</v>
      </c>
      <c r="F1161" s="229" t="s">
        <v>610</v>
      </c>
      <c r="G1161" s="206"/>
      <c r="H1161" s="230">
        <v>2.52</v>
      </c>
      <c r="I1161" s="211"/>
      <c r="J1161" s="206"/>
      <c r="K1161" s="206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148</v>
      </c>
      <c r="AU1161" s="216" t="s">
        <v>146</v>
      </c>
      <c r="AV1161" s="11" t="s">
        <v>146</v>
      </c>
      <c r="AW1161" s="11" t="s">
        <v>37</v>
      </c>
      <c r="AX1161" s="11" t="s">
        <v>74</v>
      </c>
      <c r="AY1161" s="216" t="s">
        <v>139</v>
      </c>
    </row>
    <row r="1162" spans="2:51" s="11" customFormat="1" ht="13.5">
      <c r="B1162" s="205"/>
      <c r="C1162" s="206"/>
      <c r="D1162" s="227" t="s">
        <v>148</v>
      </c>
      <c r="E1162" s="228" t="s">
        <v>21</v>
      </c>
      <c r="F1162" s="229" t="s">
        <v>611</v>
      </c>
      <c r="G1162" s="206"/>
      <c r="H1162" s="230">
        <v>3.36</v>
      </c>
      <c r="I1162" s="211"/>
      <c r="J1162" s="206"/>
      <c r="K1162" s="206"/>
      <c r="L1162" s="212"/>
      <c r="M1162" s="213"/>
      <c r="N1162" s="214"/>
      <c r="O1162" s="214"/>
      <c r="P1162" s="214"/>
      <c r="Q1162" s="214"/>
      <c r="R1162" s="214"/>
      <c r="S1162" s="214"/>
      <c r="T1162" s="215"/>
      <c r="AT1162" s="216" t="s">
        <v>148</v>
      </c>
      <c r="AU1162" s="216" t="s">
        <v>146</v>
      </c>
      <c r="AV1162" s="11" t="s">
        <v>146</v>
      </c>
      <c r="AW1162" s="11" t="s">
        <v>37</v>
      </c>
      <c r="AX1162" s="11" t="s">
        <v>74</v>
      </c>
      <c r="AY1162" s="216" t="s">
        <v>139</v>
      </c>
    </row>
    <row r="1163" spans="2:51" s="11" customFormat="1" ht="13.5">
      <c r="B1163" s="205"/>
      <c r="C1163" s="206"/>
      <c r="D1163" s="227" t="s">
        <v>148</v>
      </c>
      <c r="E1163" s="228" t="s">
        <v>21</v>
      </c>
      <c r="F1163" s="229" t="s">
        <v>612</v>
      </c>
      <c r="G1163" s="206"/>
      <c r="H1163" s="230">
        <v>1.3</v>
      </c>
      <c r="I1163" s="211"/>
      <c r="J1163" s="206"/>
      <c r="K1163" s="206"/>
      <c r="L1163" s="212"/>
      <c r="M1163" s="213"/>
      <c r="N1163" s="214"/>
      <c r="O1163" s="214"/>
      <c r="P1163" s="214"/>
      <c r="Q1163" s="214"/>
      <c r="R1163" s="214"/>
      <c r="S1163" s="214"/>
      <c r="T1163" s="215"/>
      <c r="AT1163" s="216" t="s">
        <v>148</v>
      </c>
      <c r="AU1163" s="216" t="s">
        <v>146</v>
      </c>
      <c r="AV1163" s="11" t="s">
        <v>146</v>
      </c>
      <c r="AW1163" s="11" t="s">
        <v>37</v>
      </c>
      <c r="AX1163" s="11" t="s">
        <v>74</v>
      </c>
      <c r="AY1163" s="216" t="s">
        <v>139</v>
      </c>
    </row>
    <row r="1164" spans="2:51" s="11" customFormat="1" ht="13.5">
      <c r="B1164" s="205"/>
      <c r="C1164" s="206"/>
      <c r="D1164" s="227" t="s">
        <v>148</v>
      </c>
      <c r="E1164" s="228" t="s">
        <v>21</v>
      </c>
      <c r="F1164" s="229" t="s">
        <v>613</v>
      </c>
      <c r="G1164" s="206"/>
      <c r="H1164" s="230">
        <v>1.2</v>
      </c>
      <c r="I1164" s="211"/>
      <c r="J1164" s="206"/>
      <c r="K1164" s="206"/>
      <c r="L1164" s="212"/>
      <c r="M1164" s="213"/>
      <c r="N1164" s="214"/>
      <c r="O1164" s="214"/>
      <c r="P1164" s="214"/>
      <c r="Q1164" s="214"/>
      <c r="R1164" s="214"/>
      <c r="S1164" s="214"/>
      <c r="T1164" s="215"/>
      <c r="AT1164" s="216" t="s">
        <v>148</v>
      </c>
      <c r="AU1164" s="216" t="s">
        <v>146</v>
      </c>
      <c r="AV1164" s="11" t="s">
        <v>146</v>
      </c>
      <c r="AW1164" s="11" t="s">
        <v>37</v>
      </c>
      <c r="AX1164" s="11" t="s">
        <v>74</v>
      </c>
      <c r="AY1164" s="216" t="s">
        <v>139</v>
      </c>
    </row>
    <row r="1165" spans="2:51" s="14" customFormat="1" ht="13.5">
      <c r="B1165" s="253"/>
      <c r="C1165" s="254"/>
      <c r="D1165" s="227" t="s">
        <v>148</v>
      </c>
      <c r="E1165" s="255" t="s">
        <v>21</v>
      </c>
      <c r="F1165" s="256" t="s">
        <v>251</v>
      </c>
      <c r="G1165" s="254"/>
      <c r="H1165" s="257">
        <v>26.74</v>
      </c>
      <c r="I1165" s="258"/>
      <c r="J1165" s="254"/>
      <c r="K1165" s="254"/>
      <c r="L1165" s="259"/>
      <c r="M1165" s="260"/>
      <c r="N1165" s="261"/>
      <c r="O1165" s="261"/>
      <c r="P1165" s="261"/>
      <c r="Q1165" s="261"/>
      <c r="R1165" s="261"/>
      <c r="S1165" s="261"/>
      <c r="T1165" s="262"/>
      <c r="AT1165" s="263" t="s">
        <v>148</v>
      </c>
      <c r="AU1165" s="263" t="s">
        <v>146</v>
      </c>
      <c r="AV1165" s="14" t="s">
        <v>155</v>
      </c>
      <c r="AW1165" s="14" t="s">
        <v>37</v>
      </c>
      <c r="AX1165" s="14" t="s">
        <v>74</v>
      </c>
      <c r="AY1165" s="263" t="s">
        <v>139</v>
      </c>
    </row>
    <row r="1166" spans="2:51" s="13" customFormat="1" ht="13.5">
      <c r="B1166" s="242"/>
      <c r="C1166" s="243"/>
      <c r="D1166" s="227" t="s">
        <v>148</v>
      </c>
      <c r="E1166" s="244" t="s">
        <v>21</v>
      </c>
      <c r="F1166" s="245" t="s">
        <v>280</v>
      </c>
      <c r="G1166" s="243"/>
      <c r="H1166" s="246" t="s">
        <v>21</v>
      </c>
      <c r="I1166" s="247"/>
      <c r="J1166" s="243"/>
      <c r="K1166" s="243"/>
      <c r="L1166" s="248"/>
      <c r="M1166" s="249"/>
      <c r="N1166" s="250"/>
      <c r="O1166" s="250"/>
      <c r="P1166" s="250"/>
      <c r="Q1166" s="250"/>
      <c r="R1166" s="250"/>
      <c r="S1166" s="250"/>
      <c r="T1166" s="251"/>
      <c r="AT1166" s="252" t="s">
        <v>148</v>
      </c>
      <c r="AU1166" s="252" t="s">
        <v>146</v>
      </c>
      <c r="AV1166" s="13" t="s">
        <v>82</v>
      </c>
      <c r="AW1166" s="13" t="s">
        <v>37</v>
      </c>
      <c r="AX1166" s="13" t="s">
        <v>74</v>
      </c>
      <c r="AY1166" s="252" t="s">
        <v>139</v>
      </c>
    </row>
    <row r="1167" spans="2:51" s="11" customFormat="1" ht="13.5">
      <c r="B1167" s="205"/>
      <c r="C1167" s="206"/>
      <c r="D1167" s="227" t="s">
        <v>148</v>
      </c>
      <c r="E1167" s="228" t="s">
        <v>21</v>
      </c>
      <c r="F1167" s="229" t="s">
        <v>614</v>
      </c>
      <c r="G1167" s="206"/>
      <c r="H1167" s="230">
        <v>2.4</v>
      </c>
      <c r="I1167" s="211"/>
      <c r="J1167" s="206"/>
      <c r="K1167" s="206"/>
      <c r="L1167" s="212"/>
      <c r="M1167" s="213"/>
      <c r="N1167" s="214"/>
      <c r="O1167" s="214"/>
      <c r="P1167" s="214"/>
      <c r="Q1167" s="214"/>
      <c r="R1167" s="214"/>
      <c r="S1167" s="214"/>
      <c r="T1167" s="215"/>
      <c r="AT1167" s="216" t="s">
        <v>148</v>
      </c>
      <c r="AU1167" s="216" t="s">
        <v>146</v>
      </c>
      <c r="AV1167" s="11" t="s">
        <v>146</v>
      </c>
      <c r="AW1167" s="11" t="s">
        <v>37</v>
      </c>
      <c r="AX1167" s="11" t="s">
        <v>74</v>
      </c>
      <c r="AY1167" s="216" t="s">
        <v>139</v>
      </c>
    </row>
    <row r="1168" spans="2:51" s="11" customFormat="1" ht="13.5">
      <c r="B1168" s="205"/>
      <c r="C1168" s="206"/>
      <c r="D1168" s="227" t="s">
        <v>148</v>
      </c>
      <c r="E1168" s="228" t="s">
        <v>21</v>
      </c>
      <c r="F1168" s="229" t="s">
        <v>615</v>
      </c>
      <c r="G1168" s="206"/>
      <c r="H1168" s="230">
        <v>8.1</v>
      </c>
      <c r="I1168" s="211"/>
      <c r="J1168" s="206"/>
      <c r="K1168" s="206"/>
      <c r="L1168" s="212"/>
      <c r="M1168" s="213"/>
      <c r="N1168" s="214"/>
      <c r="O1168" s="214"/>
      <c r="P1168" s="214"/>
      <c r="Q1168" s="214"/>
      <c r="R1168" s="214"/>
      <c r="S1168" s="214"/>
      <c r="T1168" s="215"/>
      <c r="AT1168" s="216" t="s">
        <v>148</v>
      </c>
      <c r="AU1168" s="216" t="s">
        <v>146</v>
      </c>
      <c r="AV1168" s="11" t="s">
        <v>146</v>
      </c>
      <c r="AW1168" s="11" t="s">
        <v>37</v>
      </c>
      <c r="AX1168" s="11" t="s">
        <v>74</v>
      </c>
      <c r="AY1168" s="216" t="s">
        <v>139</v>
      </c>
    </row>
    <row r="1169" spans="2:51" s="11" customFormat="1" ht="13.5">
      <c r="B1169" s="205"/>
      <c r="C1169" s="206"/>
      <c r="D1169" s="227" t="s">
        <v>148</v>
      </c>
      <c r="E1169" s="228" t="s">
        <v>21</v>
      </c>
      <c r="F1169" s="229" t="s">
        <v>616</v>
      </c>
      <c r="G1169" s="206"/>
      <c r="H1169" s="230">
        <v>5.64</v>
      </c>
      <c r="I1169" s="211"/>
      <c r="J1169" s="206"/>
      <c r="K1169" s="206"/>
      <c r="L1169" s="212"/>
      <c r="M1169" s="213"/>
      <c r="N1169" s="214"/>
      <c r="O1169" s="214"/>
      <c r="P1169" s="214"/>
      <c r="Q1169" s="214"/>
      <c r="R1169" s="214"/>
      <c r="S1169" s="214"/>
      <c r="T1169" s="215"/>
      <c r="AT1169" s="216" t="s">
        <v>148</v>
      </c>
      <c r="AU1169" s="216" t="s">
        <v>146</v>
      </c>
      <c r="AV1169" s="11" t="s">
        <v>146</v>
      </c>
      <c r="AW1169" s="11" t="s">
        <v>37</v>
      </c>
      <c r="AX1169" s="11" t="s">
        <v>74</v>
      </c>
      <c r="AY1169" s="216" t="s">
        <v>139</v>
      </c>
    </row>
    <row r="1170" spans="2:51" s="11" customFormat="1" ht="13.5">
      <c r="B1170" s="205"/>
      <c r="C1170" s="206"/>
      <c r="D1170" s="227" t="s">
        <v>148</v>
      </c>
      <c r="E1170" s="228" t="s">
        <v>21</v>
      </c>
      <c r="F1170" s="229" t="s">
        <v>617</v>
      </c>
      <c r="G1170" s="206"/>
      <c r="H1170" s="230">
        <v>3.2519999999999998</v>
      </c>
      <c r="I1170" s="211"/>
      <c r="J1170" s="206"/>
      <c r="K1170" s="206"/>
      <c r="L1170" s="212"/>
      <c r="M1170" s="213"/>
      <c r="N1170" s="214"/>
      <c r="O1170" s="214"/>
      <c r="P1170" s="214"/>
      <c r="Q1170" s="214"/>
      <c r="R1170" s="214"/>
      <c r="S1170" s="214"/>
      <c r="T1170" s="215"/>
      <c r="AT1170" s="216" t="s">
        <v>148</v>
      </c>
      <c r="AU1170" s="216" t="s">
        <v>146</v>
      </c>
      <c r="AV1170" s="11" t="s">
        <v>146</v>
      </c>
      <c r="AW1170" s="11" t="s">
        <v>37</v>
      </c>
      <c r="AX1170" s="11" t="s">
        <v>74</v>
      </c>
      <c r="AY1170" s="216" t="s">
        <v>139</v>
      </c>
    </row>
    <row r="1171" spans="2:51" s="11" customFormat="1" ht="13.5">
      <c r="B1171" s="205"/>
      <c r="C1171" s="206"/>
      <c r="D1171" s="227" t="s">
        <v>148</v>
      </c>
      <c r="E1171" s="228" t="s">
        <v>21</v>
      </c>
      <c r="F1171" s="229" t="s">
        <v>618</v>
      </c>
      <c r="G1171" s="206"/>
      <c r="H1171" s="230">
        <v>6.16</v>
      </c>
      <c r="I1171" s="211"/>
      <c r="J1171" s="206"/>
      <c r="K1171" s="206"/>
      <c r="L1171" s="212"/>
      <c r="M1171" s="213"/>
      <c r="N1171" s="214"/>
      <c r="O1171" s="214"/>
      <c r="P1171" s="214"/>
      <c r="Q1171" s="214"/>
      <c r="R1171" s="214"/>
      <c r="S1171" s="214"/>
      <c r="T1171" s="215"/>
      <c r="AT1171" s="216" t="s">
        <v>148</v>
      </c>
      <c r="AU1171" s="216" t="s">
        <v>146</v>
      </c>
      <c r="AV1171" s="11" t="s">
        <v>146</v>
      </c>
      <c r="AW1171" s="11" t="s">
        <v>37</v>
      </c>
      <c r="AX1171" s="11" t="s">
        <v>74</v>
      </c>
      <c r="AY1171" s="216" t="s">
        <v>139</v>
      </c>
    </row>
    <row r="1172" spans="2:51" s="11" customFormat="1" ht="13.5">
      <c r="B1172" s="205"/>
      <c r="C1172" s="206"/>
      <c r="D1172" s="227" t="s">
        <v>148</v>
      </c>
      <c r="E1172" s="228" t="s">
        <v>21</v>
      </c>
      <c r="F1172" s="229" t="s">
        <v>602</v>
      </c>
      <c r="G1172" s="206"/>
      <c r="H1172" s="230">
        <v>1.59</v>
      </c>
      <c r="I1172" s="211"/>
      <c r="J1172" s="206"/>
      <c r="K1172" s="206"/>
      <c r="L1172" s="212"/>
      <c r="M1172" s="213"/>
      <c r="N1172" s="214"/>
      <c r="O1172" s="214"/>
      <c r="P1172" s="214"/>
      <c r="Q1172" s="214"/>
      <c r="R1172" s="214"/>
      <c r="S1172" s="214"/>
      <c r="T1172" s="215"/>
      <c r="AT1172" s="216" t="s">
        <v>148</v>
      </c>
      <c r="AU1172" s="216" t="s">
        <v>146</v>
      </c>
      <c r="AV1172" s="11" t="s">
        <v>146</v>
      </c>
      <c r="AW1172" s="11" t="s">
        <v>37</v>
      </c>
      <c r="AX1172" s="11" t="s">
        <v>74</v>
      </c>
      <c r="AY1172" s="216" t="s">
        <v>139</v>
      </c>
    </row>
    <row r="1173" spans="2:51" s="11" customFormat="1" ht="13.5">
      <c r="B1173" s="205"/>
      <c r="C1173" s="206"/>
      <c r="D1173" s="227" t="s">
        <v>148</v>
      </c>
      <c r="E1173" s="228" t="s">
        <v>21</v>
      </c>
      <c r="F1173" s="229" t="s">
        <v>619</v>
      </c>
      <c r="G1173" s="206"/>
      <c r="H1173" s="230">
        <v>3.28</v>
      </c>
      <c r="I1173" s="211"/>
      <c r="J1173" s="206"/>
      <c r="K1173" s="206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148</v>
      </c>
      <c r="AU1173" s="216" t="s">
        <v>146</v>
      </c>
      <c r="AV1173" s="11" t="s">
        <v>146</v>
      </c>
      <c r="AW1173" s="11" t="s">
        <v>37</v>
      </c>
      <c r="AX1173" s="11" t="s">
        <v>74</v>
      </c>
      <c r="AY1173" s="216" t="s">
        <v>139</v>
      </c>
    </row>
    <row r="1174" spans="2:51" s="11" customFormat="1" ht="13.5">
      <c r="B1174" s="205"/>
      <c r="C1174" s="206"/>
      <c r="D1174" s="227" t="s">
        <v>148</v>
      </c>
      <c r="E1174" s="228" t="s">
        <v>21</v>
      </c>
      <c r="F1174" s="229" t="s">
        <v>591</v>
      </c>
      <c r="G1174" s="206"/>
      <c r="H1174" s="230">
        <v>2.16</v>
      </c>
      <c r="I1174" s="211"/>
      <c r="J1174" s="206"/>
      <c r="K1174" s="206"/>
      <c r="L1174" s="212"/>
      <c r="M1174" s="213"/>
      <c r="N1174" s="214"/>
      <c r="O1174" s="214"/>
      <c r="P1174" s="214"/>
      <c r="Q1174" s="214"/>
      <c r="R1174" s="214"/>
      <c r="S1174" s="214"/>
      <c r="T1174" s="215"/>
      <c r="AT1174" s="216" t="s">
        <v>148</v>
      </c>
      <c r="AU1174" s="216" t="s">
        <v>146</v>
      </c>
      <c r="AV1174" s="11" t="s">
        <v>146</v>
      </c>
      <c r="AW1174" s="11" t="s">
        <v>37</v>
      </c>
      <c r="AX1174" s="11" t="s">
        <v>74</v>
      </c>
      <c r="AY1174" s="216" t="s">
        <v>139</v>
      </c>
    </row>
    <row r="1175" spans="2:51" s="11" customFormat="1" ht="13.5">
      <c r="B1175" s="205"/>
      <c r="C1175" s="206"/>
      <c r="D1175" s="227" t="s">
        <v>148</v>
      </c>
      <c r="E1175" s="228" t="s">
        <v>21</v>
      </c>
      <c r="F1175" s="229" t="s">
        <v>620</v>
      </c>
      <c r="G1175" s="206"/>
      <c r="H1175" s="230">
        <v>0.52</v>
      </c>
      <c r="I1175" s="211"/>
      <c r="J1175" s="206"/>
      <c r="K1175" s="206"/>
      <c r="L1175" s="212"/>
      <c r="M1175" s="213"/>
      <c r="N1175" s="214"/>
      <c r="O1175" s="214"/>
      <c r="P1175" s="214"/>
      <c r="Q1175" s="214"/>
      <c r="R1175" s="214"/>
      <c r="S1175" s="214"/>
      <c r="T1175" s="215"/>
      <c r="AT1175" s="216" t="s">
        <v>148</v>
      </c>
      <c r="AU1175" s="216" t="s">
        <v>146</v>
      </c>
      <c r="AV1175" s="11" t="s">
        <v>146</v>
      </c>
      <c r="AW1175" s="11" t="s">
        <v>37</v>
      </c>
      <c r="AX1175" s="11" t="s">
        <v>74</v>
      </c>
      <c r="AY1175" s="216" t="s">
        <v>139</v>
      </c>
    </row>
    <row r="1176" spans="2:51" s="11" customFormat="1" ht="13.5">
      <c r="B1176" s="205"/>
      <c r="C1176" s="206"/>
      <c r="D1176" s="227" t="s">
        <v>148</v>
      </c>
      <c r="E1176" s="228" t="s">
        <v>21</v>
      </c>
      <c r="F1176" s="229" t="s">
        <v>621</v>
      </c>
      <c r="G1176" s="206"/>
      <c r="H1176" s="230">
        <v>1.1200000000000001</v>
      </c>
      <c r="I1176" s="211"/>
      <c r="J1176" s="206"/>
      <c r="K1176" s="206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148</v>
      </c>
      <c r="AU1176" s="216" t="s">
        <v>146</v>
      </c>
      <c r="AV1176" s="11" t="s">
        <v>146</v>
      </c>
      <c r="AW1176" s="11" t="s">
        <v>37</v>
      </c>
      <c r="AX1176" s="11" t="s">
        <v>74</v>
      </c>
      <c r="AY1176" s="216" t="s">
        <v>139</v>
      </c>
    </row>
    <row r="1177" spans="2:51" s="11" customFormat="1" ht="13.5">
      <c r="B1177" s="205"/>
      <c r="C1177" s="206"/>
      <c r="D1177" s="227" t="s">
        <v>148</v>
      </c>
      <c r="E1177" s="228" t="s">
        <v>21</v>
      </c>
      <c r="F1177" s="229" t="s">
        <v>622</v>
      </c>
      <c r="G1177" s="206"/>
      <c r="H1177" s="230">
        <v>1.46</v>
      </c>
      <c r="I1177" s="211"/>
      <c r="J1177" s="206"/>
      <c r="K1177" s="206"/>
      <c r="L1177" s="212"/>
      <c r="M1177" s="213"/>
      <c r="N1177" s="214"/>
      <c r="O1177" s="214"/>
      <c r="P1177" s="214"/>
      <c r="Q1177" s="214"/>
      <c r="R1177" s="214"/>
      <c r="S1177" s="214"/>
      <c r="T1177" s="215"/>
      <c r="AT1177" s="216" t="s">
        <v>148</v>
      </c>
      <c r="AU1177" s="216" t="s">
        <v>146</v>
      </c>
      <c r="AV1177" s="11" t="s">
        <v>146</v>
      </c>
      <c r="AW1177" s="11" t="s">
        <v>37</v>
      </c>
      <c r="AX1177" s="11" t="s">
        <v>74</v>
      </c>
      <c r="AY1177" s="216" t="s">
        <v>139</v>
      </c>
    </row>
    <row r="1178" spans="2:51" s="11" customFormat="1" ht="13.5">
      <c r="B1178" s="205"/>
      <c r="C1178" s="206"/>
      <c r="D1178" s="227" t="s">
        <v>148</v>
      </c>
      <c r="E1178" s="228" t="s">
        <v>21</v>
      </c>
      <c r="F1178" s="229" t="s">
        <v>623</v>
      </c>
      <c r="G1178" s="206"/>
      <c r="H1178" s="230">
        <v>1.92</v>
      </c>
      <c r="I1178" s="211"/>
      <c r="J1178" s="206"/>
      <c r="K1178" s="206"/>
      <c r="L1178" s="212"/>
      <c r="M1178" s="213"/>
      <c r="N1178" s="214"/>
      <c r="O1178" s="214"/>
      <c r="P1178" s="214"/>
      <c r="Q1178" s="214"/>
      <c r="R1178" s="214"/>
      <c r="S1178" s="214"/>
      <c r="T1178" s="215"/>
      <c r="AT1178" s="216" t="s">
        <v>148</v>
      </c>
      <c r="AU1178" s="216" t="s">
        <v>146</v>
      </c>
      <c r="AV1178" s="11" t="s">
        <v>146</v>
      </c>
      <c r="AW1178" s="11" t="s">
        <v>37</v>
      </c>
      <c r="AX1178" s="11" t="s">
        <v>74</v>
      </c>
      <c r="AY1178" s="216" t="s">
        <v>139</v>
      </c>
    </row>
    <row r="1179" spans="2:51" s="11" customFormat="1" ht="13.5">
      <c r="B1179" s="205"/>
      <c r="C1179" s="206"/>
      <c r="D1179" s="227" t="s">
        <v>148</v>
      </c>
      <c r="E1179" s="228" t="s">
        <v>21</v>
      </c>
      <c r="F1179" s="229" t="s">
        <v>624</v>
      </c>
      <c r="G1179" s="206"/>
      <c r="H1179" s="230">
        <v>2.2000000000000002</v>
      </c>
      <c r="I1179" s="211"/>
      <c r="J1179" s="206"/>
      <c r="K1179" s="206"/>
      <c r="L1179" s="212"/>
      <c r="M1179" s="213"/>
      <c r="N1179" s="214"/>
      <c r="O1179" s="214"/>
      <c r="P1179" s="214"/>
      <c r="Q1179" s="214"/>
      <c r="R1179" s="214"/>
      <c r="S1179" s="214"/>
      <c r="T1179" s="215"/>
      <c r="AT1179" s="216" t="s">
        <v>148</v>
      </c>
      <c r="AU1179" s="216" t="s">
        <v>146</v>
      </c>
      <c r="AV1179" s="11" t="s">
        <v>146</v>
      </c>
      <c r="AW1179" s="11" t="s">
        <v>37</v>
      </c>
      <c r="AX1179" s="11" t="s">
        <v>74</v>
      </c>
      <c r="AY1179" s="216" t="s">
        <v>139</v>
      </c>
    </row>
    <row r="1180" spans="2:51" s="11" customFormat="1" ht="13.5">
      <c r="B1180" s="205"/>
      <c r="C1180" s="206"/>
      <c r="D1180" s="227" t="s">
        <v>148</v>
      </c>
      <c r="E1180" s="228" t="s">
        <v>21</v>
      </c>
      <c r="F1180" s="229" t="s">
        <v>625</v>
      </c>
      <c r="G1180" s="206"/>
      <c r="H1180" s="230">
        <v>0.78</v>
      </c>
      <c r="I1180" s="211"/>
      <c r="J1180" s="206"/>
      <c r="K1180" s="206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148</v>
      </c>
      <c r="AU1180" s="216" t="s">
        <v>146</v>
      </c>
      <c r="AV1180" s="11" t="s">
        <v>146</v>
      </c>
      <c r="AW1180" s="11" t="s">
        <v>37</v>
      </c>
      <c r="AX1180" s="11" t="s">
        <v>74</v>
      </c>
      <c r="AY1180" s="216" t="s">
        <v>139</v>
      </c>
    </row>
    <row r="1181" spans="2:51" s="11" customFormat="1" ht="13.5">
      <c r="B1181" s="205"/>
      <c r="C1181" s="206"/>
      <c r="D1181" s="227" t="s">
        <v>148</v>
      </c>
      <c r="E1181" s="228" t="s">
        <v>21</v>
      </c>
      <c r="F1181" s="229" t="s">
        <v>626</v>
      </c>
      <c r="G1181" s="206"/>
      <c r="H1181" s="230">
        <v>1.1200000000000001</v>
      </c>
      <c r="I1181" s="211"/>
      <c r="J1181" s="206"/>
      <c r="K1181" s="206"/>
      <c r="L1181" s="212"/>
      <c r="M1181" s="213"/>
      <c r="N1181" s="214"/>
      <c r="O1181" s="214"/>
      <c r="P1181" s="214"/>
      <c r="Q1181" s="214"/>
      <c r="R1181" s="214"/>
      <c r="S1181" s="214"/>
      <c r="T1181" s="215"/>
      <c r="AT1181" s="216" t="s">
        <v>148</v>
      </c>
      <c r="AU1181" s="216" t="s">
        <v>146</v>
      </c>
      <c r="AV1181" s="11" t="s">
        <v>146</v>
      </c>
      <c r="AW1181" s="11" t="s">
        <v>37</v>
      </c>
      <c r="AX1181" s="11" t="s">
        <v>74</v>
      </c>
      <c r="AY1181" s="216" t="s">
        <v>139</v>
      </c>
    </row>
    <row r="1182" spans="2:51" s="11" customFormat="1" ht="13.5">
      <c r="B1182" s="205"/>
      <c r="C1182" s="206"/>
      <c r="D1182" s="227" t="s">
        <v>148</v>
      </c>
      <c r="E1182" s="228" t="s">
        <v>21</v>
      </c>
      <c r="F1182" s="229" t="s">
        <v>627</v>
      </c>
      <c r="G1182" s="206"/>
      <c r="H1182" s="230">
        <v>5.04</v>
      </c>
      <c r="I1182" s="211"/>
      <c r="J1182" s="206"/>
      <c r="K1182" s="206"/>
      <c r="L1182" s="212"/>
      <c r="M1182" s="213"/>
      <c r="N1182" s="214"/>
      <c r="O1182" s="214"/>
      <c r="P1182" s="214"/>
      <c r="Q1182" s="214"/>
      <c r="R1182" s="214"/>
      <c r="S1182" s="214"/>
      <c r="T1182" s="215"/>
      <c r="AT1182" s="216" t="s">
        <v>148</v>
      </c>
      <c r="AU1182" s="216" t="s">
        <v>146</v>
      </c>
      <c r="AV1182" s="11" t="s">
        <v>146</v>
      </c>
      <c r="AW1182" s="11" t="s">
        <v>37</v>
      </c>
      <c r="AX1182" s="11" t="s">
        <v>74</v>
      </c>
      <c r="AY1182" s="216" t="s">
        <v>139</v>
      </c>
    </row>
    <row r="1183" spans="2:51" s="14" customFormat="1" ht="13.5">
      <c r="B1183" s="253"/>
      <c r="C1183" s="254"/>
      <c r="D1183" s="227" t="s">
        <v>148</v>
      </c>
      <c r="E1183" s="255" t="s">
        <v>21</v>
      </c>
      <c r="F1183" s="256" t="s">
        <v>251</v>
      </c>
      <c r="G1183" s="254"/>
      <c r="H1183" s="257">
        <v>46.741999999999997</v>
      </c>
      <c r="I1183" s="258"/>
      <c r="J1183" s="254"/>
      <c r="K1183" s="254"/>
      <c r="L1183" s="259"/>
      <c r="M1183" s="260"/>
      <c r="N1183" s="261"/>
      <c r="O1183" s="261"/>
      <c r="P1183" s="261"/>
      <c r="Q1183" s="261"/>
      <c r="R1183" s="261"/>
      <c r="S1183" s="261"/>
      <c r="T1183" s="262"/>
      <c r="AT1183" s="263" t="s">
        <v>148</v>
      </c>
      <c r="AU1183" s="263" t="s">
        <v>146</v>
      </c>
      <c r="AV1183" s="14" t="s">
        <v>155</v>
      </c>
      <c r="AW1183" s="14" t="s">
        <v>37</v>
      </c>
      <c r="AX1183" s="14" t="s">
        <v>74</v>
      </c>
      <c r="AY1183" s="263" t="s">
        <v>139</v>
      </c>
    </row>
    <row r="1184" spans="2:51" s="12" customFormat="1" ht="13.5">
      <c r="B1184" s="231"/>
      <c r="C1184" s="232"/>
      <c r="D1184" s="207" t="s">
        <v>148</v>
      </c>
      <c r="E1184" s="233" t="s">
        <v>21</v>
      </c>
      <c r="F1184" s="234" t="s">
        <v>224</v>
      </c>
      <c r="G1184" s="232"/>
      <c r="H1184" s="235">
        <v>160.792</v>
      </c>
      <c r="I1184" s="236"/>
      <c r="J1184" s="232"/>
      <c r="K1184" s="232"/>
      <c r="L1184" s="237"/>
      <c r="M1184" s="238"/>
      <c r="N1184" s="239"/>
      <c r="O1184" s="239"/>
      <c r="P1184" s="239"/>
      <c r="Q1184" s="239"/>
      <c r="R1184" s="239"/>
      <c r="S1184" s="239"/>
      <c r="T1184" s="240"/>
      <c r="AT1184" s="241" t="s">
        <v>148</v>
      </c>
      <c r="AU1184" s="241" t="s">
        <v>146</v>
      </c>
      <c r="AV1184" s="12" t="s">
        <v>145</v>
      </c>
      <c r="AW1184" s="12" t="s">
        <v>37</v>
      </c>
      <c r="AX1184" s="12" t="s">
        <v>82</v>
      </c>
      <c r="AY1184" s="241" t="s">
        <v>139</v>
      </c>
    </row>
    <row r="1185" spans="2:65" s="1" customFormat="1" ht="31.5" customHeight="1">
      <c r="B1185" s="41"/>
      <c r="C1185" s="193" t="s">
        <v>1149</v>
      </c>
      <c r="D1185" s="193" t="s">
        <v>141</v>
      </c>
      <c r="E1185" s="194" t="s">
        <v>1150</v>
      </c>
      <c r="F1185" s="195" t="s">
        <v>1151</v>
      </c>
      <c r="G1185" s="196" t="s">
        <v>192</v>
      </c>
      <c r="H1185" s="197">
        <v>282.5</v>
      </c>
      <c r="I1185" s="198"/>
      <c r="J1185" s="199">
        <f>ROUND(I1185*H1185,2)</f>
        <v>0</v>
      </c>
      <c r="K1185" s="195" t="s">
        <v>21</v>
      </c>
      <c r="L1185" s="61"/>
      <c r="M1185" s="200" t="s">
        <v>21</v>
      </c>
      <c r="N1185" s="201" t="s">
        <v>46</v>
      </c>
      <c r="O1185" s="42"/>
      <c r="P1185" s="202">
        <f>O1185*H1185</f>
        <v>0</v>
      </c>
      <c r="Q1185" s="202">
        <v>2.9999999999999997E-4</v>
      </c>
      <c r="R1185" s="202">
        <f>Q1185*H1185</f>
        <v>8.4749999999999992E-2</v>
      </c>
      <c r="S1185" s="202">
        <v>0</v>
      </c>
      <c r="T1185" s="203">
        <f>S1185*H1185</f>
        <v>0</v>
      </c>
      <c r="AR1185" s="24" t="s">
        <v>228</v>
      </c>
      <c r="AT1185" s="24" t="s">
        <v>141</v>
      </c>
      <c r="AU1185" s="24" t="s">
        <v>146</v>
      </c>
      <c r="AY1185" s="24" t="s">
        <v>139</v>
      </c>
      <c r="BE1185" s="204">
        <f>IF(N1185="základní",J1185,0)</f>
        <v>0</v>
      </c>
      <c r="BF1185" s="204">
        <f>IF(N1185="snížená",J1185,0)</f>
        <v>0</v>
      </c>
      <c r="BG1185" s="204">
        <f>IF(N1185="zákl. přenesená",J1185,0)</f>
        <v>0</v>
      </c>
      <c r="BH1185" s="204">
        <f>IF(N1185="sníž. přenesená",J1185,0)</f>
        <v>0</v>
      </c>
      <c r="BI1185" s="204">
        <f>IF(N1185="nulová",J1185,0)</f>
        <v>0</v>
      </c>
      <c r="BJ1185" s="24" t="s">
        <v>146</v>
      </c>
      <c r="BK1185" s="204">
        <f>ROUND(I1185*H1185,2)</f>
        <v>0</v>
      </c>
      <c r="BL1185" s="24" t="s">
        <v>228</v>
      </c>
      <c r="BM1185" s="24" t="s">
        <v>1152</v>
      </c>
    </row>
    <row r="1186" spans="2:65" s="13" customFormat="1" ht="13.5">
      <c r="B1186" s="242"/>
      <c r="C1186" s="243"/>
      <c r="D1186" s="227" t="s">
        <v>148</v>
      </c>
      <c r="E1186" s="244" t="s">
        <v>21</v>
      </c>
      <c r="F1186" s="245" t="s">
        <v>240</v>
      </c>
      <c r="G1186" s="243"/>
      <c r="H1186" s="246" t="s">
        <v>21</v>
      </c>
      <c r="I1186" s="247"/>
      <c r="J1186" s="243"/>
      <c r="K1186" s="243"/>
      <c r="L1186" s="248"/>
      <c r="M1186" s="249"/>
      <c r="N1186" s="250"/>
      <c r="O1186" s="250"/>
      <c r="P1186" s="250"/>
      <c r="Q1186" s="250"/>
      <c r="R1186" s="250"/>
      <c r="S1186" s="250"/>
      <c r="T1186" s="251"/>
      <c r="AT1186" s="252" t="s">
        <v>148</v>
      </c>
      <c r="AU1186" s="252" t="s">
        <v>146</v>
      </c>
      <c r="AV1186" s="13" t="s">
        <v>82</v>
      </c>
      <c r="AW1186" s="13" t="s">
        <v>37</v>
      </c>
      <c r="AX1186" s="13" t="s">
        <v>74</v>
      </c>
      <c r="AY1186" s="252" t="s">
        <v>139</v>
      </c>
    </row>
    <row r="1187" spans="2:65" s="11" customFormat="1" ht="13.5">
      <c r="B1187" s="205"/>
      <c r="C1187" s="206"/>
      <c r="D1187" s="227" t="s">
        <v>148</v>
      </c>
      <c r="E1187" s="228" t="s">
        <v>21</v>
      </c>
      <c r="F1187" s="229" t="s">
        <v>560</v>
      </c>
      <c r="G1187" s="206"/>
      <c r="H1187" s="230">
        <v>33.6</v>
      </c>
      <c r="I1187" s="211"/>
      <c r="J1187" s="206"/>
      <c r="K1187" s="206"/>
      <c r="L1187" s="212"/>
      <c r="M1187" s="213"/>
      <c r="N1187" s="214"/>
      <c r="O1187" s="214"/>
      <c r="P1187" s="214"/>
      <c r="Q1187" s="214"/>
      <c r="R1187" s="214"/>
      <c r="S1187" s="214"/>
      <c r="T1187" s="215"/>
      <c r="AT1187" s="216" t="s">
        <v>148</v>
      </c>
      <c r="AU1187" s="216" t="s">
        <v>146</v>
      </c>
      <c r="AV1187" s="11" t="s">
        <v>146</v>
      </c>
      <c r="AW1187" s="11" t="s">
        <v>37</v>
      </c>
      <c r="AX1187" s="11" t="s">
        <v>74</v>
      </c>
      <c r="AY1187" s="216" t="s">
        <v>139</v>
      </c>
    </row>
    <row r="1188" spans="2:65" s="11" customFormat="1" ht="13.5">
      <c r="B1188" s="205"/>
      <c r="C1188" s="206"/>
      <c r="D1188" s="227" t="s">
        <v>148</v>
      </c>
      <c r="E1188" s="228" t="s">
        <v>21</v>
      </c>
      <c r="F1188" s="229" t="s">
        <v>561</v>
      </c>
      <c r="G1188" s="206"/>
      <c r="H1188" s="230">
        <v>8.1999999999999993</v>
      </c>
      <c r="I1188" s="211"/>
      <c r="J1188" s="206"/>
      <c r="K1188" s="206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148</v>
      </c>
      <c r="AU1188" s="216" t="s">
        <v>146</v>
      </c>
      <c r="AV1188" s="11" t="s">
        <v>146</v>
      </c>
      <c r="AW1188" s="11" t="s">
        <v>37</v>
      </c>
      <c r="AX1188" s="11" t="s">
        <v>74</v>
      </c>
      <c r="AY1188" s="216" t="s">
        <v>139</v>
      </c>
    </row>
    <row r="1189" spans="2:65" s="11" customFormat="1" ht="13.5">
      <c r="B1189" s="205"/>
      <c r="C1189" s="206"/>
      <c r="D1189" s="227" t="s">
        <v>148</v>
      </c>
      <c r="E1189" s="228" t="s">
        <v>21</v>
      </c>
      <c r="F1189" s="229" t="s">
        <v>562</v>
      </c>
      <c r="G1189" s="206"/>
      <c r="H1189" s="230">
        <v>2.6</v>
      </c>
      <c r="I1189" s="211"/>
      <c r="J1189" s="206"/>
      <c r="K1189" s="206"/>
      <c r="L1189" s="212"/>
      <c r="M1189" s="213"/>
      <c r="N1189" s="214"/>
      <c r="O1189" s="214"/>
      <c r="P1189" s="214"/>
      <c r="Q1189" s="214"/>
      <c r="R1189" s="214"/>
      <c r="S1189" s="214"/>
      <c r="T1189" s="215"/>
      <c r="AT1189" s="216" t="s">
        <v>148</v>
      </c>
      <c r="AU1189" s="216" t="s">
        <v>146</v>
      </c>
      <c r="AV1189" s="11" t="s">
        <v>146</v>
      </c>
      <c r="AW1189" s="11" t="s">
        <v>37</v>
      </c>
      <c r="AX1189" s="11" t="s">
        <v>74</v>
      </c>
      <c r="AY1189" s="216" t="s">
        <v>139</v>
      </c>
    </row>
    <row r="1190" spans="2:65" s="11" customFormat="1" ht="13.5">
      <c r="B1190" s="205"/>
      <c r="C1190" s="206"/>
      <c r="D1190" s="227" t="s">
        <v>148</v>
      </c>
      <c r="E1190" s="228" t="s">
        <v>21</v>
      </c>
      <c r="F1190" s="229" t="s">
        <v>563</v>
      </c>
      <c r="G1190" s="206"/>
      <c r="H1190" s="230">
        <v>1.7</v>
      </c>
      <c r="I1190" s="211"/>
      <c r="J1190" s="206"/>
      <c r="K1190" s="206"/>
      <c r="L1190" s="212"/>
      <c r="M1190" s="213"/>
      <c r="N1190" s="214"/>
      <c r="O1190" s="214"/>
      <c r="P1190" s="214"/>
      <c r="Q1190" s="214"/>
      <c r="R1190" s="214"/>
      <c r="S1190" s="214"/>
      <c r="T1190" s="215"/>
      <c r="AT1190" s="216" t="s">
        <v>148</v>
      </c>
      <c r="AU1190" s="216" t="s">
        <v>146</v>
      </c>
      <c r="AV1190" s="11" t="s">
        <v>146</v>
      </c>
      <c r="AW1190" s="11" t="s">
        <v>37</v>
      </c>
      <c r="AX1190" s="11" t="s">
        <v>74</v>
      </c>
      <c r="AY1190" s="216" t="s">
        <v>139</v>
      </c>
    </row>
    <row r="1191" spans="2:65" s="11" customFormat="1" ht="13.5">
      <c r="B1191" s="205"/>
      <c r="C1191" s="206"/>
      <c r="D1191" s="227" t="s">
        <v>148</v>
      </c>
      <c r="E1191" s="228" t="s">
        <v>21</v>
      </c>
      <c r="F1191" s="229" t="s">
        <v>564</v>
      </c>
      <c r="G1191" s="206"/>
      <c r="H1191" s="230">
        <v>4</v>
      </c>
      <c r="I1191" s="211"/>
      <c r="J1191" s="206"/>
      <c r="K1191" s="206"/>
      <c r="L1191" s="212"/>
      <c r="M1191" s="213"/>
      <c r="N1191" s="214"/>
      <c r="O1191" s="214"/>
      <c r="P1191" s="214"/>
      <c r="Q1191" s="214"/>
      <c r="R1191" s="214"/>
      <c r="S1191" s="214"/>
      <c r="T1191" s="215"/>
      <c r="AT1191" s="216" t="s">
        <v>148</v>
      </c>
      <c r="AU1191" s="216" t="s">
        <v>146</v>
      </c>
      <c r="AV1191" s="11" t="s">
        <v>146</v>
      </c>
      <c r="AW1191" s="11" t="s">
        <v>37</v>
      </c>
      <c r="AX1191" s="11" t="s">
        <v>74</v>
      </c>
      <c r="AY1191" s="216" t="s">
        <v>139</v>
      </c>
    </row>
    <row r="1192" spans="2:65" s="11" customFormat="1" ht="13.5">
      <c r="B1192" s="205"/>
      <c r="C1192" s="206"/>
      <c r="D1192" s="227" t="s">
        <v>148</v>
      </c>
      <c r="E1192" s="228" t="s">
        <v>21</v>
      </c>
      <c r="F1192" s="229" t="s">
        <v>565</v>
      </c>
      <c r="G1192" s="206"/>
      <c r="H1192" s="230">
        <v>4.8</v>
      </c>
      <c r="I1192" s="211"/>
      <c r="J1192" s="206"/>
      <c r="K1192" s="206"/>
      <c r="L1192" s="212"/>
      <c r="M1192" s="213"/>
      <c r="N1192" s="214"/>
      <c r="O1192" s="214"/>
      <c r="P1192" s="214"/>
      <c r="Q1192" s="214"/>
      <c r="R1192" s="214"/>
      <c r="S1192" s="214"/>
      <c r="T1192" s="215"/>
      <c r="AT1192" s="216" t="s">
        <v>148</v>
      </c>
      <c r="AU1192" s="216" t="s">
        <v>146</v>
      </c>
      <c r="AV1192" s="11" t="s">
        <v>146</v>
      </c>
      <c r="AW1192" s="11" t="s">
        <v>37</v>
      </c>
      <c r="AX1192" s="11" t="s">
        <v>74</v>
      </c>
      <c r="AY1192" s="216" t="s">
        <v>139</v>
      </c>
    </row>
    <row r="1193" spans="2:65" s="14" customFormat="1" ht="13.5">
      <c r="B1193" s="253"/>
      <c r="C1193" s="254"/>
      <c r="D1193" s="227" t="s">
        <v>148</v>
      </c>
      <c r="E1193" s="255" t="s">
        <v>21</v>
      </c>
      <c r="F1193" s="256" t="s">
        <v>251</v>
      </c>
      <c r="G1193" s="254"/>
      <c r="H1193" s="257">
        <v>54.9</v>
      </c>
      <c r="I1193" s="258"/>
      <c r="J1193" s="254"/>
      <c r="K1193" s="254"/>
      <c r="L1193" s="259"/>
      <c r="M1193" s="260"/>
      <c r="N1193" s="261"/>
      <c r="O1193" s="261"/>
      <c r="P1193" s="261"/>
      <c r="Q1193" s="261"/>
      <c r="R1193" s="261"/>
      <c r="S1193" s="261"/>
      <c r="T1193" s="262"/>
      <c r="AT1193" s="263" t="s">
        <v>148</v>
      </c>
      <c r="AU1193" s="263" t="s">
        <v>146</v>
      </c>
      <c r="AV1193" s="14" t="s">
        <v>155</v>
      </c>
      <c r="AW1193" s="14" t="s">
        <v>37</v>
      </c>
      <c r="AX1193" s="14" t="s">
        <v>74</v>
      </c>
      <c r="AY1193" s="263" t="s">
        <v>139</v>
      </c>
    </row>
    <row r="1194" spans="2:65" s="13" customFormat="1" ht="13.5">
      <c r="B1194" s="242"/>
      <c r="C1194" s="243"/>
      <c r="D1194" s="227" t="s">
        <v>148</v>
      </c>
      <c r="E1194" s="244" t="s">
        <v>21</v>
      </c>
      <c r="F1194" s="245" t="s">
        <v>252</v>
      </c>
      <c r="G1194" s="243"/>
      <c r="H1194" s="246" t="s">
        <v>21</v>
      </c>
      <c r="I1194" s="247"/>
      <c r="J1194" s="243"/>
      <c r="K1194" s="243"/>
      <c r="L1194" s="248"/>
      <c r="M1194" s="249"/>
      <c r="N1194" s="250"/>
      <c r="O1194" s="250"/>
      <c r="P1194" s="250"/>
      <c r="Q1194" s="250"/>
      <c r="R1194" s="250"/>
      <c r="S1194" s="250"/>
      <c r="T1194" s="251"/>
      <c r="AT1194" s="252" t="s">
        <v>148</v>
      </c>
      <c r="AU1194" s="252" t="s">
        <v>146</v>
      </c>
      <c r="AV1194" s="13" t="s">
        <v>82</v>
      </c>
      <c r="AW1194" s="13" t="s">
        <v>37</v>
      </c>
      <c r="AX1194" s="13" t="s">
        <v>74</v>
      </c>
      <c r="AY1194" s="252" t="s">
        <v>139</v>
      </c>
    </row>
    <row r="1195" spans="2:65" s="11" customFormat="1" ht="13.5">
      <c r="B1195" s="205"/>
      <c r="C1195" s="206"/>
      <c r="D1195" s="227" t="s">
        <v>148</v>
      </c>
      <c r="E1195" s="228" t="s">
        <v>21</v>
      </c>
      <c r="F1195" s="229" t="s">
        <v>566</v>
      </c>
      <c r="G1195" s="206"/>
      <c r="H1195" s="230">
        <v>3.6</v>
      </c>
      <c r="I1195" s="211"/>
      <c r="J1195" s="206"/>
      <c r="K1195" s="206"/>
      <c r="L1195" s="212"/>
      <c r="M1195" s="213"/>
      <c r="N1195" s="214"/>
      <c r="O1195" s="214"/>
      <c r="P1195" s="214"/>
      <c r="Q1195" s="214"/>
      <c r="R1195" s="214"/>
      <c r="S1195" s="214"/>
      <c r="T1195" s="215"/>
      <c r="AT1195" s="216" t="s">
        <v>148</v>
      </c>
      <c r="AU1195" s="216" t="s">
        <v>146</v>
      </c>
      <c r="AV1195" s="11" t="s">
        <v>146</v>
      </c>
      <c r="AW1195" s="11" t="s">
        <v>37</v>
      </c>
      <c r="AX1195" s="11" t="s">
        <v>74</v>
      </c>
      <c r="AY1195" s="216" t="s">
        <v>139</v>
      </c>
    </row>
    <row r="1196" spans="2:65" s="11" customFormat="1" ht="13.5">
      <c r="B1196" s="205"/>
      <c r="C1196" s="206"/>
      <c r="D1196" s="227" t="s">
        <v>148</v>
      </c>
      <c r="E1196" s="228" t="s">
        <v>21</v>
      </c>
      <c r="F1196" s="229" t="s">
        <v>567</v>
      </c>
      <c r="G1196" s="206"/>
      <c r="H1196" s="230">
        <v>2.5</v>
      </c>
      <c r="I1196" s="211"/>
      <c r="J1196" s="206"/>
      <c r="K1196" s="206"/>
      <c r="L1196" s="212"/>
      <c r="M1196" s="213"/>
      <c r="N1196" s="214"/>
      <c r="O1196" s="214"/>
      <c r="P1196" s="214"/>
      <c r="Q1196" s="214"/>
      <c r="R1196" s="214"/>
      <c r="S1196" s="214"/>
      <c r="T1196" s="215"/>
      <c r="AT1196" s="216" t="s">
        <v>148</v>
      </c>
      <c r="AU1196" s="216" t="s">
        <v>146</v>
      </c>
      <c r="AV1196" s="11" t="s">
        <v>146</v>
      </c>
      <c r="AW1196" s="11" t="s">
        <v>37</v>
      </c>
      <c r="AX1196" s="11" t="s">
        <v>74</v>
      </c>
      <c r="AY1196" s="216" t="s">
        <v>139</v>
      </c>
    </row>
    <row r="1197" spans="2:65" s="11" customFormat="1" ht="13.5">
      <c r="B1197" s="205"/>
      <c r="C1197" s="206"/>
      <c r="D1197" s="227" t="s">
        <v>148</v>
      </c>
      <c r="E1197" s="228" t="s">
        <v>21</v>
      </c>
      <c r="F1197" s="229" t="s">
        <v>568</v>
      </c>
      <c r="G1197" s="206"/>
      <c r="H1197" s="230">
        <v>14.4</v>
      </c>
      <c r="I1197" s="211"/>
      <c r="J1197" s="206"/>
      <c r="K1197" s="206"/>
      <c r="L1197" s="212"/>
      <c r="M1197" s="213"/>
      <c r="N1197" s="214"/>
      <c r="O1197" s="214"/>
      <c r="P1197" s="214"/>
      <c r="Q1197" s="214"/>
      <c r="R1197" s="214"/>
      <c r="S1197" s="214"/>
      <c r="T1197" s="215"/>
      <c r="AT1197" s="216" t="s">
        <v>148</v>
      </c>
      <c r="AU1197" s="216" t="s">
        <v>146</v>
      </c>
      <c r="AV1197" s="11" t="s">
        <v>146</v>
      </c>
      <c r="AW1197" s="11" t="s">
        <v>37</v>
      </c>
      <c r="AX1197" s="11" t="s">
        <v>74</v>
      </c>
      <c r="AY1197" s="216" t="s">
        <v>139</v>
      </c>
    </row>
    <row r="1198" spans="2:65" s="11" customFormat="1" ht="13.5">
      <c r="B1198" s="205"/>
      <c r="C1198" s="206"/>
      <c r="D1198" s="227" t="s">
        <v>148</v>
      </c>
      <c r="E1198" s="228" t="s">
        <v>21</v>
      </c>
      <c r="F1198" s="229" t="s">
        <v>569</v>
      </c>
      <c r="G1198" s="206"/>
      <c r="H1198" s="230">
        <v>38.299999999999997</v>
      </c>
      <c r="I1198" s="211"/>
      <c r="J1198" s="206"/>
      <c r="K1198" s="206"/>
      <c r="L1198" s="212"/>
      <c r="M1198" s="213"/>
      <c r="N1198" s="214"/>
      <c r="O1198" s="214"/>
      <c r="P1198" s="214"/>
      <c r="Q1198" s="214"/>
      <c r="R1198" s="214"/>
      <c r="S1198" s="214"/>
      <c r="T1198" s="215"/>
      <c r="AT1198" s="216" t="s">
        <v>148</v>
      </c>
      <c r="AU1198" s="216" t="s">
        <v>146</v>
      </c>
      <c r="AV1198" s="11" t="s">
        <v>146</v>
      </c>
      <c r="AW1198" s="11" t="s">
        <v>37</v>
      </c>
      <c r="AX1198" s="11" t="s">
        <v>74</v>
      </c>
      <c r="AY1198" s="216" t="s">
        <v>139</v>
      </c>
    </row>
    <row r="1199" spans="2:65" s="11" customFormat="1" ht="13.5">
      <c r="B1199" s="205"/>
      <c r="C1199" s="206"/>
      <c r="D1199" s="227" t="s">
        <v>148</v>
      </c>
      <c r="E1199" s="228" t="s">
        <v>21</v>
      </c>
      <c r="F1199" s="229" t="s">
        <v>570</v>
      </c>
      <c r="G1199" s="206"/>
      <c r="H1199" s="230">
        <v>5.4</v>
      </c>
      <c r="I1199" s="211"/>
      <c r="J1199" s="206"/>
      <c r="K1199" s="206"/>
      <c r="L1199" s="212"/>
      <c r="M1199" s="213"/>
      <c r="N1199" s="214"/>
      <c r="O1199" s="214"/>
      <c r="P1199" s="214"/>
      <c r="Q1199" s="214"/>
      <c r="R1199" s="214"/>
      <c r="S1199" s="214"/>
      <c r="T1199" s="215"/>
      <c r="AT1199" s="216" t="s">
        <v>148</v>
      </c>
      <c r="AU1199" s="216" t="s">
        <v>146</v>
      </c>
      <c r="AV1199" s="11" t="s">
        <v>146</v>
      </c>
      <c r="AW1199" s="11" t="s">
        <v>37</v>
      </c>
      <c r="AX1199" s="11" t="s">
        <v>74</v>
      </c>
      <c r="AY1199" s="216" t="s">
        <v>139</v>
      </c>
    </row>
    <row r="1200" spans="2:65" s="11" customFormat="1" ht="13.5">
      <c r="B1200" s="205"/>
      <c r="C1200" s="206"/>
      <c r="D1200" s="227" t="s">
        <v>148</v>
      </c>
      <c r="E1200" s="228" t="s">
        <v>21</v>
      </c>
      <c r="F1200" s="229" t="s">
        <v>571</v>
      </c>
      <c r="G1200" s="206"/>
      <c r="H1200" s="230">
        <v>5.2</v>
      </c>
      <c r="I1200" s="211"/>
      <c r="J1200" s="206"/>
      <c r="K1200" s="206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148</v>
      </c>
      <c r="AU1200" s="216" t="s">
        <v>146</v>
      </c>
      <c r="AV1200" s="11" t="s">
        <v>146</v>
      </c>
      <c r="AW1200" s="11" t="s">
        <v>37</v>
      </c>
      <c r="AX1200" s="11" t="s">
        <v>74</v>
      </c>
      <c r="AY1200" s="216" t="s">
        <v>139</v>
      </c>
    </row>
    <row r="1201" spans="2:51" s="14" customFormat="1" ht="13.5">
      <c r="B1201" s="253"/>
      <c r="C1201" s="254"/>
      <c r="D1201" s="227" t="s">
        <v>148</v>
      </c>
      <c r="E1201" s="255" t="s">
        <v>21</v>
      </c>
      <c r="F1201" s="256" t="s">
        <v>251</v>
      </c>
      <c r="G1201" s="254"/>
      <c r="H1201" s="257">
        <v>69.400000000000006</v>
      </c>
      <c r="I1201" s="258"/>
      <c r="J1201" s="254"/>
      <c r="K1201" s="254"/>
      <c r="L1201" s="259"/>
      <c r="M1201" s="260"/>
      <c r="N1201" s="261"/>
      <c r="O1201" s="261"/>
      <c r="P1201" s="261"/>
      <c r="Q1201" s="261"/>
      <c r="R1201" s="261"/>
      <c r="S1201" s="261"/>
      <c r="T1201" s="262"/>
      <c r="AT1201" s="263" t="s">
        <v>148</v>
      </c>
      <c r="AU1201" s="263" t="s">
        <v>146</v>
      </c>
      <c r="AV1201" s="14" t="s">
        <v>155</v>
      </c>
      <c r="AW1201" s="14" t="s">
        <v>37</v>
      </c>
      <c r="AX1201" s="14" t="s">
        <v>74</v>
      </c>
      <c r="AY1201" s="263" t="s">
        <v>139</v>
      </c>
    </row>
    <row r="1202" spans="2:51" s="13" customFormat="1" ht="13.5">
      <c r="B1202" s="242"/>
      <c r="C1202" s="243"/>
      <c r="D1202" s="227" t="s">
        <v>148</v>
      </c>
      <c r="E1202" s="244" t="s">
        <v>21</v>
      </c>
      <c r="F1202" s="245" t="s">
        <v>265</v>
      </c>
      <c r="G1202" s="243"/>
      <c r="H1202" s="246" t="s">
        <v>21</v>
      </c>
      <c r="I1202" s="247"/>
      <c r="J1202" s="243"/>
      <c r="K1202" s="243"/>
      <c r="L1202" s="248"/>
      <c r="M1202" s="249"/>
      <c r="N1202" s="250"/>
      <c r="O1202" s="250"/>
      <c r="P1202" s="250"/>
      <c r="Q1202" s="250"/>
      <c r="R1202" s="250"/>
      <c r="S1202" s="250"/>
      <c r="T1202" s="251"/>
      <c r="AT1202" s="252" t="s">
        <v>148</v>
      </c>
      <c r="AU1202" s="252" t="s">
        <v>146</v>
      </c>
      <c r="AV1202" s="13" t="s">
        <v>82</v>
      </c>
      <c r="AW1202" s="13" t="s">
        <v>37</v>
      </c>
      <c r="AX1202" s="13" t="s">
        <v>74</v>
      </c>
      <c r="AY1202" s="252" t="s">
        <v>139</v>
      </c>
    </row>
    <row r="1203" spans="2:51" s="11" customFormat="1" ht="13.5">
      <c r="B1203" s="205"/>
      <c r="C1203" s="206"/>
      <c r="D1203" s="227" t="s">
        <v>148</v>
      </c>
      <c r="E1203" s="228" t="s">
        <v>21</v>
      </c>
      <c r="F1203" s="229" t="s">
        <v>572</v>
      </c>
      <c r="G1203" s="206"/>
      <c r="H1203" s="230">
        <v>33.6</v>
      </c>
      <c r="I1203" s="211"/>
      <c r="J1203" s="206"/>
      <c r="K1203" s="206"/>
      <c r="L1203" s="212"/>
      <c r="M1203" s="213"/>
      <c r="N1203" s="214"/>
      <c r="O1203" s="214"/>
      <c r="P1203" s="214"/>
      <c r="Q1203" s="214"/>
      <c r="R1203" s="214"/>
      <c r="S1203" s="214"/>
      <c r="T1203" s="215"/>
      <c r="AT1203" s="216" t="s">
        <v>148</v>
      </c>
      <c r="AU1203" s="216" t="s">
        <v>146</v>
      </c>
      <c r="AV1203" s="11" t="s">
        <v>146</v>
      </c>
      <c r="AW1203" s="11" t="s">
        <v>37</v>
      </c>
      <c r="AX1203" s="11" t="s">
        <v>74</v>
      </c>
      <c r="AY1203" s="216" t="s">
        <v>139</v>
      </c>
    </row>
    <row r="1204" spans="2:51" s="11" customFormat="1" ht="13.5">
      <c r="B1204" s="205"/>
      <c r="C1204" s="206"/>
      <c r="D1204" s="227" t="s">
        <v>148</v>
      </c>
      <c r="E1204" s="228" t="s">
        <v>21</v>
      </c>
      <c r="F1204" s="229" t="s">
        <v>573</v>
      </c>
      <c r="G1204" s="206"/>
      <c r="H1204" s="230">
        <v>3.5</v>
      </c>
      <c r="I1204" s="211"/>
      <c r="J1204" s="206"/>
      <c r="K1204" s="206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148</v>
      </c>
      <c r="AU1204" s="216" t="s">
        <v>146</v>
      </c>
      <c r="AV1204" s="11" t="s">
        <v>146</v>
      </c>
      <c r="AW1204" s="11" t="s">
        <v>37</v>
      </c>
      <c r="AX1204" s="11" t="s">
        <v>74</v>
      </c>
      <c r="AY1204" s="216" t="s">
        <v>139</v>
      </c>
    </row>
    <row r="1205" spans="2:51" s="11" customFormat="1" ht="13.5">
      <c r="B1205" s="205"/>
      <c r="C1205" s="206"/>
      <c r="D1205" s="227" t="s">
        <v>148</v>
      </c>
      <c r="E1205" s="228" t="s">
        <v>21</v>
      </c>
      <c r="F1205" s="229" t="s">
        <v>574</v>
      </c>
      <c r="G1205" s="206"/>
      <c r="H1205" s="230">
        <v>6.7</v>
      </c>
      <c r="I1205" s="211"/>
      <c r="J1205" s="206"/>
      <c r="K1205" s="206"/>
      <c r="L1205" s="212"/>
      <c r="M1205" s="213"/>
      <c r="N1205" s="214"/>
      <c r="O1205" s="214"/>
      <c r="P1205" s="214"/>
      <c r="Q1205" s="214"/>
      <c r="R1205" s="214"/>
      <c r="S1205" s="214"/>
      <c r="T1205" s="215"/>
      <c r="AT1205" s="216" t="s">
        <v>148</v>
      </c>
      <c r="AU1205" s="216" t="s">
        <v>146</v>
      </c>
      <c r="AV1205" s="11" t="s">
        <v>146</v>
      </c>
      <c r="AW1205" s="11" t="s">
        <v>37</v>
      </c>
      <c r="AX1205" s="11" t="s">
        <v>74</v>
      </c>
      <c r="AY1205" s="216" t="s">
        <v>139</v>
      </c>
    </row>
    <row r="1206" spans="2:51" s="11" customFormat="1" ht="13.5">
      <c r="B1206" s="205"/>
      <c r="C1206" s="206"/>
      <c r="D1206" s="227" t="s">
        <v>148</v>
      </c>
      <c r="E1206" s="228" t="s">
        <v>21</v>
      </c>
      <c r="F1206" s="229" t="s">
        <v>575</v>
      </c>
      <c r="G1206" s="206"/>
      <c r="H1206" s="230">
        <v>4.8</v>
      </c>
      <c r="I1206" s="211"/>
      <c r="J1206" s="206"/>
      <c r="K1206" s="206"/>
      <c r="L1206" s="212"/>
      <c r="M1206" s="213"/>
      <c r="N1206" s="214"/>
      <c r="O1206" s="214"/>
      <c r="P1206" s="214"/>
      <c r="Q1206" s="214"/>
      <c r="R1206" s="214"/>
      <c r="S1206" s="214"/>
      <c r="T1206" s="215"/>
      <c r="AT1206" s="216" t="s">
        <v>148</v>
      </c>
      <c r="AU1206" s="216" t="s">
        <v>146</v>
      </c>
      <c r="AV1206" s="11" t="s">
        <v>146</v>
      </c>
      <c r="AW1206" s="11" t="s">
        <v>37</v>
      </c>
      <c r="AX1206" s="11" t="s">
        <v>74</v>
      </c>
      <c r="AY1206" s="216" t="s">
        <v>139</v>
      </c>
    </row>
    <row r="1207" spans="2:51" s="14" customFormat="1" ht="13.5">
      <c r="B1207" s="253"/>
      <c r="C1207" s="254"/>
      <c r="D1207" s="227" t="s">
        <v>148</v>
      </c>
      <c r="E1207" s="255" t="s">
        <v>21</v>
      </c>
      <c r="F1207" s="256" t="s">
        <v>251</v>
      </c>
      <c r="G1207" s="254"/>
      <c r="H1207" s="257">
        <v>48.6</v>
      </c>
      <c r="I1207" s="258"/>
      <c r="J1207" s="254"/>
      <c r="K1207" s="254"/>
      <c r="L1207" s="259"/>
      <c r="M1207" s="260"/>
      <c r="N1207" s="261"/>
      <c r="O1207" s="261"/>
      <c r="P1207" s="261"/>
      <c r="Q1207" s="261"/>
      <c r="R1207" s="261"/>
      <c r="S1207" s="261"/>
      <c r="T1207" s="262"/>
      <c r="AT1207" s="263" t="s">
        <v>148</v>
      </c>
      <c r="AU1207" s="263" t="s">
        <v>146</v>
      </c>
      <c r="AV1207" s="14" t="s">
        <v>155</v>
      </c>
      <c r="AW1207" s="14" t="s">
        <v>37</v>
      </c>
      <c r="AX1207" s="14" t="s">
        <v>74</v>
      </c>
      <c r="AY1207" s="263" t="s">
        <v>139</v>
      </c>
    </row>
    <row r="1208" spans="2:51" s="13" customFormat="1" ht="13.5">
      <c r="B1208" s="242"/>
      <c r="C1208" s="243"/>
      <c r="D1208" s="227" t="s">
        <v>148</v>
      </c>
      <c r="E1208" s="244" t="s">
        <v>21</v>
      </c>
      <c r="F1208" s="245" t="s">
        <v>280</v>
      </c>
      <c r="G1208" s="243"/>
      <c r="H1208" s="246" t="s">
        <v>21</v>
      </c>
      <c r="I1208" s="247"/>
      <c r="J1208" s="243"/>
      <c r="K1208" s="243"/>
      <c r="L1208" s="248"/>
      <c r="M1208" s="249"/>
      <c r="N1208" s="250"/>
      <c r="O1208" s="250"/>
      <c r="P1208" s="250"/>
      <c r="Q1208" s="250"/>
      <c r="R1208" s="250"/>
      <c r="S1208" s="250"/>
      <c r="T1208" s="251"/>
      <c r="AT1208" s="252" t="s">
        <v>148</v>
      </c>
      <c r="AU1208" s="252" t="s">
        <v>146</v>
      </c>
      <c r="AV1208" s="13" t="s">
        <v>82</v>
      </c>
      <c r="AW1208" s="13" t="s">
        <v>37</v>
      </c>
      <c r="AX1208" s="13" t="s">
        <v>74</v>
      </c>
      <c r="AY1208" s="252" t="s">
        <v>139</v>
      </c>
    </row>
    <row r="1209" spans="2:51" s="11" customFormat="1" ht="13.5">
      <c r="B1209" s="205"/>
      <c r="C1209" s="206"/>
      <c r="D1209" s="227" t="s">
        <v>148</v>
      </c>
      <c r="E1209" s="228" t="s">
        <v>21</v>
      </c>
      <c r="F1209" s="229" t="s">
        <v>576</v>
      </c>
      <c r="G1209" s="206"/>
      <c r="H1209" s="230">
        <v>11</v>
      </c>
      <c r="I1209" s="211"/>
      <c r="J1209" s="206"/>
      <c r="K1209" s="206"/>
      <c r="L1209" s="212"/>
      <c r="M1209" s="213"/>
      <c r="N1209" s="214"/>
      <c r="O1209" s="214"/>
      <c r="P1209" s="214"/>
      <c r="Q1209" s="214"/>
      <c r="R1209" s="214"/>
      <c r="S1209" s="214"/>
      <c r="T1209" s="215"/>
      <c r="AT1209" s="216" t="s">
        <v>148</v>
      </c>
      <c r="AU1209" s="216" t="s">
        <v>146</v>
      </c>
      <c r="AV1209" s="11" t="s">
        <v>146</v>
      </c>
      <c r="AW1209" s="11" t="s">
        <v>37</v>
      </c>
      <c r="AX1209" s="11" t="s">
        <v>74</v>
      </c>
      <c r="AY1209" s="216" t="s">
        <v>139</v>
      </c>
    </row>
    <row r="1210" spans="2:51" s="11" customFormat="1" ht="13.5">
      <c r="B1210" s="205"/>
      <c r="C1210" s="206"/>
      <c r="D1210" s="227" t="s">
        <v>148</v>
      </c>
      <c r="E1210" s="228" t="s">
        <v>21</v>
      </c>
      <c r="F1210" s="229" t="s">
        <v>577</v>
      </c>
      <c r="G1210" s="206"/>
      <c r="H1210" s="230">
        <v>4.3</v>
      </c>
      <c r="I1210" s="211"/>
      <c r="J1210" s="206"/>
      <c r="K1210" s="206"/>
      <c r="L1210" s="212"/>
      <c r="M1210" s="213"/>
      <c r="N1210" s="214"/>
      <c r="O1210" s="214"/>
      <c r="P1210" s="214"/>
      <c r="Q1210" s="214"/>
      <c r="R1210" s="214"/>
      <c r="S1210" s="214"/>
      <c r="T1210" s="215"/>
      <c r="AT1210" s="216" t="s">
        <v>148</v>
      </c>
      <c r="AU1210" s="216" t="s">
        <v>146</v>
      </c>
      <c r="AV1210" s="11" t="s">
        <v>146</v>
      </c>
      <c r="AW1210" s="11" t="s">
        <v>37</v>
      </c>
      <c r="AX1210" s="11" t="s">
        <v>74</v>
      </c>
      <c r="AY1210" s="216" t="s">
        <v>139</v>
      </c>
    </row>
    <row r="1211" spans="2:51" s="11" customFormat="1" ht="13.5">
      <c r="B1211" s="205"/>
      <c r="C1211" s="206"/>
      <c r="D1211" s="227" t="s">
        <v>148</v>
      </c>
      <c r="E1211" s="228" t="s">
        <v>21</v>
      </c>
      <c r="F1211" s="229" t="s">
        <v>566</v>
      </c>
      <c r="G1211" s="206"/>
      <c r="H1211" s="230">
        <v>3.6</v>
      </c>
      <c r="I1211" s="211"/>
      <c r="J1211" s="206"/>
      <c r="K1211" s="206"/>
      <c r="L1211" s="212"/>
      <c r="M1211" s="213"/>
      <c r="N1211" s="214"/>
      <c r="O1211" s="214"/>
      <c r="P1211" s="214"/>
      <c r="Q1211" s="214"/>
      <c r="R1211" s="214"/>
      <c r="S1211" s="214"/>
      <c r="T1211" s="215"/>
      <c r="AT1211" s="216" t="s">
        <v>148</v>
      </c>
      <c r="AU1211" s="216" t="s">
        <v>146</v>
      </c>
      <c r="AV1211" s="11" t="s">
        <v>146</v>
      </c>
      <c r="AW1211" s="11" t="s">
        <v>37</v>
      </c>
      <c r="AX1211" s="11" t="s">
        <v>74</v>
      </c>
      <c r="AY1211" s="216" t="s">
        <v>139</v>
      </c>
    </row>
    <row r="1212" spans="2:51" s="11" customFormat="1" ht="13.5">
      <c r="B1212" s="205"/>
      <c r="C1212" s="206"/>
      <c r="D1212" s="227" t="s">
        <v>148</v>
      </c>
      <c r="E1212" s="228" t="s">
        <v>21</v>
      </c>
      <c r="F1212" s="229" t="s">
        <v>578</v>
      </c>
      <c r="G1212" s="206"/>
      <c r="H1212" s="230">
        <v>2.6</v>
      </c>
      <c r="I1212" s="211"/>
      <c r="J1212" s="206"/>
      <c r="K1212" s="206"/>
      <c r="L1212" s="212"/>
      <c r="M1212" s="213"/>
      <c r="N1212" s="214"/>
      <c r="O1212" s="214"/>
      <c r="P1212" s="214"/>
      <c r="Q1212" s="214"/>
      <c r="R1212" s="214"/>
      <c r="S1212" s="214"/>
      <c r="T1212" s="215"/>
      <c r="AT1212" s="216" t="s">
        <v>148</v>
      </c>
      <c r="AU1212" s="216" t="s">
        <v>146</v>
      </c>
      <c r="AV1212" s="11" t="s">
        <v>146</v>
      </c>
      <c r="AW1212" s="11" t="s">
        <v>37</v>
      </c>
      <c r="AX1212" s="11" t="s">
        <v>74</v>
      </c>
      <c r="AY1212" s="216" t="s">
        <v>139</v>
      </c>
    </row>
    <row r="1213" spans="2:51" s="11" customFormat="1" ht="13.5">
      <c r="B1213" s="205"/>
      <c r="C1213" s="206"/>
      <c r="D1213" s="227" t="s">
        <v>148</v>
      </c>
      <c r="E1213" s="228" t="s">
        <v>21</v>
      </c>
      <c r="F1213" s="229" t="s">
        <v>579</v>
      </c>
      <c r="G1213" s="206"/>
      <c r="H1213" s="230">
        <v>7.9</v>
      </c>
      <c r="I1213" s="211"/>
      <c r="J1213" s="206"/>
      <c r="K1213" s="206"/>
      <c r="L1213" s="212"/>
      <c r="M1213" s="213"/>
      <c r="N1213" s="214"/>
      <c r="O1213" s="214"/>
      <c r="P1213" s="214"/>
      <c r="Q1213" s="214"/>
      <c r="R1213" s="214"/>
      <c r="S1213" s="214"/>
      <c r="T1213" s="215"/>
      <c r="AT1213" s="216" t="s">
        <v>148</v>
      </c>
      <c r="AU1213" s="216" t="s">
        <v>146</v>
      </c>
      <c r="AV1213" s="11" t="s">
        <v>146</v>
      </c>
      <c r="AW1213" s="11" t="s">
        <v>37</v>
      </c>
      <c r="AX1213" s="11" t="s">
        <v>74</v>
      </c>
      <c r="AY1213" s="216" t="s">
        <v>139</v>
      </c>
    </row>
    <row r="1214" spans="2:51" s="11" customFormat="1" ht="13.5">
      <c r="B1214" s="205"/>
      <c r="C1214" s="206"/>
      <c r="D1214" s="227" t="s">
        <v>148</v>
      </c>
      <c r="E1214" s="228" t="s">
        <v>21</v>
      </c>
      <c r="F1214" s="229" t="s">
        <v>580</v>
      </c>
      <c r="G1214" s="206"/>
      <c r="H1214" s="230">
        <v>12.1</v>
      </c>
      <c r="I1214" s="211"/>
      <c r="J1214" s="206"/>
      <c r="K1214" s="206"/>
      <c r="L1214" s="212"/>
      <c r="M1214" s="213"/>
      <c r="N1214" s="214"/>
      <c r="O1214" s="214"/>
      <c r="P1214" s="214"/>
      <c r="Q1214" s="214"/>
      <c r="R1214" s="214"/>
      <c r="S1214" s="214"/>
      <c r="T1214" s="215"/>
      <c r="AT1214" s="216" t="s">
        <v>148</v>
      </c>
      <c r="AU1214" s="216" t="s">
        <v>146</v>
      </c>
      <c r="AV1214" s="11" t="s">
        <v>146</v>
      </c>
      <c r="AW1214" s="11" t="s">
        <v>37</v>
      </c>
      <c r="AX1214" s="11" t="s">
        <v>74</v>
      </c>
      <c r="AY1214" s="216" t="s">
        <v>139</v>
      </c>
    </row>
    <row r="1215" spans="2:51" s="11" customFormat="1" ht="13.5">
      <c r="B1215" s="205"/>
      <c r="C1215" s="206"/>
      <c r="D1215" s="227" t="s">
        <v>148</v>
      </c>
      <c r="E1215" s="228" t="s">
        <v>21</v>
      </c>
      <c r="F1215" s="229" t="s">
        <v>581</v>
      </c>
      <c r="G1215" s="206"/>
      <c r="H1215" s="230">
        <v>12.2</v>
      </c>
      <c r="I1215" s="211"/>
      <c r="J1215" s="206"/>
      <c r="K1215" s="206"/>
      <c r="L1215" s="212"/>
      <c r="M1215" s="213"/>
      <c r="N1215" s="214"/>
      <c r="O1215" s="214"/>
      <c r="P1215" s="214"/>
      <c r="Q1215" s="214"/>
      <c r="R1215" s="214"/>
      <c r="S1215" s="214"/>
      <c r="T1215" s="215"/>
      <c r="AT1215" s="216" t="s">
        <v>148</v>
      </c>
      <c r="AU1215" s="216" t="s">
        <v>146</v>
      </c>
      <c r="AV1215" s="11" t="s">
        <v>146</v>
      </c>
      <c r="AW1215" s="11" t="s">
        <v>37</v>
      </c>
      <c r="AX1215" s="11" t="s">
        <v>74</v>
      </c>
      <c r="AY1215" s="216" t="s">
        <v>139</v>
      </c>
    </row>
    <row r="1216" spans="2:51" s="11" customFormat="1" ht="13.5">
      <c r="B1216" s="205"/>
      <c r="C1216" s="206"/>
      <c r="D1216" s="227" t="s">
        <v>148</v>
      </c>
      <c r="E1216" s="228" t="s">
        <v>21</v>
      </c>
      <c r="F1216" s="229" t="s">
        <v>582</v>
      </c>
      <c r="G1216" s="206"/>
      <c r="H1216" s="230">
        <v>4.0999999999999996</v>
      </c>
      <c r="I1216" s="211"/>
      <c r="J1216" s="206"/>
      <c r="K1216" s="206"/>
      <c r="L1216" s="212"/>
      <c r="M1216" s="213"/>
      <c r="N1216" s="214"/>
      <c r="O1216" s="214"/>
      <c r="P1216" s="214"/>
      <c r="Q1216" s="214"/>
      <c r="R1216" s="214"/>
      <c r="S1216" s="214"/>
      <c r="T1216" s="215"/>
      <c r="AT1216" s="216" t="s">
        <v>148</v>
      </c>
      <c r="AU1216" s="216" t="s">
        <v>146</v>
      </c>
      <c r="AV1216" s="11" t="s">
        <v>146</v>
      </c>
      <c r="AW1216" s="11" t="s">
        <v>37</v>
      </c>
      <c r="AX1216" s="11" t="s">
        <v>74</v>
      </c>
      <c r="AY1216" s="216" t="s">
        <v>139</v>
      </c>
    </row>
    <row r="1217" spans="2:65" s="11" customFormat="1" ht="13.5">
      <c r="B1217" s="205"/>
      <c r="C1217" s="206"/>
      <c r="D1217" s="227" t="s">
        <v>148</v>
      </c>
      <c r="E1217" s="228" t="s">
        <v>21</v>
      </c>
      <c r="F1217" s="229" t="s">
        <v>583</v>
      </c>
      <c r="G1217" s="206"/>
      <c r="H1217" s="230">
        <v>2.4</v>
      </c>
      <c r="I1217" s="211"/>
      <c r="J1217" s="206"/>
      <c r="K1217" s="206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148</v>
      </c>
      <c r="AU1217" s="216" t="s">
        <v>146</v>
      </c>
      <c r="AV1217" s="11" t="s">
        <v>146</v>
      </c>
      <c r="AW1217" s="11" t="s">
        <v>37</v>
      </c>
      <c r="AX1217" s="11" t="s">
        <v>74</v>
      </c>
      <c r="AY1217" s="216" t="s">
        <v>139</v>
      </c>
    </row>
    <row r="1218" spans="2:65" s="14" customFormat="1" ht="13.5">
      <c r="B1218" s="253"/>
      <c r="C1218" s="254"/>
      <c r="D1218" s="227" t="s">
        <v>148</v>
      </c>
      <c r="E1218" s="255" t="s">
        <v>21</v>
      </c>
      <c r="F1218" s="256" t="s">
        <v>251</v>
      </c>
      <c r="G1218" s="254"/>
      <c r="H1218" s="257">
        <v>60.2</v>
      </c>
      <c r="I1218" s="258"/>
      <c r="J1218" s="254"/>
      <c r="K1218" s="254"/>
      <c r="L1218" s="259"/>
      <c r="M1218" s="260"/>
      <c r="N1218" s="261"/>
      <c r="O1218" s="261"/>
      <c r="P1218" s="261"/>
      <c r="Q1218" s="261"/>
      <c r="R1218" s="261"/>
      <c r="S1218" s="261"/>
      <c r="T1218" s="262"/>
      <c r="AT1218" s="263" t="s">
        <v>148</v>
      </c>
      <c r="AU1218" s="263" t="s">
        <v>146</v>
      </c>
      <c r="AV1218" s="14" t="s">
        <v>155</v>
      </c>
      <c r="AW1218" s="14" t="s">
        <v>37</v>
      </c>
      <c r="AX1218" s="14" t="s">
        <v>74</v>
      </c>
      <c r="AY1218" s="263" t="s">
        <v>139</v>
      </c>
    </row>
    <row r="1219" spans="2:65" s="13" customFormat="1" ht="13.5">
      <c r="B1219" s="242"/>
      <c r="C1219" s="243"/>
      <c r="D1219" s="227" t="s">
        <v>148</v>
      </c>
      <c r="E1219" s="244" t="s">
        <v>21</v>
      </c>
      <c r="F1219" s="245" t="s">
        <v>1153</v>
      </c>
      <c r="G1219" s="243"/>
      <c r="H1219" s="246" t="s">
        <v>21</v>
      </c>
      <c r="I1219" s="247"/>
      <c r="J1219" s="243"/>
      <c r="K1219" s="243"/>
      <c r="L1219" s="248"/>
      <c r="M1219" s="249"/>
      <c r="N1219" s="250"/>
      <c r="O1219" s="250"/>
      <c r="P1219" s="250"/>
      <c r="Q1219" s="250"/>
      <c r="R1219" s="250"/>
      <c r="S1219" s="250"/>
      <c r="T1219" s="251"/>
      <c r="AT1219" s="252" t="s">
        <v>148</v>
      </c>
      <c r="AU1219" s="252" t="s">
        <v>146</v>
      </c>
      <c r="AV1219" s="13" t="s">
        <v>82</v>
      </c>
      <c r="AW1219" s="13" t="s">
        <v>37</v>
      </c>
      <c r="AX1219" s="13" t="s">
        <v>74</v>
      </c>
      <c r="AY1219" s="252" t="s">
        <v>139</v>
      </c>
    </row>
    <row r="1220" spans="2:65" s="11" customFormat="1" ht="13.5">
      <c r="B1220" s="205"/>
      <c r="C1220" s="206"/>
      <c r="D1220" s="227" t="s">
        <v>148</v>
      </c>
      <c r="E1220" s="228" t="s">
        <v>21</v>
      </c>
      <c r="F1220" s="229" t="s">
        <v>1154</v>
      </c>
      <c r="G1220" s="206"/>
      <c r="H1220" s="230">
        <v>49.4</v>
      </c>
      <c r="I1220" s="211"/>
      <c r="J1220" s="206"/>
      <c r="K1220" s="206"/>
      <c r="L1220" s="212"/>
      <c r="M1220" s="213"/>
      <c r="N1220" s="214"/>
      <c r="O1220" s="214"/>
      <c r="P1220" s="214"/>
      <c r="Q1220" s="214"/>
      <c r="R1220" s="214"/>
      <c r="S1220" s="214"/>
      <c r="T1220" s="215"/>
      <c r="AT1220" s="216" t="s">
        <v>148</v>
      </c>
      <c r="AU1220" s="216" t="s">
        <v>146</v>
      </c>
      <c r="AV1220" s="11" t="s">
        <v>146</v>
      </c>
      <c r="AW1220" s="11" t="s">
        <v>37</v>
      </c>
      <c r="AX1220" s="11" t="s">
        <v>74</v>
      </c>
      <c r="AY1220" s="216" t="s">
        <v>139</v>
      </c>
    </row>
    <row r="1221" spans="2:65" s="14" customFormat="1" ht="13.5">
      <c r="B1221" s="253"/>
      <c r="C1221" s="254"/>
      <c r="D1221" s="227" t="s">
        <v>148</v>
      </c>
      <c r="E1221" s="255" t="s">
        <v>21</v>
      </c>
      <c r="F1221" s="256" t="s">
        <v>251</v>
      </c>
      <c r="G1221" s="254"/>
      <c r="H1221" s="257">
        <v>49.4</v>
      </c>
      <c r="I1221" s="258"/>
      <c r="J1221" s="254"/>
      <c r="K1221" s="254"/>
      <c r="L1221" s="259"/>
      <c r="M1221" s="260"/>
      <c r="N1221" s="261"/>
      <c r="O1221" s="261"/>
      <c r="P1221" s="261"/>
      <c r="Q1221" s="261"/>
      <c r="R1221" s="261"/>
      <c r="S1221" s="261"/>
      <c r="T1221" s="262"/>
      <c r="AT1221" s="263" t="s">
        <v>148</v>
      </c>
      <c r="AU1221" s="263" t="s">
        <v>146</v>
      </c>
      <c r="AV1221" s="14" t="s">
        <v>155</v>
      </c>
      <c r="AW1221" s="14" t="s">
        <v>37</v>
      </c>
      <c r="AX1221" s="14" t="s">
        <v>74</v>
      </c>
      <c r="AY1221" s="263" t="s">
        <v>139</v>
      </c>
    </row>
    <row r="1222" spans="2:65" s="12" customFormat="1" ht="13.5">
      <c r="B1222" s="231"/>
      <c r="C1222" s="232"/>
      <c r="D1222" s="207" t="s">
        <v>148</v>
      </c>
      <c r="E1222" s="233" t="s">
        <v>21</v>
      </c>
      <c r="F1222" s="234" t="s">
        <v>224</v>
      </c>
      <c r="G1222" s="232"/>
      <c r="H1222" s="235">
        <v>282.5</v>
      </c>
      <c r="I1222" s="236"/>
      <c r="J1222" s="232"/>
      <c r="K1222" s="232"/>
      <c r="L1222" s="237"/>
      <c r="M1222" s="238"/>
      <c r="N1222" s="239"/>
      <c r="O1222" s="239"/>
      <c r="P1222" s="239"/>
      <c r="Q1222" s="239"/>
      <c r="R1222" s="239"/>
      <c r="S1222" s="239"/>
      <c r="T1222" s="240"/>
      <c r="AT1222" s="241" t="s">
        <v>148</v>
      </c>
      <c r="AU1222" s="241" t="s">
        <v>146</v>
      </c>
      <c r="AV1222" s="12" t="s">
        <v>145</v>
      </c>
      <c r="AW1222" s="12" t="s">
        <v>37</v>
      </c>
      <c r="AX1222" s="12" t="s">
        <v>82</v>
      </c>
      <c r="AY1222" s="241" t="s">
        <v>139</v>
      </c>
    </row>
    <row r="1223" spans="2:65" s="1" customFormat="1" ht="22.5" customHeight="1">
      <c r="B1223" s="41"/>
      <c r="C1223" s="217" t="s">
        <v>1155</v>
      </c>
      <c r="D1223" s="217" t="s">
        <v>180</v>
      </c>
      <c r="E1223" s="218" t="s">
        <v>1156</v>
      </c>
      <c r="F1223" s="219" t="s">
        <v>1157</v>
      </c>
      <c r="G1223" s="220" t="s">
        <v>192</v>
      </c>
      <c r="H1223" s="221">
        <v>282.5</v>
      </c>
      <c r="I1223" s="222"/>
      <c r="J1223" s="223">
        <f>ROUND(I1223*H1223,2)</f>
        <v>0</v>
      </c>
      <c r="K1223" s="219" t="s">
        <v>21</v>
      </c>
      <c r="L1223" s="224"/>
      <c r="M1223" s="225" t="s">
        <v>21</v>
      </c>
      <c r="N1223" s="226" t="s">
        <v>46</v>
      </c>
      <c r="O1223" s="42"/>
      <c r="P1223" s="202">
        <f>O1223*H1223</f>
        <v>0</v>
      </c>
      <c r="Q1223" s="202">
        <v>3.0000000000000001E-3</v>
      </c>
      <c r="R1223" s="202">
        <f>Q1223*H1223</f>
        <v>0.84750000000000003</v>
      </c>
      <c r="S1223" s="202">
        <v>0</v>
      </c>
      <c r="T1223" s="203">
        <f>S1223*H1223</f>
        <v>0</v>
      </c>
      <c r="AR1223" s="24" t="s">
        <v>411</v>
      </c>
      <c r="AT1223" s="24" t="s">
        <v>180</v>
      </c>
      <c r="AU1223" s="24" t="s">
        <v>146</v>
      </c>
      <c r="AY1223" s="24" t="s">
        <v>139</v>
      </c>
      <c r="BE1223" s="204">
        <f>IF(N1223="základní",J1223,0)</f>
        <v>0</v>
      </c>
      <c r="BF1223" s="204">
        <f>IF(N1223="snížená",J1223,0)</f>
        <v>0</v>
      </c>
      <c r="BG1223" s="204">
        <f>IF(N1223="zákl. přenesená",J1223,0)</f>
        <v>0</v>
      </c>
      <c r="BH1223" s="204">
        <f>IF(N1223="sníž. přenesená",J1223,0)</f>
        <v>0</v>
      </c>
      <c r="BI1223" s="204">
        <f>IF(N1223="nulová",J1223,0)</f>
        <v>0</v>
      </c>
      <c r="BJ1223" s="24" t="s">
        <v>146</v>
      </c>
      <c r="BK1223" s="204">
        <f>ROUND(I1223*H1223,2)</f>
        <v>0</v>
      </c>
      <c r="BL1223" s="24" t="s">
        <v>228</v>
      </c>
      <c r="BM1223" s="24" t="s">
        <v>1158</v>
      </c>
    </row>
    <row r="1224" spans="2:65" s="1" customFormat="1" ht="22.5" customHeight="1">
      <c r="B1224" s="41"/>
      <c r="C1224" s="217" t="s">
        <v>1159</v>
      </c>
      <c r="D1224" s="217" t="s">
        <v>180</v>
      </c>
      <c r="E1224" s="218" t="s">
        <v>1160</v>
      </c>
      <c r="F1224" s="219" t="s">
        <v>1161</v>
      </c>
      <c r="G1224" s="220" t="s">
        <v>144</v>
      </c>
      <c r="H1224" s="221">
        <v>160.792</v>
      </c>
      <c r="I1224" s="222"/>
      <c r="J1224" s="223">
        <f>ROUND(I1224*H1224,2)</f>
        <v>0</v>
      </c>
      <c r="K1224" s="219" t="s">
        <v>21</v>
      </c>
      <c r="L1224" s="224"/>
      <c r="M1224" s="225" t="s">
        <v>21</v>
      </c>
      <c r="N1224" s="226" t="s">
        <v>46</v>
      </c>
      <c r="O1224" s="42"/>
      <c r="P1224" s="202">
        <f>O1224*H1224</f>
        <v>0</v>
      </c>
      <c r="Q1224" s="202">
        <v>1E-4</v>
      </c>
      <c r="R1224" s="202">
        <f>Q1224*H1224</f>
        <v>1.6079200000000002E-2</v>
      </c>
      <c r="S1224" s="202">
        <v>0</v>
      </c>
      <c r="T1224" s="203">
        <f>S1224*H1224</f>
        <v>0</v>
      </c>
      <c r="AR1224" s="24" t="s">
        <v>411</v>
      </c>
      <c r="AT1224" s="24" t="s">
        <v>180</v>
      </c>
      <c r="AU1224" s="24" t="s">
        <v>146</v>
      </c>
      <c r="AY1224" s="24" t="s">
        <v>139</v>
      </c>
      <c r="BE1224" s="204">
        <f>IF(N1224="základní",J1224,0)</f>
        <v>0</v>
      </c>
      <c r="BF1224" s="204">
        <f>IF(N1224="snížená",J1224,0)</f>
        <v>0</v>
      </c>
      <c r="BG1224" s="204">
        <f>IF(N1224="zákl. přenesená",J1224,0)</f>
        <v>0</v>
      </c>
      <c r="BH1224" s="204">
        <f>IF(N1224="sníž. přenesená",J1224,0)</f>
        <v>0</v>
      </c>
      <c r="BI1224" s="204">
        <f>IF(N1224="nulová",J1224,0)</f>
        <v>0</v>
      </c>
      <c r="BJ1224" s="24" t="s">
        <v>146</v>
      </c>
      <c r="BK1224" s="204">
        <f>ROUND(I1224*H1224,2)</f>
        <v>0</v>
      </c>
      <c r="BL1224" s="24" t="s">
        <v>228</v>
      </c>
      <c r="BM1224" s="24" t="s">
        <v>1162</v>
      </c>
    </row>
    <row r="1225" spans="2:65" s="10" customFormat="1" ht="37.35" customHeight="1">
      <c r="B1225" s="176"/>
      <c r="C1225" s="177"/>
      <c r="D1225" s="178" t="s">
        <v>73</v>
      </c>
      <c r="E1225" s="179" t="s">
        <v>1163</v>
      </c>
      <c r="F1225" s="179" t="s">
        <v>1164</v>
      </c>
      <c r="G1225" s="177"/>
      <c r="H1225" s="177"/>
      <c r="I1225" s="180"/>
      <c r="J1225" s="181">
        <f>BK1225</f>
        <v>0</v>
      </c>
      <c r="K1225" s="177"/>
      <c r="L1225" s="182"/>
      <c r="M1225" s="183"/>
      <c r="N1225" s="184"/>
      <c r="O1225" s="184"/>
      <c r="P1225" s="185">
        <f>P1226+P1230+P1237+P1239</f>
        <v>0</v>
      </c>
      <c r="Q1225" s="184"/>
      <c r="R1225" s="185">
        <f>R1226+R1230+R1237+R1239</f>
        <v>0</v>
      </c>
      <c r="S1225" s="184"/>
      <c r="T1225" s="186">
        <f>T1226+T1230+T1237+T1239</f>
        <v>0</v>
      </c>
      <c r="AR1225" s="187" t="s">
        <v>162</v>
      </c>
      <c r="AT1225" s="188" t="s">
        <v>73</v>
      </c>
      <c r="AU1225" s="188" t="s">
        <v>74</v>
      </c>
      <c r="AY1225" s="187" t="s">
        <v>139</v>
      </c>
      <c r="BK1225" s="189">
        <f>BK1226+BK1230+BK1237+BK1239</f>
        <v>0</v>
      </c>
    </row>
    <row r="1226" spans="2:65" s="10" customFormat="1" ht="19.899999999999999" customHeight="1">
      <c r="B1226" s="176"/>
      <c r="C1226" s="177"/>
      <c r="D1226" s="190" t="s">
        <v>73</v>
      </c>
      <c r="E1226" s="191" t="s">
        <v>1165</v>
      </c>
      <c r="F1226" s="191" t="s">
        <v>1166</v>
      </c>
      <c r="G1226" s="177"/>
      <c r="H1226" s="177"/>
      <c r="I1226" s="180"/>
      <c r="J1226" s="192">
        <f>BK1226</f>
        <v>0</v>
      </c>
      <c r="K1226" s="177"/>
      <c r="L1226" s="182"/>
      <c r="M1226" s="183"/>
      <c r="N1226" s="184"/>
      <c r="O1226" s="184"/>
      <c r="P1226" s="185">
        <f>SUM(P1227:P1229)</f>
        <v>0</v>
      </c>
      <c r="Q1226" s="184"/>
      <c r="R1226" s="185">
        <f>SUM(R1227:R1229)</f>
        <v>0</v>
      </c>
      <c r="S1226" s="184"/>
      <c r="T1226" s="186">
        <f>SUM(T1227:T1229)</f>
        <v>0</v>
      </c>
      <c r="AR1226" s="187" t="s">
        <v>162</v>
      </c>
      <c r="AT1226" s="188" t="s">
        <v>73</v>
      </c>
      <c r="AU1226" s="188" t="s">
        <v>82</v>
      </c>
      <c r="AY1226" s="187" t="s">
        <v>139</v>
      </c>
      <c r="BK1226" s="189">
        <f>SUM(BK1227:BK1229)</f>
        <v>0</v>
      </c>
    </row>
    <row r="1227" spans="2:65" s="1" customFormat="1" ht="22.5" customHeight="1">
      <c r="B1227" s="41"/>
      <c r="C1227" s="193" t="s">
        <v>1167</v>
      </c>
      <c r="D1227" s="193" t="s">
        <v>141</v>
      </c>
      <c r="E1227" s="194" t="s">
        <v>1168</v>
      </c>
      <c r="F1227" s="195" t="s">
        <v>1169</v>
      </c>
      <c r="G1227" s="196" t="s">
        <v>643</v>
      </c>
      <c r="H1227" s="197">
        <v>1</v>
      </c>
      <c r="I1227" s="198"/>
      <c r="J1227" s="199">
        <f>ROUND(I1227*H1227,2)</f>
        <v>0</v>
      </c>
      <c r="K1227" s="195" t="s">
        <v>21</v>
      </c>
      <c r="L1227" s="61"/>
      <c r="M1227" s="200" t="s">
        <v>21</v>
      </c>
      <c r="N1227" s="201" t="s">
        <v>46</v>
      </c>
      <c r="O1227" s="42"/>
      <c r="P1227" s="202">
        <f>O1227*H1227</f>
        <v>0</v>
      </c>
      <c r="Q1227" s="202">
        <v>0</v>
      </c>
      <c r="R1227" s="202">
        <f>Q1227*H1227</f>
        <v>0</v>
      </c>
      <c r="S1227" s="202">
        <v>0</v>
      </c>
      <c r="T1227" s="203">
        <f>S1227*H1227</f>
        <v>0</v>
      </c>
      <c r="AR1227" s="24" t="s">
        <v>1170</v>
      </c>
      <c r="AT1227" s="24" t="s">
        <v>141</v>
      </c>
      <c r="AU1227" s="24" t="s">
        <v>146</v>
      </c>
      <c r="AY1227" s="24" t="s">
        <v>139</v>
      </c>
      <c r="BE1227" s="204">
        <f>IF(N1227="základní",J1227,0)</f>
        <v>0</v>
      </c>
      <c r="BF1227" s="204">
        <f>IF(N1227="snížená",J1227,0)</f>
        <v>0</v>
      </c>
      <c r="BG1227" s="204">
        <f>IF(N1227="zákl. přenesená",J1227,0)</f>
        <v>0</v>
      </c>
      <c r="BH1227" s="204">
        <f>IF(N1227="sníž. přenesená",J1227,0)</f>
        <v>0</v>
      </c>
      <c r="BI1227" s="204">
        <f>IF(N1227="nulová",J1227,0)</f>
        <v>0</v>
      </c>
      <c r="BJ1227" s="24" t="s">
        <v>146</v>
      </c>
      <c r="BK1227" s="204">
        <f>ROUND(I1227*H1227,2)</f>
        <v>0</v>
      </c>
      <c r="BL1227" s="24" t="s">
        <v>1170</v>
      </c>
      <c r="BM1227" s="24" t="s">
        <v>1171</v>
      </c>
    </row>
    <row r="1228" spans="2:65" s="1" customFormat="1" ht="22.5" customHeight="1">
      <c r="B1228" s="41"/>
      <c r="C1228" s="193" t="s">
        <v>1172</v>
      </c>
      <c r="D1228" s="193" t="s">
        <v>141</v>
      </c>
      <c r="E1228" s="194" t="s">
        <v>1173</v>
      </c>
      <c r="F1228" s="195" t="s">
        <v>1174</v>
      </c>
      <c r="G1228" s="196" t="s">
        <v>643</v>
      </c>
      <c r="H1228" s="197">
        <v>1</v>
      </c>
      <c r="I1228" s="198"/>
      <c r="J1228" s="199">
        <f>ROUND(I1228*H1228,2)</f>
        <v>0</v>
      </c>
      <c r="K1228" s="195" t="s">
        <v>21</v>
      </c>
      <c r="L1228" s="61"/>
      <c r="M1228" s="200" t="s">
        <v>21</v>
      </c>
      <c r="N1228" s="201" t="s">
        <v>46</v>
      </c>
      <c r="O1228" s="42"/>
      <c r="P1228" s="202">
        <f>O1228*H1228</f>
        <v>0</v>
      </c>
      <c r="Q1228" s="202">
        <v>0</v>
      </c>
      <c r="R1228" s="202">
        <f>Q1228*H1228</f>
        <v>0</v>
      </c>
      <c r="S1228" s="202">
        <v>0</v>
      </c>
      <c r="T1228" s="203">
        <f>S1228*H1228</f>
        <v>0</v>
      </c>
      <c r="AR1228" s="24" t="s">
        <v>1170</v>
      </c>
      <c r="AT1228" s="24" t="s">
        <v>141</v>
      </c>
      <c r="AU1228" s="24" t="s">
        <v>146</v>
      </c>
      <c r="AY1228" s="24" t="s">
        <v>139</v>
      </c>
      <c r="BE1228" s="204">
        <f>IF(N1228="základní",J1228,0)</f>
        <v>0</v>
      </c>
      <c r="BF1228" s="204">
        <f>IF(N1228="snížená",J1228,0)</f>
        <v>0</v>
      </c>
      <c r="BG1228" s="204">
        <f>IF(N1228="zákl. přenesená",J1228,0)</f>
        <v>0</v>
      </c>
      <c r="BH1228" s="204">
        <f>IF(N1228="sníž. přenesená",J1228,0)</f>
        <v>0</v>
      </c>
      <c r="BI1228" s="204">
        <f>IF(N1228="nulová",J1228,0)</f>
        <v>0</v>
      </c>
      <c r="BJ1228" s="24" t="s">
        <v>146</v>
      </c>
      <c r="BK1228" s="204">
        <f>ROUND(I1228*H1228,2)</f>
        <v>0</v>
      </c>
      <c r="BL1228" s="24" t="s">
        <v>1170</v>
      </c>
      <c r="BM1228" s="24" t="s">
        <v>1175</v>
      </c>
    </row>
    <row r="1229" spans="2:65" s="1" customFormat="1" ht="22.5" customHeight="1">
      <c r="B1229" s="41"/>
      <c r="C1229" s="193" t="s">
        <v>1176</v>
      </c>
      <c r="D1229" s="193" t="s">
        <v>141</v>
      </c>
      <c r="E1229" s="194" t="s">
        <v>1177</v>
      </c>
      <c r="F1229" s="195" t="s">
        <v>1178</v>
      </c>
      <c r="G1229" s="196" t="s">
        <v>643</v>
      </c>
      <c r="H1229" s="197">
        <v>1</v>
      </c>
      <c r="I1229" s="198"/>
      <c r="J1229" s="199">
        <f>ROUND(I1229*H1229,2)</f>
        <v>0</v>
      </c>
      <c r="K1229" s="195" t="s">
        <v>21</v>
      </c>
      <c r="L1229" s="61"/>
      <c r="M1229" s="200" t="s">
        <v>21</v>
      </c>
      <c r="N1229" s="201" t="s">
        <v>46</v>
      </c>
      <c r="O1229" s="42"/>
      <c r="P1229" s="202">
        <f>O1229*H1229</f>
        <v>0</v>
      </c>
      <c r="Q1229" s="202">
        <v>0</v>
      </c>
      <c r="R1229" s="202">
        <f>Q1229*H1229</f>
        <v>0</v>
      </c>
      <c r="S1229" s="202">
        <v>0</v>
      </c>
      <c r="T1229" s="203">
        <f>S1229*H1229</f>
        <v>0</v>
      </c>
      <c r="AR1229" s="24" t="s">
        <v>1170</v>
      </c>
      <c r="AT1229" s="24" t="s">
        <v>141</v>
      </c>
      <c r="AU1229" s="24" t="s">
        <v>146</v>
      </c>
      <c r="AY1229" s="24" t="s">
        <v>139</v>
      </c>
      <c r="BE1229" s="204">
        <f>IF(N1229="základní",J1229,0)</f>
        <v>0</v>
      </c>
      <c r="BF1229" s="204">
        <f>IF(N1229="snížená",J1229,0)</f>
        <v>0</v>
      </c>
      <c r="BG1229" s="204">
        <f>IF(N1229="zákl. přenesená",J1229,0)</f>
        <v>0</v>
      </c>
      <c r="BH1229" s="204">
        <f>IF(N1229="sníž. přenesená",J1229,0)</f>
        <v>0</v>
      </c>
      <c r="BI1229" s="204">
        <f>IF(N1229="nulová",J1229,0)</f>
        <v>0</v>
      </c>
      <c r="BJ1229" s="24" t="s">
        <v>146</v>
      </c>
      <c r="BK1229" s="204">
        <f>ROUND(I1229*H1229,2)</f>
        <v>0</v>
      </c>
      <c r="BL1229" s="24" t="s">
        <v>1170</v>
      </c>
      <c r="BM1229" s="24" t="s">
        <v>1179</v>
      </c>
    </row>
    <row r="1230" spans="2:65" s="10" customFormat="1" ht="29.85" customHeight="1">
      <c r="B1230" s="176"/>
      <c r="C1230" s="177"/>
      <c r="D1230" s="190" t="s">
        <v>73</v>
      </c>
      <c r="E1230" s="191" t="s">
        <v>1180</v>
      </c>
      <c r="F1230" s="191" t="s">
        <v>1181</v>
      </c>
      <c r="G1230" s="177"/>
      <c r="H1230" s="177"/>
      <c r="I1230" s="180"/>
      <c r="J1230" s="192">
        <f>BK1230</f>
        <v>0</v>
      </c>
      <c r="K1230" s="177"/>
      <c r="L1230" s="182"/>
      <c r="M1230" s="183"/>
      <c r="N1230" s="184"/>
      <c r="O1230" s="184"/>
      <c r="P1230" s="185">
        <f>SUM(P1231:P1236)</f>
        <v>0</v>
      </c>
      <c r="Q1230" s="184"/>
      <c r="R1230" s="185">
        <f>SUM(R1231:R1236)</f>
        <v>0</v>
      </c>
      <c r="S1230" s="184"/>
      <c r="T1230" s="186">
        <f>SUM(T1231:T1236)</f>
        <v>0</v>
      </c>
      <c r="AR1230" s="187" t="s">
        <v>162</v>
      </c>
      <c r="AT1230" s="188" t="s">
        <v>73</v>
      </c>
      <c r="AU1230" s="188" t="s">
        <v>82</v>
      </c>
      <c r="AY1230" s="187" t="s">
        <v>139</v>
      </c>
      <c r="BK1230" s="189">
        <f>SUM(BK1231:BK1236)</f>
        <v>0</v>
      </c>
    </row>
    <row r="1231" spans="2:65" s="1" customFormat="1" ht="22.5" customHeight="1">
      <c r="B1231" s="41"/>
      <c r="C1231" s="193" t="s">
        <v>1182</v>
      </c>
      <c r="D1231" s="193" t="s">
        <v>141</v>
      </c>
      <c r="E1231" s="194" t="s">
        <v>1183</v>
      </c>
      <c r="F1231" s="195" t="s">
        <v>1184</v>
      </c>
      <c r="G1231" s="196" t="s">
        <v>643</v>
      </c>
      <c r="H1231" s="197">
        <v>1</v>
      </c>
      <c r="I1231" s="198"/>
      <c r="J1231" s="199">
        <f t="shared" ref="J1231:J1236" si="40">ROUND(I1231*H1231,2)</f>
        <v>0</v>
      </c>
      <c r="K1231" s="195" t="s">
        <v>21</v>
      </c>
      <c r="L1231" s="61"/>
      <c r="M1231" s="200" t="s">
        <v>21</v>
      </c>
      <c r="N1231" s="201" t="s">
        <v>46</v>
      </c>
      <c r="O1231" s="42"/>
      <c r="P1231" s="202">
        <f t="shared" ref="P1231:P1236" si="41">O1231*H1231</f>
        <v>0</v>
      </c>
      <c r="Q1231" s="202">
        <v>0</v>
      </c>
      <c r="R1231" s="202">
        <f t="shared" ref="R1231:R1236" si="42">Q1231*H1231</f>
        <v>0</v>
      </c>
      <c r="S1231" s="202">
        <v>0</v>
      </c>
      <c r="T1231" s="203">
        <f t="shared" ref="T1231:T1236" si="43">S1231*H1231</f>
        <v>0</v>
      </c>
      <c r="AR1231" s="24" t="s">
        <v>1170</v>
      </c>
      <c r="AT1231" s="24" t="s">
        <v>141</v>
      </c>
      <c r="AU1231" s="24" t="s">
        <v>146</v>
      </c>
      <c r="AY1231" s="24" t="s">
        <v>139</v>
      </c>
      <c r="BE1231" s="204">
        <f t="shared" ref="BE1231:BE1236" si="44">IF(N1231="základní",J1231,0)</f>
        <v>0</v>
      </c>
      <c r="BF1231" s="204">
        <f t="shared" ref="BF1231:BF1236" si="45">IF(N1231="snížená",J1231,0)</f>
        <v>0</v>
      </c>
      <c r="BG1231" s="204">
        <f t="shared" ref="BG1231:BG1236" si="46">IF(N1231="zákl. přenesená",J1231,0)</f>
        <v>0</v>
      </c>
      <c r="BH1231" s="204">
        <f t="shared" ref="BH1231:BH1236" si="47">IF(N1231="sníž. přenesená",J1231,0)</f>
        <v>0</v>
      </c>
      <c r="BI1231" s="204">
        <f t="shared" ref="BI1231:BI1236" si="48">IF(N1231="nulová",J1231,0)</f>
        <v>0</v>
      </c>
      <c r="BJ1231" s="24" t="s">
        <v>146</v>
      </c>
      <c r="BK1231" s="204">
        <f t="shared" ref="BK1231:BK1236" si="49">ROUND(I1231*H1231,2)</f>
        <v>0</v>
      </c>
      <c r="BL1231" s="24" t="s">
        <v>1170</v>
      </c>
      <c r="BM1231" s="24" t="s">
        <v>1185</v>
      </c>
    </row>
    <row r="1232" spans="2:65" s="1" customFormat="1" ht="22.5" customHeight="1">
      <c r="B1232" s="41"/>
      <c r="C1232" s="193" t="s">
        <v>1186</v>
      </c>
      <c r="D1232" s="193" t="s">
        <v>141</v>
      </c>
      <c r="E1232" s="194" t="s">
        <v>1187</v>
      </c>
      <c r="F1232" s="195" t="s">
        <v>1188</v>
      </c>
      <c r="G1232" s="196" t="s">
        <v>643</v>
      </c>
      <c r="H1232" s="197">
        <v>1</v>
      </c>
      <c r="I1232" s="198"/>
      <c r="J1232" s="199">
        <f t="shared" si="40"/>
        <v>0</v>
      </c>
      <c r="K1232" s="195" t="s">
        <v>21</v>
      </c>
      <c r="L1232" s="61"/>
      <c r="M1232" s="200" t="s">
        <v>21</v>
      </c>
      <c r="N1232" s="201" t="s">
        <v>46</v>
      </c>
      <c r="O1232" s="42"/>
      <c r="P1232" s="202">
        <f t="shared" si="41"/>
        <v>0</v>
      </c>
      <c r="Q1232" s="202">
        <v>0</v>
      </c>
      <c r="R1232" s="202">
        <f t="shared" si="42"/>
        <v>0</v>
      </c>
      <c r="S1232" s="202">
        <v>0</v>
      </c>
      <c r="T1232" s="203">
        <f t="shared" si="43"/>
        <v>0</v>
      </c>
      <c r="AR1232" s="24" t="s">
        <v>1170</v>
      </c>
      <c r="AT1232" s="24" t="s">
        <v>141</v>
      </c>
      <c r="AU1232" s="24" t="s">
        <v>146</v>
      </c>
      <c r="AY1232" s="24" t="s">
        <v>139</v>
      </c>
      <c r="BE1232" s="204">
        <f t="shared" si="44"/>
        <v>0</v>
      </c>
      <c r="BF1232" s="204">
        <f t="shared" si="45"/>
        <v>0</v>
      </c>
      <c r="BG1232" s="204">
        <f t="shared" si="46"/>
        <v>0</v>
      </c>
      <c r="BH1232" s="204">
        <f t="shared" si="47"/>
        <v>0</v>
      </c>
      <c r="BI1232" s="204">
        <f t="shared" si="48"/>
        <v>0</v>
      </c>
      <c r="BJ1232" s="24" t="s">
        <v>146</v>
      </c>
      <c r="BK1232" s="204">
        <f t="shared" si="49"/>
        <v>0</v>
      </c>
      <c r="BL1232" s="24" t="s">
        <v>1170</v>
      </c>
      <c r="BM1232" s="24" t="s">
        <v>1189</v>
      </c>
    </row>
    <row r="1233" spans="2:65" s="1" customFormat="1" ht="22.5" customHeight="1">
      <c r="B1233" s="41"/>
      <c r="C1233" s="193" t="s">
        <v>1190</v>
      </c>
      <c r="D1233" s="193" t="s">
        <v>141</v>
      </c>
      <c r="E1233" s="194" t="s">
        <v>1191</v>
      </c>
      <c r="F1233" s="195" t="s">
        <v>1192</v>
      </c>
      <c r="G1233" s="196" t="s">
        <v>643</v>
      </c>
      <c r="H1233" s="197">
        <v>1</v>
      </c>
      <c r="I1233" s="198"/>
      <c r="J1233" s="199">
        <f t="shared" si="40"/>
        <v>0</v>
      </c>
      <c r="K1233" s="195" t="s">
        <v>21</v>
      </c>
      <c r="L1233" s="61"/>
      <c r="M1233" s="200" t="s">
        <v>21</v>
      </c>
      <c r="N1233" s="201" t="s">
        <v>46</v>
      </c>
      <c r="O1233" s="42"/>
      <c r="P1233" s="202">
        <f t="shared" si="41"/>
        <v>0</v>
      </c>
      <c r="Q1233" s="202">
        <v>0</v>
      </c>
      <c r="R1233" s="202">
        <f t="shared" si="42"/>
        <v>0</v>
      </c>
      <c r="S1233" s="202">
        <v>0</v>
      </c>
      <c r="T1233" s="203">
        <f t="shared" si="43"/>
        <v>0</v>
      </c>
      <c r="AR1233" s="24" t="s">
        <v>1170</v>
      </c>
      <c r="AT1233" s="24" t="s">
        <v>141</v>
      </c>
      <c r="AU1233" s="24" t="s">
        <v>146</v>
      </c>
      <c r="AY1233" s="24" t="s">
        <v>139</v>
      </c>
      <c r="BE1233" s="204">
        <f t="shared" si="44"/>
        <v>0</v>
      </c>
      <c r="BF1233" s="204">
        <f t="shared" si="45"/>
        <v>0</v>
      </c>
      <c r="BG1233" s="204">
        <f t="shared" si="46"/>
        <v>0</v>
      </c>
      <c r="BH1233" s="204">
        <f t="shared" si="47"/>
        <v>0</v>
      </c>
      <c r="BI1233" s="204">
        <f t="shared" si="48"/>
        <v>0</v>
      </c>
      <c r="BJ1233" s="24" t="s">
        <v>146</v>
      </c>
      <c r="BK1233" s="204">
        <f t="shared" si="49"/>
        <v>0</v>
      </c>
      <c r="BL1233" s="24" t="s">
        <v>1170</v>
      </c>
      <c r="BM1233" s="24" t="s">
        <v>1193</v>
      </c>
    </row>
    <row r="1234" spans="2:65" s="1" customFormat="1" ht="22.5" customHeight="1">
      <c r="B1234" s="41"/>
      <c r="C1234" s="193" t="s">
        <v>1194</v>
      </c>
      <c r="D1234" s="193" t="s">
        <v>141</v>
      </c>
      <c r="E1234" s="194" t="s">
        <v>1195</v>
      </c>
      <c r="F1234" s="195" t="s">
        <v>1196</v>
      </c>
      <c r="G1234" s="196" t="s">
        <v>643</v>
      </c>
      <c r="H1234" s="197">
        <v>1</v>
      </c>
      <c r="I1234" s="198"/>
      <c r="J1234" s="199">
        <f t="shared" si="40"/>
        <v>0</v>
      </c>
      <c r="K1234" s="195" t="s">
        <v>21</v>
      </c>
      <c r="L1234" s="61"/>
      <c r="M1234" s="200" t="s">
        <v>21</v>
      </c>
      <c r="N1234" s="201" t="s">
        <v>46</v>
      </c>
      <c r="O1234" s="42"/>
      <c r="P1234" s="202">
        <f t="shared" si="41"/>
        <v>0</v>
      </c>
      <c r="Q1234" s="202">
        <v>0</v>
      </c>
      <c r="R1234" s="202">
        <f t="shared" si="42"/>
        <v>0</v>
      </c>
      <c r="S1234" s="202">
        <v>0</v>
      </c>
      <c r="T1234" s="203">
        <f t="shared" si="43"/>
        <v>0</v>
      </c>
      <c r="AR1234" s="24" t="s">
        <v>1170</v>
      </c>
      <c r="AT1234" s="24" t="s">
        <v>141</v>
      </c>
      <c r="AU1234" s="24" t="s">
        <v>146</v>
      </c>
      <c r="AY1234" s="24" t="s">
        <v>139</v>
      </c>
      <c r="BE1234" s="204">
        <f t="shared" si="44"/>
        <v>0</v>
      </c>
      <c r="BF1234" s="204">
        <f t="shared" si="45"/>
        <v>0</v>
      </c>
      <c r="BG1234" s="204">
        <f t="shared" si="46"/>
        <v>0</v>
      </c>
      <c r="BH1234" s="204">
        <f t="shared" si="47"/>
        <v>0</v>
      </c>
      <c r="BI1234" s="204">
        <f t="shared" si="48"/>
        <v>0</v>
      </c>
      <c r="BJ1234" s="24" t="s">
        <v>146</v>
      </c>
      <c r="BK1234" s="204">
        <f t="shared" si="49"/>
        <v>0</v>
      </c>
      <c r="BL1234" s="24" t="s">
        <v>1170</v>
      </c>
      <c r="BM1234" s="24" t="s">
        <v>1197</v>
      </c>
    </row>
    <row r="1235" spans="2:65" s="1" customFormat="1" ht="22.5" customHeight="1">
      <c r="B1235" s="41"/>
      <c r="C1235" s="193" t="s">
        <v>1198</v>
      </c>
      <c r="D1235" s="193" t="s">
        <v>141</v>
      </c>
      <c r="E1235" s="194" t="s">
        <v>1199</v>
      </c>
      <c r="F1235" s="195" t="s">
        <v>1200</v>
      </c>
      <c r="G1235" s="196" t="s">
        <v>643</v>
      </c>
      <c r="H1235" s="197">
        <v>1</v>
      </c>
      <c r="I1235" s="198"/>
      <c r="J1235" s="199">
        <f t="shared" si="40"/>
        <v>0</v>
      </c>
      <c r="K1235" s="195" t="s">
        <v>21</v>
      </c>
      <c r="L1235" s="61"/>
      <c r="M1235" s="200" t="s">
        <v>21</v>
      </c>
      <c r="N1235" s="201" t="s">
        <v>46</v>
      </c>
      <c r="O1235" s="42"/>
      <c r="P1235" s="202">
        <f t="shared" si="41"/>
        <v>0</v>
      </c>
      <c r="Q1235" s="202">
        <v>0</v>
      </c>
      <c r="R1235" s="202">
        <f t="shared" si="42"/>
        <v>0</v>
      </c>
      <c r="S1235" s="202">
        <v>0</v>
      </c>
      <c r="T1235" s="203">
        <f t="shared" si="43"/>
        <v>0</v>
      </c>
      <c r="AR1235" s="24" t="s">
        <v>1170</v>
      </c>
      <c r="AT1235" s="24" t="s">
        <v>141</v>
      </c>
      <c r="AU1235" s="24" t="s">
        <v>146</v>
      </c>
      <c r="AY1235" s="24" t="s">
        <v>139</v>
      </c>
      <c r="BE1235" s="204">
        <f t="shared" si="44"/>
        <v>0</v>
      </c>
      <c r="BF1235" s="204">
        <f t="shared" si="45"/>
        <v>0</v>
      </c>
      <c r="BG1235" s="204">
        <f t="shared" si="46"/>
        <v>0</v>
      </c>
      <c r="BH1235" s="204">
        <f t="shared" si="47"/>
        <v>0</v>
      </c>
      <c r="BI1235" s="204">
        <f t="shared" si="48"/>
        <v>0</v>
      </c>
      <c r="BJ1235" s="24" t="s">
        <v>146</v>
      </c>
      <c r="BK1235" s="204">
        <f t="shared" si="49"/>
        <v>0</v>
      </c>
      <c r="BL1235" s="24" t="s">
        <v>1170</v>
      </c>
      <c r="BM1235" s="24" t="s">
        <v>1201</v>
      </c>
    </row>
    <row r="1236" spans="2:65" s="1" customFormat="1" ht="22.5" customHeight="1">
      <c r="B1236" s="41"/>
      <c r="C1236" s="193" t="s">
        <v>1202</v>
      </c>
      <c r="D1236" s="193" t="s">
        <v>141</v>
      </c>
      <c r="E1236" s="194" t="s">
        <v>1203</v>
      </c>
      <c r="F1236" s="195" t="s">
        <v>1204</v>
      </c>
      <c r="G1236" s="196" t="s">
        <v>643</v>
      </c>
      <c r="H1236" s="197">
        <v>1</v>
      </c>
      <c r="I1236" s="198"/>
      <c r="J1236" s="199">
        <f t="shared" si="40"/>
        <v>0</v>
      </c>
      <c r="K1236" s="195" t="s">
        <v>21</v>
      </c>
      <c r="L1236" s="61"/>
      <c r="M1236" s="200" t="s">
        <v>21</v>
      </c>
      <c r="N1236" s="201" t="s">
        <v>46</v>
      </c>
      <c r="O1236" s="42"/>
      <c r="P1236" s="202">
        <f t="shared" si="41"/>
        <v>0</v>
      </c>
      <c r="Q1236" s="202">
        <v>0</v>
      </c>
      <c r="R1236" s="202">
        <f t="shared" si="42"/>
        <v>0</v>
      </c>
      <c r="S1236" s="202">
        <v>0</v>
      </c>
      <c r="T1236" s="203">
        <f t="shared" si="43"/>
        <v>0</v>
      </c>
      <c r="AR1236" s="24" t="s">
        <v>1170</v>
      </c>
      <c r="AT1236" s="24" t="s">
        <v>141</v>
      </c>
      <c r="AU1236" s="24" t="s">
        <v>146</v>
      </c>
      <c r="AY1236" s="24" t="s">
        <v>139</v>
      </c>
      <c r="BE1236" s="204">
        <f t="shared" si="44"/>
        <v>0</v>
      </c>
      <c r="BF1236" s="204">
        <f t="shared" si="45"/>
        <v>0</v>
      </c>
      <c r="BG1236" s="204">
        <f t="shared" si="46"/>
        <v>0</v>
      </c>
      <c r="BH1236" s="204">
        <f t="shared" si="47"/>
        <v>0</v>
      </c>
      <c r="BI1236" s="204">
        <f t="shared" si="48"/>
        <v>0</v>
      </c>
      <c r="BJ1236" s="24" t="s">
        <v>146</v>
      </c>
      <c r="BK1236" s="204">
        <f t="shared" si="49"/>
        <v>0</v>
      </c>
      <c r="BL1236" s="24" t="s">
        <v>1170</v>
      </c>
      <c r="BM1236" s="24" t="s">
        <v>1205</v>
      </c>
    </row>
    <row r="1237" spans="2:65" s="10" customFormat="1" ht="29.85" customHeight="1">
      <c r="B1237" s="176"/>
      <c r="C1237" s="177"/>
      <c r="D1237" s="190" t="s">
        <v>73</v>
      </c>
      <c r="E1237" s="191" t="s">
        <v>1206</v>
      </c>
      <c r="F1237" s="191" t="s">
        <v>1207</v>
      </c>
      <c r="G1237" s="177"/>
      <c r="H1237" s="177"/>
      <c r="I1237" s="180"/>
      <c r="J1237" s="192">
        <f>BK1237</f>
        <v>0</v>
      </c>
      <c r="K1237" s="177"/>
      <c r="L1237" s="182"/>
      <c r="M1237" s="183"/>
      <c r="N1237" s="184"/>
      <c r="O1237" s="184"/>
      <c r="P1237" s="185">
        <f>P1238</f>
        <v>0</v>
      </c>
      <c r="Q1237" s="184"/>
      <c r="R1237" s="185">
        <f>R1238</f>
        <v>0</v>
      </c>
      <c r="S1237" s="184"/>
      <c r="T1237" s="186">
        <f>T1238</f>
        <v>0</v>
      </c>
      <c r="AR1237" s="187" t="s">
        <v>162</v>
      </c>
      <c r="AT1237" s="188" t="s">
        <v>73</v>
      </c>
      <c r="AU1237" s="188" t="s">
        <v>82</v>
      </c>
      <c r="AY1237" s="187" t="s">
        <v>139</v>
      </c>
      <c r="BK1237" s="189">
        <f>BK1238</f>
        <v>0</v>
      </c>
    </row>
    <row r="1238" spans="2:65" s="1" customFormat="1" ht="22.5" customHeight="1">
      <c r="B1238" s="41"/>
      <c r="C1238" s="193" t="s">
        <v>1208</v>
      </c>
      <c r="D1238" s="193" t="s">
        <v>141</v>
      </c>
      <c r="E1238" s="194" t="s">
        <v>1209</v>
      </c>
      <c r="F1238" s="195" t="s">
        <v>1210</v>
      </c>
      <c r="G1238" s="196" t="s">
        <v>643</v>
      </c>
      <c r="H1238" s="197">
        <v>1</v>
      </c>
      <c r="I1238" s="198"/>
      <c r="J1238" s="199">
        <f>ROUND(I1238*H1238,2)</f>
        <v>0</v>
      </c>
      <c r="K1238" s="195" t="s">
        <v>21</v>
      </c>
      <c r="L1238" s="61"/>
      <c r="M1238" s="200" t="s">
        <v>21</v>
      </c>
      <c r="N1238" s="201" t="s">
        <v>46</v>
      </c>
      <c r="O1238" s="42"/>
      <c r="P1238" s="202">
        <f>O1238*H1238</f>
        <v>0</v>
      </c>
      <c r="Q1238" s="202">
        <v>0</v>
      </c>
      <c r="R1238" s="202">
        <f>Q1238*H1238</f>
        <v>0</v>
      </c>
      <c r="S1238" s="202">
        <v>0</v>
      </c>
      <c r="T1238" s="203">
        <f>S1238*H1238</f>
        <v>0</v>
      </c>
      <c r="AR1238" s="24" t="s">
        <v>1170</v>
      </c>
      <c r="AT1238" s="24" t="s">
        <v>141</v>
      </c>
      <c r="AU1238" s="24" t="s">
        <v>146</v>
      </c>
      <c r="AY1238" s="24" t="s">
        <v>139</v>
      </c>
      <c r="BE1238" s="204">
        <f>IF(N1238="základní",J1238,0)</f>
        <v>0</v>
      </c>
      <c r="BF1238" s="204">
        <f>IF(N1238="snížená",J1238,0)</f>
        <v>0</v>
      </c>
      <c r="BG1238" s="204">
        <f>IF(N1238="zákl. přenesená",J1238,0)</f>
        <v>0</v>
      </c>
      <c r="BH1238" s="204">
        <f>IF(N1238="sníž. přenesená",J1238,0)</f>
        <v>0</v>
      </c>
      <c r="BI1238" s="204">
        <f>IF(N1238="nulová",J1238,0)</f>
        <v>0</v>
      </c>
      <c r="BJ1238" s="24" t="s">
        <v>146</v>
      </c>
      <c r="BK1238" s="204">
        <f>ROUND(I1238*H1238,2)</f>
        <v>0</v>
      </c>
      <c r="BL1238" s="24" t="s">
        <v>1170</v>
      </c>
      <c r="BM1238" s="24" t="s">
        <v>1211</v>
      </c>
    </row>
    <row r="1239" spans="2:65" s="10" customFormat="1" ht="29.85" customHeight="1">
      <c r="B1239" s="176"/>
      <c r="C1239" s="177"/>
      <c r="D1239" s="190" t="s">
        <v>73</v>
      </c>
      <c r="E1239" s="191" t="s">
        <v>1212</v>
      </c>
      <c r="F1239" s="191" t="s">
        <v>1213</v>
      </c>
      <c r="G1239" s="177"/>
      <c r="H1239" s="177"/>
      <c r="I1239" s="180"/>
      <c r="J1239" s="192">
        <f>BK1239</f>
        <v>0</v>
      </c>
      <c r="K1239" s="177"/>
      <c r="L1239" s="182"/>
      <c r="M1239" s="183"/>
      <c r="N1239" s="184"/>
      <c r="O1239" s="184"/>
      <c r="P1239" s="185">
        <f>P1240</f>
        <v>0</v>
      </c>
      <c r="Q1239" s="184"/>
      <c r="R1239" s="185">
        <f>R1240</f>
        <v>0</v>
      </c>
      <c r="S1239" s="184"/>
      <c r="T1239" s="186">
        <f>T1240</f>
        <v>0</v>
      </c>
      <c r="AR1239" s="187" t="s">
        <v>162</v>
      </c>
      <c r="AT1239" s="188" t="s">
        <v>73</v>
      </c>
      <c r="AU1239" s="188" t="s">
        <v>82</v>
      </c>
      <c r="AY1239" s="187" t="s">
        <v>139</v>
      </c>
      <c r="BK1239" s="189">
        <f>BK1240</f>
        <v>0</v>
      </c>
    </row>
    <row r="1240" spans="2:65" s="1" customFormat="1" ht="22.5" customHeight="1">
      <c r="B1240" s="41"/>
      <c r="C1240" s="193" t="s">
        <v>1214</v>
      </c>
      <c r="D1240" s="193" t="s">
        <v>141</v>
      </c>
      <c r="E1240" s="194" t="s">
        <v>1215</v>
      </c>
      <c r="F1240" s="195" t="s">
        <v>1216</v>
      </c>
      <c r="G1240" s="196" t="s">
        <v>643</v>
      </c>
      <c r="H1240" s="197">
        <v>1</v>
      </c>
      <c r="I1240" s="198"/>
      <c r="J1240" s="199">
        <f>ROUND(I1240*H1240,2)</f>
        <v>0</v>
      </c>
      <c r="K1240" s="195" t="s">
        <v>21</v>
      </c>
      <c r="L1240" s="61"/>
      <c r="M1240" s="200" t="s">
        <v>21</v>
      </c>
      <c r="N1240" s="272" t="s">
        <v>46</v>
      </c>
      <c r="O1240" s="273"/>
      <c r="P1240" s="274">
        <f>O1240*H1240</f>
        <v>0</v>
      </c>
      <c r="Q1240" s="274">
        <v>0</v>
      </c>
      <c r="R1240" s="274">
        <f>Q1240*H1240</f>
        <v>0</v>
      </c>
      <c r="S1240" s="274">
        <v>0</v>
      </c>
      <c r="T1240" s="275">
        <f>S1240*H1240</f>
        <v>0</v>
      </c>
      <c r="AR1240" s="24" t="s">
        <v>1170</v>
      </c>
      <c r="AT1240" s="24" t="s">
        <v>141</v>
      </c>
      <c r="AU1240" s="24" t="s">
        <v>146</v>
      </c>
      <c r="AY1240" s="24" t="s">
        <v>139</v>
      </c>
      <c r="BE1240" s="204">
        <f>IF(N1240="základní",J1240,0)</f>
        <v>0</v>
      </c>
      <c r="BF1240" s="204">
        <f>IF(N1240="snížená",J1240,0)</f>
        <v>0</v>
      </c>
      <c r="BG1240" s="204">
        <f>IF(N1240="zákl. přenesená",J1240,0)</f>
        <v>0</v>
      </c>
      <c r="BH1240" s="204">
        <f>IF(N1240="sníž. přenesená",J1240,0)</f>
        <v>0</v>
      </c>
      <c r="BI1240" s="204">
        <f>IF(N1240="nulová",J1240,0)</f>
        <v>0</v>
      </c>
      <c r="BJ1240" s="24" t="s">
        <v>146</v>
      </c>
      <c r="BK1240" s="204">
        <f>ROUND(I1240*H1240,2)</f>
        <v>0</v>
      </c>
      <c r="BL1240" s="24" t="s">
        <v>1170</v>
      </c>
      <c r="BM1240" s="24" t="s">
        <v>1217</v>
      </c>
    </row>
    <row r="1241" spans="2:65" s="1" customFormat="1" ht="6.95" customHeight="1">
      <c r="B1241" s="56"/>
      <c r="C1241" s="57"/>
      <c r="D1241" s="57"/>
      <c r="E1241" s="57"/>
      <c r="F1241" s="57"/>
      <c r="G1241" s="57"/>
      <c r="H1241" s="57"/>
      <c r="I1241" s="139"/>
      <c r="J1241" s="57"/>
      <c r="K1241" s="57"/>
      <c r="L1241" s="61"/>
    </row>
  </sheetData>
  <sheetProtection password="CC35" sheet="1" objects="1" scenarios="1" formatCells="0" formatColumns="0" formatRows="0" sort="0" autoFilter="0"/>
  <autoFilter ref="C98:K1240"/>
  <mergeCells count="9">
    <mergeCell ref="E89:H89"/>
    <mergeCell ref="E91:H9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01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1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401" t="s">
        <v>88</v>
      </c>
      <c r="H1" s="401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1:70" ht="36.950000000000003" customHeight="1"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AT2" s="24" t="s">
        <v>86</v>
      </c>
    </row>
    <row r="3" spans="1:70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1:70" ht="36.950000000000003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1:70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1:70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1:70" ht="22.5" customHeight="1">
      <c r="B7" s="28"/>
      <c r="C7" s="29"/>
      <c r="D7" s="29"/>
      <c r="E7" s="394" t="str">
        <f>'Rekapitulace stavby'!K6</f>
        <v>Zateplení budovy Tovární 122 v Neratovicích</v>
      </c>
      <c r="F7" s="395"/>
      <c r="G7" s="395"/>
      <c r="H7" s="395"/>
      <c r="I7" s="117"/>
      <c r="J7" s="29"/>
      <c r="K7" s="31"/>
    </row>
    <row r="8" spans="1:70" s="1" customFormat="1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1:70" s="1" customFormat="1" ht="36.950000000000003" customHeight="1">
      <c r="B9" s="41"/>
      <c r="C9" s="42"/>
      <c r="D9" s="42"/>
      <c r="E9" s="396" t="s">
        <v>1218</v>
      </c>
      <c r="F9" s="397"/>
      <c r="G9" s="397"/>
      <c r="H9" s="397"/>
      <c r="I9" s="118"/>
      <c r="J9" s="42"/>
      <c r="K9" s="45"/>
    </row>
    <row r="10" spans="1:70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1:70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1:70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30. 1. 2017</v>
      </c>
      <c r="K12" s="45"/>
    </row>
    <row r="13" spans="1:70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1:70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29</v>
      </c>
      <c r="K14" s="45"/>
    </row>
    <row r="15" spans="1:70" s="1" customFormat="1" ht="18" customHeight="1">
      <c r="B15" s="41"/>
      <c r="C15" s="42"/>
      <c r="D15" s="42"/>
      <c r="E15" s="35" t="s">
        <v>30</v>
      </c>
      <c r="F15" s="42"/>
      <c r="G15" s="42"/>
      <c r="H15" s="42"/>
      <c r="I15" s="119" t="s">
        <v>31</v>
      </c>
      <c r="J15" s="35" t="s">
        <v>21</v>
      </c>
      <c r="K15" s="45"/>
    </row>
    <row r="16" spans="1:70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32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31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34</v>
      </c>
      <c r="E20" s="42"/>
      <c r="F20" s="42"/>
      <c r="G20" s="42"/>
      <c r="H20" s="42"/>
      <c r="I20" s="119" t="s">
        <v>28</v>
      </c>
      <c r="J20" s="35" t="s">
        <v>35</v>
      </c>
      <c r="K20" s="45"/>
    </row>
    <row r="21" spans="2:11" s="1" customFormat="1" ht="18" customHeight="1">
      <c r="B21" s="41"/>
      <c r="C21" s="42"/>
      <c r="D21" s="42"/>
      <c r="E21" s="35" t="s">
        <v>36</v>
      </c>
      <c r="F21" s="42"/>
      <c r="G21" s="42"/>
      <c r="H21" s="42"/>
      <c r="I21" s="119" t="s">
        <v>31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38</v>
      </c>
      <c r="E23" s="42"/>
      <c r="F23" s="42"/>
      <c r="G23" s="42"/>
      <c r="H23" s="42"/>
      <c r="I23" s="118"/>
      <c r="J23" s="42"/>
      <c r="K23" s="45"/>
    </row>
    <row r="24" spans="2:11" s="6" customFormat="1" ht="34.5" customHeight="1">
      <c r="B24" s="121"/>
      <c r="C24" s="122"/>
      <c r="D24" s="122"/>
      <c r="E24" s="363" t="s">
        <v>39</v>
      </c>
      <c r="F24" s="363"/>
      <c r="G24" s="363"/>
      <c r="H24" s="36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40</v>
      </c>
      <c r="E27" s="42"/>
      <c r="F27" s="42"/>
      <c r="G27" s="42"/>
      <c r="H27" s="42"/>
      <c r="I27" s="118"/>
      <c r="J27" s="128">
        <f>ROUND(J81,2)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42</v>
      </c>
      <c r="G29" s="42"/>
      <c r="H29" s="42"/>
      <c r="I29" s="129" t="s">
        <v>41</v>
      </c>
      <c r="J29" s="46" t="s">
        <v>43</v>
      </c>
      <c r="K29" s="45"/>
    </row>
    <row r="30" spans="2:11" s="1" customFormat="1" ht="14.45" customHeight="1">
      <c r="B30" s="41"/>
      <c r="C30" s="42"/>
      <c r="D30" s="49" t="s">
        <v>44</v>
      </c>
      <c r="E30" s="49" t="s">
        <v>45</v>
      </c>
      <c r="F30" s="130">
        <f>ROUND(SUM(BE81:BE200), 2)</f>
        <v>0</v>
      </c>
      <c r="G30" s="42"/>
      <c r="H30" s="42"/>
      <c r="I30" s="131">
        <v>0.21</v>
      </c>
      <c r="J30" s="130">
        <f>ROUND(ROUND((SUM(BE81:BE200)), 2)*I30, 2)</f>
        <v>0</v>
      </c>
      <c r="K30" s="45"/>
    </row>
    <row r="31" spans="2:11" s="1" customFormat="1" ht="14.45" customHeight="1">
      <c r="B31" s="41"/>
      <c r="C31" s="42"/>
      <c r="D31" s="42"/>
      <c r="E31" s="49" t="s">
        <v>46</v>
      </c>
      <c r="F31" s="130">
        <f>ROUND(SUM(BF81:BF200), 2)</f>
        <v>0</v>
      </c>
      <c r="G31" s="42"/>
      <c r="H31" s="42"/>
      <c r="I31" s="131">
        <v>0.15</v>
      </c>
      <c r="J31" s="130">
        <f>ROUND(ROUND((SUM(BF81:BF200)), 2)*I31, 2)</f>
        <v>0</v>
      </c>
      <c r="K31" s="45"/>
    </row>
    <row r="32" spans="2:11" s="1" customFormat="1" ht="14.45" hidden="1" customHeight="1">
      <c r="B32" s="41"/>
      <c r="C32" s="42"/>
      <c r="D32" s="42"/>
      <c r="E32" s="49" t="s">
        <v>47</v>
      </c>
      <c r="F32" s="130">
        <f>ROUND(SUM(BG81:BG200), 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hidden="1" customHeight="1">
      <c r="B33" s="41"/>
      <c r="C33" s="42"/>
      <c r="D33" s="42"/>
      <c r="E33" s="49" t="s">
        <v>48</v>
      </c>
      <c r="F33" s="130">
        <f>ROUND(SUM(BH81:BH200), 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hidden="1" customHeight="1">
      <c r="B34" s="41"/>
      <c r="C34" s="42"/>
      <c r="D34" s="42"/>
      <c r="E34" s="49" t="s">
        <v>49</v>
      </c>
      <c r="F34" s="130">
        <f>ROUND(SUM(BI81:BI200), 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50</v>
      </c>
      <c r="E36" s="79"/>
      <c r="F36" s="79"/>
      <c r="G36" s="134" t="s">
        <v>51</v>
      </c>
      <c r="H36" s="135" t="s">
        <v>52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0000000000003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94" t="str">
        <f>E7</f>
        <v>Zateplení budovy Tovární 122 v Neratovicích</v>
      </c>
      <c r="F45" s="395"/>
      <c r="G45" s="395"/>
      <c r="H45" s="395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6" t="str">
        <f>E9</f>
        <v>SO-02 - Bleskosvod</v>
      </c>
      <c r="F47" s="397"/>
      <c r="G47" s="397"/>
      <c r="H47" s="39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47" s="1" customFormat="1" ht="18" customHeight="1">
      <c r="B49" s="41"/>
      <c r="C49" s="37" t="s">
        <v>23</v>
      </c>
      <c r="D49" s="42"/>
      <c r="E49" s="42"/>
      <c r="F49" s="35" t="str">
        <f>F12</f>
        <v>Neratovice</v>
      </c>
      <c r="G49" s="42"/>
      <c r="H49" s="42"/>
      <c r="I49" s="119" t="s">
        <v>25</v>
      </c>
      <c r="J49" s="120" t="str">
        <f>IF(J12="","",J12)</f>
        <v>30. 1. 2017</v>
      </c>
      <c r="K49" s="45"/>
    </row>
    <row r="50" spans="2:47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47" s="1" customFormat="1">
      <c r="B51" s="41"/>
      <c r="C51" s="37" t="s">
        <v>27</v>
      </c>
      <c r="D51" s="42"/>
      <c r="E51" s="42"/>
      <c r="F51" s="35" t="str">
        <f>E15</f>
        <v>Rybka, poskyovatel sociálních služeb</v>
      </c>
      <c r="G51" s="42"/>
      <c r="H51" s="42"/>
      <c r="I51" s="119" t="s">
        <v>34</v>
      </c>
      <c r="J51" s="35" t="str">
        <f>E21</f>
        <v xml:space="preserve">DABONA s.r.o. </v>
      </c>
      <c r="K51" s="45"/>
    </row>
    <row r="52" spans="2:47" s="1" customFormat="1" ht="14.45" customHeight="1">
      <c r="B52" s="41"/>
      <c r="C52" s="37" t="s">
        <v>32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47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47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47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J81</f>
        <v>0</v>
      </c>
      <c r="K56" s="45"/>
      <c r="AU56" s="24" t="s">
        <v>99</v>
      </c>
    </row>
    <row r="57" spans="2:47" s="7" customFormat="1" ht="24.95" customHeight="1">
      <c r="B57" s="149"/>
      <c r="C57" s="150"/>
      <c r="D57" s="151" t="s">
        <v>1219</v>
      </c>
      <c r="E57" s="152"/>
      <c r="F57" s="152"/>
      <c r="G57" s="152"/>
      <c r="H57" s="152"/>
      <c r="I57" s="153"/>
      <c r="J57" s="154">
        <f>J82</f>
        <v>0</v>
      </c>
      <c r="K57" s="155"/>
    </row>
    <row r="58" spans="2:47" s="8" customFormat="1" ht="19.899999999999999" customHeight="1">
      <c r="B58" s="156"/>
      <c r="C58" s="157"/>
      <c r="D58" s="158" t="s">
        <v>1220</v>
      </c>
      <c r="E58" s="159"/>
      <c r="F58" s="159"/>
      <c r="G58" s="159"/>
      <c r="H58" s="159"/>
      <c r="I58" s="160"/>
      <c r="J58" s="161">
        <f>J83</f>
        <v>0</v>
      </c>
      <c r="K58" s="162"/>
    </row>
    <row r="59" spans="2:47" s="7" customFormat="1" ht="24.95" customHeight="1">
      <c r="B59" s="149"/>
      <c r="C59" s="150"/>
      <c r="D59" s="151" t="s">
        <v>1221</v>
      </c>
      <c r="E59" s="152"/>
      <c r="F59" s="152"/>
      <c r="G59" s="152"/>
      <c r="H59" s="152"/>
      <c r="I59" s="153"/>
      <c r="J59" s="154">
        <f>J190</f>
        <v>0</v>
      </c>
      <c r="K59" s="155"/>
    </row>
    <row r="60" spans="2:47" s="8" customFormat="1" ht="19.899999999999999" customHeight="1">
      <c r="B60" s="156"/>
      <c r="C60" s="157"/>
      <c r="D60" s="158" t="s">
        <v>1222</v>
      </c>
      <c r="E60" s="159"/>
      <c r="F60" s="159"/>
      <c r="G60" s="159"/>
      <c r="H60" s="159"/>
      <c r="I60" s="160"/>
      <c r="J60" s="161">
        <f>J191</f>
        <v>0</v>
      </c>
      <c r="K60" s="162"/>
    </row>
    <row r="61" spans="2:47" s="7" customFormat="1" ht="24.95" customHeight="1">
      <c r="B61" s="149"/>
      <c r="C61" s="150"/>
      <c r="D61" s="151" t="s">
        <v>1223</v>
      </c>
      <c r="E61" s="152"/>
      <c r="F61" s="152"/>
      <c r="G61" s="152"/>
      <c r="H61" s="152"/>
      <c r="I61" s="153"/>
      <c r="J61" s="154">
        <f>J199</f>
        <v>0</v>
      </c>
      <c r="K61" s="155"/>
    </row>
    <row r="62" spans="2:47" s="1" customFormat="1" ht="21.75" customHeight="1">
      <c r="B62" s="41"/>
      <c r="C62" s="42"/>
      <c r="D62" s="42"/>
      <c r="E62" s="42"/>
      <c r="F62" s="42"/>
      <c r="G62" s="42"/>
      <c r="H62" s="42"/>
      <c r="I62" s="118"/>
      <c r="J62" s="42"/>
      <c r="K62" s="45"/>
    </row>
    <row r="63" spans="2:47" s="1" customFormat="1" ht="6.95" customHeight="1">
      <c r="B63" s="56"/>
      <c r="C63" s="57"/>
      <c r="D63" s="57"/>
      <c r="E63" s="57"/>
      <c r="F63" s="57"/>
      <c r="G63" s="57"/>
      <c r="H63" s="57"/>
      <c r="I63" s="139"/>
      <c r="J63" s="57"/>
      <c r="K63" s="58"/>
    </row>
    <row r="67" spans="2:20" s="1" customFormat="1" ht="6.95" customHeight="1">
      <c r="B67" s="59"/>
      <c r="C67" s="60"/>
      <c r="D67" s="60"/>
      <c r="E67" s="60"/>
      <c r="F67" s="60"/>
      <c r="G67" s="60"/>
      <c r="H67" s="60"/>
      <c r="I67" s="142"/>
      <c r="J67" s="60"/>
      <c r="K67" s="60"/>
      <c r="L67" s="61"/>
    </row>
    <row r="68" spans="2:20" s="1" customFormat="1" ht="36.950000000000003" customHeight="1">
      <c r="B68" s="41"/>
      <c r="C68" s="62" t="s">
        <v>123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20" s="1" customFormat="1" ht="6.95" customHeight="1">
      <c r="B69" s="41"/>
      <c r="C69" s="63"/>
      <c r="D69" s="63"/>
      <c r="E69" s="63"/>
      <c r="F69" s="63"/>
      <c r="G69" s="63"/>
      <c r="H69" s="63"/>
      <c r="I69" s="163"/>
      <c r="J69" s="63"/>
      <c r="K69" s="63"/>
      <c r="L69" s="61"/>
    </row>
    <row r="70" spans="2:20" s="1" customFormat="1" ht="14.45" customHeight="1">
      <c r="B70" s="41"/>
      <c r="C70" s="65" t="s">
        <v>18</v>
      </c>
      <c r="D70" s="63"/>
      <c r="E70" s="63"/>
      <c r="F70" s="63"/>
      <c r="G70" s="63"/>
      <c r="H70" s="63"/>
      <c r="I70" s="163"/>
      <c r="J70" s="63"/>
      <c r="K70" s="63"/>
      <c r="L70" s="61"/>
    </row>
    <row r="71" spans="2:20" s="1" customFormat="1" ht="22.5" customHeight="1">
      <c r="B71" s="41"/>
      <c r="C71" s="63"/>
      <c r="D71" s="63"/>
      <c r="E71" s="398" t="str">
        <f>E7</f>
        <v>Zateplení budovy Tovární 122 v Neratovicích</v>
      </c>
      <c r="F71" s="399"/>
      <c r="G71" s="399"/>
      <c r="H71" s="399"/>
      <c r="I71" s="163"/>
      <c r="J71" s="63"/>
      <c r="K71" s="63"/>
      <c r="L71" s="61"/>
    </row>
    <row r="72" spans="2:20" s="1" customFormat="1" ht="14.45" customHeight="1">
      <c r="B72" s="41"/>
      <c r="C72" s="65" t="s">
        <v>93</v>
      </c>
      <c r="D72" s="63"/>
      <c r="E72" s="63"/>
      <c r="F72" s="63"/>
      <c r="G72" s="63"/>
      <c r="H72" s="63"/>
      <c r="I72" s="163"/>
      <c r="J72" s="63"/>
      <c r="K72" s="63"/>
      <c r="L72" s="61"/>
    </row>
    <row r="73" spans="2:20" s="1" customFormat="1" ht="23.25" customHeight="1">
      <c r="B73" s="41"/>
      <c r="C73" s="63"/>
      <c r="D73" s="63"/>
      <c r="E73" s="374" t="str">
        <f>E9</f>
        <v>SO-02 - Bleskosvod</v>
      </c>
      <c r="F73" s="400"/>
      <c r="G73" s="400"/>
      <c r="H73" s="400"/>
      <c r="I73" s="163"/>
      <c r="J73" s="63"/>
      <c r="K73" s="63"/>
      <c r="L73" s="61"/>
    </row>
    <row r="74" spans="2:20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20" s="1" customFormat="1" ht="18" customHeight="1">
      <c r="B75" s="41"/>
      <c r="C75" s="65" t="s">
        <v>23</v>
      </c>
      <c r="D75" s="63"/>
      <c r="E75" s="63"/>
      <c r="F75" s="164" t="str">
        <f>F12</f>
        <v>Neratovice</v>
      </c>
      <c r="G75" s="63"/>
      <c r="H75" s="63"/>
      <c r="I75" s="165" t="s">
        <v>25</v>
      </c>
      <c r="J75" s="73" t="str">
        <f>IF(J12="","",J12)</f>
        <v>30. 1. 2017</v>
      </c>
      <c r="K75" s="63"/>
      <c r="L75" s="61"/>
    </row>
    <row r="76" spans="2:20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20" s="1" customFormat="1">
      <c r="B77" s="41"/>
      <c r="C77" s="65" t="s">
        <v>27</v>
      </c>
      <c r="D77" s="63"/>
      <c r="E77" s="63"/>
      <c r="F77" s="164" t="str">
        <f>E15</f>
        <v>Rybka, poskyovatel sociálních služeb</v>
      </c>
      <c r="G77" s="63"/>
      <c r="H77" s="63"/>
      <c r="I77" s="165" t="s">
        <v>34</v>
      </c>
      <c r="J77" s="164" t="str">
        <f>E21</f>
        <v xml:space="preserve">DABONA s.r.o. </v>
      </c>
      <c r="K77" s="63"/>
      <c r="L77" s="61"/>
    </row>
    <row r="78" spans="2:20" s="1" customFormat="1" ht="14.45" customHeight="1">
      <c r="B78" s="41"/>
      <c r="C78" s="65" t="s">
        <v>32</v>
      </c>
      <c r="D78" s="63"/>
      <c r="E78" s="63"/>
      <c r="F78" s="164" t="str">
        <f>IF(E18="","",E18)</f>
        <v/>
      </c>
      <c r="G78" s="63"/>
      <c r="H78" s="63"/>
      <c r="I78" s="163"/>
      <c r="J78" s="63"/>
      <c r="K78" s="63"/>
      <c r="L78" s="61"/>
    </row>
    <row r="79" spans="2:20" s="1" customFormat="1" ht="10.3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20" s="9" customFormat="1" ht="29.25" customHeight="1">
      <c r="B80" s="166"/>
      <c r="C80" s="167" t="s">
        <v>124</v>
      </c>
      <c r="D80" s="168" t="s">
        <v>59</v>
      </c>
      <c r="E80" s="168" t="s">
        <v>55</v>
      </c>
      <c r="F80" s="168" t="s">
        <v>125</v>
      </c>
      <c r="G80" s="168" t="s">
        <v>126</v>
      </c>
      <c r="H80" s="168" t="s">
        <v>127</v>
      </c>
      <c r="I80" s="169" t="s">
        <v>128</v>
      </c>
      <c r="J80" s="168" t="s">
        <v>97</v>
      </c>
      <c r="K80" s="170" t="s">
        <v>129</v>
      </c>
      <c r="L80" s="171"/>
      <c r="M80" s="81" t="s">
        <v>130</v>
      </c>
      <c r="N80" s="82" t="s">
        <v>44</v>
      </c>
      <c r="O80" s="82" t="s">
        <v>131</v>
      </c>
      <c r="P80" s="82" t="s">
        <v>132</v>
      </c>
      <c r="Q80" s="82" t="s">
        <v>133</v>
      </c>
      <c r="R80" s="82" t="s">
        <v>134</v>
      </c>
      <c r="S80" s="82" t="s">
        <v>135</v>
      </c>
      <c r="T80" s="83" t="s">
        <v>136</v>
      </c>
    </row>
    <row r="81" spans="2:65" s="1" customFormat="1" ht="29.25" customHeight="1">
      <c r="B81" s="41"/>
      <c r="C81" s="87" t="s">
        <v>98</v>
      </c>
      <c r="D81" s="63"/>
      <c r="E81" s="63"/>
      <c r="F81" s="63"/>
      <c r="G81" s="63"/>
      <c r="H81" s="63"/>
      <c r="I81" s="163"/>
      <c r="J81" s="172">
        <f>BK81</f>
        <v>0</v>
      </c>
      <c r="K81" s="63"/>
      <c r="L81" s="61"/>
      <c r="M81" s="84"/>
      <c r="N81" s="85"/>
      <c r="O81" s="85"/>
      <c r="P81" s="173">
        <f>P82+P190+P199</f>
        <v>0</v>
      </c>
      <c r="Q81" s="85"/>
      <c r="R81" s="173">
        <f>R82+R190+R199</f>
        <v>0</v>
      </c>
      <c r="S81" s="85"/>
      <c r="T81" s="174">
        <f>T82+T190+T199</f>
        <v>0</v>
      </c>
      <c r="AT81" s="24" t="s">
        <v>73</v>
      </c>
      <c r="AU81" s="24" t="s">
        <v>99</v>
      </c>
      <c r="BK81" s="175">
        <f>BK82+BK190+BK199</f>
        <v>0</v>
      </c>
    </row>
    <row r="82" spans="2:65" s="10" customFormat="1" ht="37.35" customHeight="1">
      <c r="B82" s="176"/>
      <c r="C82" s="177"/>
      <c r="D82" s="178" t="s">
        <v>73</v>
      </c>
      <c r="E82" s="179" t="s">
        <v>673</v>
      </c>
      <c r="F82" s="179" t="s">
        <v>1224</v>
      </c>
      <c r="G82" s="177"/>
      <c r="H82" s="177"/>
      <c r="I82" s="180"/>
      <c r="J82" s="181">
        <f>BK82</f>
        <v>0</v>
      </c>
      <c r="K82" s="177"/>
      <c r="L82" s="182"/>
      <c r="M82" s="183"/>
      <c r="N82" s="184"/>
      <c r="O82" s="184"/>
      <c r="P82" s="185">
        <f>P83</f>
        <v>0</v>
      </c>
      <c r="Q82" s="184"/>
      <c r="R82" s="185">
        <f>R83</f>
        <v>0</v>
      </c>
      <c r="S82" s="184"/>
      <c r="T82" s="186">
        <f>T83</f>
        <v>0</v>
      </c>
      <c r="AR82" s="187" t="s">
        <v>82</v>
      </c>
      <c r="AT82" s="188" t="s">
        <v>73</v>
      </c>
      <c r="AU82" s="188" t="s">
        <v>74</v>
      </c>
      <c r="AY82" s="187" t="s">
        <v>139</v>
      </c>
      <c r="BK82" s="189">
        <f>BK83</f>
        <v>0</v>
      </c>
    </row>
    <row r="83" spans="2:65" s="10" customFormat="1" ht="19.899999999999999" customHeight="1">
      <c r="B83" s="176"/>
      <c r="C83" s="177"/>
      <c r="D83" s="190" t="s">
        <v>73</v>
      </c>
      <c r="E83" s="191" t="s">
        <v>705</v>
      </c>
      <c r="F83" s="191" t="s">
        <v>1225</v>
      </c>
      <c r="G83" s="177"/>
      <c r="H83" s="177"/>
      <c r="I83" s="180"/>
      <c r="J83" s="192">
        <f>BK83</f>
        <v>0</v>
      </c>
      <c r="K83" s="177"/>
      <c r="L83" s="182"/>
      <c r="M83" s="183"/>
      <c r="N83" s="184"/>
      <c r="O83" s="184"/>
      <c r="P83" s="185">
        <f>SUM(P84:P189)</f>
        <v>0</v>
      </c>
      <c r="Q83" s="184"/>
      <c r="R83" s="185">
        <f>SUM(R84:R189)</f>
        <v>0</v>
      </c>
      <c r="S83" s="184"/>
      <c r="T83" s="186">
        <f>SUM(T84:T189)</f>
        <v>0</v>
      </c>
      <c r="AR83" s="187" t="s">
        <v>82</v>
      </c>
      <c r="AT83" s="188" t="s">
        <v>73</v>
      </c>
      <c r="AU83" s="188" t="s">
        <v>82</v>
      </c>
      <c r="AY83" s="187" t="s">
        <v>139</v>
      </c>
      <c r="BK83" s="189">
        <f>SUM(BK84:BK189)</f>
        <v>0</v>
      </c>
    </row>
    <row r="84" spans="2:65" s="1" customFormat="1" ht="31.5" customHeight="1">
      <c r="B84" s="41"/>
      <c r="C84" s="193" t="s">
        <v>82</v>
      </c>
      <c r="D84" s="193" t="s">
        <v>141</v>
      </c>
      <c r="E84" s="194" t="s">
        <v>1226</v>
      </c>
      <c r="F84" s="195" t="s">
        <v>1227</v>
      </c>
      <c r="G84" s="196" t="s">
        <v>192</v>
      </c>
      <c r="H84" s="197">
        <v>145</v>
      </c>
      <c r="I84" s="198"/>
      <c r="J84" s="199">
        <f>ROUND(I84*H84,2)</f>
        <v>0</v>
      </c>
      <c r="K84" s="195" t="s">
        <v>21</v>
      </c>
      <c r="L84" s="61"/>
      <c r="M84" s="200" t="s">
        <v>21</v>
      </c>
      <c r="N84" s="201" t="s">
        <v>46</v>
      </c>
      <c r="O84" s="42"/>
      <c r="P84" s="202">
        <f>O84*H84</f>
        <v>0</v>
      </c>
      <c r="Q84" s="202">
        <v>0</v>
      </c>
      <c r="R84" s="202">
        <f>Q84*H84</f>
        <v>0</v>
      </c>
      <c r="S84" s="202">
        <v>0</v>
      </c>
      <c r="T84" s="203">
        <f>S84*H84</f>
        <v>0</v>
      </c>
      <c r="AR84" s="24" t="s">
        <v>145</v>
      </c>
      <c r="AT84" s="24" t="s">
        <v>141</v>
      </c>
      <c r="AU84" s="24" t="s">
        <v>146</v>
      </c>
      <c r="AY84" s="24" t="s">
        <v>139</v>
      </c>
      <c r="BE84" s="204">
        <f>IF(N84="základní",J84,0)</f>
        <v>0</v>
      </c>
      <c r="BF84" s="204">
        <f>IF(N84="snížená",J84,0)</f>
        <v>0</v>
      </c>
      <c r="BG84" s="204">
        <f>IF(N84="zákl. přenesená",J84,0)</f>
        <v>0</v>
      </c>
      <c r="BH84" s="204">
        <f>IF(N84="sníž. přenesená",J84,0)</f>
        <v>0</v>
      </c>
      <c r="BI84" s="204">
        <f>IF(N84="nulová",J84,0)</f>
        <v>0</v>
      </c>
      <c r="BJ84" s="24" t="s">
        <v>146</v>
      </c>
      <c r="BK84" s="204">
        <f>ROUND(I84*H84,2)</f>
        <v>0</v>
      </c>
      <c r="BL84" s="24" t="s">
        <v>145</v>
      </c>
      <c r="BM84" s="24" t="s">
        <v>146</v>
      </c>
    </row>
    <row r="85" spans="2:65" s="11" customFormat="1" ht="13.5">
      <c r="B85" s="205"/>
      <c r="C85" s="206"/>
      <c r="D85" s="227" t="s">
        <v>148</v>
      </c>
      <c r="E85" s="228" t="s">
        <v>21</v>
      </c>
      <c r="F85" s="229" t="s">
        <v>1228</v>
      </c>
      <c r="G85" s="206"/>
      <c r="H85" s="230">
        <v>145</v>
      </c>
      <c r="I85" s="211"/>
      <c r="J85" s="206"/>
      <c r="K85" s="206"/>
      <c r="L85" s="212"/>
      <c r="M85" s="213"/>
      <c r="N85" s="214"/>
      <c r="O85" s="214"/>
      <c r="P85" s="214"/>
      <c r="Q85" s="214"/>
      <c r="R85" s="214"/>
      <c r="S85" s="214"/>
      <c r="T85" s="215"/>
      <c r="AT85" s="216" t="s">
        <v>148</v>
      </c>
      <c r="AU85" s="216" t="s">
        <v>146</v>
      </c>
      <c r="AV85" s="11" t="s">
        <v>146</v>
      </c>
      <c r="AW85" s="11" t="s">
        <v>37</v>
      </c>
      <c r="AX85" s="11" t="s">
        <v>74</v>
      </c>
      <c r="AY85" s="216" t="s">
        <v>139</v>
      </c>
    </row>
    <row r="86" spans="2:65" s="12" customFormat="1" ht="13.5">
      <c r="B86" s="231"/>
      <c r="C86" s="232"/>
      <c r="D86" s="207" t="s">
        <v>148</v>
      </c>
      <c r="E86" s="233" t="s">
        <v>21</v>
      </c>
      <c r="F86" s="234" t="s">
        <v>224</v>
      </c>
      <c r="G86" s="232"/>
      <c r="H86" s="235">
        <v>145</v>
      </c>
      <c r="I86" s="236"/>
      <c r="J86" s="232"/>
      <c r="K86" s="232"/>
      <c r="L86" s="237"/>
      <c r="M86" s="238"/>
      <c r="N86" s="239"/>
      <c r="O86" s="239"/>
      <c r="P86" s="239"/>
      <c r="Q86" s="239"/>
      <c r="R86" s="239"/>
      <c r="S86" s="239"/>
      <c r="T86" s="240"/>
      <c r="AT86" s="241" t="s">
        <v>148</v>
      </c>
      <c r="AU86" s="241" t="s">
        <v>146</v>
      </c>
      <c r="AV86" s="12" t="s">
        <v>145</v>
      </c>
      <c r="AW86" s="12" t="s">
        <v>37</v>
      </c>
      <c r="AX86" s="12" t="s">
        <v>82</v>
      </c>
      <c r="AY86" s="241" t="s">
        <v>139</v>
      </c>
    </row>
    <row r="87" spans="2:65" s="1" customFormat="1" ht="22.5" customHeight="1">
      <c r="B87" s="41"/>
      <c r="C87" s="217" t="s">
        <v>146</v>
      </c>
      <c r="D87" s="217" t="s">
        <v>180</v>
      </c>
      <c r="E87" s="218" t="s">
        <v>1229</v>
      </c>
      <c r="F87" s="219" t="s">
        <v>1230</v>
      </c>
      <c r="G87" s="220" t="s">
        <v>1231</v>
      </c>
      <c r="H87" s="221">
        <v>1</v>
      </c>
      <c r="I87" s="222"/>
      <c r="J87" s="223">
        <f>ROUND(I87*H87,2)</f>
        <v>0</v>
      </c>
      <c r="K87" s="219" t="s">
        <v>21</v>
      </c>
      <c r="L87" s="224"/>
      <c r="M87" s="225" t="s">
        <v>21</v>
      </c>
      <c r="N87" s="226" t="s">
        <v>46</v>
      </c>
      <c r="O87" s="42"/>
      <c r="P87" s="202">
        <f>O87*H87</f>
        <v>0</v>
      </c>
      <c r="Q87" s="202">
        <v>0</v>
      </c>
      <c r="R87" s="202">
        <f>Q87*H87</f>
        <v>0</v>
      </c>
      <c r="S87" s="202">
        <v>0</v>
      </c>
      <c r="T87" s="203">
        <f>S87*H87</f>
        <v>0</v>
      </c>
      <c r="AR87" s="24" t="s">
        <v>175</v>
      </c>
      <c r="AT87" s="24" t="s">
        <v>180</v>
      </c>
      <c r="AU87" s="24" t="s">
        <v>146</v>
      </c>
      <c r="AY87" s="24" t="s">
        <v>139</v>
      </c>
      <c r="BE87" s="204">
        <f>IF(N87="základní",J87,0)</f>
        <v>0</v>
      </c>
      <c r="BF87" s="204">
        <f>IF(N87="snížená",J87,0)</f>
        <v>0</v>
      </c>
      <c r="BG87" s="204">
        <f>IF(N87="zákl. přenesená",J87,0)</f>
        <v>0</v>
      </c>
      <c r="BH87" s="204">
        <f>IF(N87="sníž. přenesená",J87,0)</f>
        <v>0</v>
      </c>
      <c r="BI87" s="204">
        <f>IF(N87="nulová",J87,0)</f>
        <v>0</v>
      </c>
      <c r="BJ87" s="24" t="s">
        <v>146</v>
      </c>
      <c r="BK87" s="204">
        <f>ROUND(I87*H87,2)</f>
        <v>0</v>
      </c>
      <c r="BL87" s="24" t="s">
        <v>145</v>
      </c>
      <c r="BM87" s="24" t="s">
        <v>145</v>
      </c>
    </row>
    <row r="88" spans="2:65" s="1" customFormat="1" ht="31.5" customHeight="1">
      <c r="B88" s="41"/>
      <c r="C88" s="193" t="s">
        <v>155</v>
      </c>
      <c r="D88" s="193" t="s">
        <v>141</v>
      </c>
      <c r="E88" s="194" t="s">
        <v>1232</v>
      </c>
      <c r="F88" s="195" t="s">
        <v>1233</v>
      </c>
      <c r="G88" s="196" t="s">
        <v>400</v>
      </c>
      <c r="H88" s="197">
        <v>2</v>
      </c>
      <c r="I88" s="198"/>
      <c r="J88" s="199">
        <f>ROUND(I88*H88,2)</f>
        <v>0</v>
      </c>
      <c r="K88" s="195" t="s">
        <v>21</v>
      </c>
      <c r="L88" s="61"/>
      <c r="M88" s="200" t="s">
        <v>21</v>
      </c>
      <c r="N88" s="201" t="s">
        <v>46</v>
      </c>
      <c r="O88" s="42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AR88" s="24" t="s">
        <v>145</v>
      </c>
      <c r="AT88" s="24" t="s">
        <v>141</v>
      </c>
      <c r="AU88" s="24" t="s">
        <v>146</v>
      </c>
      <c r="AY88" s="24" t="s">
        <v>139</v>
      </c>
      <c r="BE88" s="204">
        <f>IF(N88="základní",J88,0)</f>
        <v>0</v>
      </c>
      <c r="BF88" s="204">
        <f>IF(N88="snížená",J88,0)</f>
        <v>0</v>
      </c>
      <c r="BG88" s="204">
        <f>IF(N88="zákl. přenesená",J88,0)</f>
        <v>0</v>
      </c>
      <c r="BH88" s="204">
        <f>IF(N88="sníž. přenesená",J88,0)</f>
        <v>0</v>
      </c>
      <c r="BI88" s="204">
        <f>IF(N88="nulová",J88,0)</f>
        <v>0</v>
      </c>
      <c r="BJ88" s="24" t="s">
        <v>146</v>
      </c>
      <c r="BK88" s="204">
        <f>ROUND(I88*H88,2)</f>
        <v>0</v>
      </c>
      <c r="BL88" s="24" t="s">
        <v>145</v>
      </c>
      <c r="BM88" s="24" t="s">
        <v>166</v>
      </c>
    </row>
    <row r="89" spans="2:65" s="11" customFormat="1" ht="13.5">
      <c r="B89" s="205"/>
      <c r="C89" s="206"/>
      <c r="D89" s="227" t="s">
        <v>148</v>
      </c>
      <c r="E89" s="228" t="s">
        <v>21</v>
      </c>
      <c r="F89" s="229" t="s">
        <v>1234</v>
      </c>
      <c r="G89" s="206"/>
      <c r="H89" s="230">
        <v>2</v>
      </c>
      <c r="I89" s="211"/>
      <c r="J89" s="206"/>
      <c r="K89" s="206"/>
      <c r="L89" s="212"/>
      <c r="M89" s="213"/>
      <c r="N89" s="214"/>
      <c r="O89" s="214"/>
      <c r="P89" s="214"/>
      <c r="Q89" s="214"/>
      <c r="R89" s="214"/>
      <c r="S89" s="214"/>
      <c r="T89" s="215"/>
      <c r="AT89" s="216" t="s">
        <v>148</v>
      </c>
      <c r="AU89" s="216" t="s">
        <v>146</v>
      </c>
      <c r="AV89" s="11" t="s">
        <v>146</v>
      </c>
      <c r="AW89" s="11" t="s">
        <v>37</v>
      </c>
      <c r="AX89" s="11" t="s">
        <v>74</v>
      </c>
      <c r="AY89" s="216" t="s">
        <v>139</v>
      </c>
    </row>
    <row r="90" spans="2:65" s="12" customFormat="1" ht="13.5">
      <c r="B90" s="231"/>
      <c r="C90" s="232"/>
      <c r="D90" s="207" t="s">
        <v>148</v>
      </c>
      <c r="E90" s="233" t="s">
        <v>21</v>
      </c>
      <c r="F90" s="234" t="s">
        <v>224</v>
      </c>
      <c r="G90" s="232"/>
      <c r="H90" s="235">
        <v>2</v>
      </c>
      <c r="I90" s="236"/>
      <c r="J90" s="232"/>
      <c r="K90" s="232"/>
      <c r="L90" s="237"/>
      <c r="M90" s="238"/>
      <c r="N90" s="239"/>
      <c r="O90" s="239"/>
      <c r="P90" s="239"/>
      <c r="Q90" s="239"/>
      <c r="R90" s="239"/>
      <c r="S90" s="239"/>
      <c r="T90" s="240"/>
      <c r="AT90" s="241" t="s">
        <v>148</v>
      </c>
      <c r="AU90" s="241" t="s">
        <v>146</v>
      </c>
      <c r="AV90" s="12" t="s">
        <v>145</v>
      </c>
      <c r="AW90" s="12" t="s">
        <v>37</v>
      </c>
      <c r="AX90" s="12" t="s">
        <v>82</v>
      </c>
      <c r="AY90" s="241" t="s">
        <v>139</v>
      </c>
    </row>
    <row r="91" spans="2:65" s="1" customFormat="1" ht="31.5" customHeight="1">
      <c r="B91" s="41"/>
      <c r="C91" s="193" t="s">
        <v>145</v>
      </c>
      <c r="D91" s="193" t="s">
        <v>141</v>
      </c>
      <c r="E91" s="194" t="s">
        <v>1235</v>
      </c>
      <c r="F91" s="195" t="s">
        <v>1236</v>
      </c>
      <c r="G91" s="196" t="s">
        <v>400</v>
      </c>
      <c r="H91" s="197">
        <v>3</v>
      </c>
      <c r="I91" s="198"/>
      <c r="J91" s="199">
        <f>ROUND(I91*H91,2)</f>
        <v>0</v>
      </c>
      <c r="K91" s="195" t="s">
        <v>21</v>
      </c>
      <c r="L91" s="61"/>
      <c r="M91" s="200" t="s">
        <v>21</v>
      </c>
      <c r="N91" s="201" t="s">
        <v>46</v>
      </c>
      <c r="O91" s="42"/>
      <c r="P91" s="202">
        <f>O91*H91</f>
        <v>0</v>
      </c>
      <c r="Q91" s="202">
        <v>0</v>
      </c>
      <c r="R91" s="202">
        <f>Q91*H91</f>
        <v>0</v>
      </c>
      <c r="S91" s="202">
        <v>0</v>
      </c>
      <c r="T91" s="203">
        <f>S91*H91</f>
        <v>0</v>
      </c>
      <c r="AR91" s="24" t="s">
        <v>145</v>
      </c>
      <c r="AT91" s="24" t="s">
        <v>141</v>
      </c>
      <c r="AU91" s="24" t="s">
        <v>146</v>
      </c>
      <c r="AY91" s="24" t="s">
        <v>139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146</v>
      </c>
      <c r="BK91" s="204">
        <f>ROUND(I91*H91,2)</f>
        <v>0</v>
      </c>
      <c r="BL91" s="24" t="s">
        <v>145</v>
      </c>
      <c r="BM91" s="24" t="s">
        <v>175</v>
      </c>
    </row>
    <row r="92" spans="2:65" s="1" customFormat="1" ht="22.5" customHeight="1">
      <c r="B92" s="41"/>
      <c r="C92" s="193" t="s">
        <v>162</v>
      </c>
      <c r="D92" s="193" t="s">
        <v>141</v>
      </c>
      <c r="E92" s="194" t="s">
        <v>1237</v>
      </c>
      <c r="F92" s="195" t="s">
        <v>1238</v>
      </c>
      <c r="G92" s="196" t="s">
        <v>192</v>
      </c>
      <c r="H92" s="197">
        <v>76</v>
      </c>
      <c r="I92" s="198"/>
      <c r="J92" s="199">
        <f>ROUND(I92*H92,2)</f>
        <v>0</v>
      </c>
      <c r="K92" s="195" t="s">
        <v>21</v>
      </c>
      <c r="L92" s="61"/>
      <c r="M92" s="200" t="s">
        <v>21</v>
      </c>
      <c r="N92" s="201" t="s">
        <v>46</v>
      </c>
      <c r="O92" s="42"/>
      <c r="P92" s="202">
        <f>O92*H92</f>
        <v>0</v>
      </c>
      <c r="Q92" s="202">
        <v>0</v>
      </c>
      <c r="R92" s="202">
        <f>Q92*H92</f>
        <v>0</v>
      </c>
      <c r="S92" s="202">
        <v>0</v>
      </c>
      <c r="T92" s="203">
        <f>S92*H92</f>
        <v>0</v>
      </c>
      <c r="AR92" s="24" t="s">
        <v>145</v>
      </c>
      <c r="AT92" s="24" t="s">
        <v>141</v>
      </c>
      <c r="AU92" s="24" t="s">
        <v>146</v>
      </c>
      <c r="AY92" s="24" t="s">
        <v>139</v>
      </c>
      <c r="BE92" s="204">
        <f>IF(N92="základní",J92,0)</f>
        <v>0</v>
      </c>
      <c r="BF92" s="204">
        <f>IF(N92="snížená",J92,0)</f>
        <v>0</v>
      </c>
      <c r="BG92" s="204">
        <f>IF(N92="zákl. přenesená",J92,0)</f>
        <v>0</v>
      </c>
      <c r="BH92" s="204">
        <f>IF(N92="sníž. přenesená",J92,0)</f>
        <v>0</v>
      </c>
      <c r="BI92" s="204">
        <f>IF(N92="nulová",J92,0)</f>
        <v>0</v>
      </c>
      <c r="BJ92" s="24" t="s">
        <v>146</v>
      </c>
      <c r="BK92" s="204">
        <f>ROUND(I92*H92,2)</f>
        <v>0</v>
      </c>
      <c r="BL92" s="24" t="s">
        <v>145</v>
      </c>
      <c r="BM92" s="24" t="s">
        <v>185</v>
      </c>
    </row>
    <row r="93" spans="2:65" s="11" customFormat="1" ht="13.5">
      <c r="B93" s="205"/>
      <c r="C93" s="206"/>
      <c r="D93" s="227" t="s">
        <v>148</v>
      </c>
      <c r="E93" s="228" t="s">
        <v>21</v>
      </c>
      <c r="F93" s="229" t="s">
        <v>1239</v>
      </c>
      <c r="G93" s="206"/>
      <c r="H93" s="230">
        <v>36</v>
      </c>
      <c r="I93" s="211"/>
      <c r="J93" s="206"/>
      <c r="K93" s="206"/>
      <c r="L93" s="212"/>
      <c r="M93" s="213"/>
      <c r="N93" s="214"/>
      <c r="O93" s="214"/>
      <c r="P93" s="214"/>
      <c r="Q93" s="214"/>
      <c r="R93" s="214"/>
      <c r="S93" s="214"/>
      <c r="T93" s="215"/>
      <c r="AT93" s="216" t="s">
        <v>148</v>
      </c>
      <c r="AU93" s="216" t="s">
        <v>146</v>
      </c>
      <c r="AV93" s="11" t="s">
        <v>146</v>
      </c>
      <c r="AW93" s="11" t="s">
        <v>37</v>
      </c>
      <c r="AX93" s="11" t="s">
        <v>74</v>
      </c>
      <c r="AY93" s="216" t="s">
        <v>139</v>
      </c>
    </row>
    <row r="94" spans="2:65" s="11" customFormat="1" ht="13.5">
      <c r="B94" s="205"/>
      <c r="C94" s="206"/>
      <c r="D94" s="227" t="s">
        <v>148</v>
      </c>
      <c r="E94" s="228" t="s">
        <v>21</v>
      </c>
      <c r="F94" s="229" t="s">
        <v>1240</v>
      </c>
      <c r="G94" s="206"/>
      <c r="H94" s="230">
        <v>40</v>
      </c>
      <c r="I94" s="211"/>
      <c r="J94" s="206"/>
      <c r="K94" s="206"/>
      <c r="L94" s="212"/>
      <c r="M94" s="213"/>
      <c r="N94" s="214"/>
      <c r="O94" s="214"/>
      <c r="P94" s="214"/>
      <c r="Q94" s="214"/>
      <c r="R94" s="214"/>
      <c r="S94" s="214"/>
      <c r="T94" s="215"/>
      <c r="AT94" s="216" t="s">
        <v>148</v>
      </c>
      <c r="AU94" s="216" t="s">
        <v>146</v>
      </c>
      <c r="AV94" s="11" t="s">
        <v>146</v>
      </c>
      <c r="AW94" s="11" t="s">
        <v>37</v>
      </c>
      <c r="AX94" s="11" t="s">
        <v>74</v>
      </c>
      <c r="AY94" s="216" t="s">
        <v>139</v>
      </c>
    </row>
    <row r="95" spans="2:65" s="12" customFormat="1" ht="13.5">
      <c r="B95" s="231"/>
      <c r="C95" s="232"/>
      <c r="D95" s="207" t="s">
        <v>148</v>
      </c>
      <c r="E95" s="233" t="s">
        <v>21</v>
      </c>
      <c r="F95" s="234" t="s">
        <v>224</v>
      </c>
      <c r="G95" s="232"/>
      <c r="H95" s="235">
        <v>76</v>
      </c>
      <c r="I95" s="236"/>
      <c r="J95" s="232"/>
      <c r="K95" s="232"/>
      <c r="L95" s="237"/>
      <c r="M95" s="238"/>
      <c r="N95" s="239"/>
      <c r="O95" s="239"/>
      <c r="P95" s="239"/>
      <c r="Q95" s="239"/>
      <c r="R95" s="239"/>
      <c r="S95" s="239"/>
      <c r="T95" s="240"/>
      <c r="AT95" s="241" t="s">
        <v>148</v>
      </c>
      <c r="AU95" s="241" t="s">
        <v>146</v>
      </c>
      <c r="AV95" s="12" t="s">
        <v>145</v>
      </c>
      <c r="AW95" s="12" t="s">
        <v>37</v>
      </c>
      <c r="AX95" s="12" t="s">
        <v>82</v>
      </c>
      <c r="AY95" s="241" t="s">
        <v>139</v>
      </c>
    </row>
    <row r="96" spans="2:65" s="1" customFormat="1" ht="22.5" customHeight="1">
      <c r="B96" s="41"/>
      <c r="C96" s="217" t="s">
        <v>166</v>
      </c>
      <c r="D96" s="217" t="s">
        <v>180</v>
      </c>
      <c r="E96" s="218" t="s">
        <v>1241</v>
      </c>
      <c r="F96" s="219" t="s">
        <v>1242</v>
      </c>
      <c r="G96" s="220" t="s">
        <v>1050</v>
      </c>
      <c r="H96" s="221">
        <v>72.2</v>
      </c>
      <c r="I96" s="222"/>
      <c r="J96" s="223">
        <f>ROUND(I96*H96,2)</f>
        <v>0</v>
      </c>
      <c r="K96" s="219" t="s">
        <v>21</v>
      </c>
      <c r="L96" s="224"/>
      <c r="M96" s="225" t="s">
        <v>21</v>
      </c>
      <c r="N96" s="226" t="s">
        <v>46</v>
      </c>
      <c r="O96" s="42"/>
      <c r="P96" s="202">
        <f>O96*H96</f>
        <v>0</v>
      </c>
      <c r="Q96" s="202">
        <v>0</v>
      </c>
      <c r="R96" s="202">
        <f>Q96*H96</f>
        <v>0</v>
      </c>
      <c r="S96" s="202">
        <v>0</v>
      </c>
      <c r="T96" s="203">
        <f>S96*H96</f>
        <v>0</v>
      </c>
      <c r="AR96" s="24" t="s">
        <v>175</v>
      </c>
      <c r="AT96" s="24" t="s">
        <v>180</v>
      </c>
      <c r="AU96" s="24" t="s">
        <v>146</v>
      </c>
      <c r="AY96" s="24" t="s">
        <v>139</v>
      </c>
      <c r="BE96" s="204">
        <f>IF(N96="základní",J96,0)</f>
        <v>0</v>
      </c>
      <c r="BF96" s="204">
        <f>IF(N96="snížená",J96,0)</f>
        <v>0</v>
      </c>
      <c r="BG96" s="204">
        <f>IF(N96="zákl. přenesená",J96,0)</f>
        <v>0</v>
      </c>
      <c r="BH96" s="204">
        <f>IF(N96="sníž. přenesená",J96,0)</f>
        <v>0</v>
      </c>
      <c r="BI96" s="204">
        <f>IF(N96="nulová",J96,0)</f>
        <v>0</v>
      </c>
      <c r="BJ96" s="24" t="s">
        <v>146</v>
      </c>
      <c r="BK96" s="204">
        <f>ROUND(I96*H96,2)</f>
        <v>0</v>
      </c>
      <c r="BL96" s="24" t="s">
        <v>145</v>
      </c>
      <c r="BM96" s="24" t="s">
        <v>196</v>
      </c>
    </row>
    <row r="97" spans="2:65" s="11" customFormat="1" ht="13.5">
      <c r="B97" s="205"/>
      <c r="C97" s="206"/>
      <c r="D97" s="227" t="s">
        <v>148</v>
      </c>
      <c r="E97" s="228" t="s">
        <v>21</v>
      </c>
      <c r="F97" s="229" t="s">
        <v>1243</v>
      </c>
      <c r="G97" s="206"/>
      <c r="H97" s="230">
        <v>34.200000000000003</v>
      </c>
      <c r="I97" s="211"/>
      <c r="J97" s="206"/>
      <c r="K97" s="206"/>
      <c r="L97" s="212"/>
      <c r="M97" s="213"/>
      <c r="N97" s="214"/>
      <c r="O97" s="214"/>
      <c r="P97" s="214"/>
      <c r="Q97" s="214"/>
      <c r="R97" s="214"/>
      <c r="S97" s="214"/>
      <c r="T97" s="215"/>
      <c r="AT97" s="216" t="s">
        <v>148</v>
      </c>
      <c r="AU97" s="216" t="s">
        <v>146</v>
      </c>
      <c r="AV97" s="11" t="s">
        <v>146</v>
      </c>
      <c r="AW97" s="11" t="s">
        <v>37</v>
      </c>
      <c r="AX97" s="11" t="s">
        <v>74</v>
      </c>
      <c r="AY97" s="216" t="s">
        <v>139</v>
      </c>
    </row>
    <row r="98" spans="2:65" s="11" customFormat="1" ht="13.5">
      <c r="B98" s="205"/>
      <c r="C98" s="206"/>
      <c r="D98" s="227" t="s">
        <v>148</v>
      </c>
      <c r="E98" s="228" t="s">
        <v>21</v>
      </c>
      <c r="F98" s="229" t="s">
        <v>1244</v>
      </c>
      <c r="G98" s="206"/>
      <c r="H98" s="230">
        <v>38</v>
      </c>
      <c r="I98" s="211"/>
      <c r="J98" s="206"/>
      <c r="K98" s="206"/>
      <c r="L98" s="212"/>
      <c r="M98" s="213"/>
      <c r="N98" s="214"/>
      <c r="O98" s="214"/>
      <c r="P98" s="214"/>
      <c r="Q98" s="214"/>
      <c r="R98" s="214"/>
      <c r="S98" s="214"/>
      <c r="T98" s="215"/>
      <c r="AT98" s="216" t="s">
        <v>148</v>
      </c>
      <c r="AU98" s="216" t="s">
        <v>146</v>
      </c>
      <c r="AV98" s="11" t="s">
        <v>146</v>
      </c>
      <c r="AW98" s="11" t="s">
        <v>37</v>
      </c>
      <c r="AX98" s="11" t="s">
        <v>74</v>
      </c>
      <c r="AY98" s="216" t="s">
        <v>139</v>
      </c>
    </row>
    <row r="99" spans="2:65" s="12" customFormat="1" ht="13.5">
      <c r="B99" s="231"/>
      <c r="C99" s="232"/>
      <c r="D99" s="207" t="s">
        <v>148</v>
      </c>
      <c r="E99" s="233" t="s">
        <v>21</v>
      </c>
      <c r="F99" s="234" t="s">
        <v>224</v>
      </c>
      <c r="G99" s="232"/>
      <c r="H99" s="235">
        <v>72.2</v>
      </c>
      <c r="I99" s="236"/>
      <c r="J99" s="232"/>
      <c r="K99" s="232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148</v>
      </c>
      <c r="AU99" s="241" t="s">
        <v>146</v>
      </c>
      <c r="AV99" s="12" t="s">
        <v>145</v>
      </c>
      <c r="AW99" s="12" t="s">
        <v>37</v>
      </c>
      <c r="AX99" s="12" t="s">
        <v>82</v>
      </c>
      <c r="AY99" s="241" t="s">
        <v>139</v>
      </c>
    </row>
    <row r="100" spans="2:65" s="1" customFormat="1" ht="22.5" customHeight="1">
      <c r="B100" s="41"/>
      <c r="C100" s="193" t="s">
        <v>170</v>
      </c>
      <c r="D100" s="193" t="s">
        <v>141</v>
      </c>
      <c r="E100" s="194" t="s">
        <v>1245</v>
      </c>
      <c r="F100" s="195" t="s">
        <v>1246</v>
      </c>
      <c r="G100" s="196" t="s">
        <v>192</v>
      </c>
      <c r="H100" s="197">
        <v>21</v>
      </c>
      <c r="I100" s="198"/>
      <c r="J100" s="199">
        <f>ROUND(I100*H100,2)</f>
        <v>0</v>
      </c>
      <c r="K100" s="195" t="s">
        <v>21</v>
      </c>
      <c r="L100" s="61"/>
      <c r="M100" s="200" t="s">
        <v>21</v>
      </c>
      <c r="N100" s="201" t="s">
        <v>46</v>
      </c>
      <c r="O100" s="42"/>
      <c r="P100" s="202">
        <f>O100*H100</f>
        <v>0</v>
      </c>
      <c r="Q100" s="202">
        <v>0</v>
      </c>
      <c r="R100" s="202">
        <f>Q100*H100</f>
        <v>0</v>
      </c>
      <c r="S100" s="202">
        <v>0</v>
      </c>
      <c r="T100" s="203">
        <f>S100*H100</f>
        <v>0</v>
      </c>
      <c r="AR100" s="24" t="s">
        <v>145</v>
      </c>
      <c r="AT100" s="24" t="s">
        <v>141</v>
      </c>
      <c r="AU100" s="24" t="s">
        <v>146</v>
      </c>
      <c r="AY100" s="24" t="s">
        <v>139</v>
      </c>
      <c r="BE100" s="204">
        <f>IF(N100="základní",J100,0)</f>
        <v>0</v>
      </c>
      <c r="BF100" s="204">
        <f>IF(N100="snížená",J100,0)</f>
        <v>0</v>
      </c>
      <c r="BG100" s="204">
        <f>IF(N100="zákl. přenesená",J100,0)</f>
        <v>0</v>
      </c>
      <c r="BH100" s="204">
        <f>IF(N100="sníž. přenesená",J100,0)</f>
        <v>0</v>
      </c>
      <c r="BI100" s="204">
        <f>IF(N100="nulová",J100,0)</f>
        <v>0</v>
      </c>
      <c r="BJ100" s="24" t="s">
        <v>146</v>
      </c>
      <c r="BK100" s="204">
        <f>ROUND(I100*H100,2)</f>
        <v>0</v>
      </c>
      <c r="BL100" s="24" t="s">
        <v>145</v>
      </c>
      <c r="BM100" s="24" t="s">
        <v>205</v>
      </c>
    </row>
    <row r="101" spans="2:65" s="11" customFormat="1" ht="13.5">
      <c r="B101" s="205"/>
      <c r="C101" s="206"/>
      <c r="D101" s="227" t="s">
        <v>148</v>
      </c>
      <c r="E101" s="228" t="s">
        <v>21</v>
      </c>
      <c r="F101" s="229" t="s">
        <v>1247</v>
      </c>
      <c r="G101" s="206"/>
      <c r="H101" s="230">
        <v>12</v>
      </c>
      <c r="I101" s="211"/>
      <c r="J101" s="206"/>
      <c r="K101" s="206"/>
      <c r="L101" s="212"/>
      <c r="M101" s="213"/>
      <c r="N101" s="214"/>
      <c r="O101" s="214"/>
      <c r="P101" s="214"/>
      <c r="Q101" s="214"/>
      <c r="R101" s="214"/>
      <c r="S101" s="214"/>
      <c r="T101" s="215"/>
      <c r="AT101" s="216" t="s">
        <v>148</v>
      </c>
      <c r="AU101" s="216" t="s">
        <v>146</v>
      </c>
      <c r="AV101" s="11" t="s">
        <v>146</v>
      </c>
      <c r="AW101" s="11" t="s">
        <v>37</v>
      </c>
      <c r="AX101" s="11" t="s">
        <v>74</v>
      </c>
      <c r="AY101" s="216" t="s">
        <v>139</v>
      </c>
    </row>
    <row r="102" spans="2:65" s="11" customFormat="1" ht="13.5">
      <c r="B102" s="205"/>
      <c r="C102" s="206"/>
      <c r="D102" s="227" t="s">
        <v>148</v>
      </c>
      <c r="E102" s="228" t="s">
        <v>21</v>
      </c>
      <c r="F102" s="229" t="s">
        <v>1248</v>
      </c>
      <c r="G102" s="206"/>
      <c r="H102" s="230">
        <v>9</v>
      </c>
      <c r="I102" s="211"/>
      <c r="J102" s="206"/>
      <c r="K102" s="206"/>
      <c r="L102" s="212"/>
      <c r="M102" s="213"/>
      <c r="N102" s="214"/>
      <c r="O102" s="214"/>
      <c r="P102" s="214"/>
      <c r="Q102" s="214"/>
      <c r="R102" s="214"/>
      <c r="S102" s="214"/>
      <c r="T102" s="215"/>
      <c r="AT102" s="216" t="s">
        <v>148</v>
      </c>
      <c r="AU102" s="216" t="s">
        <v>146</v>
      </c>
      <c r="AV102" s="11" t="s">
        <v>146</v>
      </c>
      <c r="AW102" s="11" t="s">
        <v>37</v>
      </c>
      <c r="AX102" s="11" t="s">
        <v>74</v>
      </c>
      <c r="AY102" s="216" t="s">
        <v>139</v>
      </c>
    </row>
    <row r="103" spans="2:65" s="12" customFormat="1" ht="13.5">
      <c r="B103" s="231"/>
      <c r="C103" s="232"/>
      <c r="D103" s="207" t="s">
        <v>148</v>
      </c>
      <c r="E103" s="233" t="s">
        <v>21</v>
      </c>
      <c r="F103" s="234" t="s">
        <v>224</v>
      </c>
      <c r="G103" s="232"/>
      <c r="H103" s="235">
        <v>21</v>
      </c>
      <c r="I103" s="236"/>
      <c r="J103" s="232"/>
      <c r="K103" s="232"/>
      <c r="L103" s="237"/>
      <c r="M103" s="238"/>
      <c r="N103" s="239"/>
      <c r="O103" s="239"/>
      <c r="P103" s="239"/>
      <c r="Q103" s="239"/>
      <c r="R103" s="239"/>
      <c r="S103" s="239"/>
      <c r="T103" s="240"/>
      <c r="AT103" s="241" t="s">
        <v>148</v>
      </c>
      <c r="AU103" s="241" t="s">
        <v>146</v>
      </c>
      <c r="AV103" s="12" t="s">
        <v>145</v>
      </c>
      <c r="AW103" s="12" t="s">
        <v>37</v>
      </c>
      <c r="AX103" s="12" t="s">
        <v>82</v>
      </c>
      <c r="AY103" s="241" t="s">
        <v>139</v>
      </c>
    </row>
    <row r="104" spans="2:65" s="1" customFormat="1" ht="22.5" customHeight="1">
      <c r="B104" s="41"/>
      <c r="C104" s="217" t="s">
        <v>175</v>
      </c>
      <c r="D104" s="217" t="s">
        <v>180</v>
      </c>
      <c r="E104" s="218" t="s">
        <v>1249</v>
      </c>
      <c r="F104" s="219" t="s">
        <v>1250</v>
      </c>
      <c r="G104" s="220" t="s">
        <v>1050</v>
      </c>
      <c r="H104" s="221">
        <v>13.02</v>
      </c>
      <c r="I104" s="222"/>
      <c r="J104" s="223">
        <f>ROUND(I104*H104,2)</f>
        <v>0</v>
      </c>
      <c r="K104" s="219" t="s">
        <v>21</v>
      </c>
      <c r="L104" s="224"/>
      <c r="M104" s="225" t="s">
        <v>21</v>
      </c>
      <c r="N104" s="226" t="s">
        <v>46</v>
      </c>
      <c r="O104" s="42"/>
      <c r="P104" s="202">
        <f>O104*H104</f>
        <v>0</v>
      </c>
      <c r="Q104" s="202">
        <v>0</v>
      </c>
      <c r="R104" s="202">
        <f>Q104*H104</f>
        <v>0</v>
      </c>
      <c r="S104" s="202">
        <v>0</v>
      </c>
      <c r="T104" s="203">
        <f>S104*H104</f>
        <v>0</v>
      </c>
      <c r="AR104" s="24" t="s">
        <v>175</v>
      </c>
      <c r="AT104" s="24" t="s">
        <v>180</v>
      </c>
      <c r="AU104" s="24" t="s">
        <v>146</v>
      </c>
      <c r="AY104" s="24" t="s">
        <v>139</v>
      </c>
      <c r="BE104" s="204">
        <f>IF(N104="základní",J104,0)</f>
        <v>0</v>
      </c>
      <c r="BF104" s="204">
        <f>IF(N104="snížená",J104,0)</f>
        <v>0</v>
      </c>
      <c r="BG104" s="204">
        <f>IF(N104="zákl. přenesená",J104,0)</f>
        <v>0</v>
      </c>
      <c r="BH104" s="204">
        <f>IF(N104="sníž. přenesená",J104,0)</f>
        <v>0</v>
      </c>
      <c r="BI104" s="204">
        <f>IF(N104="nulová",J104,0)</f>
        <v>0</v>
      </c>
      <c r="BJ104" s="24" t="s">
        <v>146</v>
      </c>
      <c r="BK104" s="204">
        <f>ROUND(I104*H104,2)</f>
        <v>0</v>
      </c>
      <c r="BL104" s="24" t="s">
        <v>145</v>
      </c>
      <c r="BM104" s="24" t="s">
        <v>228</v>
      </c>
    </row>
    <row r="105" spans="2:65" s="11" customFormat="1" ht="13.5">
      <c r="B105" s="205"/>
      <c r="C105" s="206"/>
      <c r="D105" s="227" t="s">
        <v>148</v>
      </c>
      <c r="E105" s="228" t="s">
        <v>21</v>
      </c>
      <c r="F105" s="229" t="s">
        <v>1251</v>
      </c>
      <c r="G105" s="206"/>
      <c r="H105" s="230">
        <v>7.44</v>
      </c>
      <c r="I105" s="211"/>
      <c r="J105" s="206"/>
      <c r="K105" s="206"/>
      <c r="L105" s="212"/>
      <c r="M105" s="213"/>
      <c r="N105" s="214"/>
      <c r="O105" s="214"/>
      <c r="P105" s="214"/>
      <c r="Q105" s="214"/>
      <c r="R105" s="214"/>
      <c r="S105" s="214"/>
      <c r="T105" s="215"/>
      <c r="AT105" s="216" t="s">
        <v>148</v>
      </c>
      <c r="AU105" s="216" t="s">
        <v>146</v>
      </c>
      <c r="AV105" s="11" t="s">
        <v>146</v>
      </c>
      <c r="AW105" s="11" t="s">
        <v>37</v>
      </c>
      <c r="AX105" s="11" t="s">
        <v>74</v>
      </c>
      <c r="AY105" s="216" t="s">
        <v>139</v>
      </c>
    </row>
    <row r="106" spans="2:65" s="11" customFormat="1" ht="13.5">
      <c r="B106" s="205"/>
      <c r="C106" s="206"/>
      <c r="D106" s="227" t="s">
        <v>148</v>
      </c>
      <c r="E106" s="228" t="s">
        <v>21</v>
      </c>
      <c r="F106" s="229" t="s">
        <v>1252</v>
      </c>
      <c r="G106" s="206"/>
      <c r="H106" s="230">
        <v>5.58</v>
      </c>
      <c r="I106" s="211"/>
      <c r="J106" s="206"/>
      <c r="K106" s="206"/>
      <c r="L106" s="212"/>
      <c r="M106" s="213"/>
      <c r="N106" s="214"/>
      <c r="O106" s="214"/>
      <c r="P106" s="214"/>
      <c r="Q106" s="214"/>
      <c r="R106" s="214"/>
      <c r="S106" s="214"/>
      <c r="T106" s="215"/>
      <c r="AT106" s="216" t="s">
        <v>148</v>
      </c>
      <c r="AU106" s="216" t="s">
        <v>146</v>
      </c>
      <c r="AV106" s="11" t="s">
        <v>146</v>
      </c>
      <c r="AW106" s="11" t="s">
        <v>37</v>
      </c>
      <c r="AX106" s="11" t="s">
        <v>74</v>
      </c>
      <c r="AY106" s="216" t="s">
        <v>139</v>
      </c>
    </row>
    <row r="107" spans="2:65" s="12" customFormat="1" ht="13.5">
      <c r="B107" s="231"/>
      <c r="C107" s="232"/>
      <c r="D107" s="207" t="s">
        <v>148</v>
      </c>
      <c r="E107" s="233" t="s">
        <v>21</v>
      </c>
      <c r="F107" s="234" t="s">
        <v>224</v>
      </c>
      <c r="G107" s="232"/>
      <c r="H107" s="235">
        <v>13.02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AT107" s="241" t="s">
        <v>148</v>
      </c>
      <c r="AU107" s="241" t="s">
        <v>146</v>
      </c>
      <c r="AV107" s="12" t="s">
        <v>145</v>
      </c>
      <c r="AW107" s="12" t="s">
        <v>37</v>
      </c>
      <c r="AX107" s="12" t="s">
        <v>82</v>
      </c>
      <c r="AY107" s="241" t="s">
        <v>139</v>
      </c>
    </row>
    <row r="108" spans="2:65" s="1" customFormat="1" ht="22.5" customHeight="1">
      <c r="B108" s="41"/>
      <c r="C108" s="193" t="s">
        <v>179</v>
      </c>
      <c r="D108" s="193" t="s">
        <v>141</v>
      </c>
      <c r="E108" s="194" t="s">
        <v>1253</v>
      </c>
      <c r="F108" s="195" t="s">
        <v>1254</v>
      </c>
      <c r="G108" s="196" t="s">
        <v>192</v>
      </c>
      <c r="H108" s="197">
        <v>245</v>
      </c>
      <c r="I108" s="198"/>
      <c r="J108" s="199">
        <f>ROUND(I108*H108,2)</f>
        <v>0</v>
      </c>
      <c r="K108" s="195" t="s">
        <v>21</v>
      </c>
      <c r="L108" s="61"/>
      <c r="M108" s="200" t="s">
        <v>21</v>
      </c>
      <c r="N108" s="201" t="s">
        <v>46</v>
      </c>
      <c r="O108" s="42"/>
      <c r="P108" s="202">
        <f>O108*H108</f>
        <v>0</v>
      </c>
      <c r="Q108" s="202">
        <v>0</v>
      </c>
      <c r="R108" s="202">
        <f>Q108*H108</f>
        <v>0</v>
      </c>
      <c r="S108" s="202">
        <v>0</v>
      </c>
      <c r="T108" s="203">
        <f>S108*H108</f>
        <v>0</v>
      </c>
      <c r="AR108" s="24" t="s">
        <v>145</v>
      </c>
      <c r="AT108" s="24" t="s">
        <v>141</v>
      </c>
      <c r="AU108" s="24" t="s">
        <v>146</v>
      </c>
      <c r="AY108" s="24" t="s">
        <v>139</v>
      </c>
      <c r="BE108" s="204">
        <f>IF(N108="základní",J108,0)</f>
        <v>0</v>
      </c>
      <c r="BF108" s="204">
        <f>IF(N108="snížená",J108,0)</f>
        <v>0</v>
      </c>
      <c r="BG108" s="204">
        <f>IF(N108="zákl. přenesená",J108,0)</f>
        <v>0</v>
      </c>
      <c r="BH108" s="204">
        <f>IF(N108="sníž. přenesená",J108,0)</f>
        <v>0</v>
      </c>
      <c r="BI108" s="204">
        <f>IF(N108="nulová",J108,0)</f>
        <v>0</v>
      </c>
      <c r="BJ108" s="24" t="s">
        <v>146</v>
      </c>
      <c r="BK108" s="204">
        <f>ROUND(I108*H108,2)</f>
        <v>0</v>
      </c>
      <c r="BL108" s="24" t="s">
        <v>145</v>
      </c>
      <c r="BM108" s="24" t="s">
        <v>297</v>
      </c>
    </row>
    <row r="109" spans="2:65" s="11" customFormat="1" ht="13.5">
      <c r="B109" s="205"/>
      <c r="C109" s="206"/>
      <c r="D109" s="227" t="s">
        <v>148</v>
      </c>
      <c r="E109" s="228" t="s">
        <v>21</v>
      </c>
      <c r="F109" s="229" t="s">
        <v>1255</v>
      </c>
      <c r="G109" s="206"/>
      <c r="H109" s="230">
        <v>177</v>
      </c>
      <c r="I109" s="211"/>
      <c r="J109" s="206"/>
      <c r="K109" s="206"/>
      <c r="L109" s="212"/>
      <c r="M109" s="213"/>
      <c r="N109" s="214"/>
      <c r="O109" s="214"/>
      <c r="P109" s="214"/>
      <c r="Q109" s="214"/>
      <c r="R109" s="214"/>
      <c r="S109" s="214"/>
      <c r="T109" s="215"/>
      <c r="AT109" s="216" t="s">
        <v>148</v>
      </c>
      <c r="AU109" s="216" t="s">
        <v>146</v>
      </c>
      <c r="AV109" s="11" t="s">
        <v>146</v>
      </c>
      <c r="AW109" s="11" t="s">
        <v>37</v>
      </c>
      <c r="AX109" s="11" t="s">
        <v>74</v>
      </c>
      <c r="AY109" s="216" t="s">
        <v>139</v>
      </c>
    </row>
    <row r="110" spans="2:65" s="11" customFormat="1" ht="13.5">
      <c r="B110" s="205"/>
      <c r="C110" s="206"/>
      <c r="D110" s="227" t="s">
        <v>148</v>
      </c>
      <c r="E110" s="228" t="s">
        <v>21</v>
      </c>
      <c r="F110" s="229" t="s">
        <v>1256</v>
      </c>
      <c r="G110" s="206"/>
      <c r="H110" s="230">
        <v>68</v>
      </c>
      <c r="I110" s="211"/>
      <c r="J110" s="206"/>
      <c r="K110" s="206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148</v>
      </c>
      <c r="AU110" s="216" t="s">
        <v>146</v>
      </c>
      <c r="AV110" s="11" t="s">
        <v>146</v>
      </c>
      <c r="AW110" s="11" t="s">
        <v>37</v>
      </c>
      <c r="AX110" s="11" t="s">
        <v>74</v>
      </c>
      <c r="AY110" s="216" t="s">
        <v>139</v>
      </c>
    </row>
    <row r="111" spans="2:65" s="12" customFormat="1" ht="13.5">
      <c r="B111" s="231"/>
      <c r="C111" s="232"/>
      <c r="D111" s="207" t="s">
        <v>148</v>
      </c>
      <c r="E111" s="233" t="s">
        <v>21</v>
      </c>
      <c r="F111" s="234" t="s">
        <v>224</v>
      </c>
      <c r="G111" s="232"/>
      <c r="H111" s="235">
        <v>245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148</v>
      </c>
      <c r="AU111" s="241" t="s">
        <v>146</v>
      </c>
      <c r="AV111" s="12" t="s">
        <v>145</v>
      </c>
      <c r="AW111" s="12" t="s">
        <v>37</v>
      </c>
      <c r="AX111" s="12" t="s">
        <v>82</v>
      </c>
      <c r="AY111" s="241" t="s">
        <v>139</v>
      </c>
    </row>
    <row r="112" spans="2:65" s="1" customFormat="1" ht="22.5" customHeight="1">
      <c r="B112" s="41"/>
      <c r="C112" s="217" t="s">
        <v>185</v>
      </c>
      <c r="D112" s="217" t="s">
        <v>180</v>
      </c>
      <c r="E112" s="218" t="s">
        <v>1257</v>
      </c>
      <c r="F112" s="219" t="s">
        <v>1258</v>
      </c>
      <c r="G112" s="220" t="s">
        <v>1050</v>
      </c>
      <c r="H112" s="221">
        <v>33.075000000000003</v>
      </c>
      <c r="I112" s="222"/>
      <c r="J112" s="223">
        <f>ROUND(I112*H112,2)</f>
        <v>0</v>
      </c>
      <c r="K112" s="219" t="s">
        <v>21</v>
      </c>
      <c r="L112" s="224"/>
      <c r="M112" s="225" t="s">
        <v>21</v>
      </c>
      <c r="N112" s="226" t="s">
        <v>46</v>
      </c>
      <c r="O112" s="42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AR112" s="24" t="s">
        <v>175</v>
      </c>
      <c r="AT112" s="24" t="s">
        <v>180</v>
      </c>
      <c r="AU112" s="24" t="s">
        <v>146</v>
      </c>
      <c r="AY112" s="24" t="s">
        <v>139</v>
      </c>
      <c r="BE112" s="204">
        <f>IF(N112="základní",J112,0)</f>
        <v>0</v>
      </c>
      <c r="BF112" s="204">
        <f>IF(N112="snížená",J112,0)</f>
        <v>0</v>
      </c>
      <c r="BG112" s="204">
        <f>IF(N112="zákl. přenesená",J112,0)</f>
        <v>0</v>
      </c>
      <c r="BH112" s="204">
        <f>IF(N112="sníž. přenesená",J112,0)</f>
        <v>0</v>
      </c>
      <c r="BI112" s="204">
        <f>IF(N112="nulová",J112,0)</f>
        <v>0</v>
      </c>
      <c r="BJ112" s="24" t="s">
        <v>146</v>
      </c>
      <c r="BK112" s="204">
        <f>ROUND(I112*H112,2)</f>
        <v>0</v>
      </c>
      <c r="BL112" s="24" t="s">
        <v>145</v>
      </c>
      <c r="BM112" s="24" t="s">
        <v>320</v>
      </c>
    </row>
    <row r="113" spans="2:65" s="11" customFormat="1" ht="13.5">
      <c r="B113" s="205"/>
      <c r="C113" s="206"/>
      <c r="D113" s="227" t="s">
        <v>148</v>
      </c>
      <c r="E113" s="228" t="s">
        <v>21</v>
      </c>
      <c r="F113" s="229" t="s">
        <v>1259</v>
      </c>
      <c r="G113" s="206"/>
      <c r="H113" s="230">
        <v>33.075000000000003</v>
      </c>
      <c r="I113" s="211"/>
      <c r="J113" s="206"/>
      <c r="K113" s="206"/>
      <c r="L113" s="212"/>
      <c r="M113" s="213"/>
      <c r="N113" s="214"/>
      <c r="O113" s="214"/>
      <c r="P113" s="214"/>
      <c r="Q113" s="214"/>
      <c r="R113" s="214"/>
      <c r="S113" s="214"/>
      <c r="T113" s="215"/>
      <c r="AT113" s="216" t="s">
        <v>148</v>
      </c>
      <c r="AU113" s="216" t="s">
        <v>146</v>
      </c>
      <c r="AV113" s="11" t="s">
        <v>146</v>
      </c>
      <c r="AW113" s="11" t="s">
        <v>37</v>
      </c>
      <c r="AX113" s="11" t="s">
        <v>74</v>
      </c>
      <c r="AY113" s="216" t="s">
        <v>139</v>
      </c>
    </row>
    <row r="114" spans="2:65" s="12" customFormat="1" ht="13.5">
      <c r="B114" s="231"/>
      <c r="C114" s="232"/>
      <c r="D114" s="207" t="s">
        <v>148</v>
      </c>
      <c r="E114" s="233" t="s">
        <v>21</v>
      </c>
      <c r="F114" s="234" t="s">
        <v>224</v>
      </c>
      <c r="G114" s="232"/>
      <c r="H114" s="235">
        <v>33.075000000000003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AT114" s="241" t="s">
        <v>148</v>
      </c>
      <c r="AU114" s="241" t="s">
        <v>146</v>
      </c>
      <c r="AV114" s="12" t="s">
        <v>145</v>
      </c>
      <c r="AW114" s="12" t="s">
        <v>37</v>
      </c>
      <c r="AX114" s="12" t="s">
        <v>82</v>
      </c>
      <c r="AY114" s="241" t="s">
        <v>139</v>
      </c>
    </row>
    <row r="115" spans="2:65" s="1" customFormat="1" ht="22.5" customHeight="1">
      <c r="B115" s="41"/>
      <c r="C115" s="217" t="s">
        <v>189</v>
      </c>
      <c r="D115" s="217" t="s">
        <v>180</v>
      </c>
      <c r="E115" s="218" t="s">
        <v>1260</v>
      </c>
      <c r="F115" s="219" t="s">
        <v>1261</v>
      </c>
      <c r="G115" s="220" t="s">
        <v>400</v>
      </c>
      <c r="H115" s="221">
        <v>49</v>
      </c>
      <c r="I115" s="222"/>
      <c r="J115" s="223">
        <f>ROUND(I115*H115,2)</f>
        <v>0</v>
      </c>
      <c r="K115" s="219" t="s">
        <v>21</v>
      </c>
      <c r="L115" s="224"/>
      <c r="M115" s="225" t="s">
        <v>21</v>
      </c>
      <c r="N115" s="226" t="s">
        <v>46</v>
      </c>
      <c r="O115" s="42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AR115" s="24" t="s">
        <v>175</v>
      </c>
      <c r="AT115" s="24" t="s">
        <v>180</v>
      </c>
      <c r="AU115" s="24" t="s">
        <v>146</v>
      </c>
      <c r="AY115" s="24" t="s">
        <v>139</v>
      </c>
      <c r="BE115" s="204">
        <f>IF(N115="základní",J115,0)</f>
        <v>0</v>
      </c>
      <c r="BF115" s="204">
        <f>IF(N115="snížená",J115,0)</f>
        <v>0</v>
      </c>
      <c r="BG115" s="204">
        <f>IF(N115="zákl. přenesená",J115,0)</f>
        <v>0</v>
      </c>
      <c r="BH115" s="204">
        <f>IF(N115="sníž. přenesená",J115,0)</f>
        <v>0</v>
      </c>
      <c r="BI115" s="204">
        <f>IF(N115="nulová",J115,0)</f>
        <v>0</v>
      </c>
      <c r="BJ115" s="24" t="s">
        <v>146</v>
      </c>
      <c r="BK115" s="204">
        <f>ROUND(I115*H115,2)</f>
        <v>0</v>
      </c>
      <c r="BL115" s="24" t="s">
        <v>145</v>
      </c>
      <c r="BM115" s="24" t="s">
        <v>328</v>
      </c>
    </row>
    <row r="116" spans="2:65" s="1" customFormat="1" ht="22.5" customHeight="1">
      <c r="B116" s="41"/>
      <c r="C116" s="217" t="s">
        <v>196</v>
      </c>
      <c r="D116" s="217" t="s">
        <v>180</v>
      </c>
      <c r="E116" s="218" t="s">
        <v>1262</v>
      </c>
      <c r="F116" s="219" t="s">
        <v>1263</v>
      </c>
      <c r="G116" s="220" t="s">
        <v>400</v>
      </c>
      <c r="H116" s="221">
        <v>37</v>
      </c>
      <c r="I116" s="222"/>
      <c r="J116" s="223">
        <f>ROUND(I116*H116,2)</f>
        <v>0</v>
      </c>
      <c r="K116" s="219" t="s">
        <v>21</v>
      </c>
      <c r="L116" s="224"/>
      <c r="M116" s="225" t="s">
        <v>21</v>
      </c>
      <c r="N116" s="226" t="s">
        <v>46</v>
      </c>
      <c r="O116" s="42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AR116" s="24" t="s">
        <v>175</v>
      </c>
      <c r="AT116" s="24" t="s">
        <v>180</v>
      </c>
      <c r="AU116" s="24" t="s">
        <v>146</v>
      </c>
      <c r="AY116" s="24" t="s">
        <v>139</v>
      </c>
      <c r="BE116" s="204">
        <f>IF(N116="základní",J116,0)</f>
        <v>0</v>
      </c>
      <c r="BF116" s="204">
        <f>IF(N116="snížená",J116,0)</f>
        <v>0</v>
      </c>
      <c r="BG116" s="204">
        <f>IF(N116="zákl. přenesená",J116,0)</f>
        <v>0</v>
      </c>
      <c r="BH116" s="204">
        <f>IF(N116="sníž. přenesená",J116,0)</f>
        <v>0</v>
      </c>
      <c r="BI116" s="204">
        <f>IF(N116="nulová",J116,0)</f>
        <v>0</v>
      </c>
      <c r="BJ116" s="24" t="s">
        <v>146</v>
      </c>
      <c r="BK116" s="204">
        <f>ROUND(I116*H116,2)</f>
        <v>0</v>
      </c>
      <c r="BL116" s="24" t="s">
        <v>145</v>
      </c>
      <c r="BM116" s="24" t="s">
        <v>371</v>
      </c>
    </row>
    <row r="117" spans="2:65" s="11" customFormat="1" ht="13.5">
      <c r="B117" s="205"/>
      <c r="C117" s="206"/>
      <c r="D117" s="227" t="s">
        <v>148</v>
      </c>
      <c r="E117" s="228" t="s">
        <v>21</v>
      </c>
      <c r="F117" s="229" t="s">
        <v>1264</v>
      </c>
      <c r="G117" s="206"/>
      <c r="H117" s="230">
        <v>37</v>
      </c>
      <c r="I117" s="211"/>
      <c r="J117" s="206"/>
      <c r="K117" s="206"/>
      <c r="L117" s="212"/>
      <c r="M117" s="213"/>
      <c r="N117" s="214"/>
      <c r="O117" s="214"/>
      <c r="P117" s="214"/>
      <c r="Q117" s="214"/>
      <c r="R117" s="214"/>
      <c r="S117" s="214"/>
      <c r="T117" s="215"/>
      <c r="AT117" s="216" t="s">
        <v>148</v>
      </c>
      <c r="AU117" s="216" t="s">
        <v>146</v>
      </c>
      <c r="AV117" s="11" t="s">
        <v>146</v>
      </c>
      <c r="AW117" s="11" t="s">
        <v>37</v>
      </c>
      <c r="AX117" s="11" t="s">
        <v>74</v>
      </c>
      <c r="AY117" s="216" t="s">
        <v>139</v>
      </c>
    </row>
    <row r="118" spans="2:65" s="12" customFormat="1" ht="13.5">
      <c r="B118" s="231"/>
      <c r="C118" s="232"/>
      <c r="D118" s="207" t="s">
        <v>148</v>
      </c>
      <c r="E118" s="233" t="s">
        <v>21</v>
      </c>
      <c r="F118" s="234" t="s">
        <v>224</v>
      </c>
      <c r="G118" s="232"/>
      <c r="H118" s="235">
        <v>37</v>
      </c>
      <c r="I118" s="236"/>
      <c r="J118" s="232"/>
      <c r="K118" s="232"/>
      <c r="L118" s="237"/>
      <c r="M118" s="238"/>
      <c r="N118" s="239"/>
      <c r="O118" s="239"/>
      <c r="P118" s="239"/>
      <c r="Q118" s="239"/>
      <c r="R118" s="239"/>
      <c r="S118" s="239"/>
      <c r="T118" s="240"/>
      <c r="AT118" s="241" t="s">
        <v>148</v>
      </c>
      <c r="AU118" s="241" t="s">
        <v>146</v>
      </c>
      <c r="AV118" s="12" t="s">
        <v>145</v>
      </c>
      <c r="AW118" s="12" t="s">
        <v>37</v>
      </c>
      <c r="AX118" s="12" t="s">
        <v>82</v>
      </c>
      <c r="AY118" s="241" t="s">
        <v>139</v>
      </c>
    </row>
    <row r="119" spans="2:65" s="1" customFormat="1" ht="22.5" customHeight="1">
      <c r="B119" s="41"/>
      <c r="C119" s="217" t="s">
        <v>200</v>
      </c>
      <c r="D119" s="217" t="s">
        <v>180</v>
      </c>
      <c r="E119" s="218" t="s">
        <v>1265</v>
      </c>
      <c r="F119" s="219" t="s">
        <v>1266</v>
      </c>
      <c r="G119" s="220" t="s">
        <v>400</v>
      </c>
      <c r="H119" s="221">
        <v>92</v>
      </c>
      <c r="I119" s="222"/>
      <c r="J119" s="223">
        <f>ROUND(I119*H119,2)</f>
        <v>0</v>
      </c>
      <c r="K119" s="219" t="s">
        <v>21</v>
      </c>
      <c r="L119" s="224"/>
      <c r="M119" s="225" t="s">
        <v>21</v>
      </c>
      <c r="N119" s="226" t="s">
        <v>46</v>
      </c>
      <c r="O119" s="42"/>
      <c r="P119" s="202">
        <f>O119*H119</f>
        <v>0</v>
      </c>
      <c r="Q119" s="202">
        <v>0</v>
      </c>
      <c r="R119" s="202">
        <f>Q119*H119</f>
        <v>0</v>
      </c>
      <c r="S119" s="202">
        <v>0</v>
      </c>
      <c r="T119" s="203">
        <f>S119*H119</f>
        <v>0</v>
      </c>
      <c r="AR119" s="24" t="s">
        <v>175</v>
      </c>
      <c r="AT119" s="24" t="s">
        <v>180</v>
      </c>
      <c r="AU119" s="24" t="s">
        <v>146</v>
      </c>
      <c r="AY119" s="24" t="s">
        <v>139</v>
      </c>
      <c r="BE119" s="204">
        <f>IF(N119="základní",J119,0)</f>
        <v>0</v>
      </c>
      <c r="BF119" s="204">
        <f>IF(N119="snížená",J119,0)</f>
        <v>0</v>
      </c>
      <c r="BG119" s="204">
        <f>IF(N119="zákl. přenesená",J119,0)</f>
        <v>0</v>
      </c>
      <c r="BH119" s="204">
        <f>IF(N119="sníž. přenesená",J119,0)</f>
        <v>0</v>
      </c>
      <c r="BI119" s="204">
        <f>IF(N119="nulová",J119,0)</f>
        <v>0</v>
      </c>
      <c r="BJ119" s="24" t="s">
        <v>146</v>
      </c>
      <c r="BK119" s="204">
        <f>ROUND(I119*H119,2)</f>
        <v>0</v>
      </c>
      <c r="BL119" s="24" t="s">
        <v>145</v>
      </c>
      <c r="BM119" s="24" t="s">
        <v>381</v>
      </c>
    </row>
    <row r="120" spans="2:65" s="1" customFormat="1" ht="22.5" customHeight="1">
      <c r="B120" s="41"/>
      <c r="C120" s="217" t="s">
        <v>205</v>
      </c>
      <c r="D120" s="217" t="s">
        <v>180</v>
      </c>
      <c r="E120" s="218" t="s">
        <v>1267</v>
      </c>
      <c r="F120" s="219" t="s">
        <v>1268</v>
      </c>
      <c r="G120" s="220" t="s">
        <v>400</v>
      </c>
      <c r="H120" s="221">
        <v>63</v>
      </c>
      <c r="I120" s="222"/>
      <c r="J120" s="223">
        <f>ROUND(I120*H120,2)</f>
        <v>0</v>
      </c>
      <c r="K120" s="219" t="s">
        <v>21</v>
      </c>
      <c r="L120" s="224"/>
      <c r="M120" s="225" t="s">
        <v>21</v>
      </c>
      <c r="N120" s="226" t="s">
        <v>46</v>
      </c>
      <c r="O120" s="42"/>
      <c r="P120" s="202">
        <f>O120*H120</f>
        <v>0</v>
      </c>
      <c r="Q120" s="202">
        <v>0</v>
      </c>
      <c r="R120" s="202">
        <f>Q120*H120</f>
        <v>0</v>
      </c>
      <c r="S120" s="202">
        <v>0</v>
      </c>
      <c r="T120" s="203">
        <f>S120*H120</f>
        <v>0</v>
      </c>
      <c r="AR120" s="24" t="s">
        <v>175</v>
      </c>
      <c r="AT120" s="24" t="s">
        <v>180</v>
      </c>
      <c r="AU120" s="24" t="s">
        <v>146</v>
      </c>
      <c r="AY120" s="24" t="s">
        <v>139</v>
      </c>
      <c r="BE120" s="204">
        <f>IF(N120="základní",J120,0)</f>
        <v>0</v>
      </c>
      <c r="BF120" s="204">
        <f>IF(N120="snížená",J120,0)</f>
        <v>0</v>
      </c>
      <c r="BG120" s="204">
        <f>IF(N120="zákl. přenesená",J120,0)</f>
        <v>0</v>
      </c>
      <c r="BH120" s="204">
        <f>IF(N120="sníž. přenesená",J120,0)</f>
        <v>0</v>
      </c>
      <c r="BI120" s="204">
        <f>IF(N120="nulová",J120,0)</f>
        <v>0</v>
      </c>
      <c r="BJ120" s="24" t="s">
        <v>146</v>
      </c>
      <c r="BK120" s="204">
        <f>ROUND(I120*H120,2)</f>
        <v>0</v>
      </c>
      <c r="BL120" s="24" t="s">
        <v>145</v>
      </c>
      <c r="BM120" s="24" t="s">
        <v>393</v>
      </c>
    </row>
    <row r="121" spans="2:65" s="11" customFormat="1" ht="13.5">
      <c r="B121" s="205"/>
      <c r="C121" s="206"/>
      <c r="D121" s="227" t="s">
        <v>148</v>
      </c>
      <c r="E121" s="228" t="s">
        <v>21</v>
      </c>
      <c r="F121" s="229" t="s">
        <v>1269</v>
      </c>
      <c r="G121" s="206"/>
      <c r="H121" s="230">
        <v>15</v>
      </c>
      <c r="I121" s="211"/>
      <c r="J121" s="206"/>
      <c r="K121" s="206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148</v>
      </c>
      <c r="AU121" s="216" t="s">
        <v>146</v>
      </c>
      <c r="AV121" s="11" t="s">
        <v>146</v>
      </c>
      <c r="AW121" s="11" t="s">
        <v>37</v>
      </c>
      <c r="AX121" s="11" t="s">
        <v>74</v>
      </c>
      <c r="AY121" s="216" t="s">
        <v>139</v>
      </c>
    </row>
    <row r="122" spans="2:65" s="11" customFormat="1" ht="13.5">
      <c r="B122" s="205"/>
      <c r="C122" s="206"/>
      <c r="D122" s="227" t="s">
        <v>148</v>
      </c>
      <c r="E122" s="228" t="s">
        <v>21</v>
      </c>
      <c r="F122" s="229" t="s">
        <v>1270</v>
      </c>
      <c r="G122" s="206"/>
      <c r="H122" s="230">
        <v>48</v>
      </c>
      <c r="I122" s="211"/>
      <c r="J122" s="206"/>
      <c r="K122" s="206"/>
      <c r="L122" s="212"/>
      <c r="M122" s="213"/>
      <c r="N122" s="214"/>
      <c r="O122" s="214"/>
      <c r="P122" s="214"/>
      <c r="Q122" s="214"/>
      <c r="R122" s="214"/>
      <c r="S122" s="214"/>
      <c r="T122" s="215"/>
      <c r="AT122" s="216" t="s">
        <v>148</v>
      </c>
      <c r="AU122" s="216" t="s">
        <v>146</v>
      </c>
      <c r="AV122" s="11" t="s">
        <v>146</v>
      </c>
      <c r="AW122" s="11" t="s">
        <v>37</v>
      </c>
      <c r="AX122" s="11" t="s">
        <v>74</v>
      </c>
      <c r="AY122" s="216" t="s">
        <v>139</v>
      </c>
    </row>
    <row r="123" spans="2:65" s="12" customFormat="1" ht="13.5">
      <c r="B123" s="231"/>
      <c r="C123" s="232"/>
      <c r="D123" s="207" t="s">
        <v>148</v>
      </c>
      <c r="E123" s="233" t="s">
        <v>21</v>
      </c>
      <c r="F123" s="234" t="s">
        <v>224</v>
      </c>
      <c r="G123" s="232"/>
      <c r="H123" s="235">
        <v>63</v>
      </c>
      <c r="I123" s="236"/>
      <c r="J123" s="232"/>
      <c r="K123" s="232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148</v>
      </c>
      <c r="AU123" s="241" t="s">
        <v>146</v>
      </c>
      <c r="AV123" s="12" t="s">
        <v>145</v>
      </c>
      <c r="AW123" s="12" t="s">
        <v>37</v>
      </c>
      <c r="AX123" s="12" t="s">
        <v>82</v>
      </c>
      <c r="AY123" s="241" t="s">
        <v>139</v>
      </c>
    </row>
    <row r="124" spans="2:65" s="1" customFormat="1" ht="22.5" customHeight="1">
      <c r="B124" s="41"/>
      <c r="C124" s="193" t="s">
        <v>10</v>
      </c>
      <c r="D124" s="193" t="s">
        <v>141</v>
      </c>
      <c r="E124" s="194" t="s">
        <v>1271</v>
      </c>
      <c r="F124" s="195" t="s">
        <v>1272</v>
      </c>
      <c r="G124" s="196" t="s">
        <v>192</v>
      </c>
      <c r="H124" s="197">
        <v>185</v>
      </c>
      <c r="I124" s="198"/>
      <c r="J124" s="199">
        <f>ROUND(I124*H124,2)</f>
        <v>0</v>
      </c>
      <c r="K124" s="195" t="s">
        <v>21</v>
      </c>
      <c r="L124" s="61"/>
      <c r="M124" s="200" t="s">
        <v>21</v>
      </c>
      <c r="N124" s="201" t="s">
        <v>46</v>
      </c>
      <c r="O124" s="42"/>
      <c r="P124" s="202">
        <f>O124*H124</f>
        <v>0</v>
      </c>
      <c r="Q124" s="202">
        <v>0</v>
      </c>
      <c r="R124" s="202">
        <f>Q124*H124</f>
        <v>0</v>
      </c>
      <c r="S124" s="202">
        <v>0</v>
      </c>
      <c r="T124" s="203">
        <f>S124*H124</f>
        <v>0</v>
      </c>
      <c r="AR124" s="24" t="s">
        <v>145</v>
      </c>
      <c r="AT124" s="24" t="s">
        <v>141</v>
      </c>
      <c r="AU124" s="24" t="s">
        <v>146</v>
      </c>
      <c r="AY124" s="24" t="s">
        <v>139</v>
      </c>
      <c r="BE124" s="204">
        <f>IF(N124="základní",J124,0)</f>
        <v>0</v>
      </c>
      <c r="BF124" s="204">
        <f>IF(N124="snížená",J124,0)</f>
        <v>0</v>
      </c>
      <c r="BG124" s="204">
        <f>IF(N124="zákl. přenesená",J124,0)</f>
        <v>0</v>
      </c>
      <c r="BH124" s="204">
        <f>IF(N124="sníž. přenesená",J124,0)</f>
        <v>0</v>
      </c>
      <c r="BI124" s="204">
        <f>IF(N124="nulová",J124,0)</f>
        <v>0</v>
      </c>
      <c r="BJ124" s="24" t="s">
        <v>146</v>
      </c>
      <c r="BK124" s="204">
        <f>ROUND(I124*H124,2)</f>
        <v>0</v>
      </c>
      <c r="BL124" s="24" t="s">
        <v>145</v>
      </c>
      <c r="BM124" s="24" t="s">
        <v>402</v>
      </c>
    </row>
    <row r="125" spans="2:65" s="11" customFormat="1" ht="13.5">
      <c r="B125" s="205"/>
      <c r="C125" s="206"/>
      <c r="D125" s="227" t="s">
        <v>148</v>
      </c>
      <c r="E125" s="228" t="s">
        <v>21</v>
      </c>
      <c r="F125" s="229" t="s">
        <v>1273</v>
      </c>
      <c r="G125" s="206"/>
      <c r="H125" s="230">
        <v>185</v>
      </c>
      <c r="I125" s="211"/>
      <c r="J125" s="206"/>
      <c r="K125" s="206"/>
      <c r="L125" s="212"/>
      <c r="M125" s="213"/>
      <c r="N125" s="214"/>
      <c r="O125" s="214"/>
      <c r="P125" s="214"/>
      <c r="Q125" s="214"/>
      <c r="R125" s="214"/>
      <c r="S125" s="214"/>
      <c r="T125" s="215"/>
      <c r="AT125" s="216" t="s">
        <v>148</v>
      </c>
      <c r="AU125" s="216" t="s">
        <v>146</v>
      </c>
      <c r="AV125" s="11" t="s">
        <v>146</v>
      </c>
      <c r="AW125" s="11" t="s">
        <v>37</v>
      </c>
      <c r="AX125" s="11" t="s">
        <v>74</v>
      </c>
      <c r="AY125" s="216" t="s">
        <v>139</v>
      </c>
    </row>
    <row r="126" spans="2:65" s="12" customFormat="1" ht="13.5">
      <c r="B126" s="231"/>
      <c r="C126" s="232"/>
      <c r="D126" s="207" t="s">
        <v>148</v>
      </c>
      <c r="E126" s="233" t="s">
        <v>21</v>
      </c>
      <c r="F126" s="234" t="s">
        <v>224</v>
      </c>
      <c r="G126" s="232"/>
      <c r="H126" s="235">
        <v>185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148</v>
      </c>
      <c r="AU126" s="241" t="s">
        <v>146</v>
      </c>
      <c r="AV126" s="12" t="s">
        <v>145</v>
      </c>
      <c r="AW126" s="12" t="s">
        <v>37</v>
      </c>
      <c r="AX126" s="12" t="s">
        <v>82</v>
      </c>
      <c r="AY126" s="241" t="s">
        <v>139</v>
      </c>
    </row>
    <row r="127" spans="2:65" s="1" customFormat="1" ht="22.5" customHeight="1">
      <c r="B127" s="41"/>
      <c r="C127" s="193" t="s">
        <v>228</v>
      </c>
      <c r="D127" s="193" t="s">
        <v>141</v>
      </c>
      <c r="E127" s="194" t="s">
        <v>1274</v>
      </c>
      <c r="F127" s="195" t="s">
        <v>1275</v>
      </c>
      <c r="G127" s="196" t="s">
        <v>400</v>
      </c>
      <c r="H127" s="197">
        <v>94</v>
      </c>
      <c r="I127" s="198"/>
      <c r="J127" s="199">
        <f>ROUND(I127*H127,2)</f>
        <v>0</v>
      </c>
      <c r="K127" s="195" t="s">
        <v>21</v>
      </c>
      <c r="L127" s="61"/>
      <c r="M127" s="200" t="s">
        <v>21</v>
      </c>
      <c r="N127" s="201" t="s">
        <v>46</v>
      </c>
      <c r="O127" s="42"/>
      <c r="P127" s="202">
        <f>O127*H127</f>
        <v>0</v>
      </c>
      <c r="Q127" s="202">
        <v>0</v>
      </c>
      <c r="R127" s="202">
        <f>Q127*H127</f>
        <v>0</v>
      </c>
      <c r="S127" s="202">
        <v>0</v>
      </c>
      <c r="T127" s="203">
        <f>S127*H127</f>
        <v>0</v>
      </c>
      <c r="AR127" s="24" t="s">
        <v>145</v>
      </c>
      <c r="AT127" s="24" t="s">
        <v>141</v>
      </c>
      <c r="AU127" s="24" t="s">
        <v>146</v>
      </c>
      <c r="AY127" s="24" t="s">
        <v>139</v>
      </c>
      <c r="BE127" s="204">
        <f>IF(N127="základní",J127,0)</f>
        <v>0</v>
      </c>
      <c r="BF127" s="204">
        <f>IF(N127="snížená",J127,0)</f>
        <v>0</v>
      </c>
      <c r="BG127" s="204">
        <f>IF(N127="zákl. přenesená",J127,0)</f>
        <v>0</v>
      </c>
      <c r="BH127" s="204">
        <f>IF(N127="sníž. přenesená",J127,0)</f>
        <v>0</v>
      </c>
      <c r="BI127" s="204">
        <f>IF(N127="nulová",J127,0)</f>
        <v>0</v>
      </c>
      <c r="BJ127" s="24" t="s">
        <v>146</v>
      </c>
      <c r="BK127" s="204">
        <f>ROUND(I127*H127,2)</f>
        <v>0</v>
      </c>
      <c r="BL127" s="24" t="s">
        <v>145</v>
      </c>
      <c r="BM127" s="24" t="s">
        <v>411</v>
      </c>
    </row>
    <row r="128" spans="2:65" s="1" customFormat="1" ht="22.5" customHeight="1">
      <c r="B128" s="41"/>
      <c r="C128" s="217" t="s">
        <v>235</v>
      </c>
      <c r="D128" s="217" t="s">
        <v>180</v>
      </c>
      <c r="E128" s="218" t="s">
        <v>1276</v>
      </c>
      <c r="F128" s="219" t="s">
        <v>1277</v>
      </c>
      <c r="G128" s="220" t="s">
        <v>400</v>
      </c>
      <c r="H128" s="221">
        <v>64</v>
      </c>
      <c r="I128" s="222"/>
      <c r="J128" s="223">
        <f>ROUND(I128*H128,2)</f>
        <v>0</v>
      </c>
      <c r="K128" s="219" t="s">
        <v>21</v>
      </c>
      <c r="L128" s="224"/>
      <c r="M128" s="225" t="s">
        <v>21</v>
      </c>
      <c r="N128" s="226" t="s">
        <v>46</v>
      </c>
      <c r="O128" s="42"/>
      <c r="P128" s="202">
        <f>O128*H128</f>
        <v>0</v>
      </c>
      <c r="Q128" s="202">
        <v>0</v>
      </c>
      <c r="R128" s="202">
        <f>Q128*H128</f>
        <v>0</v>
      </c>
      <c r="S128" s="202">
        <v>0</v>
      </c>
      <c r="T128" s="203">
        <f>S128*H128</f>
        <v>0</v>
      </c>
      <c r="AR128" s="24" t="s">
        <v>175</v>
      </c>
      <c r="AT128" s="24" t="s">
        <v>180</v>
      </c>
      <c r="AU128" s="24" t="s">
        <v>146</v>
      </c>
      <c r="AY128" s="24" t="s">
        <v>139</v>
      </c>
      <c r="BE128" s="204">
        <f>IF(N128="základní",J128,0)</f>
        <v>0</v>
      </c>
      <c r="BF128" s="204">
        <f>IF(N128="snížená",J128,0)</f>
        <v>0</v>
      </c>
      <c r="BG128" s="204">
        <f>IF(N128="zákl. přenesená",J128,0)</f>
        <v>0</v>
      </c>
      <c r="BH128" s="204">
        <f>IF(N128="sníž. přenesená",J128,0)</f>
        <v>0</v>
      </c>
      <c r="BI128" s="204">
        <f>IF(N128="nulová",J128,0)</f>
        <v>0</v>
      </c>
      <c r="BJ128" s="24" t="s">
        <v>146</v>
      </c>
      <c r="BK128" s="204">
        <f>ROUND(I128*H128,2)</f>
        <v>0</v>
      </c>
      <c r="BL128" s="24" t="s">
        <v>145</v>
      </c>
      <c r="BM128" s="24" t="s">
        <v>419</v>
      </c>
    </row>
    <row r="129" spans="2:65" s="11" customFormat="1" ht="13.5">
      <c r="B129" s="205"/>
      <c r="C129" s="206"/>
      <c r="D129" s="227" t="s">
        <v>148</v>
      </c>
      <c r="E129" s="228" t="s">
        <v>21</v>
      </c>
      <c r="F129" s="229" t="s">
        <v>1278</v>
      </c>
      <c r="G129" s="206"/>
      <c r="H129" s="230">
        <v>40</v>
      </c>
      <c r="I129" s="211"/>
      <c r="J129" s="206"/>
      <c r="K129" s="206"/>
      <c r="L129" s="212"/>
      <c r="M129" s="213"/>
      <c r="N129" s="214"/>
      <c r="O129" s="214"/>
      <c r="P129" s="214"/>
      <c r="Q129" s="214"/>
      <c r="R129" s="214"/>
      <c r="S129" s="214"/>
      <c r="T129" s="215"/>
      <c r="AT129" s="216" t="s">
        <v>148</v>
      </c>
      <c r="AU129" s="216" t="s">
        <v>146</v>
      </c>
      <c r="AV129" s="11" t="s">
        <v>146</v>
      </c>
      <c r="AW129" s="11" t="s">
        <v>37</v>
      </c>
      <c r="AX129" s="11" t="s">
        <v>74</v>
      </c>
      <c r="AY129" s="216" t="s">
        <v>139</v>
      </c>
    </row>
    <row r="130" spans="2:65" s="11" customFormat="1" ht="13.5">
      <c r="B130" s="205"/>
      <c r="C130" s="206"/>
      <c r="D130" s="227" t="s">
        <v>148</v>
      </c>
      <c r="E130" s="228" t="s">
        <v>21</v>
      </c>
      <c r="F130" s="229" t="s">
        <v>1279</v>
      </c>
      <c r="G130" s="206"/>
      <c r="H130" s="230">
        <v>24</v>
      </c>
      <c r="I130" s="211"/>
      <c r="J130" s="206"/>
      <c r="K130" s="206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148</v>
      </c>
      <c r="AU130" s="216" t="s">
        <v>146</v>
      </c>
      <c r="AV130" s="11" t="s">
        <v>146</v>
      </c>
      <c r="AW130" s="11" t="s">
        <v>37</v>
      </c>
      <c r="AX130" s="11" t="s">
        <v>74</v>
      </c>
      <c r="AY130" s="216" t="s">
        <v>139</v>
      </c>
    </row>
    <row r="131" spans="2:65" s="14" customFormat="1" ht="13.5">
      <c r="B131" s="253"/>
      <c r="C131" s="254"/>
      <c r="D131" s="227" t="s">
        <v>148</v>
      </c>
      <c r="E131" s="255" t="s">
        <v>21</v>
      </c>
      <c r="F131" s="256" t="s">
        <v>1280</v>
      </c>
      <c r="G131" s="254"/>
      <c r="H131" s="257">
        <v>64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AT131" s="263" t="s">
        <v>148</v>
      </c>
      <c r="AU131" s="263" t="s">
        <v>146</v>
      </c>
      <c r="AV131" s="14" t="s">
        <v>155</v>
      </c>
      <c r="AW131" s="14" t="s">
        <v>37</v>
      </c>
      <c r="AX131" s="14" t="s">
        <v>74</v>
      </c>
      <c r="AY131" s="263" t="s">
        <v>139</v>
      </c>
    </row>
    <row r="132" spans="2:65" s="12" customFormat="1" ht="13.5">
      <c r="B132" s="231"/>
      <c r="C132" s="232"/>
      <c r="D132" s="207" t="s">
        <v>148</v>
      </c>
      <c r="E132" s="233" t="s">
        <v>21</v>
      </c>
      <c r="F132" s="234" t="s">
        <v>224</v>
      </c>
      <c r="G132" s="232"/>
      <c r="H132" s="235">
        <v>64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148</v>
      </c>
      <c r="AU132" s="241" t="s">
        <v>146</v>
      </c>
      <c r="AV132" s="12" t="s">
        <v>145</v>
      </c>
      <c r="AW132" s="12" t="s">
        <v>37</v>
      </c>
      <c r="AX132" s="12" t="s">
        <v>82</v>
      </c>
      <c r="AY132" s="241" t="s">
        <v>139</v>
      </c>
    </row>
    <row r="133" spans="2:65" s="1" customFormat="1" ht="22.5" customHeight="1">
      <c r="B133" s="41"/>
      <c r="C133" s="217" t="s">
        <v>297</v>
      </c>
      <c r="D133" s="217" t="s">
        <v>180</v>
      </c>
      <c r="E133" s="218" t="s">
        <v>1281</v>
      </c>
      <c r="F133" s="219" t="s">
        <v>1282</v>
      </c>
      <c r="G133" s="220" t="s">
        <v>400</v>
      </c>
      <c r="H133" s="221">
        <v>8</v>
      </c>
      <c r="I133" s="222"/>
      <c r="J133" s="223">
        <f>ROUND(I133*H133,2)</f>
        <v>0</v>
      </c>
      <c r="K133" s="219" t="s">
        <v>21</v>
      </c>
      <c r="L133" s="224"/>
      <c r="M133" s="225" t="s">
        <v>21</v>
      </c>
      <c r="N133" s="226" t="s">
        <v>46</v>
      </c>
      <c r="O133" s="4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AR133" s="24" t="s">
        <v>175</v>
      </c>
      <c r="AT133" s="24" t="s">
        <v>180</v>
      </c>
      <c r="AU133" s="24" t="s">
        <v>146</v>
      </c>
      <c r="AY133" s="24" t="s">
        <v>139</v>
      </c>
      <c r="BE133" s="204">
        <f>IF(N133="základní",J133,0)</f>
        <v>0</v>
      </c>
      <c r="BF133" s="204">
        <f>IF(N133="snížená",J133,0)</f>
        <v>0</v>
      </c>
      <c r="BG133" s="204">
        <f>IF(N133="zákl. přenesená",J133,0)</f>
        <v>0</v>
      </c>
      <c r="BH133" s="204">
        <f>IF(N133="sníž. přenesená",J133,0)</f>
        <v>0</v>
      </c>
      <c r="BI133" s="204">
        <f>IF(N133="nulová",J133,0)</f>
        <v>0</v>
      </c>
      <c r="BJ133" s="24" t="s">
        <v>146</v>
      </c>
      <c r="BK133" s="204">
        <f>ROUND(I133*H133,2)</f>
        <v>0</v>
      </c>
      <c r="BL133" s="24" t="s">
        <v>145</v>
      </c>
      <c r="BM133" s="24" t="s">
        <v>427</v>
      </c>
    </row>
    <row r="134" spans="2:65" s="1" customFormat="1" ht="31.5" customHeight="1">
      <c r="B134" s="41"/>
      <c r="C134" s="217" t="s">
        <v>303</v>
      </c>
      <c r="D134" s="217" t="s">
        <v>180</v>
      </c>
      <c r="E134" s="218" t="s">
        <v>1283</v>
      </c>
      <c r="F134" s="219" t="s">
        <v>1284</v>
      </c>
      <c r="G134" s="220" t="s">
        <v>400</v>
      </c>
      <c r="H134" s="221">
        <v>22</v>
      </c>
      <c r="I134" s="222"/>
      <c r="J134" s="223">
        <f>ROUND(I134*H134,2)</f>
        <v>0</v>
      </c>
      <c r="K134" s="219" t="s">
        <v>21</v>
      </c>
      <c r="L134" s="224"/>
      <c r="M134" s="225" t="s">
        <v>21</v>
      </c>
      <c r="N134" s="226" t="s">
        <v>46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175</v>
      </c>
      <c r="AT134" s="24" t="s">
        <v>180</v>
      </c>
      <c r="AU134" s="24" t="s">
        <v>146</v>
      </c>
      <c r="AY134" s="24" t="s">
        <v>139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146</v>
      </c>
      <c r="BK134" s="204">
        <f>ROUND(I134*H134,2)</f>
        <v>0</v>
      </c>
      <c r="BL134" s="24" t="s">
        <v>145</v>
      </c>
      <c r="BM134" s="24" t="s">
        <v>436</v>
      </c>
    </row>
    <row r="135" spans="2:65" s="11" customFormat="1" ht="13.5">
      <c r="B135" s="205"/>
      <c r="C135" s="206"/>
      <c r="D135" s="227" t="s">
        <v>148</v>
      </c>
      <c r="E135" s="228" t="s">
        <v>21</v>
      </c>
      <c r="F135" s="229" t="s">
        <v>1247</v>
      </c>
      <c r="G135" s="206"/>
      <c r="H135" s="230">
        <v>12</v>
      </c>
      <c r="I135" s="211"/>
      <c r="J135" s="206"/>
      <c r="K135" s="206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148</v>
      </c>
      <c r="AU135" s="216" t="s">
        <v>146</v>
      </c>
      <c r="AV135" s="11" t="s">
        <v>146</v>
      </c>
      <c r="AW135" s="11" t="s">
        <v>37</v>
      </c>
      <c r="AX135" s="11" t="s">
        <v>74</v>
      </c>
      <c r="AY135" s="216" t="s">
        <v>139</v>
      </c>
    </row>
    <row r="136" spans="2:65" s="11" customFormat="1" ht="13.5">
      <c r="B136" s="205"/>
      <c r="C136" s="206"/>
      <c r="D136" s="227" t="s">
        <v>148</v>
      </c>
      <c r="E136" s="228" t="s">
        <v>21</v>
      </c>
      <c r="F136" s="229" t="s">
        <v>1285</v>
      </c>
      <c r="G136" s="206"/>
      <c r="H136" s="230">
        <v>10</v>
      </c>
      <c r="I136" s="211"/>
      <c r="J136" s="206"/>
      <c r="K136" s="206"/>
      <c r="L136" s="212"/>
      <c r="M136" s="213"/>
      <c r="N136" s="214"/>
      <c r="O136" s="214"/>
      <c r="P136" s="214"/>
      <c r="Q136" s="214"/>
      <c r="R136" s="214"/>
      <c r="S136" s="214"/>
      <c r="T136" s="215"/>
      <c r="AT136" s="216" t="s">
        <v>148</v>
      </c>
      <c r="AU136" s="216" t="s">
        <v>146</v>
      </c>
      <c r="AV136" s="11" t="s">
        <v>146</v>
      </c>
      <c r="AW136" s="11" t="s">
        <v>37</v>
      </c>
      <c r="AX136" s="11" t="s">
        <v>74</v>
      </c>
      <c r="AY136" s="216" t="s">
        <v>139</v>
      </c>
    </row>
    <row r="137" spans="2:65" s="14" customFormat="1" ht="13.5">
      <c r="B137" s="253"/>
      <c r="C137" s="254"/>
      <c r="D137" s="227" t="s">
        <v>148</v>
      </c>
      <c r="E137" s="255" t="s">
        <v>21</v>
      </c>
      <c r="F137" s="256" t="s">
        <v>1286</v>
      </c>
      <c r="G137" s="254"/>
      <c r="H137" s="257">
        <v>22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AT137" s="263" t="s">
        <v>148</v>
      </c>
      <c r="AU137" s="263" t="s">
        <v>146</v>
      </c>
      <c r="AV137" s="14" t="s">
        <v>155</v>
      </c>
      <c r="AW137" s="14" t="s">
        <v>37</v>
      </c>
      <c r="AX137" s="14" t="s">
        <v>74</v>
      </c>
      <c r="AY137" s="263" t="s">
        <v>139</v>
      </c>
    </row>
    <row r="138" spans="2:65" s="12" customFormat="1" ht="13.5">
      <c r="B138" s="231"/>
      <c r="C138" s="232"/>
      <c r="D138" s="207" t="s">
        <v>148</v>
      </c>
      <c r="E138" s="233" t="s">
        <v>21</v>
      </c>
      <c r="F138" s="234" t="s">
        <v>224</v>
      </c>
      <c r="G138" s="232"/>
      <c r="H138" s="235">
        <v>22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148</v>
      </c>
      <c r="AU138" s="241" t="s">
        <v>146</v>
      </c>
      <c r="AV138" s="12" t="s">
        <v>145</v>
      </c>
      <c r="AW138" s="12" t="s">
        <v>37</v>
      </c>
      <c r="AX138" s="12" t="s">
        <v>82</v>
      </c>
      <c r="AY138" s="241" t="s">
        <v>139</v>
      </c>
    </row>
    <row r="139" spans="2:65" s="1" customFormat="1" ht="22.5" customHeight="1">
      <c r="B139" s="41"/>
      <c r="C139" s="193" t="s">
        <v>320</v>
      </c>
      <c r="D139" s="193" t="s">
        <v>141</v>
      </c>
      <c r="E139" s="194" t="s">
        <v>1287</v>
      </c>
      <c r="F139" s="195" t="s">
        <v>1288</v>
      </c>
      <c r="G139" s="196" t="s">
        <v>400</v>
      </c>
      <c r="H139" s="197">
        <v>28</v>
      </c>
      <c r="I139" s="198"/>
      <c r="J139" s="199">
        <f>ROUND(I139*H139,2)</f>
        <v>0</v>
      </c>
      <c r="K139" s="195" t="s">
        <v>21</v>
      </c>
      <c r="L139" s="61"/>
      <c r="M139" s="200" t="s">
        <v>21</v>
      </c>
      <c r="N139" s="201" t="s">
        <v>46</v>
      </c>
      <c r="O139" s="4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AR139" s="24" t="s">
        <v>145</v>
      </c>
      <c r="AT139" s="24" t="s">
        <v>141</v>
      </c>
      <c r="AU139" s="24" t="s">
        <v>146</v>
      </c>
      <c r="AY139" s="24" t="s">
        <v>139</v>
      </c>
      <c r="BE139" s="204">
        <f>IF(N139="základní",J139,0)</f>
        <v>0</v>
      </c>
      <c r="BF139" s="204">
        <f>IF(N139="snížená",J139,0)</f>
        <v>0</v>
      </c>
      <c r="BG139" s="204">
        <f>IF(N139="zákl. přenesená",J139,0)</f>
        <v>0</v>
      </c>
      <c r="BH139" s="204">
        <f>IF(N139="sníž. přenesená",J139,0)</f>
        <v>0</v>
      </c>
      <c r="BI139" s="204">
        <f>IF(N139="nulová",J139,0)</f>
        <v>0</v>
      </c>
      <c r="BJ139" s="24" t="s">
        <v>146</v>
      </c>
      <c r="BK139" s="204">
        <f>ROUND(I139*H139,2)</f>
        <v>0</v>
      </c>
      <c r="BL139" s="24" t="s">
        <v>145</v>
      </c>
      <c r="BM139" s="24" t="s">
        <v>446</v>
      </c>
    </row>
    <row r="140" spans="2:65" s="1" customFormat="1" ht="22.5" customHeight="1">
      <c r="B140" s="41"/>
      <c r="C140" s="217" t="s">
        <v>9</v>
      </c>
      <c r="D140" s="217" t="s">
        <v>180</v>
      </c>
      <c r="E140" s="218" t="s">
        <v>1289</v>
      </c>
      <c r="F140" s="219" t="s">
        <v>1290</v>
      </c>
      <c r="G140" s="220" t="s">
        <v>400</v>
      </c>
      <c r="H140" s="221">
        <v>1</v>
      </c>
      <c r="I140" s="222"/>
      <c r="J140" s="223">
        <f>ROUND(I140*H140,2)</f>
        <v>0</v>
      </c>
      <c r="K140" s="219" t="s">
        <v>21</v>
      </c>
      <c r="L140" s="224"/>
      <c r="M140" s="225" t="s">
        <v>21</v>
      </c>
      <c r="N140" s="226" t="s">
        <v>46</v>
      </c>
      <c r="O140" s="42"/>
      <c r="P140" s="202">
        <f>O140*H140</f>
        <v>0</v>
      </c>
      <c r="Q140" s="202">
        <v>0</v>
      </c>
      <c r="R140" s="202">
        <f>Q140*H140</f>
        <v>0</v>
      </c>
      <c r="S140" s="202">
        <v>0</v>
      </c>
      <c r="T140" s="203">
        <f>S140*H140</f>
        <v>0</v>
      </c>
      <c r="AR140" s="24" t="s">
        <v>175</v>
      </c>
      <c r="AT140" s="24" t="s">
        <v>180</v>
      </c>
      <c r="AU140" s="24" t="s">
        <v>146</v>
      </c>
      <c r="AY140" s="24" t="s">
        <v>139</v>
      </c>
      <c r="BE140" s="204">
        <f>IF(N140="základní",J140,0)</f>
        <v>0</v>
      </c>
      <c r="BF140" s="204">
        <f>IF(N140="snížená",J140,0)</f>
        <v>0</v>
      </c>
      <c r="BG140" s="204">
        <f>IF(N140="zákl. přenesená",J140,0)</f>
        <v>0</v>
      </c>
      <c r="BH140" s="204">
        <f>IF(N140="sníž. přenesená",J140,0)</f>
        <v>0</v>
      </c>
      <c r="BI140" s="204">
        <f>IF(N140="nulová",J140,0)</f>
        <v>0</v>
      </c>
      <c r="BJ140" s="24" t="s">
        <v>146</v>
      </c>
      <c r="BK140" s="204">
        <f>ROUND(I140*H140,2)</f>
        <v>0</v>
      </c>
      <c r="BL140" s="24" t="s">
        <v>145</v>
      </c>
      <c r="BM140" s="24" t="s">
        <v>455</v>
      </c>
    </row>
    <row r="141" spans="2:65" s="11" customFormat="1" ht="13.5">
      <c r="B141" s="205"/>
      <c r="C141" s="206"/>
      <c r="D141" s="227" t="s">
        <v>148</v>
      </c>
      <c r="E141" s="228" t="s">
        <v>21</v>
      </c>
      <c r="F141" s="229" t="s">
        <v>1291</v>
      </c>
      <c r="G141" s="206"/>
      <c r="H141" s="230">
        <v>1</v>
      </c>
      <c r="I141" s="211"/>
      <c r="J141" s="206"/>
      <c r="K141" s="206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148</v>
      </c>
      <c r="AU141" s="216" t="s">
        <v>146</v>
      </c>
      <c r="AV141" s="11" t="s">
        <v>146</v>
      </c>
      <c r="AW141" s="11" t="s">
        <v>37</v>
      </c>
      <c r="AX141" s="11" t="s">
        <v>74</v>
      </c>
      <c r="AY141" s="216" t="s">
        <v>139</v>
      </c>
    </row>
    <row r="142" spans="2:65" s="11" customFormat="1" ht="13.5">
      <c r="B142" s="205"/>
      <c r="C142" s="206"/>
      <c r="D142" s="227" t="s">
        <v>148</v>
      </c>
      <c r="E142" s="228" t="s">
        <v>21</v>
      </c>
      <c r="F142" s="229" t="s">
        <v>1292</v>
      </c>
      <c r="G142" s="206"/>
      <c r="H142" s="230">
        <v>0</v>
      </c>
      <c r="I142" s="211"/>
      <c r="J142" s="206"/>
      <c r="K142" s="206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148</v>
      </c>
      <c r="AU142" s="216" t="s">
        <v>146</v>
      </c>
      <c r="AV142" s="11" t="s">
        <v>146</v>
      </c>
      <c r="AW142" s="11" t="s">
        <v>37</v>
      </c>
      <c r="AX142" s="11" t="s">
        <v>74</v>
      </c>
      <c r="AY142" s="216" t="s">
        <v>139</v>
      </c>
    </row>
    <row r="143" spans="2:65" s="14" customFormat="1" ht="13.5">
      <c r="B143" s="253"/>
      <c r="C143" s="254"/>
      <c r="D143" s="227" t="s">
        <v>148</v>
      </c>
      <c r="E143" s="255" t="s">
        <v>21</v>
      </c>
      <c r="F143" s="256" t="s">
        <v>1293</v>
      </c>
      <c r="G143" s="254"/>
      <c r="H143" s="257">
        <v>1</v>
      </c>
      <c r="I143" s="258"/>
      <c r="J143" s="254"/>
      <c r="K143" s="254"/>
      <c r="L143" s="259"/>
      <c r="M143" s="260"/>
      <c r="N143" s="261"/>
      <c r="O143" s="261"/>
      <c r="P143" s="261"/>
      <c r="Q143" s="261"/>
      <c r="R143" s="261"/>
      <c r="S143" s="261"/>
      <c r="T143" s="262"/>
      <c r="AT143" s="263" t="s">
        <v>148</v>
      </c>
      <c r="AU143" s="263" t="s">
        <v>146</v>
      </c>
      <c r="AV143" s="14" t="s">
        <v>155</v>
      </c>
      <c r="AW143" s="14" t="s">
        <v>37</v>
      </c>
      <c r="AX143" s="14" t="s">
        <v>74</v>
      </c>
      <c r="AY143" s="263" t="s">
        <v>139</v>
      </c>
    </row>
    <row r="144" spans="2:65" s="12" customFormat="1" ht="13.5">
      <c r="B144" s="231"/>
      <c r="C144" s="232"/>
      <c r="D144" s="207" t="s">
        <v>148</v>
      </c>
      <c r="E144" s="233" t="s">
        <v>21</v>
      </c>
      <c r="F144" s="234" t="s">
        <v>224</v>
      </c>
      <c r="G144" s="232"/>
      <c r="H144" s="235">
        <v>1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AT144" s="241" t="s">
        <v>148</v>
      </c>
      <c r="AU144" s="241" t="s">
        <v>146</v>
      </c>
      <c r="AV144" s="12" t="s">
        <v>145</v>
      </c>
      <c r="AW144" s="12" t="s">
        <v>37</v>
      </c>
      <c r="AX144" s="12" t="s">
        <v>82</v>
      </c>
      <c r="AY144" s="241" t="s">
        <v>139</v>
      </c>
    </row>
    <row r="145" spans="2:65" s="1" customFormat="1" ht="22.5" customHeight="1">
      <c r="B145" s="41"/>
      <c r="C145" s="217" t="s">
        <v>328</v>
      </c>
      <c r="D145" s="217" t="s">
        <v>180</v>
      </c>
      <c r="E145" s="218" t="s">
        <v>1294</v>
      </c>
      <c r="F145" s="219" t="s">
        <v>1295</v>
      </c>
      <c r="G145" s="220" t="s">
        <v>400</v>
      </c>
      <c r="H145" s="221">
        <v>2</v>
      </c>
      <c r="I145" s="222"/>
      <c r="J145" s="223">
        <f>ROUND(I145*H145,2)</f>
        <v>0</v>
      </c>
      <c r="K145" s="219" t="s">
        <v>21</v>
      </c>
      <c r="L145" s="224"/>
      <c r="M145" s="225" t="s">
        <v>21</v>
      </c>
      <c r="N145" s="226" t="s">
        <v>46</v>
      </c>
      <c r="O145" s="42"/>
      <c r="P145" s="202">
        <f>O145*H145</f>
        <v>0</v>
      </c>
      <c r="Q145" s="202">
        <v>0</v>
      </c>
      <c r="R145" s="202">
        <f>Q145*H145</f>
        <v>0</v>
      </c>
      <c r="S145" s="202">
        <v>0</v>
      </c>
      <c r="T145" s="203">
        <f>S145*H145</f>
        <v>0</v>
      </c>
      <c r="AR145" s="24" t="s">
        <v>175</v>
      </c>
      <c r="AT145" s="24" t="s">
        <v>180</v>
      </c>
      <c r="AU145" s="24" t="s">
        <v>146</v>
      </c>
      <c r="AY145" s="24" t="s">
        <v>139</v>
      </c>
      <c r="BE145" s="204">
        <f>IF(N145="základní",J145,0)</f>
        <v>0</v>
      </c>
      <c r="BF145" s="204">
        <f>IF(N145="snížená",J145,0)</f>
        <v>0</v>
      </c>
      <c r="BG145" s="204">
        <f>IF(N145="zákl. přenesená",J145,0)</f>
        <v>0</v>
      </c>
      <c r="BH145" s="204">
        <f>IF(N145="sníž. přenesená",J145,0)</f>
        <v>0</v>
      </c>
      <c r="BI145" s="204">
        <f>IF(N145="nulová",J145,0)</f>
        <v>0</v>
      </c>
      <c r="BJ145" s="24" t="s">
        <v>146</v>
      </c>
      <c r="BK145" s="204">
        <f>ROUND(I145*H145,2)</f>
        <v>0</v>
      </c>
      <c r="BL145" s="24" t="s">
        <v>145</v>
      </c>
      <c r="BM145" s="24" t="s">
        <v>466</v>
      </c>
    </row>
    <row r="146" spans="2:65" s="1" customFormat="1" ht="22.5" customHeight="1">
      <c r="B146" s="41"/>
      <c r="C146" s="217" t="s">
        <v>365</v>
      </c>
      <c r="D146" s="217" t="s">
        <v>180</v>
      </c>
      <c r="E146" s="218" t="s">
        <v>1296</v>
      </c>
      <c r="F146" s="219" t="s">
        <v>1297</v>
      </c>
      <c r="G146" s="220" t="s">
        <v>400</v>
      </c>
      <c r="H146" s="221">
        <v>11</v>
      </c>
      <c r="I146" s="222"/>
      <c r="J146" s="223">
        <f>ROUND(I146*H146,2)</f>
        <v>0</v>
      </c>
      <c r="K146" s="219" t="s">
        <v>21</v>
      </c>
      <c r="L146" s="224"/>
      <c r="M146" s="225" t="s">
        <v>21</v>
      </c>
      <c r="N146" s="226" t="s">
        <v>46</v>
      </c>
      <c r="O146" s="42"/>
      <c r="P146" s="202">
        <f>O146*H146</f>
        <v>0</v>
      </c>
      <c r="Q146" s="202">
        <v>0</v>
      </c>
      <c r="R146" s="202">
        <f>Q146*H146</f>
        <v>0</v>
      </c>
      <c r="S146" s="202">
        <v>0</v>
      </c>
      <c r="T146" s="203">
        <f>S146*H146</f>
        <v>0</v>
      </c>
      <c r="AR146" s="24" t="s">
        <v>175</v>
      </c>
      <c r="AT146" s="24" t="s">
        <v>180</v>
      </c>
      <c r="AU146" s="24" t="s">
        <v>146</v>
      </c>
      <c r="AY146" s="24" t="s">
        <v>139</v>
      </c>
      <c r="BE146" s="204">
        <f>IF(N146="základní",J146,0)</f>
        <v>0</v>
      </c>
      <c r="BF146" s="204">
        <f>IF(N146="snížená",J146,0)</f>
        <v>0</v>
      </c>
      <c r="BG146" s="204">
        <f>IF(N146="zákl. přenesená",J146,0)</f>
        <v>0</v>
      </c>
      <c r="BH146" s="204">
        <f>IF(N146="sníž. přenesená",J146,0)</f>
        <v>0</v>
      </c>
      <c r="BI146" s="204">
        <f>IF(N146="nulová",J146,0)</f>
        <v>0</v>
      </c>
      <c r="BJ146" s="24" t="s">
        <v>146</v>
      </c>
      <c r="BK146" s="204">
        <f>ROUND(I146*H146,2)</f>
        <v>0</v>
      </c>
      <c r="BL146" s="24" t="s">
        <v>145</v>
      </c>
      <c r="BM146" s="24" t="s">
        <v>485</v>
      </c>
    </row>
    <row r="147" spans="2:65" s="11" customFormat="1" ht="13.5">
      <c r="B147" s="205"/>
      <c r="C147" s="206"/>
      <c r="D147" s="227" t="s">
        <v>148</v>
      </c>
      <c r="E147" s="228" t="s">
        <v>21</v>
      </c>
      <c r="F147" s="229" t="s">
        <v>1298</v>
      </c>
      <c r="G147" s="206"/>
      <c r="H147" s="230">
        <v>8</v>
      </c>
      <c r="I147" s="211"/>
      <c r="J147" s="206"/>
      <c r="K147" s="206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148</v>
      </c>
      <c r="AU147" s="216" t="s">
        <v>146</v>
      </c>
      <c r="AV147" s="11" t="s">
        <v>146</v>
      </c>
      <c r="AW147" s="11" t="s">
        <v>37</v>
      </c>
      <c r="AX147" s="11" t="s">
        <v>74</v>
      </c>
      <c r="AY147" s="216" t="s">
        <v>139</v>
      </c>
    </row>
    <row r="148" spans="2:65" s="11" customFormat="1" ht="13.5">
      <c r="B148" s="205"/>
      <c r="C148" s="206"/>
      <c r="D148" s="227" t="s">
        <v>148</v>
      </c>
      <c r="E148" s="228" t="s">
        <v>21</v>
      </c>
      <c r="F148" s="229" t="s">
        <v>1299</v>
      </c>
      <c r="G148" s="206"/>
      <c r="H148" s="230">
        <v>3</v>
      </c>
      <c r="I148" s="211"/>
      <c r="J148" s="206"/>
      <c r="K148" s="206"/>
      <c r="L148" s="212"/>
      <c r="M148" s="213"/>
      <c r="N148" s="214"/>
      <c r="O148" s="214"/>
      <c r="P148" s="214"/>
      <c r="Q148" s="214"/>
      <c r="R148" s="214"/>
      <c r="S148" s="214"/>
      <c r="T148" s="215"/>
      <c r="AT148" s="216" t="s">
        <v>148</v>
      </c>
      <c r="AU148" s="216" t="s">
        <v>146</v>
      </c>
      <c r="AV148" s="11" t="s">
        <v>146</v>
      </c>
      <c r="AW148" s="11" t="s">
        <v>37</v>
      </c>
      <c r="AX148" s="11" t="s">
        <v>74</v>
      </c>
      <c r="AY148" s="216" t="s">
        <v>139</v>
      </c>
    </row>
    <row r="149" spans="2:65" s="14" customFormat="1" ht="13.5">
      <c r="B149" s="253"/>
      <c r="C149" s="254"/>
      <c r="D149" s="227" t="s">
        <v>148</v>
      </c>
      <c r="E149" s="255" t="s">
        <v>21</v>
      </c>
      <c r="F149" s="256" t="s">
        <v>1300</v>
      </c>
      <c r="G149" s="254"/>
      <c r="H149" s="257">
        <v>11</v>
      </c>
      <c r="I149" s="258"/>
      <c r="J149" s="254"/>
      <c r="K149" s="254"/>
      <c r="L149" s="259"/>
      <c r="M149" s="260"/>
      <c r="N149" s="261"/>
      <c r="O149" s="261"/>
      <c r="P149" s="261"/>
      <c r="Q149" s="261"/>
      <c r="R149" s="261"/>
      <c r="S149" s="261"/>
      <c r="T149" s="262"/>
      <c r="AT149" s="263" t="s">
        <v>148</v>
      </c>
      <c r="AU149" s="263" t="s">
        <v>146</v>
      </c>
      <c r="AV149" s="14" t="s">
        <v>155</v>
      </c>
      <c r="AW149" s="14" t="s">
        <v>37</v>
      </c>
      <c r="AX149" s="14" t="s">
        <v>74</v>
      </c>
      <c r="AY149" s="263" t="s">
        <v>139</v>
      </c>
    </row>
    <row r="150" spans="2:65" s="12" customFormat="1" ht="13.5">
      <c r="B150" s="231"/>
      <c r="C150" s="232"/>
      <c r="D150" s="207" t="s">
        <v>148</v>
      </c>
      <c r="E150" s="233" t="s">
        <v>21</v>
      </c>
      <c r="F150" s="234" t="s">
        <v>224</v>
      </c>
      <c r="G150" s="232"/>
      <c r="H150" s="235">
        <v>11</v>
      </c>
      <c r="I150" s="236"/>
      <c r="J150" s="232"/>
      <c r="K150" s="232"/>
      <c r="L150" s="237"/>
      <c r="M150" s="238"/>
      <c r="N150" s="239"/>
      <c r="O150" s="239"/>
      <c r="P150" s="239"/>
      <c r="Q150" s="239"/>
      <c r="R150" s="239"/>
      <c r="S150" s="239"/>
      <c r="T150" s="240"/>
      <c r="AT150" s="241" t="s">
        <v>148</v>
      </c>
      <c r="AU150" s="241" t="s">
        <v>146</v>
      </c>
      <c r="AV150" s="12" t="s">
        <v>145</v>
      </c>
      <c r="AW150" s="12" t="s">
        <v>37</v>
      </c>
      <c r="AX150" s="12" t="s">
        <v>82</v>
      </c>
      <c r="AY150" s="241" t="s">
        <v>139</v>
      </c>
    </row>
    <row r="151" spans="2:65" s="1" customFormat="1" ht="22.5" customHeight="1">
      <c r="B151" s="41"/>
      <c r="C151" s="217" t="s">
        <v>371</v>
      </c>
      <c r="D151" s="217" t="s">
        <v>180</v>
      </c>
      <c r="E151" s="218" t="s">
        <v>1301</v>
      </c>
      <c r="F151" s="219" t="s">
        <v>1302</v>
      </c>
      <c r="G151" s="220" t="s">
        <v>400</v>
      </c>
      <c r="H151" s="221">
        <v>11</v>
      </c>
      <c r="I151" s="222"/>
      <c r="J151" s="223">
        <f>ROUND(I151*H151,2)</f>
        <v>0</v>
      </c>
      <c r="K151" s="219" t="s">
        <v>21</v>
      </c>
      <c r="L151" s="224"/>
      <c r="M151" s="225" t="s">
        <v>21</v>
      </c>
      <c r="N151" s="226" t="s">
        <v>46</v>
      </c>
      <c r="O151" s="42"/>
      <c r="P151" s="202">
        <f>O151*H151</f>
        <v>0</v>
      </c>
      <c r="Q151" s="202">
        <v>0</v>
      </c>
      <c r="R151" s="202">
        <f>Q151*H151</f>
        <v>0</v>
      </c>
      <c r="S151" s="202">
        <v>0</v>
      </c>
      <c r="T151" s="203">
        <f>S151*H151</f>
        <v>0</v>
      </c>
      <c r="AR151" s="24" t="s">
        <v>175</v>
      </c>
      <c r="AT151" s="24" t="s">
        <v>180</v>
      </c>
      <c r="AU151" s="24" t="s">
        <v>146</v>
      </c>
      <c r="AY151" s="24" t="s">
        <v>139</v>
      </c>
      <c r="BE151" s="204">
        <f>IF(N151="základní",J151,0)</f>
        <v>0</v>
      </c>
      <c r="BF151" s="204">
        <f>IF(N151="snížená",J151,0)</f>
        <v>0</v>
      </c>
      <c r="BG151" s="204">
        <f>IF(N151="zákl. přenesená",J151,0)</f>
        <v>0</v>
      </c>
      <c r="BH151" s="204">
        <f>IF(N151="sníž. přenesená",J151,0)</f>
        <v>0</v>
      </c>
      <c r="BI151" s="204">
        <f>IF(N151="nulová",J151,0)</f>
        <v>0</v>
      </c>
      <c r="BJ151" s="24" t="s">
        <v>146</v>
      </c>
      <c r="BK151" s="204">
        <f>ROUND(I151*H151,2)</f>
        <v>0</v>
      </c>
      <c r="BL151" s="24" t="s">
        <v>145</v>
      </c>
      <c r="BM151" s="24" t="s">
        <v>494</v>
      </c>
    </row>
    <row r="152" spans="2:65" s="1" customFormat="1" ht="22.5" customHeight="1">
      <c r="B152" s="41"/>
      <c r="C152" s="217" t="s">
        <v>376</v>
      </c>
      <c r="D152" s="217" t="s">
        <v>180</v>
      </c>
      <c r="E152" s="218" t="s">
        <v>1303</v>
      </c>
      <c r="F152" s="219" t="s">
        <v>1304</v>
      </c>
      <c r="G152" s="220" t="s">
        <v>400</v>
      </c>
      <c r="H152" s="221">
        <v>3</v>
      </c>
      <c r="I152" s="222"/>
      <c r="J152" s="223">
        <f>ROUND(I152*H152,2)</f>
        <v>0</v>
      </c>
      <c r="K152" s="219" t="s">
        <v>21</v>
      </c>
      <c r="L152" s="224"/>
      <c r="M152" s="225" t="s">
        <v>21</v>
      </c>
      <c r="N152" s="226" t="s">
        <v>46</v>
      </c>
      <c r="O152" s="42"/>
      <c r="P152" s="202">
        <f>O152*H152</f>
        <v>0</v>
      </c>
      <c r="Q152" s="202">
        <v>0</v>
      </c>
      <c r="R152" s="202">
        <f>Q152*H152</f>
        <v>0</v>
      </c>
      <c r="S152" s="202">
        <v>0</v>
      </c>
      <c r="T152" s="203">
        <f>S152*H152</f>
        <v>0</v>
      </c>
      <c r="AR152" s="24" t="s">
        <v>175</v>
      </c>
      <c r="AT152" s="24" t="s">
        <v>180</v>
      </c>
      <c r="AU152" s="24" t="s">
        <v>146</v>
      </c>
      <c r="AY152" s="24" t="s">
        <v>139</v>
      </c>
      <c r="BE152" s="204">
        <f>IF(N152="základní",J152,0)</f>
        <v>0</v>
      </c>
      <c r="BF152" s="204">
        <f>IF(N152="snížená",J152,0)</f>
        <v>0</v>
      </c>
      <c r="BG152" s="204">
        <f>IF(N152="zákl. přenesená",J152,0)</f>
        <v>0</v>
      </c>
      <c r="BH152" s="204">
        <f>IF(N152="sníž. přenesená",J152,0)</f>
        <v>0</v>
      </c>
      <c r="BI152" s="204">
        <f>IF(N152="nulová",J152,0)</f>
        <v>0</v>
      </c>
      <c r="BJ152" s="24" t="s">
        <v>146</v>
      </c>
      <c r="BK152" s="204">
        <f>ROUND(I152*H152,2)</f>
        <v>0</v>
      </c>
      <c r="BL152" s="24" t="s">
        <v>145</v>
      </c>
      <c r="BM152" s="24" t="s">
        <v>511</v>
      </c>
    </row>
    <row r="153" spans="2:65" s="11" customFormat="1" ht="13.5">
      <c r="B153" s="205"/>
      <c r="C153" s="206"/>
      <c r="D153" s="227" t="s">
        <v>148</v>
      </c>
      <c r="E153" s="228" t="s">
        <v>21</v>
      </c>
      <c r="F153" s="229" t="s">
        <v>1305</v>
      </c>
      <c r="G153" s="206"/>
      <c r="H153" s="230">
        <v>3</v>
      </c>
      <c r="I153" s="211"/>
      <c r="J153" s="206"/>
      <c r="K153" s="206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148</v>
      </c>
      <c r="AU153" s="216" t="s">
        <v>146</v>
      </c>
      <c r="AV153" s="11" t="s">
        <v>146</v>
      </c>
      <c r="AW153" s="11" t="s">
        <v>37</v>
      </c>
      <c r="AX153" s="11" t="s">
        <v>74</v>
      </c>
      <c r="AY153" s="216" t="s">
        <v>139</v>
      </c>
    </row>
    <row r="154" spans="2:65" s="11" customFormat="1" ht="13.5">
      <c r="B154" s="205"/>
      <c r="C154" s="206"/>
      <c r="D154" s="227" t="s">
        <v>148</v>
      </c>
      <c r="E154" s="228" t="s">
        <v>21</v>
      </c>
      <c r="F154" s="229" t="s">
        <v>1292</v>
      </c>
      <c r="G154" s="206"/>
      <c r="H154" s="230">
        <v>0</v>
      </c>
      <c r="I154" s="211"/>
      <c r="J154" s="206"/>
      <c r="K154" s="206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148</v>
      </c>
      <c r="AU154" s="216" t="s">
        <v>146</v>
      </c>
      <c r="AV154" s="11" t="s">
        <v>146</v>
      </c>
      <c r="AW154" s="11" t="s">
        <v>37</v>
      </c>
      <c r="AX154" s="11" t="s">
        <v>74</v>
      </c>
      <c r="AY154" s="216" t="s">
        <v>139</v>
      </c>
    </row>
    <row r="155" spans="2:65" s="14" customFormat="1" ht="13.5">
      <c r="B155" s="253"/>
      <c r="C155" s="254"/>
      <c r="D155" s="227" t="s">
        <v>148</v>
      </c>
      <c r="E155" s="255" t="s">
        <v>21</v>
      </c>
      <c r="F155" s="256" t="s">
        <v>1306</v>
      </c>
      <c r="G155" s="254"/>
      <c r="H155" s="257">
        <v>3</v>
      </c>
      <c r="I155" s="258"/>
      <c r="J155" s="254"/>
      <c r="K155" s="254"/>
      <c r="L155" s="259"/>
      <c r="M155" s="260"/>
      <c r="N155" s="261"/>
      <c r="O155" s="261"/>
      <c r="P155" s="261"/>
      <c r="Q155" s="261"/>
      <c r="R155" s="261"/>
      <c r="S155" s="261"/>
      <c r="T155" s="262"/>
      <c r="AT155" s="263" t="s">
        <v>148</v>
      </c>
      <c r="AU155" s="263" t="s">
        <v>146</v>
      </c>
      <c r="AV155" s="14" t="s">
        <v>155</v>
      </c>
      <c r="AW155" s="14" t="s">
        <v>37</v>
      </c>
      <c r="AX155" s="14" t="s">
        <v>74</v>
      </c>
      <c r="AY155" s="263" t="s">
        <v>139</v>
      </c>
    </row>
    <row r="156" spans="2:65" s="12" customFormat="1" ht="13.5">
      <c r="B156" s="231"/>
      <c r="C156" s="232"/>
      <c r="D156" s="207" t="s">
        <v>148</v>
      </c>
      <c r="E156" s="233" t="s">
        <v>21</v>
      </c>
      <c r="F156" s="234" t="s">
        <v>224</v>
      </c>
      <c r="G156" s="232"/>
      <c r="H156" s="235">
        <v>3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148</v>
      </c>
      <c r="AU156" s="241" t="s">
        <v>146</v>
      </c>
      <c r="AV156" s="12" t="s">
        <v>145</v>
      </c>
      <c r="AW156" s="12" t="s">
        <v>37</v>
      </c>
      <c r="AX156" s="12" t="s">
        <v>82</v>
      </c>
      <c r="AY156" s="241" t="s">
        <v>139</v>
      </c>
    </row>
    <row r="157" spans="2:65" s="1" customFormat="1" ht="22.5" customHeight="1">
      <c r="B157" s="41"/>
      <c r="C157" s="193" t="s">
        <v>381</v>
      </c>
      <c r="D157" s="193" t="s">
        <v>141</v>
      </c>
      <c r="E157" s="194" t="s">
        <v>1307</v>
      </c>
      <c r="F157" s="195" t="s">
        <v>1308</v>
      </c>
      <c r="G157" s="196" t="s">
        <v>400</v>
      </c>
      <c r="H157" s="197">
        <v>11</v>
      </c>
      <c r="I157" s="198"/>
      <c r="J157" s="199">
        <f>ROUND(I157*H157,2)</f>
        <v>0</v>
      </c>
      <c r="K157" s="195" t="s">
        <v>21</v>
      </c>
      <c r="L157" s="61"/>
      <c r="M157" s="200" t="s">
        <v>21</v>
      </c>
      <c r="N157" s="201" t="s">
        <v>46</v>
      </c>
      <c r="O157" s="42"/>
      <c r="P157" s="202">
        <f>O157*H157</f>
        <v>0</v>
      </c>
      <c r="Q157" s="202">
        <v>0</v>
      </c>
      <c r="R157" s="202">
        <f>Q157*H157</f>
        <v>0</v>
      </c>
      <c r="S157" s="202">
        <v>0</v>
      </c>
      <c r="T157" s="203">
        <f>S157*H157</f>
        <v>0</v>
      </c>
      <c r="AR157" s="24" t="s">
        <v>145</v>
      </c>
      <c r="AT157" s="24" t="s">
        <v>141</v>
      </c>
      <c r="AU157" s="24" t="s">
        <v>146</v>
      </c>
      <c r="AY157" s="24" t="s">
        <v>139</v>
      </c>
      <c r="BE157" s="204">
        <f>IF(N157="základní",J157,0)</f>
        <v>0</v>
      </c>
      <c r="BF157" s="204">
        <f>IF(N157="snížená",J157,0)</f>
        <v>0</v>
      </c>
      <c r="BG157" s="204">
        <f>IF(N157="zákl. přenesená",J157,0)</f>
        <v>0</v>
      </c>
      <c r="BH157" s="204">
        <f>IF(N157="sníž. přenesená",J157,0)</f>
        <v>0</v>
      </c>
      <c r="BI157" s="204">
        <f>IF(N157="nulová",J157,0)</f>
        <v>0</v>
      </c>
      <c r="BJ157" s="24" t="s">
        <v>146</v>
      </c>
      <c r="BK157" s="204">
        <f>ROUND(I157*H157,2)</f>
        <v>0</v>
      </c>
      <c r="BL157" s="24" t="s">
        <v>145</v>
      </c>
      <c r="BM157" s="24" t="s">
        <v>519</v>
      </c>
    </row>
    <row r="158" spans="2:65" s="1" customFormat="1" ht="22.5" customHeight="1">
      <c r="B158" s="41"/>
      <c r="C158" s="217" t="s">
        <v>385</v>
      </c>
      <c r="D158" s="217" t="s">
        <v>180</v>
      </c>
      <c r="E158" s="218" t="s">
        <v>1309</v>
      </c>
      <c r="F158" s="219" t="s">
        <v>1310</v>
      </c>
      <c r="G158" s="220" t="s">
        <v>400</v>
      </c>
      <c r="H158" s="221">
        <v>11</v>
      </c>
      <c r="I158" s="222"/>
      <c r="J158" s="223">
        <f>ROUND(I158*H158,2)</f>
        <v>0</v>
      </c>
      <c r="K158" s="219" t="s">
        <v>21</v>
      </c>
      <c r="L158" s="224"/>
      <c r="M158" s="225" t="s">
        <v>21</v>
      </c>
      <c r="N158" s="226" t="s">
        <v>46</v>
      </c>
      <c r="O158" s="42"/>
      <c r="P158" s="202">
        <f>O158*H158</f>
        <v>0</v>
      </c>
      <c r="Q158" s="202">
        <v>0</v>
      </c>
      <c r="R158" s="202">
        <f>Q158*H158</f>
        <v>0</v>
      </c>
      <c r="S158" s="202">
        <v>0</v>
      </c>
      <c r="T158" s="203">
        <f>S158*H158</f>
        <v>0</v>
      </c>
      <c r="AR158" s="24" t="s">
        <v>175</v>
      </c>
      <c r="AT158" s="24" t="s">
        <v>180</v>
      </c>
      <c r="AU158" s="24" t="s">
        <v>146</v>
      </c>
      <c r="AY158" s="24" t="s">
        <v>139</v>
      </c>
      <c r="BE158" s="204">
        <f>IF(N158="základní",J158,0)</f>
        <v>0</v>
      </c>
      <c r="BF158" s="204">
        <f>IF(N158="snížená",J158,0)</f>
        <v>0</v>
      </c>
      <c r="BG158" s="204">
        <f>IF(N158="zákl. přenesená",J158,0)</f>
        <v>0</v>
      </c>
      <c r="BH158" s="204">
        <f>IF(N158="sníž. přenesená",J158,0)</f>
        <v>0</v>
      </c>
      <c r="BI158" s="204">
        <f>IF(N158="nulová",J158,0)</f>
        <v>0</v>
      </c>
      <c r="BJ158" s="24" t="s">
        <v>146</v>
      </c>
      <c r="BK158" s="204">
        <f>ROUND(I158*H158,2)</f>
        <v>0</v>
      </c>
      <c r="BL158" s="24" t="s">
        <v>145</v>
      </c>
      <c r="BM158" s="24" t="s">
        <v>527</v>
      </c>
    </row>
    <row r="159" spans="2:65" s="11" customFormat="1" ht="13.5">
      <c r="B159" s="205"/>
      <c r="C159" s="206"/>
      <c r="D159" s="227" t="s">
        <v>148</v>
      </c>
      <c r="E159" s="228" t="s">
        <v>21</v>
      </c>
      <c r="F159" s="229" t="s">
        <v>1298</v>
      </c>
      <c r="G159" s="206"/>
      <c r="H159" s="230">
        <v>8</v>
      </c>
      <c r="I159" s="211"/>
      <c r="J159" s="206"/>
      <c r="K159" s="206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148</v>
      </c>
      <c r="AU159" s="216" t="s">
        <v>146</v>
      </c>
      <c r="AV159" s="11" t="s">
        <v>146</v>
      </c>
      <c r="AW159" s="11" t="s">
        <v>37</v>
      </c>
      <c r="AX159" s="11" t="s">
        <v>74</v>
      </c>
      <c r="AY159" s="216" t="s">
        <v>139</v>
      </c>
    </row>
    <row r="160" spans="2:65" s="11" customFormat="1" ht="13.5">
      <c r="B160" s="205"/>
      <c r="C160" s="206"/>
      <c r="D160" s="227" t="s">
        <v>148</v>
      </c>
      <c r="E160" s="228" t="s">
        <v>21</v>
      </c>
      <c r="F160" s="229" t="s">
        <v>1299</v>
      </c>
      <c r="G160" s="206"/>
      <c r="H160" s="230">
        <v>3</v>
      </c>
      <c r="I160" s="211"/>
      <c r="J160" s="206"/>
      <c r="K160" s="206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148</v>
      </c>
      <c r="AU160" s="216" t="s">
        <v>146</v>
      </c>
      <c r="AV160" s="11" t="s">
        <v>146</v>
      </c>
      <c r="AW160" s="11" t="s">
        <v>37</v>
      </c>
      <c r="AX160" s="11" t="s">
        <v>74</v>
      </c>
      <c r="AY160" s="216" t="s">
        <v>139</v>
      </c>
    </row>
    <row r="161" spans="2:65" s="12" customFormat="1" ht="13.5">
      <c r="B161" s="231"/>
      <c r="C161" s="232"/>
      <c r="D161" s="207" t="s">
        <v>148</v>
      </c>
      <c r="E161" s="233" t="s">
        <v>21</v>
      </c>
      <c r="F161" s="234" t="s">
        <v>224</v>
      </c>
      <c r="G161" s="232"/>
      <c r="H161" s="235">
        <v>11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148</v>
      </c>
      <c r="AU161" s="241" t="s">
        <v>146</v>
      </c>
      <c r="AV161" s="12" t="s">
        <v>145</v>
      </c>
      <c r="AW161" s="12" t="s">
        <v>37</v>
      </c>
      <c r="AX161" s="12" t="s">
        <v>82</v>
      </c>
      <c r="AY161" s="241" t="s">
        <v>139</v>
      </c>
    </row>
    <row r="162" spans="2:65" s="1" customFormat="1" ht="22.5" customHeight="1">
      <c r="B162" s="41"/>
      <c r="C162" s="217" t="s">
        <v>393</v>
      </c>
      <c r="D162" s="217" t="s">
        <v>180</v>
      </c>
      <c r="E162" s="218" t="s">
        <v>1311</v>
      </c>
      <c r="F162" s="219" t="s">
        <v>1312</v>
      </c>
      <c r="G162" s="220" t="s">
        <v>400</v>
      </c>
      <c r="H162" s="221">
        <v>22</v>
      </c>
      <c r="I162" s="222"/>
      <c r="J162" s="223">
        <f>ROUND(I162*H162,2)</f>
        <v>0</v>
      </c>
      <c r="K162" s="219" t="s">
        <v>21</v>
      </c>
      <c r="L162" s="224"/>
      <c r="M162" s="225" t="s">
        <v>21</v>
      </c>
      <c r="N162" s="226" t="s">
        <v>46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</v>
      </c>
      <c r="T162" s="203">
        <f>S162*H162</f>
        <v>0</v>
      </c>
      <c r="AR162" s="24" t="s">
        <v>175</v>
      </c>
      <c r="AT162" s="24" t="s">
        <v>180</v>
      </c>
      <c r="AU162" s="24" t="s">
        <v>146</v>
      </c>
      <c r="AY162" s="24" t="s">
        <v>139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146</v>
      </c>
      <c r="BK162" s="204">
        <f>ROUND(I162*H162,2)</f>
        <v>0</v>
      </c>
      <c r="BL162" s="24" t="s">
        <v>145</v>
      </c>
      <c r="BM162" s="24" t="s">
        <v>537</v>
      </c>
    </row>
    <row r="163" spans="2:65" s="11" customFormat="1" ht="13.5">
      <c r="B163" s="205"/>
      <c r="C163" s="206"/>
      <c r="D163" s="227" t="s">
        <v>148</v>
      </c>
      <c r="E163" s="228" t="s">
        <v>21</v>
      </c>
      <c r="F163" s="229" t="s">
        <v>1313</v>
      </c>
      <c r="G163" s="206"/>
      <c r="H163" s="230">
        <v>16</v>
      </c>
      <c r="I163" s="211"/>
      <c r="J163" s="206"/>
      <c r="K163" s="206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148</v>
      </c>
      <c r="AU163" s="216" t="s">
        <v>146</v>
      </c>
      <c r="AV163" s="11" t="s">
        <v>146</v>
      </c>
      <c r="AW163" s="11" t="s">
        <v>37</v>
      </c>
      <c r="AX163" s="11" t="s">
        <v>74</v>
      </c>
      <c r="AY163" s="216" t="s">
        <v>139</v>
      </c>
    </row>
    <row r="164" spans="2:65" s="11" customFormat="1" ht="13.5">
      <c r="B164" s="205"/>
      <c r="C164" s="206"/>
      <c r="D164" s="227" t="s">
        <v>148</v>
      </c>
      <c r="E164" s="228" t="s">
        <v>21</v>
      </c>
      <c r="F164" s="229" t="s">
        <v>1314</v>
      </c>
      <c r="G164" s="206"/>
      <c r="H164" s="230">
        <v>6</v>
      </c>
      <c r="I164" s="211"/>
      <c r="J164" s="206"/>
      <c r="K164" s="206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148</v>
      </c>
      <c r="AU164" s="216" t="s">
        <v>146</v>
      </c>
      <c r="AV164" s="11" t="s">
        <v>146</v>
      </c>
      <c r="AW164" s="11" t="s">
        <v>37</v>
      </c>
      <c r="AX164" s="11" t="s">
        <v>74</v>
      </c>
      <c r="AY164" s="216" t="s">
        <v>139</v>
      </c>
    </row>
    <row r="165" spans="2:65" s="12" customFormat="1" ht="13.5">
      <c r="B165" s="231"/>
      <c r="C165" s="232"/>
      <c r="D165" s="207" t="s">
        <v>148</v>
      </c>
      <c r="E165" s="233" t="s">
        <v>21</v>
      </c>
      <c r="F165" s="234" t="s">
        <v>224</v>
      </c>
      <c r="G165" s="232"/>
      <c r="H165" s="235">
        <v>22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148</v>
      </c>
      <c r="AU165" s="241" t="s">
        <v>146</v>
      </c>
      <c r="AV165" s="12" t="s">
        <v>145</v>
      </c>
      <c r="AW165" s="12" t="s">
        <v>37</v>
      </c>
      <c r="AX165" s="12" t="s">
        <v>82</v>
      </c>
      <c r="AY165" s="241" t="s">
        <v>139</v>
      </c>
    </row>
    <row r="166" spans="2:65" s="1" customFormat="1" ht="22.5" customHeight="1">
      <c r="B166" s="41"/>
      <c r="C166" s="193" t="s">
        <v>397</v>
      </c>
      <c r="D166" s="193" t="s">
        <v>141</v>
      </c>
      <c r="E166" s="194" t="s">
        <v>1315</v>
      </c>
      <c r="F166" s="195" t="s">
        <v>1316</v>
      </c>
      <c r="G166" s="196" t="s">
        <v>400</v>
      </c>
      <c r="H166" s="197">
        <v>22</v>
      </c>
      <c r="I166" s="198"/>
      <c r="J166" s="199">
        <f>ROUND(I166*H166,2)</f>
        <v>0</v>
      </c>
      <c r="K166" s="195" t="s">
        <v>21</v>
      </c>
      <c r="L166" s="61"/>
      <c r="M166" s="200" t="s">
        <v>21</v>
      </c>
      <c r="N166" s="201" t="s">
        <v>46</v>
      </c>
      <c r="O166" s="42"/>
      <c r="P166" s="202">
        <f>O166*H166</f>
        <v>0</v>
      </c>
      <c r="Q166" s="202">
        <v>0</v>
      </c>
      <c r="R166" s="202">
        <f>Q166*H166</f>
        <v>0</v>
      </c>
      <c r="S166" s="202">
        <v>0</v>
      </c>
      <c r="T166" s="203">
        <f>S166*H166</f>
        <v>0</v>
      </c>
      <c r="AR166" s="24" t="s">
        <v>145</v>
      </c>
      <c r="AT166" s="24" t="s">
        <v>141</v>
      </c>
      <c r="AU166" s="24" t="s">
        <v>146</v>
      </c>
      <c r="AY166" s="24" t="s">
        <v>139</v>
      </c>
      <c r="BE166" s="204">
        <f>IF(N166="základní",J166,0)</f>
        <v>0</v>
      </c>
      <c r="BF166" s="204">
        <f>IF(N166="snížená",J166,0)</f>
        <v>0</v>
      </c>
      <c r="BG166" s="204">
        <f>IF(N166="zákl. přenesená",J166,0)</f>
        <v>0</v>
      </c>
      <c r="BH166" s="204">
        <f>IF(N166="sníž. přenesená",J166,0)</f>
        <v>0</v>
      </c>
      <c r="BI166" s="204">
        <f>IF(N166="nulová",J166,0)</f>
        <v>0</v>
      </c>
      <c r="BJ166" s="24" t="s">
        <v>146</v>
      </c>
      <c r="BK166" s="204">
        <f>ROUND(I166*H166,2)</f>
        <v>0</v>
      </c>
      <c r="BL166" s="24" t="s">
        <v>145</v>
      </c>
      <c r="BM166" s="24" t="s">
        <v>546</v>
      </c>
    </row>
    <row r="167" spans="2:65" s="11" customFormat="1" ht="13.5">
      <c r="B167" s="205"/>
      <c r="C167" s="206"/>
      <c r="D167" s="227" t="s">
        <v>148</v>
      </c>
      <c r="E167" s="228" t="s">
        <v>21</v>
      </c>
      <c r="F167" s="229" t="s">
        <v>1313</v>
      </c>
      <c r="G167" s="206"/>
      <c r="H167" s="230">
        <v>16</v>
      </c>
      <c r="I167" s="211"/>
      <c r="J167" s="206"/>
      <c r="K167" s="206"/>
      <c r="L167" s="212"/>
      <c r="M167" s="213"/>
      <c r="N167" s="214"/>
      <c r="O167" s="214"/>
      <c r="P167" s="214"/>
      <c r="Q167" s="214"/>
      <c r="R167" s="214"/>
      <c r="S167" s="214"/>
      <c r="T167" s="215"/>
      <c r="AT167" s="216" t="s">
        <v>148</v>
      </c>
      <c r="AU167" s="216" t="s">
        <v>146</v>
      </c>
      <c r="AV167" s="11" t="s">
        <v>146</v>
      </c>
      <c r="AW167" s="11" t="s">
        <v>37</v>
      </c>
      <c r="AX167" s="11" t="s">
        <v>74</v>
      </c>
      <c r="AY167" s="216" t="s">
        <v>139</v>
      </c>
    </row>
    <row r="168" spans="2:65" s="11" customFormat="1" ht="13.5">
      <c r="B168" s="205"/>
      <c r="C168" s="206"/>
      <c r="D168" s="227" t="s">
        <v>148</v>
      </c>
      <c r="E168" s="228" t="s">
        <v>21</v>
      </c>
      <c r="F168" s="229" t="s">
        <v>1314</v>
      </c>
      <c r="G168" s="206"/>
      <c r="H168" s="230">
        <v>6</v>
      </c>
      <c r="I168" s="211"/>
      <c r="J168" s="206"/>
      <c r="K168" s="206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148</v>
      </c>
      <c r="AU168" s="216" t="s">
        <v>146</v>
      </c>
      <c r="AV168" s="11" t="s">
        <v>146</v>
      </c>
      <c r="AW168" s="11" t="s">
        <v>37</v>
      </c>
      <c r="AX168" s="11" t="s">
        <v>74</v>
      </c>
      <c r="AY168" s="216" t="s">
        <v>139</v>
      </c>
    </row>
    <row r="169" spans="2:65" s="12" customFormat="1" ht="13.5">
      <c r="B169" s="231"/>
      <c r="C169" s="232"/>
      <c r="D169" s="207" t="s">
        <v>148</v>
      </c>
      <c r="E169" s="233" t="s">
        <v>21</v>
      </c>
      <c r="F169" s="234" t="s">
        <v>224</v>
      </c>
      <c r="G169" s="232"/>
      <c r="H169" s="235">
        <v>22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148</v>
      </c>
      <c r="AU169" s="241" t="s">
        <v>146</v>
      </c>
      <c r="AV169" s="12" t="s">
        <v>145</v>
      </c>
      <c r="AW169" s="12" t="s">
        <v>37</v>
      </c>
      <c r="AX169" s="12" t="s">
        <v>82</v>
      </c>
      <c r="AY169" s="241" t="s">
        <v>139</v>
      </c>
    </row>
    <row r="170" spans="2:65" s="1" customFormat="1" ht="22.5" customHeight="1">
      <c r="B170" s="41"/>
      <c r="C170" s="217" t="s">
        <v>402</v>
      </c>
      <c r="D170" s="217" t="s">
        <v>180</v>
      </c>
      <c r="E170" s="218" t="s">
        <v>1317</v>
      </c>
      <c r="F170" s="219" t="s">
        <v>1318</v>
      </c>
      <c r="G170" s="220" t="s">
        <v>400</v>
      </c>
      <c r="H170" s="221">
        <v>22</v>
      </c>
      <c r="I170" s="222"/>
      <c r="J170" s="223">
        <f>ROUND(I170*H170,2)</f>
        <v>0</v>
      </c>
      <c r="K170" s="219" t="s">
        <v>21</v>
      </c>
      <c r="L170" s="224"/>
      <c r="M170" s="225" t="s">
        <v>21</v>
      </c>
      <c r="N170" s="226" t="s">
        <v>46</v>
      </c>
      <c r="O170" s="42"/>
      <c r="P170" s="202">
        <f>O170*H170</f>
        <v>0</v>
      </c>
      <c r="Q170" s="202">
        <v>0</v>
      </c>
      <c r="R170" s="202">
        <f>Q170*H170</f>
        <v>0</v>
      </c>
      <c r="S170" s="202">
        <v>0</v>
      </c>
      <c r="T170" s="203">
        <f>S170*H170</f>
        <v>0</v>
      </c>
      <c r="AR170" s="24" t="s">
        <v>175</v>
      </c>
      <c r="AT170" s="24" t="s">
        <v>180</v>
      </c>
      <c r="AU170" s="24" t="s">
        <v>146</v>
      </c>
      <c r="AY170" s="24" t="s">
        <v>139</v>
      </c>
      <c r="BE170" s="204">
        <f>IF(N170="základní",J170,0)</f>
        <v>0</v>
      </c>
      <c r="BF170" s="204">
        <f>IF(N170="snížená",J170,0)</f>
        <v>0</v>
      </c>
      <c r="BG170" s="204">
        <f>IF(N170="zákl. přenesená",J170,0)</f>
        <v>0</v>
      </c>
      <c r="BH170" s="204">
        <f>IF(N170="sníž. přenesená",J170,0)</f>
        <v>0</v>
      </c>
      <c r="BI170" s="204">
        <f>IF(N170="nulová",J170,0)</f>
        <v>0</v>
      </c>
      <c r="BJ170" s="24" t="s">
        <v>146</v>
      </c>
      <c r="BK170" s="204">
        <f>ROUND(I170*H170,2)</f>
        <v>0</v>
      </c>
      <c r="BL170" s="24" t="s">
        <v>145</v>
      </c>
      <c r="BM170" s="24" t="s">
        <v>556</v>
      </c>
    </row>
    <row r="171" spans="2:65" s="11" customFormat="1" ht="13.5">
      <c r="B171" s="205"/>
      <c r="C171" s="206"/>
      <c r="D171" s="227" t="s">
        <v>148</v>
      </c>
      <c r="E171" s="228" t="s">
        <v>21</v>
      </c>
      <c r="F171" s="229" t="s">
        <v>1313</v>
      </c>
      <c r="G171" s="206"/>
      <c r="H171" s="230">
        <v>16</v>
      </c>
      <c r="I171" s="211"/>
      <c r="J171" s="206"/>
      <c r="K171" s="206"/>
      <c r="L171" s="212"/>
      <c r="M171" s="213"/>
      <c r="N171" s="214"/>
      <c r="O171" s="214"/>
      <c r="P171" s="214"/>
      <c r="Q171" s="214"/>
      <c r="R171" s="214"/>
      <c r="S171" s="214"/>
      <c r="T171" s="215"/>
      <c r="AT171" s="216" t="s">
        <v>148</v>
      </c>
      <c r="AU171" s="216" t="s">
        <v>146</v>
      </c>
      <c r="AV171" s="11" t="s">
        <v>146</v>
      </c>
      <c r="AW171" s="11" t="s">
        <v>37</v>
      </c>
      <c r="AX171" s="11" t="s">
        <v>74</v>
      </c>
      <c r="AY171" s="216" t="s">
        <v>139</v>
      </c>
    </row>
    <row r="172" spans="2:65" s="11" customFormat="1" ht="13.5">
      <c r="B172" s="205"/>
      <c r="C172" s="206"/>
      <c r="D172" s="227" t="s">
        <v>148</v>
      </c>
      <c r="E172" s="228" t="s">
        <v>21</v>
      </c>
      <c r="F172" s="229" t="s">
        <v>1314</v>
      </c>
      <c r="G172" s="206"/>
      <c r="H172" s="230">
        <v>6</v>
      </c>
      <c r="I172" s="211"/>
      <c r="J172" s="206"/>
      <c r="K172" s="206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148</v>
      </c>
      <c r="AU172" s="216" t="s">
        <v>146</v>
      </c>
      <c r="AV172" s="11" t="s">
        <v>146</v>
      </c>
      <c r="AW172" s="11" t="s">
        <v>37</v>
      </c>
      <c r="AX172" s="11" t="s">
        <v>74</v>
      </c>
      <c r="AY172" s="216" t="s">
        <v>139</v>
      </c>
    </row>
    <row r="173" spans="2:65" s="12" customFormat="1" ht="13.5">
      <c r="B173" s="231"/>
      <c r="C173" s="232"/>
      <c r="D173" s="207" t="s">
        <v>148</v>
      </c>
      <c r="E173" s="233" t="s">
        <v>21</v>
      </c>
      <c r="F173" s="234" t="s">
        <v>224</v>
      </c>
      <c r="G173" s="232"/>
      <c r="H173" s="235">
        <v>22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148</v>
      </c>
      <c r="AU173" s="241" t="s">
        <v>146</v>
      </c>
      <c r="AV173" s="12" t="s">
        <v>145</v>
      </c>
      <c r="AW173" s="12" t="s">
        <v>37</v>
      </c>
      <c r="AX173" s="12" t="s">
        <v>82</v>
      </c>
      <c r="AY173" s="241" t="s">
        <v>139</v>
      </c>
    </row>
    <row r="174" spans="2:65" s="1" customFormat="1" ht="22.5" customHeight="1">
      <c r="B174" s="41"/>
      <c r="C174" s="193" t="s">
        <v>406</v>
      </c>
      <c r="D174" s="193" t="s">
        <v>141</v>
      </c>
      <c r="E174" s="194" t="s">
        <v>1319</v>
      </c>
      <c r="F174" s="195" t="s">
        <v>1320</v>
      </c>
      <c r="G174" s="196" t="s">
        <v>400</v>
      </c>
      <c r="H174" s="197">
        <v>11</v>
      </c>
      <c r="I174" s="198"/>
      <c r="J174" s="199">
        <f>ROUND(I174*H174,2)</f>
        <v>0</v>
      </c>
      <c r="K174" s="195" t="s">
        <v>21</v>
      </c>
      <c r="L174" s="61"/>
      <c r="M174" s="200" t="s">
        <v>21</v>
      </c>
      <c r="N174" s="201" t="s">
        <v>46</v>
      </c>
      <c r="O174" s="42"/>
      <c r="P174" s="202">
        <f>O174*H174</f>
        <v>0</v>
      </c>
      <c r="Q174" s="202">
        <v>0</v>
      </c>
      <c r="R174" s="202">
        <f>Q174*H174</f>
        <v>0</v>
      </c>
      <c r="S174" s="202">
        <v>0</v>
      </c>
      <c r="T174" s="203">
        <f>S174*H174</f>
        <v>0</v>
      </c>
      <c r="AR174" s="24" t="s">
        <v>145</v>
      </c>
      <c r="AT174" s="24" t="s">
        <v>141</v>
      </c>
      <c r="AU174" s="24" t="s">
        <v>146</v>
      </c>
      <c r="AY174" s="24" t="s">
        <v>139</v>
      </c>
      <c r="BE174" s="204">
        <f>IF(N174="základní",J174,0)</f>
        <v>0</v>
      </c>
      <c r="BF174" s="204">
        <f>IF(N174="snížená",J174,0)</f>
        <v>0</v>
      </c>
      <c r="BG174" s="204">
        <f>IF(N174="zákl. přenesená",J174,0)</f>
        <v>0</v>
      </c>
      <c r="BH174" s="204">
        <f>IF(N174="sníž. přenesená",J174,0)</f>
        <v>0</v>
      </c>
      <c r="BI174" s="204">
        <f>IF(N174="nulová",J174,0)</f>
        <v>0</v>
      </c>
      <c r="BJ174" s="24" t="s">
        <v>146</v>
      </c>
      <c r="BK174" s="204">
        <f>ROUND(I174*H174,2)</f>
        <v>0</v>
      </c>
      <c r="BL174" s="24" t="s">
        <v>145</v>
      </c>
      <c r="BM174" s="24" t="s">
        <v>628</v>
      </c>
    </row>
    <row r="175" spans="2:65" s="11" customFormat="1" ht="13.5">
      <c r="B175" s="205"/>
      <c r="C175" s="206"/>
      <c r="D175" s="227" t="s">
        <v>148</v>
      </c>
      <c r="E175" s="228" t="s">
        <v>21</v>
      </c>
      <c r="F175" s="229" t="s">
        <v>1321</v>
      </c>
      <c r="G175" s="206"/>
      <c r="H175" s="230">
        <v>9</v>
      </c>
      <c r="I175" s="211"/>
      <c r="J175" s="206"/>
      <c r="K175" s="206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148</v>
      </c>
      <c r="AU175" s="216" t="s">
        <v>146</v>
      </c>
      <c r="AV175" s="11" t="s">
        <v>146</v>
      </c>
      <c r="AW175" s="11" t="s">
        <v>37</v>
      </c>
      <c r="AX175" s="11" t="s">
        <v>74</v>
      </c>
      <c r="AY175" s="216" t="s">
        <v>139</v>
      </c>
    </row>
    <row r="176" spans="2:65" s="11" customFormat="1" ht="13.5">
      <c r="B176" s="205"/>
      <c r="C176" s="206"/>
      <c r="D176" s="227" t="s">
        <v>148</v>
      </c>
      <c r="E176" s="228" t="s">
        <v>21</v>
      </c>
      <c r="F176" s="229" t="s">
        <v>1322</v>
      </c>
      <c r="G176" s="206"/>
      <c r="H176" s="230">
        <v>2</v>
      </c>
      <c r="I176" s="211"/>
      <c r="J176" s="206"/>
      <c r="K176" s="206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148</v>
      </c>
      <c r="AU176" s="216" t="s">
        <v>146</v>
      </c>
      <c r="AV176" s="11" t="s">
        <v>146</v>
      </c>
      <c r="AW176" s="11" t="s">
        <v>37</v>
      </c>
      <c r="AX176" s="11" t="s">
        <v>74</v>
      </c>
      <c r="AY176" s="216" t="s">
        <v>139</v>
      </c>
    </row>
    <row r="177" spans="2:65" s="12" customFormat="1" ht="13.5">
      <c r="B177" s="231"/>
      <c r="C177" s="232"/>
      <c r="D177" s="207" t="s">
        <v>148</v>
      </c>
      <c r="E177" s="233" t="s">
        <v>21</v>
      </c>
      <c r="F177" s="234" t="s">
        <v>224</v>
      </c>
      <c r="G177" s="232"/>
      <c r="H177" s="235">
        <v>11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148</v>
      </c>
      <c r="AU177" s="241" t="s">
        <v>146</v>
      </c>
      <c r="AV177" s="12" t="s">
        <v>145</v>
      </c>
      <c r="AW177" s="12" t="s">
        <v>37</v>
      </c>
      <c r="AX177" s="12" t="s">
        <v>82</v>
      </c>
      <c r="AY177" s="241" t="s">
        <v>139</v>
      </c>
    </row>
    <row r="178" spans="2:65" s="1" customFormat="1" ht="22.5" customHeight="1">
      <c r="B178" s="41"/>
      <c r="C178" s="217" t="s">
        <v>411</v>
      </c>
      <c r="D178" s="217" t="s">
        <v>180</v>
      </c>
      <c r="E178" s="218" t="s">
        <v>1323</v>
      </c>
      <c r="F178" s="219" t="s">
        <v>1324</v>
      </c>
      <c r="G178" s="220" t="s">
        <v>400</v>
      </c>
      <c r="H178" s="221">
        <v>11</v>
      </c>
      <c r="I178" s="222"/>
      <c r="J178" s="223">
        <f>ROUND(I178*H178,2)</f>
        <v>0</v>
      </c>
      <c r="K178" s="219" t="s">
        <v>21</v>
      </c>
      <c r="L178" s="224"/>
      <c r="M178" s="225" t="s">
        <v>21</v>
      </c>
      <c r="N178" s="226" t="s">
        <v>46</v>
      </c>
      <c r="O178" s="42"/>
      <c r="P178" s="202">
        <f>O178*H178</f>
        <v>0</v>
      </c>
      <c r="Q178" s="202">
        <v>0</v>
      </c>
      <c r="R178" s="202">
        <f>Q178*H178</f>
        <v>0</v>
      </c>
      <c r="S178" s="202">
        <v>0</v>
      </c>
      <c r="T178" s="203">
        <f>S178*H178</f>
        <v>0</v>
      </c>
      <c r="AR178" s="24" t="s">
        <v>175</v>
      </c>
      <c r="AT178" s="24" t="s">
        <v>180</v>
      </c>
      <c r="AU178" s="24" t="s">
        <v>146</v>
      </c>
      <c r="AY178" s="24" t="s">
        <v>139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146</v>
      </c>
      <c r="BK178" s="204">
        <f>ROUND(I178*H178,2)</f>
        <v>0</v>
      </c>
      <c r="BL178" s="24" t="s">
        <v>145</v>
      </c>
      <c r="BM178" s="24" t="s">
        <v>636</v>
      </c>
    </row>
    <row r="179" spans="2:65" s="11" customFormat="1" ht="13.5">
      <c r="B179" s="205"/>
      <c r="C179" s="206"/>
      <c r="D179" s="227" t="s">
        <v>148</v>
      </c>
      <c r="E179" s="228" t="s">
        <v>21</v>
      </c>
      <c r="F179" s="229" t="s">
        <v>1321</v>
      </c>
      <c r="G179" s="206"/>
      <c r="H179" s="230">
        <v>9</v>
      </c>
      <c r="I179" s="211"/>
      <c r="J179" s="206"/>
      <c r="K179" s="206"/>
      <c r="L179" s="212"/>
      <c r="M179" s="213"/>
      <c r="N179" s="214"/>
      <c r="O179" s="214"/>
      <c r="P179" s="214"/>
      <c r="Q179" s="214"/>
      <c r="R179" s="214"/>
      <c r="S179" s="214"/>
      <c r="T179" s="215"/>
      <c r="AT179" s="216" t="s">
        <v>148</v>
      </c>
      <c r="AU179" s="216" t="s">
        <v>146</v>
      </c>
      <c r="AV179" s="11" t="s">
        <v>146</v>
      </c>
      <c r="AW179" s="11" t="s">
        <v>37</v>
      </c>
      <c r="AX179" s="11" t="s">
        <v>74</v>
      </c>
      <c r="AY179" s="216" t="s">
        <v>139</v>
      </c>
    </row>
    <row r="180" spans="2:65" s="11" customFormat="1" ht="13.5">
      <c r="B180" s="205"/>
      <c r="C180" s="206"/>
      <c r="D180" s="227" t="s">
        <v>148</v>
      </c>
      <c r="E180" s="228" t="s">
        <v>21</v>
      </c>
      <c r="F180" s="229" t="s">
        <v>1322</v>
      </c>
      <c r="G180" s="206"/>
      <c r="H180" s="230">
        <v>2</v>
      </c>
      <c r="I180" s="211"/>
      <c r="J180" s="206"/>
      <c r="K180" s="206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148</v>
      </c>
      <c r="AU180" s="216" t="s">
        <v>146</v>
      </c>
      <c r="AV180" s="11" t="s">
        <v>146</v>
      </c>
      <c r="AW180" s="11" t="s">
        <v>37</v>
      </c>
      <c r="AX180" s="11" t="s">
        <v>74</v>
      </c>
      <c r="AY180" s="216" t="s">
        <v>139</v>
      </c>
    </row>
    <row r="181" spans="2:65" s="12" customFormat="1" ht="13.5">
      <c r="B181" s="231"/>
      <c r="C181" s="232"/>
      <c r="D181" s="207" t="s">
        <v>148</v>
      </c>
      <c r="E181" s="233" t="s">
        <v>21</v>
      </c>
      <c r="F181" s="234" t="s">
        <v>224</v>
      </c>
      <c r="G181" s="232"/>
      <c r="H181" s="235">
        <v>11</v>
      </c>
      <c r="I181" s="236"/>
      <c r="J181" s="232"/>
      <c r="K181" s="232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148</v>
      </c>
      <c r="AU181" s="241" t="s">
        <v>146</v>
      </c>
      <c r="AV181" s="12" t="s">
        <v>145</v>
      </c>
      <c r="AW181" s="12" t="s">
        <v>37</v>
      </c>
      <c r="AX181" s="12" t="s">
        <v>82</v>
      </c>
      <c r="AY181" s="241" t="s">
        <v>139</v>
      </c>
    </row>
    <row r="182" spans="2:65" s="1" customFormat="1" ht="22.5" customHeight="1">
      <c r="B182" s="41"/>
      <c r="C182" s="217" t="s">
        <v>415</v>
      </c>
      <c r="D182" s="217" t="s">
        <v>180</v>
      </c>
      <c r="E182" s="218" t="s">
        <v>1325</v>
      </c>
      <c r="F182" s="219" t="s">
        <v>1326</v>
      </c>
      <c r="G182" s="220" t="s">
        <v>400</v>
      </c>
      <c r="H182" s="221">
        <v>11</v>
      </c>
      <c r="I182" s="222"/>
      <c r="J182" s="223">
        <f>ROUND(I182*H182,2)</f>
        <v>0</v>
      </c>
      <c r="K182" s="219" t="s">
        <v>21</v>
      </c>
      <c r="L182" s="224"/>
      <c r="M182" s="225" t="s">
        <v>21</v>
      </c>
      <c r="N182" s="226" t="s">
        <v>46</v>
      </c>
      <c r="O182" s="42"/>
      <c r="P182" s="202">
        <f>O182*H182</f>
        <v>0</v>
      </c>
      <c r="Q182" s="202">
        <v>0</v>
      </c>
      <c r="R182" s="202">
        <f>Q182*H182</f>
        <v>0</v>
      </c>
      <c r="S182" s="202">
        <v>0</v>
      </c>
      <c r="T182" s="203">
        <f>S182*H182</f>
        <v>0</v>
      </c>
      <c r="AR182" s="24" t="s">
        <v>175</v>
      </c>
      <c r="AT182" s="24" t="s">
        <v>180</v>
      </c>
      <c r="AU182" s="24" t="s">
        <v>146</v>
      </c>
      <c r="AY182" s="24" t="s">
        <v>139</v>
      </c>
      <c r="BE182" s="204">
        <f>IF(N182="základní",J182,0)</f>
        <v>0</v>
      </c>
      <c r="BF182" s="204">
        <f>IF(N182="snížená",J182,0)</f>
        <v>0</v>
      </c>
      <c r="BG182" s="204">
        <f>IF(N182="zákl. přenesená",J182,0)</f>
        <v>0</v>
      </c>
      <c r="BH182" s="204">
        <f>IF(N182="sníž. přenesená",J182,0)</f>
        <v>0</v>
      </c>
      <c r="BI182" s="204">
        <f>IF(N182="nulová",J182,0)</f>
        <v>0</v>
      </c>
      <c r="BJ182" s="24" t="s">
        <v>146</v>
      </c>
      <c r="BK182" s="204">
        <f>ROUND(I182*H182,2)</f>
        <v>0</v>
      </c>
      <c r="BL182" s="24" t="s">
        <v>145</v>
      </c>
      <c r="BM182" s="24" t="s">
        <v>647</v>
      </c>
    </row>
    <row r="183" spans="2:65" s="11" customFormat="1" ht="13.5">
      <c r="B183" s="205"/>
      <c r="C183" s="206"/>
      <c r="D183" s="227" t="s">
        <v>148</v>
      </c>
      <c r="E183" s="228" t="s">
        <v>21</v>
      </c>
      <c r="F183" s="229" t="s">
        <v>1321</v>
      </c>
      <c r="G183" s="206"/>
      <c r="H183" s="230">
        <v>9</v>
      </c>
      <c r="I183" s="211"/>
      <c r="J183" s="206"/>
      <c r="K183" s="206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148</v>
      </c>
      <c r="AU183" s="216" t="s">
        <v>146</v>
      </c>
      <c r="AV183" s="11" t="s">
        <v>146</v>
      </c>
      <c r="AW183" s="11" t="s">
        <v>37</v>
      </c>
      <c r="AX183" s="11" t="s">
        <v>74</v>
      </c>
      <c r="AY183" s="216" t="s">
        <v>139</v>
      </c>
    </row>
    <row r="184" spans="2:65" s="11" customFormat="1" ht="13.5">
      <c r="B184" s="205"/>
      <c r="C184" s="206"/>
      <c r="D184" s="227" t="s">
        <v>148</v>
      </c>
      <c r="E184" s="228" t="s">
        <v>21</v>
      </c>
      <c r="F184" s="229" t="s">
        <v>1322</v>
      </c>
      <c r="G184" s="206"/>
      <c r="H184" s="230">
        <v>2</v>
      </c>
      <c r="I184" s="211"/>
      <c r="J184" s="206"/>
      <c r="K184" s="206"/>
      <c r="L184" s="212"/>
      <c r="M184" s="213"/>
      <c r="N184" s="214"/>
      <c r="O184" s="214"/>
      <c r="P184" s="214"/>
      <c r="Q184" s="214"/>
      <c r="R184" s="214"/>
      <c r="S184" s="214"/>
      <c r="T184" s="215"/>
      <c r="AT184" s="216" t="s">
        <v>148</v>
      </c>
      <c r="AU184" s="216" t="s">
        <v>146</v>
      </c>
      <c r="AV184" s="11" t="s">
        <v>146</v>
      </c>
      <c r="AW184" s="11" t="s">
        <v>37</v>
      </c>
      <c r="AX184" s="11" t="s">
        <v>74</v>
      </c>
      <c r="AY184" s="216" t="s">
        <v>139</v>
      </c>
    </row>
    <row r="185" spans="2:65" s="12" customFormat="1" ht="13.5">
      <c r="B185" s="231"/>
      <c r="C185" s="232"/>
      <c r="D185" s="207" t="s">
        <v>148</v>
      </c>
      <c r="E185" s="233" t="s">
        <v>21</v>
      </c>
      <c r="F185" s="234" t="s">
        <v>224</v>
      </c>
      <c r="G185" s="232"/>
      <c r="H185" s="235">
        <v>11</v>
      </c>
      <c r="I185" s="236"/>
      <c r="J185" s="232"/>
      <c r="K185" s="232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148</v>
      </c>
      <c r="AU185" s="241" t="s">
        <v>146</v>
      </c>
      <c r="AV185" s="12" t="s">
        <v>145</v>
      </c>
      <c r="AW185" s="12" t="s">
        <v>37</v>
      </c>
      <c r="AX185" s="12" t="s">
        <v>82</v>
      </c>
      <c r="AY185" s="241" t="s">
        <v>139</v>
      </c>
    </row>
    <row r="186" spans="2:65" s="1" customFormat="1" ht="22.5" customHeight="1">
      <c r="B186" s="41"/>
      <c r="C186" s="193" t="s">
        <v>419</v>
      </c>
      <c r="D186" s="193" t="s">
        <v>141</v>
      </c>
      <c r="E186" s="194" t="s">
        <v>1327</v>
      </c>
      <c r="F186" s="195" t="s">
        <v>1328</v>
      </c>
      <c r="G186" s="196" t="s">
        <v>400</v>
      </c>
      <c r="H186" s="197">
        <v>1</v>
      </c>
      <c r="I186" s="198"/>
      <c r="J186" s="199">
        <f>ROUND(I186*H186,2)</f>
        <v>0</v>
      </c>
      <c r="K186" s="195" t="s">
        <v>21</v>
      </c>
      <c r="L186" s="61"/>
      <c r="M186" s="200" t="s">
        <v>21</v>
      </c>
      <c r="N186" s="201" t="s">
        <v>46</v>
      </c>
      <c r="O186" s="42"/>
      <c r="P186" s="202">
        <f>O186*H186</f>
        <v>0</v>
      </c>
      <c r="Q186" s="202">
        <v>0</v>
      </c>
      <c r="R186" s="202">
        <f>Q186*H186</f>
        <v>0</v>
      </c>
      <c r="S186" s="202">
        <v>0</v>
      </c>
      <c r="T186" s="203">
        <f>S186*H186</f>
        <v>0</v>
      </c>
      <c r="AR186" s="24" t="s">
        <v>145</v>
      </c>
      <c r="AT186" s="24" t="s">
        <v>141</v>
      </c>
      <c r="AU186" s="24" t="s">
        <v>146</v>
      </c>
      <c r="AY186" s="24" t="s">
        <v>139</v>
      </c>
      <c r="BE186" s="204">
        <f>IF(N186="základní",J186,0)</f>
        <v>0</v>
      </c>
      <c r="BF186" s="204">
        <f>IF(N186="snížená",J186,0)</f>
        <v>0</v>
      </c>
      <c r="BG186" s="204">
        <f>IF(N186="zákl. přenesená",J186,0)</f>
        <v>0</v>
      </c>
      <c r="BH186" s="204">
        <f>IF(N186="sníž. přenesená",J186,0)</f>
        <v>0</v>
      </c>
      <c r="BI186" s="204">
        <f>IF(N186="nulová",J186,0)</f>
        <v>0</v>
      </c>
      <c r="BJ186" s="24" t="s">
        <v>146</v>
      </c>
      <c r="BK186" s="204">
        <f>ROUND(I186*H186,2)</f>
        <v>0</v>
      </c>
      <c r="BL186" s="24" t="s">
        <v>145</v>
      </c>
      <c r="BM186" s="24" t="s">
        <v>655</v>
      </c>
    </row>
    <row r="187" spans="2:65" s="11" customFormat="1" ht="13.5">
      <c r="B187" s="205"/>
      <c r="C187" s="206"/>
      <c r="D187" s="227" t="s">
        <v>148</v>
      </c>
      <c r="E187" s="228" t="s">
        <v>21</v>
      </c>
      <c r="F187" s="229" t="s">
        <v>1329</v>
      </c>
      <c r="G187" s="206"/>
      <c r="H187" s="230">
        <v>0.6</v>
      </c>
      <c r="I187" s="211"/>
      <c r="J187" s="206"/>
      <c r="K187" s="206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148</v>
      </c>
      <c r="AU187" s="216" t="s">
        <v>146</v>
      </c>
      <c r="AV187" s="11" t="s">
        <v>146</v>
      </c>
      <c r="AW187" s="11" t="s">
        <v>37</v>
      </c>
      <c r="AX187" s="11" t="s">
        <v>74</v>
      </c>
      <c r="AY187" s="216" t="s">
        <v>139</v>
      </c>
    </row>
    <row r="188" spans="2:65" s="11" customFormat="1" ht="13.5">
      <c r="B188" s="205"/>
      <c r="C188" s="206"/>
      <c r="D188" s="227" t="s">
        <v>148</v>
      </c>
      <c r="E188" s="228" t="s">
        <v>21</v>
      </c>
      <c r="F188" s="229" t="s">
        <v>1330</v>
      </c>
      <c r="G188" s="206"/>
      <c r="H188" s="230">
        <v>0.4</v>
      </c>
      <c r="I188" s="211"/>
      <c r="J188" s="206"/>
      <c r="K188" s="206"/>
      <c r="L188" s="212"/>
      <c r="M188" s="213"/>
      <c r="N188" s="214"/>
      <c r="O188" s="214"/>
      <c r="P188" s="214"/>
      <c r="Q188" s="214"/>
      <c r="R188" s="214"/>
      <c r="S188" s="214"/>
      <c r="T188" s="215"/>
      <c r="AT188" s="216" t="s">
        <v>148</v>
      </c>
      <c r="AU188" s="216" t="s">
        <v>146</v>
      </c>
      <c r="AV188" s="11" t="s">
        <v>146</v>
      </c>
      <c r="AW188" s="11" t="s">
        <v>37</v>
      </c>
      <c r="AX188" s="11" t="s">
        <v>74</v>
      </c>
      <c r="AY188" s="216" t="s">
        <v>139</v>
      </c>
    </row>
    <row r="189" spans="2:65" s="12" customFormat="1" ht="13.5">
      <c r="B189" s="231"/>
      <c r="C189" s="232"/>
      <c r="D189" s="227" t="s">
        <v>148</v>
      </c>
      <c r="E189" s="264" t="s">
        <v>21</v>
      </c>
      <c r="F189" s="265" t="s">
        <v>224</v>
      </c>
      <c r="G189" s="232"/>
      <c r="H189" s="266">
        <v>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148</v>
      </c>
      <c r="AU189" s="241" t="s">
        <v>146</v>
      </c>
      <c r="AV189" s="12" t="s">
        <v>145</v>
      </c>
      <c r="AW189" s="12" t="s">
        <v>37</v>
      </c>
      <c r="AX189" s="12" t="s">
        <v>82</v>
      </c>
      <c r="AY189" s="241" t="s">
        <v>139</v>
      </c>
    </row>
    <row r="190" spans="2:65" s="10" customFormat="1" ht="37.35" customHeight="1">
      <c r="B190" s="176"/>
      <c r="C190" s="177"/>
      <c r="D190" s="178" t="s">
        <v>73</v>
      </c>
      <c r="E190" s="179" t="s">
        <v>180</v>
      </c>
      <c r="F190" s="179" t="s">
        <v>1331</v>
      </c>
      <c r="G190" s="177"/>
      <c r="H190" s="177"/>
      <c r="I190" s="180"/>
      <c r="J190" s="181">
        <f>BK190</f>
        <v>0</v>
      </c>
      <c r="K190" s="177"/>
      <c r="L190" s="182"/>
      <c r="M190" s="183"/>
      <c r="N190" s="184"/>
      <c r="O190" s="184"/>
      <c r="P190" s="185">
        <f>P191</f>
        <v>0</v>
      </c>
      <c r="Q190" s="184"/>
      <c r="R190" s="185">
        <f>R191</f>
        <v>0</v>
      </c>
      <c r="S190" s="184"/>
      <c r="T190" s="186">
        <f>T191</f>
        <v>0</v>
      </c>
      <c r="AR190" s="187" t="s">
        <v>155</v>
      </c>
      <c r="AT190" s="188" t="s">
        <v>73</v>
      </c>
      <c r="AU190" s="188" t="s">
        <v>74</v>
      </c>
      <c r="AY190" s="187" t="s">
        <v>139</v>
      </c>
      <c r="BK190" s="189">
        <f>BK191</f>
        <v>0</v>
      </c>
    </row>
    <row r="191" spans="2:65" s="10" customFormat="1" ht="19.899999999999999" customHeight="1">
      <c r="B191" s="176"/>
      <c r="C191" s="177"/>
      <c r="D191" s="190" t="s">
        <v>73</v>
      </c>
      <c r="E191" s="191" t="s">
        <v>1332</v>
      </c>
      <c r="F191" s="191" t="s">
        <v>1333</v>
      </c>
      <c r="G191" s="177"/>
      <c r="H191" s="177"/>
      <c r="I191" s="180"/>
      <c r="J191" s="192">
        <f>BK191</f>
        <v>0</v>
      </c>
      <c r="K191" s="177"/>
      <c r="L191" s="182"/>
      <c r="M191" s="183"/>
      <c r="N191" s="184"/>
      <c r="O191" s="184"/>
      <c r="P191" s="185">
        <f>SUM(P192:P198)</f>
        <v>0</v>
      </c>
      <c r="Q191" s="184"/>
      <c r="R191" s="185">
        <f>SUM(R192:R198)</f>
        <v>0</v>
      </c>
      <c r="S191" s="184"/>
      <c r="T191" s="186">
        <f>SUM(T192:T198)</f>
        <v>0</v>
      </c>
      <c r="AR191" s="187" t="s">
        <v>155</v>
      </c>
      <c r="AT191" s="188" t="s">
        <v>73</v>
      </c>
      <c r="AU191" s="188" t="s">
        <v>82</v>
      </c>
      <c r="AY191" s="187" t="s">
        <v>139</v>
      </c>
      <c r="BK191" s="189">
        <f>SUM(BK192:BK198)</f>
        <v>0</v>
      </c>
    </row>
    <row r="192" spans="2:65" s="1" customFormat="1" ht="22.5" customHeight="1">
      <c r="B192" s="41"/>
      <c r="C192" s="193" t="s">
        <v>423</v>
      </c>
      <c r="D192" s="193" t="s">
        <v>141</v>
      </c>
      <c r="E192" s="194" t="s">
        <v>1334</v>
      </c>
      <c r="F192" s="195" t="s">
        <v>1335</v>
      </c>
      <c r="G192" s="196" t="s">
        <v>1336</v>
      </c>
      <c r="H192" s="197">
        <v>3.5999999999999997E-2</v>
      </c>
      <c r="I192" s="198"/>
      <c r="J192" s="199">
        <f>ROUND(I192*H192,2)</f>
        <v>0</v>
      </c>
      <c r="K192" s="195" t="s">
        <v>21</v>
      </c>
      <c r="L192" s="61"/>
      <c r="M192" s="200" t="s">
        <v>21</v>
      </c>
      <c r="N192" s="201" t="s">
        <v>46</v>
      </c>
      <c r="O192" s="42"/>
      <c r="P192" s="202">
        <f>O192*H192</f>
        <v>0</v>
      </c>
      <c r="Q192" s="202">
        <v>0</v>
      </c>
      <c r="R192" s="202">
        <f>Q192*H192</f>
        <v>0</v>
      </c>
      <c r="S192" s="202">
        <v>0</v>
      </c>
      <c r="T192" s="203">
        <f>S192*H192</f>
        <v>0</v>
      </c>
      <c r="AR192" s="24" t="s">
        <v>636</v>
      </c>
      <c r="AT192" s="24" t="s">
        <v>141</v>
      </c>
      <c r="AU192" s="24" t="s">
        <v>146</v>
      </c>
      <c r="AY192" s="24" t="s">
        <v>139</v>
      </c>
      <c r="BE192" s="204">
        <f>IF(N192="základní",J192,0)</f>
        <v>0</v>
      </c>
      <c r="BF192" s="204">
        <f>IF(N192="snížená",J192,0)</f>
        <v>0</v>
      </c>
      <c r="BG192" s="204">
        <f>IF(N192="zákl. přenesená",J192,0)</f>
        <v>0</v>
      </c>
      <c r="BH192" s="204">
        <f>IF(N192="sníž. přenesená",J192,0)</f>
        <v>0</v>
      </c>
      <c r="BI192" s="204">
        <f>IF(N192="nulová",J192,0)</f>
        <v>0</v>
      </c>
      <c r="BJ192" s="24" t="s">
        <v>146</v>
      </c>
      <c r="BK192" s="204">
        <f>ROUND(I192*H192,2)</f>
        <v>0</v>
      </c>
      <c r="BL192" s="24" t="s">
        <v>636</v>
      </c>
      <c r="BM192" s="24" t="s">
        <v>663</v>
      </c>
    </row>
    <row r="193" spans="2:65" s="11" customFormat="1" ht="13.5">
      <c r="B193" s="205"/>
      <c r="C193" s="206"/>
      <c r="D193" s="227" t="s">
        <v>148</v>
      </c>
      <c r="E193" s="228" t="s">
        <v>21</v>
      </c>
      <c r="F193" s="229" t="s">
        <v>1337</v>
      </c>
      <c r="G193" s="206"/>
      <c r="H193" s="230">
        <v>3.5999999999999997E-2</v>
      </c>
      <c r="I193" s="211"/>
      <c r="J193" s="206"/>
      <c r="K193" s="206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148</v>
      </c>
      <c r="AU193" s="216" t="s">
        <v>146</v>
      </c>
      <c r="AV193" s="11" t="s">
        <v>146</v>
      </c>
      <c r="AW193" s="11" t="s">
        <v>37</v>
      </c>
      <c r="AX193" s="11" t="s">
        <v>74</v>
      </c>
      <c r="AY193" s="216" t="s">
        <v>139</v>
      </c>
    </row>
    <row r="194" spans="2:65" s="12" customFormat="1" ht="13.5">
      <c r="B194" s="231"/>
      <c r="C194" s="232"/>
      <c r="D194" s="207" t="s">
        <v>148</v>
      </c>
      <c r="E194" s="233" t="s">
        <v>21</v>
      </c>
      <c r="F194" s="234" t="s">
        <v>224</v>
      </c>
      <c r="G194" s="232"/>
      <c r="H194" s="235">
        <v>3.5999999999999997E-2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AT194" s="241" t="s">
        <v>148</v>
      </c>
      <c r="AU194" s="241" t="s">
        <v>146</v>
      </c>
      <c r="AV194" s="12" t="s">
        <v>145</v>
      </c>
      <c r="AW194" s="12" t="s">
        <v>37</v>
      </c>
      <c r="AX194" s="12" t="s">
        <v>82</v>
      </c>
      <c r="AY194" s="241" t="s">
        <v>139</v>
      </c>
    </row>
    <row r="195" spans="2:65" s="1" customFormat="1" ht="31.5" customHeight="1">
      <c r="B195" s="41"/>
      <c r="C195" s="193" t="s">
        <v>427</v>
      </c>
      <c r="D195" s="193" t="s">
        <v>141</v>
      </c>
      <c r="E195" s="194" t="s">
        <v>1338</v>
      </c>
      <c r="F195" s="195" t="s">
        <v>1339</v>
      </c>
      <c r="G195" s="196" t="s">
        <v>192</v>
      </c>
      <c r="H195" s="197">
        <v>36</v>
      </c>
      <c r="I195" s="198"/>
      <c r="J195" s="199">
        <f>ROUND(I195*H195,2)</f>
        <v>0</v>
      </c>
      <c r="K195" s="195" t="s">
        <v>21</v>
      </c>
      <c r="L195" s="61"/>
      <c r="M195" s="200" t="s">
        <v>21</v>
      </c>
      <c r="N195" s="201" t="s">
        <v>46</v>
      </c>
      <c r="O195" s="42"/>
      <c r="P195" s="202">
        <f>O195*H195</f>
        <v>0</v>
      </c>
      <c r="Q195" s="202">
        <v>0</v>
      </c>
      <c r="R195" s="202">
        <f>Q195*H195</f>
        <v>0</v>
      </c>
      <c r="S195" s="202">
        <v>0</v>
      </c>
      <c r="T195" s="203">
        <f>S195*H195</f>
        <v>0</v>
      </c>
      <c r="AR195" s="24" t="s">
        <v>636</v>
      </c>
      <c r="AT195" s="24" t="s">
        <v>141</v>
      </c>
      <c r="AU195" s="24" t="s">
        <v>146</v>
      </c>
      <c r="AY195" s="24" t="s">
        <v>139</v>
      </c>
      <c r="BE195" s="204">
        <f>IF(N195="základní",J195,0)</f>
        <v>0</v>
      </c>
      <c r="BF195" s="204">
        <f>IF(N195="snížená",J195,0)</f>
        <v>0</v>
      </c>
      <c r="BG195" s="204">
        <f>IF(N195="zákl. přenesená",J195,0)</f>
        <v>0</v>
      </c>
      <c r="BH195" s="204">
        <f>IF(N195="sníž. přenesená",J195,0)</f>
        <v>0</v>
      </c>
      <c r="BI195" s="204">
        <f>IF(N195="nulová",J195,0)</f>
        <v>0</v>
      </c>
      <c r="BJ195" s="24" t="s">
        <v>146</v>
      </c>
      <c r="BK195" s="204">
        <f>ROUND(I195*H195,2)</f>
        <v>0</v>
      </c>
      <c r="BL195" s="24" t="s">
        <v>636</v>
      </c>
      <c r="BM195" s="24" t="s">
        <v>677</v>
      </c>
    </row>
    <row r="196" spans="2:65" s="1" customFormat="1" ht="22.5" customHeight="1">
      <c r="B196" s="41"/>
      <c r="C196" s="193" t="s">
        <v>431</v>
      </c>
      <c r="D196" s="193" t="s">
        <v>141</v>
      </c>
      <c r="E196" s="194" t="s">
        <v>1340</v>
      </c>
      <c r="F196" s="195" t="s">
        <v>1341</v>
      </c>
      <c r="G196" s="196" t="s">
        <v>192</v>
      </c>
      <c r="H196" s="197">
        <v>36</v>
      </c>
      <c r="I196" s="198"/>
      <c r="J196" s="199">
        <f>ROUND(I196*H196,2)</f>
        <v>0</v>
      </c>
      <c r="K196" s="195" t="s">
        <v>21</v>
      </c>
      <c r="L196" s="61"/>
      <c r="M196" s="200" t="s">
        <v>21</v>
      </c>
      <c r="N196" s="201" t="s">
        <v>46</v>
      </c>
      <c r="O196" s="42"/>
      <c r="P196" s="202">
        <f>O196*H196</f>
        <v>0</v>
      </c>
      <c r="Q196" s="202">
        <v>0</v>
      </c>
      <c r="R196" s="202">
        <f>Q196*H196</f>
        <v>0</v>
      </c>
      <c r="S196" s="202">
        <v>0</v>
      </c>
      <c r="T196" s="203">
        <f>S196*H196</f>
        <v>0</v>
      </c>
      <c r="AR196" s="24" t="s">
        <v>636</v>
      </c>
      <c r="AT196" s="24" t="s">
        <v>141</v>
      </c>
      <c r="AU196" s="24" t="s">
        <v>146</v>
      </c>
      <c r="AY196" s="24" t="s">
        <v>139</v>
      </c>
      <c r="BE196" s="204">
        <f>IF(N196="základní",J196,0)</f>
        <v>0</v>
      </c>
      <c r="BF196" s="204">
        <f>IF(N196="snížená",J196,0)</f>
        <v>0</v>
      </c>
      <c r="BG196" s="204">
        <f>IF(N196="zákl. přenesená",J196,0)</f>
        <v>0</v>
      </c>
      <c r="BH196" s="204">
        <f>IF(N196="sníž. přenesená",J196,0)</f>
        <v>0</v>
      </c>
      <c r="BI196" s="204">
        <f>IF(N196="nulová",J196,0)</f>
        <v>0</v>
      </c>
      <c r="BJ196" s="24" t="s">
        <v>146</v>
      </c>
      <c r="BK196" s="204">
        <f>ROUND(I196*H196,2)</f>
        <v>0</v>
      </c>
      <c r="BL196" s="24" t="s">
        <v>636</v>
      </c>
      <c r="BM196" s="24" t="s">
        <v>686</v>
      </c>
    </row>
    <row r="197" spans="2:65" s="11" customFormat="1" ht="13.5">
      <c r="B197" s="205"/>
      <c r="C197" s="206"/>
      <c r="D197" s="227" t="s">
        <v>148</v>
      </c>
      <c r="E197" s="228" t="s">
        <v>21</v>
      </c>
      <c r="F197" s="229" t="s">
        <v>1239</v>
      </c>
      <c r="G197" s="206"/>
      <c r="H197" s="230">
        <v>36</v>
      </c>
      <c r="I197" s="211"/>
      <c r="J197" s="206"/>
      <c r="K197" s="206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148</v>
      </c>
      <c r="AU197" s="216" t="s">
        <v>146</v>
      </c>
      <c r="AV197" s="11" t="s">
        <v>146</v>
      </c>
      <c r="AW197" s="11" t="s">
        <v>37</v>
      </c>
      <c r="AX197" s="11" t="s">
        <v>74</v>
      </c>
      <c r="AY197" s="216" t="s">
        <v>139</v>
      </c>
    </row>
    <row r="198" spans="2:65" s="12" customFormat="1" ht="13.5">
      <c r="B198" s="231"/>
      <c r="C198" s="232"/>
      <c r="D198" s="227" t="s">
        <v>148</v>
      </c>
      <c r="E198" s="264" t="s">
        <v>21</v>
      </c>
      <c r="F198" s="265" t="s">
        <v>224</v>
      </c>
      <c r="G198" s="232"/>
      <c r="H198" s="266">
        <v>36</v>
      </c>
      <c r="I198" s="236"/>
      <c r="J198" s="232"/>
      <c r="K198" s="232"/>
      <c r="L198" s="237"/>
      <c r="M198" s="238"/>
      <c r="N198" s="239"/>
      <c r="O198" s="239"/>
      <c r="P198" s="239"/>
      <c r="Q198" s="239"/>
      <c r="R198" s="239"/>
      <c r="S198" s="239"/>
      <c r="T198" s="240"/>
      <c r="AT198" s="241" t="s">
        <v>148</v>
      </c>
      <c r="AU198" s="241" t="s">
        <v>146</v>
      </c>
      <c r="AV198" s="12" t="s">
        <v>145</v>
      </c>
      <c r="AW198" s="12" t="s">
        <v>37</v>
      </c>
      <c r="AX198" s="12" t="s">
        <v>82</v>
      </c>
      <c r="AY198" s="241" t="s">
        <v>139</v>
      </c>
    </row>
    <row r="199" spans="2:65" s="10" customFormat="1" ht="37.35" customHeight="1">
      <c r="B199" s="176"/>
      <c r="C199" s="177"/>
      <c r="D199" s="190" t="s">
        <v>73</v>
      </c>
      <c r="E199" s="276" t="s">
        <v>1342</v>
      </c>
      <c r="F199" s="276" t="s">
        <v>1343</v>
      </c>
      <c r="G199" s="177"/>
      <c r="H199" s="177"/>
      <c r="I199" s="180"/>
      <c r="J199" s="277">
        <f>BK199</f>
        <v>0</v>
      </c>
      <c r="K199" s="177"/>
      <c r="L199" s="182"/>
      <c r="M199" s="183"/>
      <c r="N199" s="184"/>
      <c r="O199" s="184"/>
      <c r="P199" s="185">
        <f>P200</f>
        <v>0</v>
      </c>
      <c r="Q199" s="184"/>
      <c r="R199" s="185">
        <f>R200</f>
        <v>0</v>
      </c>
      <c r="S199" s="184"/>
      <c r="T199" s="186">
        <f>T200</f>
        <v>0</v>
      </c>
      <c r="AR199" s="187" t="s">
        <v>145</v>
      </c>
      <c r="AT199" s="188" t="s">
        <v>73</v>
      </c>
      <c r="AU199" s="188" t="s">
        <v>74</v>
      </c>
      <c r="AY199" s="187" t="s">
        <v>139</v>
      </c>
      <c r="BK199" s="189">
        <f>BK200</f>
        <v>0</v>
      </c>
    </row>
    <row r="200" spans="2:65" s="1" customFormat="1" ht="22.5" customHeight="1">
      <c r="B200" s="41"/>
      <c r="C200" s="193" t="s">
        <v>436</v>
      </c>
      <c r="D200" s="193" t="s">
        <v>141</v>
      </c>
      <c r="E200" s="194" t="s">
        <v>1344</v>
      </c>
      <c r="F200" s="195" t="s">
        <v>1345</v>
      </c>
      <c r="G200" s="196" t="s">
        <v>1346</v>
      </c>
      <c r="H200" s="197">
        <v>15</v>
      </c>
      <c r="I200" s="198"/>
      <c r="J200" s="199">
        <f>ROUND(I200*H200,2)</f>
        <v>0</v>
      </c>
      <c r="K200" s="195" t="s">
        <v>21</v>
      </c>
      <c r="L200" s="61"/>
      <c r="M200" s="200" t="s">
        <v>21</v>
      </c>
      <c r="N200" s="272" t="s">
        <v>46</v>
      </c>
      <c r="O200" s="273"/>
      <c r="P200" s="274">
        <f>O200*H200</f>
        <v>0</v>
      </c>
      <c r="Q200" s="274">
        <v>0</v>
      </c>
      <c r="R200" s="274">
        <f>Q200*H200</f>
        <v>0</v>
      </c>
      <c r="S200" s="274">
        <v>0</v>
      </c>
      <c r="T200" s="275">
        <f>S200*H200</f>
        <v>0</v>
      </c>
      <c r="AR200" s="24" t="s">
        <v>1347</v>
      </c>
      <c r="AT200" s="24" t="s">
        <v>141</v>
      </c>
      <c r="AU200" s="24" t="s">
        <v>82</v>
      </c>
      <c r="AY200" s="24" t="s">
        <v>139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146</v>
      </c>
      <c r="BK200" s="204">
        <f>ROUND(I200*H200,2)</f>
        <v>0</v>
      </c>
      <c r="BL200" s="24" t="s">
        <v>1347</v>
      </c>
      <c r="BM200" s="24" t="s">
        <v>701</v>
      </c>
    </row>
    <row r="201" spans="2:65" s="1" customFormat="1" ht="6.95" customHeight="1">
      <c r="B201" s="56"/>
      <c r="C201" s="57"/>
      <c r="D201" s="57"/>
      <c r="E201" s="57"/>
      <c r="F201" s="57"/>
      <c r="G201" s="57"/>
      <c r="H201" s="57"/>
      <c r="I201" s="139"/>
      <c r="J201" s="57"/>
      <c r="K201" s="57"/>
      <c r="L201" s="61"/>
    </row>
  </sheetData>
  <sheetProtection password="CC35" sheet="1" objects="1" scenarios="1" formatCells="0" formatColumns="0" formatRows="0" sort="0" autoFilter="0"/>
  <autoFilter ref="C80:K200"/>
  <mergeCells count="9"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78" customWidth="1"/>
    <col min="2" max="2" width="1.6640625" style="278" customWidth="1"/>
    <col min="3" max="4" width="5" style="278" customWidth="1"/>
    <col min="5" max="5" width="11.6640625" style="278" customWidth="1"/>
    <col min="6" max="6" width="9.1640625" style="278" customWidth="1"/>
    <col min="7" max="7" width="5" style="278" customWidth="1"/>
    <col min="8" max="8" width="77.83203125" style="278" customWidth="1"/>
    <col min="9" max="10" width="20" style="278" customWidth="1"/>
    <col min="11" max="11" width="1.6640625" style="278" customWidth="1"/>
  </cols>
  <sheetData>
    <row r="1" spans="2:11" ht="37.5" customHeight="1"/>
    <row r="2" spans="2:11" ht="7.5" customHeight="1">
      <c r="B2" s="279"/>
      <c r="C2" s="280"/>
      <c r="D2" s="280"/>
      <c r="E2" s="280"/>
      <c r="F2" s="280"/>
      <c r="G2" s="280"/>
      <c r="H2" s="280"/>
      <c r="I2" s="280"/>
      <c r="J2" s="280"/>
      <c r="K2" s="281"/>
    </row>
    <row r="3" spans="2:11" s="15" customFormat="1" ht="45" customHeight="1">
      <c r="B3" s="282"/>
      <c r="C3" s="405" t="s">
        <v>1348</v>
      </c>
      <c r="D3" s="405"/>
      <c r="E3" s="405"/>
      <c r="F3" s="405"/>
      <c r="G3" s="405"/>
      <c r="H3" s="405"/>
      <c r="I3" s="405"/>
      <c r="J3" s="405"/>
      <c r="K3" s="283"/>
    </row>
    <row r="4" spans="2:11" ht="25.5" customHeight="1">
      <c r="B4" s="284"/>
      <c r="C4" s="409" t="s">
        <v>1349</v>
      </c>
      <c r="D4" s="409"/>
      <c r="E4" s="409"/>
      <c r="F4" s="409"/>
      <c r="G4" s="409"/>
      <c r="H4" s="409"/>
      <c r="I4" s="409"/>
      <c r="J4" s="409"/>
      <c r="K4" s="285"/>
    </row>
    <row r="5" spans="2:11" ht="5.25" customHeight="1">
      <c r="B5" s="284"/>
      <c r="C5" s="286"/>
      <c r="D5" s="286"/>
      <c r="E5" s="286"/>
      <c r="F5" s="286"/>
      <c r="G5" s="286"/>
      <c r="H5" s="286"/>
      <c r="I5" s="286"/>
      <c r="J5" s="286"/>
      <c r="K5" s="285"/>
    </row>
    <row r="6" spans="2:11" ht="15" customHeight="1">
      <c r="B6" s="284"/>
      <c r="C6" s="408" t="s">
        <v>1350</v>
      </c>
      <c r="D6" s="408"/>
      <c r="E6" s="408"/>
      <c r="F6" s="408"/>
      <c r="G6" s="408"/>
      <c r="H6" s="408"/>
      <c r="I6" s="408"/>
      <c r="J6" s="408"/>
      <c r="K6" s="285"/>
    </row>
    <row r="7" spans="2:11" ht="15" customHeight="1">
      <c r="B7" s="288"/>
      <c r="C7" s="408" t="s">
        <v>1351</v>
      </c>
      <c r="D7" s="408"/>
      <c r="E7" s="408"/>
      <c r="F7" s="408"/>
      <c r="G7" s="408"/>
      <c r="H7" s="408"/>
      <c r="I7" s="408"/>
      <c r="J7" s="408"/>
      <c r="K7" s="285"/>
    </row>
    <row r="8" spans="2:1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ht="15" customHeight="1">
      <c r="B9" s="288"/>
      <c r="C9" s="408" t="s">
        <v>1352</v>
      </c>
      <c r="D9" s="408"/>
      <c r="E9" s="408"/>
      <c r="F9" s="408"/>
      <c r="G9" s="408"/>
      <c r="H9" s="408"/>
      <c r="I9" s="408"/>
      <c r="J9" s="408"/>
      <c r="K9" s="285"/>
    </row>
    <row r="10" spans="2:11" ht="15" customHeight="1">
      <c r="B10" s="288"/>
      <c r="C10" s="287"/>
      <c r="D10" s="408" t="s">
        <v>1353</v>
      </c>
      <c r="E10" s="408"/>
      <c r="F10" s="408"/>
      <c r="G10" s="408"/>
      <c r="H10" s="408"/>
      <c r="I10" s="408"/>
      <c r="J10" s="408"/>
      <c r="K10" s="285"/>
    </row>
    <row r="11" spans="2:11" ht="15" customHeight="1">
      <c r="B11" s="288"/>
      <c r="C11" s="289"/>
      <c r="D11" s="408" t="s">
        <v>1354</v>
      </c>
      <c r="E11" s="408"/>
      <c r="F11" s="408"/>
      <c r="G11" s="408"/>
      <c r="H11" s="408"/>
      <c r="I11" s="408"/>
      <c r="J11" s="408"/>
      <c r="K11" s="285"/>
    </row>
    <row r="12" spans="2:11" ht="12.75" customHeight="1">
      <c r="B12" s="288"/>
      <c r="C12" s="289"/>
      <c r="D12" s="289"/>
      <c r="E12" s="289"/>
      <c r="F12" s="289"/>
      <c r="G12" s="289"/>
      <c r="H12" s="289"/>
      <c r="I12" s="289"/>
      <c r="J12" s="289"/>
      <c r="K12" s="285"/>
    </row>
    <row r="13" spans="2:11" ht="15" customHeight="1">
      <c r="B13" s="288"/>
      <c r="C13" s="289"/>
      <c r="D13" s="408" t="s">
        <v>1355</v>
      </c>
      <c r="E13" s="408"/>
      <c r="F13" s="408"/>
      <c r="G13" s="408"/>
      <c r="H13" s="408"/>
      <c r="I13" s="408"/>
      <c r="J13" s="408"/>
      <c r="K13" s="285"/>
    </row>
    <row r="14" spans="2:11" ht="15" customHeight="1">
      <c r="B14" s="288"/>
      <c r="C14" s="289"/>
      <c r="D14" s="408" t="s">
        <v>1356</v>
      </c>
      <c r="E14" s="408"/>
      <c r="F14" s="408"/>
      <c r="G14" s="408"/>
      <c r="H14" s="408"/>
      <c r="I14" s="408"/>
      <c r="J14" s="408"/>
      <c r="K14" s="285"/>
    </row>
    <row r="15" spans="2:11" ht="15" customHeight="1">
      <c r="B15" s="288"/>
      <c r="C15" s="289"/>
      <c r="D15" s="408" t="s">
        <v>1357</v>
      </c>
      <c r="E15" s="408"/>
      <c r="F15" s="408"/>
      <c r="G15" s="408"/>
      <c r="H15" s="408"/>
      <c r="I15" s="408"/>
      <c r="J15" s="408"/>
      <c r="K15" s="285"/>
    </row>
    <row r="16" spans="2:11" ht="15" customHeight="1">
      <c r="B16" s="288"/>
      <c r="C16" s="289"/>
      <c r="D16" s="289"/>
      <c r="E16" s="290" t="s">
        <v>81</v>
      </c>
      <c r="F16" s="408" t="s">
        <v>1358</v>
      </c>
      <c r="G16" s="408"/>
      <c r="H16" s="408"/>
      <c r="I16" s="408"/>
      <c r="J16" s="408"/>
      <c r="K16" s="285"/>
    </row>
    <row r="17" spans="2:11" ht="15" customHeight="1">
      <c r="B17" s="288"/>
      <c r="C17" s="289"/>
      <c r="D17" s="289"/>
      <c r="E17" s="290" t="s">
        <v>1359</v>
      </c>
      <c r="F17" s="408" t="s">
        <v>1360</v>
      </c>
      <c r="G17" s="408"/>
      <c r="H17" s="408"/>
      <c r="I17" s="408"/>
      <c r="J17" s="408"/>
      <c r="K17" s="285"/>
    </row>
    <row r="18" spans="2:11" ht="15" customHeight="1">
      <c r="B18" s="288"/>
      <c r="C18" s="289"/>
      <c r="D18" s="289"/>
      <c r="E18" s="290" t="s">
        <v>1361</v>
      </c>
      <c r="F18" s="408" t="s">
        <v>1362</v>
      </c>
      <c r="G18" s="408"/>
      <c r="H18" s="408"/>
      <c r="I18" s="408"/>
      <c r="J18" s="408"/>
      <c r="K18" s="285"/>
    </row>
    <row r="19" spans="2:11" ht="15" customHeight="1">
      <c r="B19" s="288"/>
      <c r="C19" s="289"/>
      <c r="D19" s="289"/>
      <c r="E19" s="290" t="s">
        <v>1363</v>
      </c>
      <c r="F19" s="408" t="s">
        <v>1364</v>
      </c>
      <c r="G19" s="408"/>
      <c r="H19" s="408"/>
      <c r="I19" s="408"/>
      <c r="J19" s="408"/>
      <c r="K19" s="285"/>
    </row>
    <row r="20" spans="2:11" ht="15" customHeight="1">
      <c r="B20" s="288"/>
      <c r="C20" s="289"/>
      <c r="D20" s="289"/>
      <c r="E20" s="290" t="s">
        <v>1365</v>
      </c>
      <c r="F20" s="408" t="s">
        <v>1366</v>
      </c>
      <c r="G20" s="408"/>
      <c r="H20" s="408"/>
      <c r="I20" s="408"/>
      <c r="J20" s="408"/>
      <c r="K20" s="285"/>
    </row>
    <row r="21" spans="2:11" ht="15" customHeight="1">
      <c r="B21" s="288"/>
      <c r="C21" s="289"/>
      <c r="D21" s="289"/>
      <c r="E21" s="290" t="s">
        <v>1367</v>
      </c>
      <c r="F21" s="408" t="s">
        <v>1368</v>
      </c>
      <c r="G21" s="408"/>
      <c r="H21" s="408"/>
      <c r="I21" s="408"/>
      <c r="J21" s="408"/>
      <c r="K21" s="285"/>
    </row>
    <row r="22" spans="2:11" ht="12.75" customHeight="1">
      <c r="B22" s="288"/>
      <c r="C22" s="289"/>
      <c r="D22" s="289"/>
      <c r="E22" s="289"/>
      <c r="F22" s="289"/>
      <c r="G22" s="289"/>
      <c r="H22" s="289"/>
      <c r="I22" s="289"/>
      <c r="J22" s="289"/>
      <c r="K22" s="285"/>
    </row>
    <row r="23" spans="2:11" ht="15" customHeight="1">
      <c r="B23" s="288"/>
      <c r="C23" s="408" t="s">
        <v>1369</v>
      </c>
      <c r="D23" s="408"/>
      <c r="E23" s="408"/>
      <c r="F23" s="408"/>
      <c r="G23" s="408"/>
      <c r="H23" s="408"/>
      <c r="I23" s="408"/>
      <c r="J23" s="408"/>
      <c r="K23" s="285"/>
    </row>
    <row r="24" spans="2:11" ht="15" customHeight="1">
      <c r="B24" s="288"/>
      <c r="C24" s="408" t="s">
        <v>1370</v>
      </c>
      <c r="D24" s="408"/>
      <c r="E24" s="408"/>
      <c r="F24" s="408"/>
      <c r="G24" s="408"/>
      <c r="H24" s="408"/>
      <c r="I24" s="408"/>
      <c r="J24" s="408"/>
      <c r="K24" s="285"/>
    </row>
    <row r="25" spans="2:11" ht="15" customHeight="1">
      <c r="B25" s="288"/>
      <c r="C25" s="287"/>
      <c r="D25" s="408" t="s">
        <v>1371</v>
      </c>
      <c r="E25" s="408"/>
      <c r="F25" s="408"/>
      <c r="G25" s="408"/>
      <c r="H25" s="408"/>
      <c r="I25" s="408"/>
      <c r="J25" s="408"/>
      <c r="K25" s="285"/>
    </row>
    <row r="26" spans="2:11" ht="15" customHeight="1">
      <c r="B26" s="288"/>
      <c r="C26" s="289"/>
      <c r="D26" s="408" t="s">
        <v>1372</v>
      </c>
      <c r="E26" s="408"/>
      <c r="F26" s="408"/>
      <c r="G26" s="408"/>
      <c r="H26" s="408"/>
      <c r="I26" s="408"/>
      <c r="J26" s="408"/>
      <c r="K26" s="285"/>
    </row>
    <row r="27" spans="2:11" ht="12.75" customHeight="1">
      <c r="B27" s="288"/>
      <c r="C27" s="289"/>
      <c r="D27" s="289"/>
      <c r="E27" s="289"/>
      <c r="F27" s="289"/>
      <c r="G27" s="289"/>
      <c r="H27" s="289"/>
      <c r="I27" s="289"/>
      <c r="J27" s="289"/>
      <c r="K27" s="285"/>
    </row>
    <row r="28" spans="2:11" ht="15" customHeight="1">
      <c r="B28" s="288"/>
      <c r="C28" s="289"/>
      <c r="D28" s="408" t="s">
        <v>1373</v>
      </c>
      <c r="E28" s="408"/>
      <c r="F28" s="408"/>
      <c r="G28" s="408"/>
      <c r="H28" s="408"/>
      <c r="I28" s="408"/>
      <c r="J28" s="408"/>
      <c r="K28" s="285"/>
    </row>
    <row r="29" spans="2:11" ht="15" customHeight="1">
      <c r="B29" s="288"/>
      <c r="C29" s="289"/>
      <c r="D29" s="408" t="s">
        <v>1374</v>
      </c>
      <c r="E29" s="408"/>
      <c r="F29" s="408"/>
      <c r="G29" s="408"/>
      <c r="H29" s="408"/>
      <c r="I29" s="408"/>
      <c r="J29" s="408"/>
      <c r="K29" s="285"/>
    </row>
    <row r="30" spans="2:11" ht="12.75" customHeight="1">
      <c r="B30" s="288"/>
      <c r="C30" s="289"/>
      <c r="D30" s="289"/>
      <c r="E30" s="289"/>
      <c r="F30" s="289"/>
      <c r="G30" s="289"/>
      <c r="H30" s="289"/>
      <c r="I30" s="289"/>
      <c r="J30" s="289"/>
      <c r="K30" s="285"/>
    </row>
    <row r="31" spans="2:11" ht="15" customHeight="1">
      <c r="B31" s="288"/>
      <c r="C31" s="289"/>
      <c r="D31" s="408" t="s">
        <v>1375</v>
      </c>
      <c r="E31" s="408"/>
      <c r="F31" s="408"/>
      <c r="G31" s="408"/>
      <c r="H31" s="408"/>
      <c r="I31" s="408"/>
      <c r="J31" s="408"/>
      <c r="K31" s="285"/>
    </row>
    <row r="32" spans="2:11" ht="15" customHeight="1">
      <c r="B32" s="288"/>
      <c r="C32" s="289"/>
      <c r="D32" s="408" t="s">
        <v>1376</v>
      </c>
      <c r="E32" s="408"/>
      <c r="F32" s="408"/>
      <c r="G32" s="408"/>
      <c r="H32" s="408"/>
      <c r="I32" s="408"/>
      <c r="J32" s="408"/>
      <c r="K32" s="285"/>
    </row>
    <row r="33" spans="2:11" ht="15" customHeight="1">
      <c r="B33" s="288"/>
      <c r="C33" s="289"/>
      <c r="D33" s="408" t="s">
        <v>1377</v>
      </c>
      <c r="E33" s="408"/>
      <c r="F33" s="408"/>
      <c r="G33" s="408"/>
      <c r="H33" s="408"/>
      <c r="I33" s="408"/>
      <c r="J33" s="408"/>
      <c r="K33" s="285"/>
    </row>
    <row r="34" spans="2:11" ht="15" customHeight="1">
      <c r="B34" s="288"/>
      <c r="C34" s="289"/>
      <c r="D34" s="287"/>
      <c r="E34" s="291" t="s">
        <v>124</v>
      </c>
      <c r="F34" s="287"/>
      <c r="G34" s="408" t="s">
        <v>1378</v>
      </c>
      <c r="H34" s="408"/>
      <c r="I34" s="408"/>
      <c r="J34" s="408"/>
      <c r="K34" s="285"/>
    </row>
    <row r="35" spans="2:11" ht="30.75" customHeight="1">
      <c r="B35" s="288"/>
      <c r="C35" s="289"/>
      <c r="D35" s="287"/>
      <c r="E35" s="291" t="s">
        <v>1379</v>
      </c>
      <c r="F35" s="287"/>
      <c r="G35" s="408" t="s">
        <v>1380</v>
      </c>
      <c r="H35" s="408"/>
      <c r="I35" s="408"/>
      <c r="J35" s="408"/>
      <c r="K35" s="285"/>
    </row>
    <row r="36" spans="2:11" ht="15" customHeight="1">
      <c r="B36" s="288"/>
      <c r="C36" s="289"/>
      <c r="D36" s="287"/>
      <c r="E36" s="291" t="s">
        <v>55</v>
      </c>
      <c r="F36" s="287"/>
      <c r="G36" s="408" t="s">
        <v>1381</v>
      </c>
      <c r="H36" s="408"/>
      <c r="I36" s="408"/>
      <c r="J36" s="408"/>
      <c r="K36" s="285"/>
    </row>
    <row r="37" spans="2:11" ht="15" customHeight="1">
      <c r="B37" s="288"/>
      <c r="C37" s="289"/>
      <c r="D37" s="287"/>
      <c r="E37" s="291" t="s">
        <v>125</v>
      </c>
      <c r="F37" s="287"/>
      <c r="G37" s="408" t="s">
        <v>1382</v>
      </c>
      <c r="H37" s="408"/>
      <c r="I37" s="408"/>
      <c r="J37" s="408"/>
      <c r="K37" s="285"/>
    </row>
    <row r="38" spans="2:11" ht="15" customHeight="1">
      <c r="B38" s="288"/>
      <c r="C38" s="289"/>
      <c r="D38" s="287"/>
      <c r="E38" s="291" t="s">
        <v>126</v>
      </c>
      <c r="F38" s="287"/>
      <c r="G38" s="408" t="s">
        <v>1383</v>
      </c>
      <c r="H38" s="408"/>
      <c r="I38" s="408"/>
      <c r="J38" s="408"/>
      <c r="K38" s="285"/>
    </row>
    <row r="39" spans="2:11" ht="15" customHeight="1">
      <c r="B39" s="288"/>
      <c r="C39" s="289"/>
      <c r="D39" s="287"/>
      <c r="E39" s="291" t="s">
        <v>127</v>
      </c>
      <c r="F39" s="287"/>
      <c r="G39" s="408" t="s">
        <v>1384</v>
      </c>
      <c r="H39" s="408"/>
      <c r="I39" s="408"/>
      <c r="J39" s="408"/>
      <c r="K39" s="285"/>
    </row>
    <row r="40" spans="2:11" ht="15" customHeight="1">
      <c r="B40" s="288"/>
      <c r="C40" s="289"/>
      <c r="D40" s="287"/>
      <c r="E40" s="291" t="s">
        <v>1385</v>
      </c>
      <c r="F40" s="287"/>
      <c r="G40" s="408" t="s">
        <v>1386</v>
      </c>
      <c r="H40" s="408"/>
      <c r="I40" s="408"/>
      <c r="J40" s="408"/>
      <c r="K40" s="285"/>
    </row>
    <row r="41" spans="2:11" ht="15" customHeight="1">
      <c r="B41" s="288"/>
      <c r="C41" s="289"/>
      <c r="D41" s="287"/>
      <c r="E41" s="291"/>
      <c r="F41" s="287"/>
      <c r="G41" s="408" t="s">
        <v>1387</v>
      </c>
      <c r="H41" s="408"/>
      <c r="I41" s="408"/>
      <c r="J41" s="408"/>
      <c r="K41" s="285"/>
    </row>
    <row r="42" spans="2:11" ht="15" customHeight="1">
      <c r="B42" s="288"/>
      <c r="C42" s="289"/>
      <c r="D42" s="287"/>
      <c r="E42" s="291" t="s">
        <v>1388</v>
      </c>
      <c r="F42" s="287"/>
      <c r="G42" s="408" t="s">
        <v>1389</v>
      </c>
      <c r="H42" s="408"/>
      <c r="I42" s="408"/>
      <c r="J42" s="408"/>
      <c r="K42" s="285"/>
    </row>
    <row r="43" spans="2:11" ht="15" customHeight="1">
      <c r="B43" s="288"/>
      <c r="C43" s="289"/>
      <c r="D43" s="287"/>
      <c r="E43" s="291" t="s">
        <v>129</v>
      </c>
      <c r="F43" s="287"/>
      <c r="G43" s="408" t="s">
        <v>1390</v>
      </c>
      <c r="H43" s="408"/>
      <c r="I43" s="408"/>
      <c r="J43" s="408"/>
      <c r="K43" s="285"/>
    </row>
    <row r="44" spans="2:11" ht="12.75" customHeight="1">
      <c r="B44" s="288"/>
      <c r="C44" s="289"/>
      <c r="D44" s="287"/>
      <c r="E44" s="287"/>
      <c r="F44" s="287"/>
      <c r="G44" s="287"/>
      <c r="H44" s="287"/>
      <c r="I44" s="287"/>
      <c r="J44" s="287"/>
      <c r="K44" s="285"/>
    </row>
    <row r="45" spans="2:11" ht="15" customHeight="1">
      <c r="B45" s="288"/>
      <c r="C45" s="289"/>
      <c r="D45" s="408" t="s">
        <v>1391</v>
      </c>
      <c r="E45" s="408"/>
      <c r="F45" s="408"/>
      <c r="G45" s="408"/>
      <c r="H45" s="408"/>
      <c r="I45" s="408"/>
      <c r="J45" s="408"/>
      <c r="K45" s="285"/>
    </row>
    <row r="46" spans="2:11" ht="15" customHeight="1">
      <c r="B46" s="288"/>
      <c r="C46" s="289"/>
      <c r="D46" s="289"/>
      <c r="E46" s="408" t="s">
        <v>1392</v>
      </c>
      <c r="F46" s="408"/>
      <c r="G46" s="408"/>
      <c r="H46" s="408"/>
      <c r="I46" s="408"/>
      <c r="J46" s="408"/>
      <c r="K46" s="285"/>
    </row>
    <row r="47" spans="2:11" ht="15" customHeight="1">
      <c r="B47" s="288"/>
      <c r="C47" s="289"/>
      <c r="D47" s="289"/>
      <c r="E47" s="408" t="s">
        <v>1393</v>
      </c>
      <c r="F47" s="408"/>
      <c r="G47" s="408"/>
      <c r="H47" s="408"/>
      <c r="I47" s="408"/>
      <c r="J47" s="408"/>
      <c r="K47" s="285"/>
    </row>
    <row r="48" spans="2:11" ht="15" customHeight="1">
      <c r="B48" s="288"/>
      <c r="C48" s="289"/>
      <c r="D48" s="289"/>
      <c r="E48" s="408" t="s">
        <v>1394</v>
      </c>
      <c r="F48" s="408"/>
      <c r="G48" s="408"/>
      <c r="H48" s="408"/>
      <c r="I48" s="408"/>
      <c r="J48" s="408"/>
      <c r="K48" s="285"/>
    </row>
    <row r="49" spans="2:11" ht="15" customHeight="1">
      <c r="B49" s="288"/>
      <c r="C49" s="289"/>
      <c r="D49" s="408" t="s">
        <v>1395</v>
      </c>
      <c r="E49" s="408"/>
      <c r="F49" s="408"/>
      <c r="G49" s="408"/>
      <c r="H49" s="408"/>
      <c r="I49" s="408"/>
      <c r="J49" s="408"/>
      <c r="K49" s="285"/>
    </row>
    <row r="50" spans="2:11" ht="25.5" customHeight="1">
      <c r="B50" s="284"/>
      <c r="C50" s="409" t="s">
        <v>1396</v>
      </c>
      <c r="D50" s="409"/>
      <c r="E50" s="409"/>
      <c r="F50" s="409"/>
      <c r="G50" s="409"/>
      <c r="H50" s="409"/>
      <c r="I50" s="409"/>
      <c r="J50" s="409"/>
      <c r="K50" s="285"/>
    </row>
    <row r="51" spans="2:11" ht="5.25" customHeight="1">
      <c r="B51" s="284"/>
      <c r="C51" s="286"/>
      <c r="D51" s="286"/>
      <c r="E51" s="286"/>
      <c r="F51" s="286"/>
      <c r="G51" s="286"/>
      <c r="H51" s="286"/>
      <c r="I51" s="286"/>
      <c r="J51" s="286"/>
      <c r="K51" s="285"/>
    </row>
    <row r="52" spans="2:11" ht="15" customHeight="1">
      <c r="B52" s="284"/>
      <c r="C52" s="408" t="s">
        <v>1397</v>
      </c>
      <c r="D52" s="408"/>
      <c r="E52" s="408"/>
      <c r="F52" s="408"/>
      <c r="G52" s="408"/>
      <c r="H52" s="408"/>
      <c r="I52" s="408"/>
      <c r="J52" s="408"/>
      <c r="K52" s="285"/>
    </row>
    <row r="53" spans="2:11" ht="15" customHeight="1">
      <c r="B53" s="284"/>
      <c r="C53" s="408" t="s">
        <v>1398</v>
      </c>
      <c r="D53" s="408"/>
      <c r="E53" s="408"/>
      <c r="F53" s="408"/>
      <c r="G53" s="408"/>
      <c r="H53" s="408"/>
      <c r="I53" s="408"/>
      <c r="J53" s="408"/>
      <c r="K53" s="285"/>
    </row>
    <row r="54" spans="2:11" ht="12.75" customHeight="1">
      <c r="B54" s="284"/>
      <c r="C54" s="287"/>
      <c r="D54" s="287"/>
      <c r="E54" s="287"/>
      <c r="F54" s="287"/>
      <c r="G54" s="287"/>
      <c r="H54" s="287"/>
      <c r="I54" s="287"/>
      <c r="J54" s="287"/>
      <c r="K54" s="285"/>
    </row>
    <row r="55" spans="2:11" ht="15" customHeight="1">
      <c r="B55" s="284"/>
      <c r="C55" s="408" t="s">
        <v>1399</v>
      </c>
      <c r="D55" s="408"/>
      <c r="E55" s="408"/>
      <c r="F55" s="408"/>
      <c r="G55" s="408"/>
      <c r="H55" s="408"/>
      <c r="I55" s="408"/>
      <c r="J55" s="408"/>
      <c r="K55" s="285"/>
    </row>
    <row r="56" spans="2:11" ht="15" customHeight="1">
      <c r="B56" s="284"/>
      <c r="C56" s="289"/>
      <c r="D56" s="408" t="s">
        <v>1400</v>
      </c>
      <c r="E56" s="408"/>
      <c r="F56" s="408"/>
      <c r="G56" s="408"/>
      <c r="H56" s="408"/>
      <c r="I56" s="408"/>
      <c r="J56" s="408"/>
      <c r="K56" s="285"/>
    </row>
    <row r="57" spans="2:11" ht="15" customHeight="1">
      <c r="B57" s="284"/>
      <c r="C57" s="289"/>
      <c r="D57" s="408" t="s">
        <v>1401</v>
      </c>
      <c r="E57" s="408"/>
      <c r="F57" s="408"/>
      <c r="G57" s="408"/>
      <c r="H57" s="408"/>
      <c r="I57" s="408"/>
      <c r="J57" s="408"/>
      <c r="K57" s="285"/>
    </row>
    <row r="58" spans="2:11" ht="15" customHeight="1">
      <c r="B58" s="284"/>
      <c r="C58" s="289"/>
      <c r="D58" s="408" t="s">
        <v>1402</v>
      </c>
      <c r="E58" s="408"/>
      <c r="F58" s="408"/>
      <c r="G58" s="408"/>
      <c r="H58" s="408"/>
      <c r="I58" s="408"/>
      <c r="J58" s="408"/>
      <c r="K58" s="285"/>
    </row>
    <row r="59" spans="2:11" ht="15" customHeight="1">
      <c r="B59" s="284"/>
      <c r="C59" s="289"/>
      <c r="D59" s="408" t="s">
        <v>1403</v>
      </c>
      <c r="E59" s="408"/>
      <c r="F59" s="408"/>
      <c r="G59" s="408"/>
      <c r="H59" s="408"/>
      <c r="I59" s="408"/>
      <c r="J59" s="408"/>
      <c r="K59" s="285"/>
    </row>
    <row r="60" spans="2:11" ht="15" customHeight="1">
      <c r="B60" s="284"/>
      <c r="C60" s="289"/>
      <c r="D60" s="407" t="s">
        <v>1404</v>
      </c>
      <c r="E60" s="407"/>
      <c r="F60" s="407"/>
      <c r="G60" s="407"/>
      <c r="H60" s="407"/>
      <c r="I60" s="407"/>
      <c r="J60" s="407"/>
      <c r="K60" s="285"/>
    </row>
    <row r="61" spans="2:11" ht="15" customHeight="1">
      <c r="B61" s="284"/>
      <c r="C61" s="289"/>
      <c r="D61" s="408" t="s">
        <v>1405</v>
      </c>
      <c r="E61" s="408"/>
      <c r="F61" s="408"/>
      <c r="G61" s="408"/>
      <c r="H61" s="408"/>
      <c r="I61" s="408"/>
      <c r="J61" s="408"/>
      <c r="K61" s="285"/>
    </row>
    <row r="62" spans="2:11" ht="12.75" customHeight="1">
      <c r="B62" s="284"/>
      <c r="C62" s="289"/>
      <c r="D62" s="289"/>
      <c r="E62" s="292"/>
      <c r="F62" s="289"/>
      <c r="G62" s="289"/>
      <c r="H62" s="289"/>
      <c r="I62" s="289"/>
      <c r="J62" s="289"/>
      <c r="K62" s="285"/>
    </row>
    <row r="63" spans="2:11" ht="15" customHeight="1">
      <c r="B63" s="284"/>
      <c r="C63" s="289"/>
      <c r="D63" s="408" t="s">
        <v>1406</v>
      </c>
      <c r="E63" s="408"/>
      <c r="F63" s="408"/>
      <c r="G63" s="408"/>
      <c r="H63" s="408"/>
      <c r="I63" s="408"/>
      <c r="J63" s="408"/>
      <c r="K63" s="285"/>
    </row>
    <row r="64" spans="2:11" ht="15" customHeight="1">
      <c r="B64" s="284"/>
      <c r="C64" s="289"/>
      <c r="D64" s="407" t="s">
        <v>1407</v>
      </c>
      <c r="E64" s="407"/>
      <c r="F64" s="407"/>
      <c r="G64" s="407"/>
      <c r="H64" s="407"/>
      <c r="I64" s="407"/>
      <c r="J64" s="407"/>
      <c r="K64" s="285"/>
    </row>
    <row r="65" spans="2:11" ht="15" customHeight="1">
      <c r="B65" s="284"/>
      <c r="C65" s="289"/>
      <c r="D65" s="408" t="s">
        <v>1408</v>
      </c>
      <c r="E65" s="408"/>
      <c r="F65" s="408"/>
      <c r="G65" s="408"/>
      <c r="H65" s="408"/>
      <c r="I65" s="408"/>
      <c r="J65" s="408"/>
      <c r="K65" s="285"/>
    </row>
    <row r="66" spans="2:11" ht="15" customHeight="1">
      <c r="B66" s="284"/>
      <c r="C66" s="289"/>
      <c r="D66" s="408" t="s">
        <v>1409</v>
      </c>
      <c r="E66" s="408"/>
      <c r="F66" s="408"/>
      <c r="G66" s="408"/>
      <c r="H66" s="408"/>
      <c r="I66" s="408"/>
      <c r="J66" s="408"/>
      <c r="K66" s="285"/>
    </row>
    <row r="67" spans="2:11" ht="15" customHeight="1">
      <c r="B67" s="284"/>
      <c r="C67" s="289"/>
      <c r="D67" s="408" t="s">
        <v>1410</v>
      </c>
      <c r="E67" s="408"/>
      <c r="F67" s="408"/>
      <c r="G67" s="408"/>
      <c r="H67" s="408"/>
      <c r="I67" s="408"/>
      <c r="J67" s="408"/>
      <c r="K67" s="285"/>
    </row>
    <row r="68" spans="2:11" ht="15" customHeight="1">
      <c r="B68" s="284"/>
      <c r="C68" s="289"/>
      <c r="D68" s="408" t="s">
        <v>1411</v>
      </c>
      <c r="E68" s="408"/>
      <c r="F68" s="408"/>
      <c r="G68" s="408"/>
      <c r="H68" s="408"/>
      <c r="I68" s="408"/>
      <c r="J68" s="408"/>
      <c r="K68" s="285"/>
    </row>
    <row r="69" spans="2:11" ht="12.75" customHeight="1">
      <c r="B69" s="293"/>
      <c r="C69" s="294"/>
      <c r="D69" s="294"/>
      <c r="E69" s="294"/>
      <c r="F69" s="294"/>
      <c r="G69" s="294"/>
      <c r="H69" s="294"/>
      <c r="I69" s="294"/>
      <c r="J69" s="294"/>
      <c r="K69" s="295"/>
    </row>
    <row r="70" spans="2:11" ht="18.75" customHeight="1">
      <c r="B70" s="296"/>
      <c r="C70" s="296"/>
      <c r="D70" s="296"/>
      <c r="E70" s="296"/>
      <c r="F70" s="296"/>
      <c r="G70" s="296"/>
      <c r="H70" s="296"/>
      <c r="I70" s="296"/>
      <c r="J70" s="296"/>
      <c r="K70" s="297"/>
    </row>
    <row r="71" spans="2:11" ht="18.75" customHeight="1">
      <c r="B71" s="297"/>
      <c r="C71" s="297"/>
      <c r="D71" s="297"/>
      <c r="E71" s="297"/>
      <c r="F71" s="297"/>
      <c r="G71" s="297"/>
      <c r="H71" s="297"/>
      <c r="I71" s="297"/>
      <c r="J71" s="297"/>
      <c r="K71" s="297"/>
    </row>
    <row r="72" spans="2:11" ht="7.5" customHeight="1">
      <c r="B72" s="298"/>
      <c r="C72" s="299"/>
      <c r="D72" s="299"/>
      <c r="E72" s="299"/>
      <c r="F72" s="299"/>
      <c r="G72" s="299"/>
      <c r="H72" s="299"/>
      <c r="I72" s="299"/>
      <c r="J72" s="299"/>
      <c r="K72" s="300"/>
    </row>
    <row r="73" spans="2:11" ht="45" customHeight="1">
      <c r="B73" s="301"/>
      <c r="C73" s="406" t="s">
        <v>91</v>
      </c>
      <c r="D73" s="406"/>
      <c r="E73" s="406"/>
      <c r="F73" s="406"/>
      <c r="G73" s="406"/>
      <c r="H73" s="406"/>
      <c r="I73" s="406"/>
      <c r="J73" s="406"/>
      <c r="K73" s="302"/>
    </row>
    <row r="74" spans="2:11" ht="17.25" customHeight="1">
      <c r="B74" s="301"/>
      <c r="C74" s="303" t="s">
        <v>1412</v>
      </c>
      <c r="D74" s="303"/>
      <c r="E74" s="303"/>
      <c r="F74" s="303" t="s">
        <v>1413</v>
      </c>
      <c r="G74" s="304"/>
      <c r="H74" s="303" t="s">
        <v>125</v>
      </c>
      <c r="I74" s="303" t="s">
        <v>59</v>
      </c>
      <c r="J74" s="303" t="s">
        <v>1414</v>
      </c>
      <c r="K74" s="302"/>
    </row>
    <row r="75" spans="2:11" ht="17.25" customHeight="1">
      <c r="B75" s="301"/>
      <c r="C75" s="305" t="s">
        <v>1415</v>
      </c>
      <c r="D75" s="305"/>
      <c r="E75" s="305"/>
      <c r="F75" s="306" t="s">
        <v>1416</v>
      </c>
      <c r="G75" s="307"/>
      <c r="H75" s="305"/>
      <c r="I75" s="305"/>
      <c r="J75" s="305" t="s">
        <v>1417</v>
      </c>
      <c r="K75" s="302"/>
    </row>
    <row r="76" spans="2:11" ht="5.25" customHeight="1">
      <c r="B76" s="301"/>
      <c r="C76" s="308"/>
      <c r="D76" s="308"/>
      <c r="E76" s="308"/>
      <c r="F76" s="308"/>
      <c r="G76" s="309"/>
      <c r="H76" s="308"/>
      <c r="I76" s="308"/>
      <c r="J76" s="308"/>
      <c r="K76" s="302"/>
    </row>
    <row r="77" spans="2:11" ht="15" customHeight="1">
      <c r="B77" s="301"/>
      <c r="C77" s="291" t="s">
        <v>55</v>
      </c>
      <c r="D77" s="308"/>
      <c r="E77" s="308"/>
      <c r="F77" s="310" t="s">
        <v>1418</v>
      </c>
      <c r="G77" s="309"/>
      <c r="H77" s="291" t="s">
        <v>1419</v>
      </c>
      <c r="I77" s="291" t="s">
        <v>1420</v>
      </c>
      <c r="J77" s="291">
        <v>20</v>
      </c>
      <c r="K77" s="302"/>
    </row>
    <row r="78" spans="2:11" ht="15" customHeight="1">
      <c r="B78" s="301"/>
      <c r="C78" s="291" t="s">
        <v>1421</v>
      </c>
      <c r="D78" s="291"/>
      <c r="E78" s="291"/>
      <c r="F78" s="310" t="s">
        <v>1418</v>
      </c>
      <c r="G78" s="309"/>
      <c r="H78" s="291" t="s">
        <v>1422</v>
      </c>
      <c r="I78" s="291" t="s">
        <v>1420</v>
      </c>
      <c r="J78" s="291">
        <v>120</v>
      </c>
      <c r="K78" s="302"/>
    </row>
    <row r="79" spans="2:11" ht="15" customHeight="1">
      <c r="B79" s="311"/>
      <c r="C79" s="291" t="s">
        <v>1423</v>
      </c>
      <c r="D79" s="291"/>
      <c r="E79" s="291"/>
      <c r="F79" s="310" t="s">
        <v>1424</v>
      </c>
      <c r="G79" s="309"/>
      <c r="H79" s="291" t="s">
        <v>1425</v>
      </c>
      <c r="I79" s="291" t="s">
        <v>1420</v>
      </c>
      <c r="J79" s="291">
        <v>50</v>
      </c>
      <c r="K79" s="302"/>
    </row>
    <row r="80" spans="2:11" ht="15" customHeight="1">
      <c r="B80" s="311"/>
      <c r="C80" s="291" t="s">
        <v>1426</v>
      </c>
      <c r="D80" s="291"/>
      <c r="E80" s="291"/>
      <c r="F80" s="310" t="s">
        <v>1418</v>
      </c>
      <c r="G80" s="309"/>
      <c r="H80" s="291" t="s">
        <v>1427</v>
      </c>
      <c r="I80" s="291" t="s">
        <v>1428</v>
      </c>
      <c r="J80" s="291"/>
      <c r="K80" s="302"/>
    </row>
    <row r="81" spans="2:11" ht="15" customHeight="1">
      <c r="B81" s="311"/>
      <c r="C81" s="312" t="s">
        <v>1429</v>
      </c>
      <c r="D81" s="312"/>
      <c r="E81" s="312"/>
      <c r="F81" s="313" t="s">
        <v>1424</v>
      </c>
      <c r="G81" s="312"/>
      <c r="H81" s="312" t="s">
        <v>1430</v>
      </c>
      <c r="I81" s="312" t="s">
        <v>1420</v>
      </c>
      <c r="J81" s="312">
        <v>15</v>
      </c>
      <c r="K81" s="302"/>
    </row>
    <row r="82" spans="2:11" ht="15" customHeight="1">
      <c r="B82" s="311"/>
      <c r="C82" s="312" t="s">
        <v>1431</v>
      </c>
      <c r="D82" s="312"/>
      <c r="E82" s="312"/>
      <c r="F82" s="313" t="s">
        <v>1424</v>
      </c>
      <c r="G82" s="312"/>
      <c r="H82" s="312" t="s">
        <v>1432</v>
      </c>
      <c r="I82" s="312" t="s">
        <v>1420</v>
      </c>
      <c r="J82" s="312">
        <v>15</v>
      </c>
      <c r="K82" s="302"/>
    </row>
    <row r="83" spans="2:11" ht="15" customHeight="1">
      <c r="B83" s="311"/>
      <c r="C83" s="312" t="s">
        <v>1433</v>
      </c>
      <c r="D83" s="312"/>
      <c r="E83" s="312"/>
      <c r="F83" s="313" t="s">
        <v>1424</v>
      </c>
      <c r="G83" s="312"/>
      <c r="H83" s="312" t="s">
        <v>1434</v>
      </c>
      <c r="I83" s="312" t="s">
        <v>1420</v>
      </c>
      <c r="J83" s="312">
        <v>20</v>
      </c>
      <c r="K83" s="302"/>
    </row>
    <row r="84" spans="2:11" ht="15" customHeight="1">
      <c r="B84" s="311"/>
      <c r="C84" s="312" t="s">
        <v>1435</v>
      </c>
      <c r="D84" s="312"/>
      <c r="E84" s="312"/>
      <c r="F84" s="313" t="s">
        <v>1424</v>
      </c>
      <c r="G84" s="312"/>
      <c r="H84" s="312" t="s">
        <v>1436</v>
      </c>
      <c r="I84" s="312" t="s">
        <v>1420</v>
      </c>
      <c r="J84" s="312">
        <v>20</v>
      </c>
      <c r="K84" s="302"/>
    </row>
    <row r="85" spans="2:11" ht="15" customHeight="1">
      <c r="B85" s="311"/>
      <c r="C85" s="291" t="s">
        <v>1437</v>
      </c>
      <c r="D85" s="291"/>
      <c r="E85" s="291"/>
      <c r="F85" s="310" t="s">
        <v>1424</v>
      </c>
      <c r="G85" s="309"/>
      <c r="H85" s="291" t="s">
        <v>1438</v>
      </c>
      <c r="I85" s="291" t="s">
        <v>1420</v>
      </c>
      <c r="J85" s="291">
        <v>50</v>
      </c>
      <c r="K85" s="302"/>
    </row>
    <row r="86" spans="2:11" ht="15" customHeight="1">
      <c r="B86" s="311"/>
      <c r="C86" s="291" t="s">
        <v>1439</v>
      </c>
      <c r="D86" s="291"/>
      <c r="E86" s="291"/>
      <c r="F86" s="310" t="s">
        <v>1424</v>
      </c>
      <c r="G86" s="309"/>
      <c r="H86" s="291" t="s">
        <v>1440</v>
      </c>
      <c r="I86" s="291" t="s">
        <v>1420</v>
      </c>
      <c r="J86" s="291">
        <v>20</v>
      </c>
      <c r="K86" s="302"/>
    </row>
    <row r="87" spans="2:11" ht="15" customHeight="1">
      <c r="B87" s="311"/>
      <c r="C87" s="291" t="s">
        <v>1441</v>
      </c>
      <c r="D87" s="291"/>
      <c r="E87" s="291"/>
      <c r="F87" s="310" t="s">
        <v>1424</v>
      </c>
      <c r="G87" s="309"/>
      <c r="H87" s="291" t="s">
        <v>1442</v>
      </c>
      <c r="I87" s="291" t="s">
        <v>1420</v>
      </c>
      <c r="J87" s="291">
        <v>20</v>
      </c>
      <c r="K87" s="302"/>
    </row>
    <row r="88" spans="2:11" ht="15" customHeight="1">
      <c r="B88" s="311"/>
      <c r="C88" s="291" t="s">
        <v>1443</v>
      </c>
      <c r="D88" s="291"/>
      <c r="E88" s="291"/>
      <c r="F88" s="310" t="s">
        <v>1424</v>
      </c>
      <c r="G88" s="309"/>
      <c r="H88" s="291" t="s">
        <v>1444</v>
      </c>
      <c r="I88" s="291" t="s">
        <v>1420</v>
      </c>
      <c r="J88" s="291">
        <v>50</v>
      </c>
      <c r="K88" s="302"/>
    </row>
    <row r="89" spans="2:11" ht="15" customHeight="1">
      <c r="B89" s="311"/>
      <c r="C89" s="291" t="s">
        <v>1445</v>
      </c>
      <c r="D89" s="291"/>
      <c r="E89" s="291"/>
      <c r="F89" s="310" t="s">
        <v>1424</v>
      </c>
      <c r="G89" s="309"/>
      <c r="H89" s="291" t="s">
        <v>1445</v>
      </c>
      <c r="I89" s="291" t="s">
        <v>1420</v>
      </c>
      <c r="J89" s="291">
        <v>50</v>
      </c>
      <c r="K89" s="302"/>
    </row>
    <row r="90" spans="2:11" ht="15" customHeight="1">
      <c r="B90" s="311"/>
      <c r="C90" s="291" t="s">
        <v>130</v>
      </c>
      <c r="D90" s="291"/>
      <c r="E90" s="291"/>
      <c r="F90" s="310" t="s">
        <v>1424</v>
      </c>
      <c r="G90" s="309"/>
      <c r="H90" s="291" t="s">
        <v>1446</v>
      </c>
      <c r="I90" s="291" t="s">
        <v>1420</v>
      </c>
      <c r="J90" s="291">
        <v>255</v>
      </c>
      <c r="K90" s="302"/>
    </row>
    <row r="91" spans="2:11" ht="15" customHeight="1">
      <c r="B91" s="311"/>
      <c r="C91" s="291" t="s">
        <v>1447</v>
      </c>
      <c r="D91" s="291"/>
      <c r="E91" s="291"/>
      <c r="F91" s="310" t="s">
        <v>1418</v>
      </c>
      <c r="G91" s="309"/>
      <c r="H91" s="291" t="s">
        <v>1448</v>
      </c>
      <c r="I91" s="291" t="s">
        <v>1449</v>
      </c>
      <c r="J91" s="291"/>
      <c r="K91" s="302"/>
    </row>
    <row r="92" spans="2:11" ht="15" customHeight="1">
      <c r="B92" s="311"/>
      <c r="C92" s="291" t="s">
        <v>1450</v>
      </c>
      <c r="D92" s="291"/>
      <c r="E92" s="291"/>
      <c r="F92" s="310" t="s">
        <v>1418</v>
      </c>
      <c r="G92" s="309"/>
      <c r="H92" s="291" t="s">
        <v>1451</v>
      </c>
      <c r="I92" s="291" t="s">
        <v>1452</v>
      </c>
      <c r="J92" s="291"/>
      <c r="K92" s="302"/>
    </row>
    <row r="93" spans="2:11" ht="15" customHeight="1">
      <c r="B93" s="311"/>
      <c r="C93" s="291" t="s">
        <v>1453</v>
      </c>
      <c r="D93" s="291"/>
      <c r="E93" s="291"/>
      <c r="F93" s="310" t="s">
        <v>1418</v>
      </c>
      <c r="G93" s="309"/>
      <c r="H93" s="291" t="s">
        <v>1453</v>
      </c>
      <c r="I93" s="291" t="s">
        <v>1452</v>
      </c>
      <c r="J93" s="291"/>
      <c r="K93" s="302"/>
    </row>
    <row r="94" spans="2:11" ht="15" customHeight="1">
      <c r="B94" s="311"/>
      <c r="C94" s="291" t="s">
        <v>40</v>
      </c>
      <c r="D94" s="291"/>
      <c r="E94" s="291"/>
      <c r="F94" s="310" t="s">
        <v>1418</v>
      </c>
      <c r="G94" s="309"/>
      <c r="H94" s="291" t="s">
        <v>1454</v>
      </c>
      <c r="I94" s="291" t="s">
        <v>1452</v>
      </c>
      <c r="J94" s="291"/>
      <c r="K94" s="302"/>
    </row>
    <row r="95" spans="2:11" ht="15" customHeight="1">
      <c r="B95" s="311"/>
      <c r="C95" s="291" t="s">
        <v>50</v>
      </c>
      <c r="D95" s="291"/>
      <c r="E95" s="291"/>
      <c r="F95" s="310" t="s">
        <v>1418</v>
      </c>
      <c r="G95" s="309"/>
      <c r="H95" s="291" t="s">
        <v>1455</v>
      </c>
      <c r="I95" s="291" t="s">
        <v>1452</v>
      </c>
      <c r="J95" s="291"/>
      <c r="K95" s="302"/>
    </row>
    <row r="96" spans="2:11" ht="15" customHeight="1">
      <c r="B96" s="314"/>
      <c r="C96" s="315"/>
      <c r="D96" s="315"/>
      <c r="E96" s="315"/>
      <c r="F96" s="315"/>
      <c r="G96" s="315"/>
      <c r="H96" s="315"/>
      <c r="I96" s="315"/>
      <c r="J96" s="315"/>
      <c r="K96" s="316"/>
    </row>
    <row r="97" spans="2:11" ht="18.75" customHeight="1">
      <c r="B97" s="317"/>
      <c r="C97" s="318"/>
      <c r="D97" s="318"/>
      <c r="E97" s="318"/>
      <c r="F97" s="318"/>
      <c r="G97" s="318"/>
      <c r="H97" s="318"/>
      <c r="I97" s="318"/>
      <c r="J97" s="318"/>
      <c r="K97" s="317"/>
    </row>
    <row r="98" spans="2:11" ht="18.75" customHeight="1">
      <c r="B98" s="297"/>
      <c r="C98" s="297"/>
      <c r="D98" s="297"/>
      <c r="E98" s="297"/>
      <c r="F98" s="297"/>
      <c r="G98" s="297"/>
      <c r="H98" s="297"/>
      <c r="I98" s="297"/>
      <c r="J98" s="297"/>
      <c r="K98" s="297"/>
    </row>
    <row r="99" spans="2:11" ht="7.5" customHeight="1">
      <c r="B99" s="298"/>
      <c r="C99" s="299"/>
      <c r="D99" s="299"/>
      <c r="E99" s="299"/>
      <c r="F99" s="299"/>
      <c r="G99" s="299"/>
      <c r="H99" s="299"/>
      <c r="I99" s="299"/>
      <c r="J99" s="299"/>
      <c r="K99" s="300"/>
    </row>
    <row r="100" spans="2:11" ht="45" customHeight="1">
      <c r="B100" s="301"/>
      <c r="C100" s="406" t="s">
        <v>1456</v>
      </c>
      <c r="D100" s="406"/>
      <c r="E100" s="406"/>
      <c r="F100" s="406"/>
      <c r="G100" s="406"/>
      <c r="H100" s="406"/>
      <c r="I100" s="406"/>
      <c r="J100" s="406"/>
      <c r="K100" s="302"/>
    </row>
    <row r="101" spans="2:11" ht="17.25" customHeight="1">
      <c r="B101" s="301"/>
      <c r="C101" s="303" t="s">
        <v>1412</v>
      </c>
      <c r="D101" s="303"/>
      <c r="E101" s="303"/>
      <c r="F101" s="303" t="s">
        <v>1413</v>
      </c>
      <c r="G101" s="304"/>
      <c r="H101" s="303" t="s">
        <v>125</v>
      </c>
      <c r="I101" s="303" t="s">
        <v>59</v>
      </c>
      <c r="J101" s="303" t="s">
        <v>1414</v>
      </c>
      <c r="K101" s="302"/>
    </row>
    <row r="102" spans="2:11" ht="17.25" customHeight="1">
      <c r="B102" s="301"/>
      <c r="C102" s="305" t="s">
        <v>1415</v>
      </c>
      <c r="D102" s="305"/>
      <c r="E102" s="305"/>
      <c r="F102" s="306" t="s">
        <v>1416</v>
      </c>
      <c r="G102" s="307"/>
      <c r="H102" s="305"/>
      <c r="I102" s="305"/>
      <c r="J102" s="305" t="s">
        <v>1417</v>
      </c>
      <c r="K102" s="302"/>
    </row>
    <row r="103" spans="2:11" ht="5.25" customHeight="1">
      <c r="B103" s="301"/>
      <c r="C103" s="303"/>
      <c r="D103" s="303"/>
      <c r="E103" s="303"/>
      <c r="F103" s="303"/>
      <c r="G103" s="319"/>
      <c r="H103" s="303"/>
      <c r="I103" s="303"/>
      <c r="J103" s="303"/>
      <c r="K103" s="302"/>
    </row>
    <row r="104" spans="2:11" ht="15" customHeight="1">
      <c r="B104" s="301"/>
      <c r="C104" s="291" t="s">
        <v>55</v>
      </c>
      <c r="D104" s="308"/>
      <c r="E104" s="308"/>
      <c r="F104" s="310" t="s">
        <v>1418</v>
      </c>
      <c r="G104" s="319"/>
      <c r="H104" s="291" t="s">
        <v>1457</v>
      </c>
      <c r="I104" s="291" t="s">
        <v>1420</v>
      </c>
      <c r="J104" s="291">
        <v>20</v>
      </c>
      <c r="K104" s="302"/>
    </row>
    <row r="105" spans="2:11" ht="15" customHeight="1">
      <c r="B105" s="301"/>
      <c r="C105" s="291" t="s">
        <v>1421</v>
      </c>
      <c r="D105" s="291"/>
      <c r="E105" s="291"/>
      <c r="F105" s="310" t="s">
        <v>1418</v>
      </c>
      <c r="G105" s="291"/>
      <c r="H105" s="291" t="s">
        <v>1457</v>
      </c>
      <c r="I105" s="291" t="s">
        <v>1420</v>
      </c>
      <c r="J105" s="291">
        <v>120</v>
      </c>
      <c r="K105" s="302"/>
    </row>
    <row r="106" spans="2:11" ht="15" customHeight="1">
      <c r="B106" s="311"/>
      <c r="C106" s="291" t="s">
        <v>1423</v>
      </c>
      <c r="D106" s="291"/>
      <c r="E106" s="291"/>
      <c r="F106" s="310" t="s">
        <v>1424</v>
      </c>
      <c r="G106" s="291"/>
      <c r="H106" s="291" t="s">
        <v>1457</v>
      </c>
      <c r="I106" s="291" t="s">
        <v>1420</v>
      </c>
      <c r="J106" s="291">
        <v>50</v>
      </c>
      <c r="K106" s="302"/>
    </row>
    <row r="107" spans="2:11" ht="15" customHeight="1">
      <c r="B107" s="311"/>
      <c r="C107" s="291" t="s">
        <v>1426</v>
      </c>
      <c r="D107" s="291"/>
      <c r="E107" s="291"/>
      <c r="F107" s="310" t="s">
        <v>1418</v>
      </c>
      <c r="G107" s="291"/>
      <c r="H107" s="291" t="s">
        <v>1457</v>
      </c>
      <c r="I107" s="291" t="s">
        <v>1428</v>
      </c>
      <c r="J107" s="291"/>
      <c r="K107" s="302"/>
    </row>
    <row r="108" spans="2:11" ht="15" customHeight="1">
      <c r="B108" s="311"/>
      <c r="C108" s="291" t="s">
        <v>1437</v>
      </c>
      <c r="D108" s="291"/>
      <c r="E108" s="291"/>
      <c r="F108" s="310" t="s">
        <v>1424</v>
      </c>
      <c r="G108" s="291"/>
      <c r="H108" s="291" t="s">
        <v>1457</v>
      </c>
      <c r="I108" s="291" t="s">
        <v>1420</v>
      </c>
      <c r="J108" s="291">
        <v>50</v>
      </c>
      <c r="K108" s="302"/>
    </row>
    <row r="109" spans="2:11" ht="15" customHeight="1">
      <c r="B109" s="311"/>
      <c r="C109" s="291" t="s">
        <v>1445</v>
      </c>
      <c r="D109" s="291"/>
      <c r="E109" s="291"/>
      <c r="F109" s="310" t="s">
        <v>1424</v>
      </c>
      <c r="G109" s="291"/>
      <c r="H109" s="291" t="s">
        <v>1457</v>
      </c>
      <c r="I109" s="291" t="s">
        <v>1420</v>
      </c>
      <c r="J109" s="291">
        <v>50</v>
      </c>
      <c r="K109" s="302"/>
    </row>
    <row r="110" spans="2:11" ht="15" customHeight="1">
      <c r="B110" s="311"/>
      <c r="C110" s="291" t="s">
        <v>1443</v>
      </c>
      <c r="D110" s="291"/>
      <c r="E110" s="291"/>
      <c r="F110" s="310" t="s">
        <v>1424</v>
      </c>
      <c r="G110" s="291"/>
      <c r="H110" s="291" t="s">
        <v>1457</v>
      </c>
      <c r="I110" s="291" t="s">
        <v>1420</v>
      </c>
      <c r="J110" s="291">
        <v>50</v>
      </c>
      <c r="K110" s="302"/>
    </row>
    <row r="111" spans="2:11" ht="15" customHeight="1">
      <c r="B111" s="311"/>
      <c r="C111" s="291" t="s">
        <v>55</v>
      </c>
      <c r="D111" s="291"/>
      <c r="E111" s="291"/>
      <c r="F111" s="310" t="s">
        <v>1418</v>
      </c>
      <c r="G111" s="291"/>
      <c r="H111" s="291" t="s">
        <v>1458</v>
      </c>
      <c r="I111" s="291" t="s">
        <v>1420</v>
      </c>
      <c r="J111" s="291">
        <v>20</v>
      </c>
      <c r="K111" s="302"/>
    </row>
    <row r="112" spans="2:11" ht="15" customHeight="1">
      <c r="B112" s="311"/>
      <c r="C112" s="291" t="s">
        <v>1459</v>
      </c>
      <c r="D112" s="291"/>
      <c r="E112" s="291"/>
      <c r="F112" s="310" t="s">
        <v>1418</v>
      </c>
      <c r="G112" s="291"/>
      <c r="H112" s="291" t="s">
        <v>1460</v>
      </c>
      <c r="I112" s="291" t="s">
        <v>1420</v>
      </c>
      <c r="J112" s="291">
        <v>120</v>
      </c>
      <c r="K112" s="302"/>
    </row>
    <row r="113" spans="2:11" ht="15" customHeight="1">
      <c r="B113" s="311"/>
      <c r="C113" s="291" t="s">
        <v>40</v>
      </c>
      <c r="D113" s="291"/>
      <c r="E113" s="291"/>
      <c r="F113" s="310" t="s">
        <v>1418</v>
      </c>
      <c r="G113" s="291"/>
      <c r="H113" s="291" t="s">
        <v>1461</v>
      </c>
      <c r="I113" s="291" t="s">
        <v>1452</v>
      </c>
      <c r="J113" s="291"/>
      <c r="K113" s="302"/>
    </row>
    <row r="114" spans="2:11" ht="15" customHeight="1">
      <c r="B114" s="311"/>
      <c r="C114" s="291" t="s">
        <v>50</v>
      </c>
      <c r="D114" s="291"/>
      <c r="E114" s="291"/>
      <c r="F114" s="310" t="s">
        <v>1418</v>
      </c>
      <c r="G114" s="291"/>
      <c r="H114" s="291" t="s">
        <v>1462</v>
      </c>
      <c r="I114" s="291" t="s">
        <v>1452</v>
      </c>
      <c r="J114" s="291"/>
      <c r="K114" s="302"/>
    </row>
    <row r="115" spans="2:11" ht="15" customHeight="1">
      <c r="B115" s="311"/>
      <c r="C115" s="291" t="s">
        <v>59</v>
      </c>
      <c r="D115" s="291"/>
      <c r="E115" s="291"/>
      <c r="F115" s="310" t="s">
        <v>1418</v>
      </c>
      <c r="G115" s="291"/>
      <c r="H115" s="291" t="s">
        <v>1463</v>
      </c>
      <c r="I115" s="291" t="s">
        <v>1464</v>
      </c>
      <c r="J115" s="291"/>
      <c r="K115" s="302"/>
    </row>
    <row r="116" spans="2:11" ht="15" customHeight="1">
      <c r="B116" s="314"/>
      <c r="C116" s="320"/>
      <c r="D116" s="320"/>
      <c r="E116" s="320"/>
      <c r="F116" s="320"/>
      <c r="G116" s="320"/>
      <c r="H116" s="320"/>
      <c r="I116" s="320"/>
      <c r="J116" s="320"/>
      <c r="K116" s="316"/>
    </row>
    <row r="117" spans="2:11" ht="18.75" customHeight="1">
      <c r="B117" s="321"/>
      <c r="C117" s="287"/>
      <c r="D117" s="287"/>
      <c r="E117" s="287"/>
      <c r="F117" s="322"/>
      <c r="G117" s="287"/>
      <c r="H117" s="287"/>
      <c r="I117" s="287"/>
      <c r="J117" s="287"/>
      <c r="K117" s="321"/>
    </row>
    <row r="118" spans="2:11" ht="18.75" customHeight="1"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</row>
    <row r="119" spans="2:11" ht="7.5" customHeight="1">
      <c r="B119" s="323"/>
      <c r="C119" s="324"/>
      <c r="D119" s="324"/>
      <c r="E119" s="324"/>
      <c r="F119" s="324"/>
      <c r="G119" s="324"/>
      <c r="H119" s="324"/>
      <c r="I119" s="324"/>
      <c r="J119" s="324"/>
      <c r="K119" s="325"/>
    </row>
    <row r="120" spans="2:11" ht="45" customHeight="1">
      <c r="B120" s="326"/>
      <c r="C120" s="405" t="s">
        <v>1465</v>
      </c>
      <c r="D120" s="405"/>
      <c r="E120" s="405"/>
      <c r="F120" s="405"/>
      <c r="G120" s="405"/>
      <c r="H120" s="405"/>
      <c r="I120" s="405"/>
      <c r="J120" s="405"/>
      <c r="K120" s="327"/>
    </row>
    <row r="121" spans="2:11" ht="17.25" customHeight="1">
      <c r="B121" s="328"/>
      <c r="C121" s="303" t="s">
        <v>1412</v>
      </c>
      <c r="D121" s="303"/>
      <c r="E121" s="303"/>
      <c r="F121" s="303" t="s">
        <v>1413</v>
      </c>
      <c r="G121" s="304"/>
      <c r="H121" s="303" t="s">
        <v>125</v>
      </c>
      <c r="I121" s="303" t="s">
        <v>59</v>
      </c>
      <c r="J121" s="303" t="s">
        <v>1414</v>
      </c>
      <c r="K121" s="329"/>
    </row>
    <row r="122" spans="2:11" ht="17.25" customHeight="1">
      <c r="B122" s="328"/>
      <c r="C122" s="305" t="s">
        <v>1415</v>
      </c>
      <c r="D122" s="305"/>
      <c r="E122" s="305"/>
      <c r="F122" s="306" t="s">
        <v>1416</v>
      </c>
      <c r="G122" s="307"/>
      <c r="H122" s="305"/>
      <c r="I122" s="305"/>
      <c r="J122" s="305" t="s">
        <v>1417</v>
      </c>
      <c r="K122" s="329"/>
    </row>
    <row r="123" spans="2:11" ht="5.25" customHeight="1">
      <c r="B123" s="330"/>
      <c r="C123" s="308"/>
      <c r="D123" s="308"/>
      <c r="E123" s="308"/>
      <c r="F123" s="308"/>
      <c r="G123" s="291"/>
      <c r="H123" s="308"/>
      <c r="I123" s="308"/>
      <c r="J123" s="308"/>
      <c r="K123" s="331"/>
    </row>
    <row r="124" spans="2:11" ht="15" customHeight="1">
      <c r="B124" s="330"/>
      <c r="C124" s="291" t="s">
        <v>1421</v>
      </c>
      <c r="D124" s="308"/>
      <c r="E124" s="308"/>
      <c r="F124" s="310" t="s">
        <v>1418</v>
      </c>
      <c r="G124" s="291"/>
      <c r="H124" s="291" t="s">
        <v>1457</v>
      </c>
      <c r="I124" s="291" t="s">
        <v>1420</v>
      </c>
      <c r="J124" s="291">
        <v>120</v>
      </c>
      <c r="K124" s="332"/>
    </row>
    <row r="125" spans="2:11" ht="15" customHeight="1">
      <c r="B125" s="330"/>
      <c r="C125" s="291" t="s">
        <v>1466</v>
      </c>
      <c r="D125" s="291"/>
      <c r="E125" s="291"/>
      <c r="F125" s="310" t="s">
        <v>1418</v>
      </c>
      <c r="G125" s="291"/>
      <c r="H125" s="291" t="s">
        <v>1467</v>
      </c>
      <c r="I125" s="291" t="s">
        <v>1420</v>
      </c>
      <c r="J125" s="291" t="s">
        <v>1468</v>
      </c>
      <c r="K125" s="332"/>
    </row>
    <row r="126" spans="2:11" ht="15" customHeight="1">
      <c r="B126" s="330"/>
      <c r="C126" s="291" t="s">
        <v>1367</v>
      </c>
      <c r="D126" s="291"/>
      <c r="E126" s="291"/>
      <c r="F126" s="310" t="s">
        <v>1418</v>
      </c>
      <c r="G126" s="291"/>
      <c r="H126" s="291" t="s">
        <v>1469</v>
      </c>
      <c r="I126" s="291" t="s">
        <v>1420</v>
      </c>
      <c r="J126" s="291" t="s">
        <v>1468</v>
      </c>
      <c r="K126" s="332"/>
    </row>
    <row r="127" spans="2:11" ht="15" customHeight="1">
      <c r="B127" s="330"/>
      <c r="C127" s="291" t="s">
        <v>1429</v>
      </c>
      <c r="D127" s="291"/>
      <c r="E127" s="291"/>
      <c r="F127" s="310" t="s">
        <v>1424</v>
      </c>
      <c r="G127" s="291"/>
      <c r="H127" s="291" t="s">
        <v>1430</v>
      </c>
      <c r="I127" s="291" t="s">
        <v>1420</v>
      </c>
      <c r="J127" s="291">
        <v>15</v>
      </c>
      <c r="K127" s="332"/>
    </row>
    <row r="128" spans="2:11" ht="15" customHeight="1">
      <c r="B128" s="330"/>
      <c r="C128" s="312" t="s">
        <v>1431</v>
      </c>
      <c r="D128" s="312"/>
      <c r="E128" s="312"/>
      <c r="F128" s="313" t="s">
        <v>1424</v>
      </c>
      <c r="G128" s="312"/>
      <c r="H128" s="312" t="s">
        <v>1432</v>
      </c>
      <c r="I128" s="312" t="s">
        <v>1420</v>
      </c>
      <c r="J128" s="312">
        <v>15</v>
      </c>
      <c r="K128" s="332"/>
    </row>
    <row r="129" spans="2:11" ht="15" customHeight="1">
      <c r="B129" s="330"/>
      <c r="C129" s="312" t="s">
        <v>1433</v>
      </c>
      <c r="D129" s="312"/>
      <c r="E129" s="312"/>
      <c r="F129" s="313" t="s">
        <v>1424</v>
      </c>
      <c r="G129" s="312"/>
      <c r="H129" s="312" t="s">
        <v>1434</v>
      </c>
      <c r="I129" s="312" t="s">
        <v>1420</v>
      </c>
      <c r="J129" s="312">
        <v>20</v>
      </c>
      <c r="K129" s="332"/>
    </row>
    <row r="130" spans="2:11" ht="15" customHeight="1">
      <c r="B130" s="330"/>
      <c r="C130" s="312" t="s">
        <v>1435</v>
      </c>
      <c r="D130" s="312"/>
      <c r="E130" s="312"/>
      <c r="F130" s="313" t="s">
        <v>1424</v>
      </c>
      <c r="G130" s="312"/>
      <c r="H130" s="312" t="s">
        <v>1436</v>
      </c>
      <c r="I130" s="312" t="s">
        <v>1420</v>
      </c>
      <c r="J130" s="312">
        <v>20</v>
      </c>
      <c r="K130" s="332"/>
    </row>
    <row r="131" spans="2:11" ht="15" customHeight="1">
      <c r="B131" s="330"/>
      <c r="C131" s="291" t="s">
        <v>1423</v>
      </c>
      <c r="D131" s="291"/>
      <c r="E131" s="291"/>
      <c r="F131" s="310" t="s">
        <v>1424</v>
      </c>
      <c r="G131" s="291"/>
      <c r="H131" s="291" t="s">
        <v>1457</v>
      </c>
      <c r="I131" s="291" t="s">
        <v>1420</v>
      </c>
      <c r="J131" s="291">
        <v>50</v>
      </c>
      <c r="K131" s="332"/>
    </row>
    <row r="132" spans="2:11" ht="15" customHeight="1">
      <c r="B132" s="330"/>
      <c r="C132" s="291" t="s">
        <v>1437</v>
      </c>
      <c r="D132" s="291"/>
      <c r="E132" s="291"/>
      <c r="F132" s="310" t="s">
        <v>1424</v>
      </c>
      <c r="G132" s="291"/>
      <c r="H132" s="291" t="s">
        <v>1457</v>
      </c>
      <c r="I132" s="291" t="s">
        <v>1420</v>
      </c>
      <c r="J132" s="291">
        <v>50</v>
      </c>
      <c r="K132" s="332"/>
    </row>
    <row r="133" spans="2:11" ht="15" customHeight="1">
      <c r="B133" s="330"/>
      <c r="C133" s="291" t="s">
        <v>1443</v>
      </c>
      <c r="D133" s="291"/>
      <c r="E133" s="291"/>
      <c r="F133" s="310" t="s">
        <v>1424</v>
      </c>
      <c r="G133" s="291"/>
      <c r="H133" s="291" t="s">
        <v>1457</v>
      </c>
      <c r="I133" s="291" t="s">
        <v>1420</v>
      </c>
      <c r="J133" s="291">
        <v>50</v>
      </c>
      <c r="K133" s="332"/>
    </row>
    <row r="134" spans="2:11" ht="15" customHeight="1">
      <c r="B134" s="330"/>
      <c r="C134" s="291" t="s">
        <v>1445</v>
      </c>
      <c r="D134" s="291"/>
      <c r="E134" s="291"/>
      <c r="F134" s="310" t="s">
        <v>1424</v>
      </c>
      <c r="G134" s="291"/>
      <c r="H134" s="291" t="s">
        <v>1457</v>
      </c>
      <c r="I134" s="291" t="s">
        <v>1420</v>
      </c>
      <c r="J134" s="291">
        <v>50</v>
      </c>
      <c r="K134" s="332"/>
    </row>
    <row r="135" spans="2:11" ht="15" customHeight="1">
      <c r="B135" s="330"/>
      <c r="C135" s="291" t="s">
        <v>130</v>
      </c>
      <c r="D135" s="291"/>
      <c r="E135" s="291"/>
      <c r="F135" s="310" t="s">
        <v>1424</v>
      </c>
      <c r="G135" s="291"/>
      <c r="H135" s="291" t="s">
        <v>1470</v>
      </c>
      <c r="I135" s="291" t="s">
        <v>1420</v>
      </c>
      <c r="J135" s="291">
        <v>255</v>
      </c>
      <c r="K135" s="332"/>
    </row>
    <row r="136" spans="2:11" ht="15" customHeight="1">
      <c r="B136" s="330"/>
      <c r="C136" s="291" t="s">
        <v>1447</v>
      </c>
      <c r="D136" s="291"/>
      <c r="E136" s="291"/>
      <c r="F136" s="310" t="s">
        <v>1418</v>
      </c>
      <c r="G136" s="291"/>
      <c r="H136" s="291" t="s">
        <v>1471</v>
      </c>
      <c r="I136" s="291" t="s">
        <v>1449</v>
      </c>
      <c r="J136" s="291"/>
      <c r="K136" s="332"/>
    </row>
    <row r="137" spans="2:11" ht="15" customHeight="1">
      <c r="B137" s="330"/>
      <c r="C137" s="291" t="s">
        <v>1450</v>
      </c>
      <c r="D137" s="291"/>
      <c r="E137" s="291"/>
      <c r="F137" s="310" t="s">
        <v>1418</v>
      </c>
      <c r="G137" s="291"/>
      <c r="H137" s="291" t="s">
        <v>1472</v>
      </c>
      <c r="I137" s="291" t="s">
        <v>1452</v>
      </c>
      <c r="J137" s="291"/>
      <c r="K137" s="332"/>
    </row>
    <row r="138" spans="2:11" ht="15" customHeight="1">
      <c r="B138" s="330"/>
      <c r="C138" s="291" t="s">
        <v>1453</v>
      </c>
      <c r="D138" s="291"/>
      <c r="E138" s="291"/>
      <c r="F138" s="310" t="s">
        <v>1418</v>
      </c>
      <c r="G138" s="291"/>
      <c r="H138" s="291" t="s">
        <v>1453</v>
      </c>
      <c r="I138" s="291" t="s">
        <v>1452</v>
      </c>
      <c r="J138" s="291"/>
      <c r="K138" s="332"/>
    </row>
    <row r="139" spans="2:11" ht="15" customHeight="1">
      <c r="B139" s="330"/>
      <c r="C139" s="291" t="s">
        <v>40</v>
      </c>
      <c r="D139" s="291"/>
      <c r="E139" s="291"/>
      <c r="F139" s="310" t="s">
        <v>1418</v>
      </c>
      <c r="G139" s="291"/>
      <c r="H139" s="291" t="s">
        <v>1473</v>
      </c>
      <c r="I139" s="291" t="s">
        <v>1452</v>
      </c>
      <c r="J139" s="291"/>
      <c r="K139" s="332"/>
    </row>
    <row r="140" spans="2:11" ht="15" customHeight="1">
      <c r="B140" s="330"/>
      <c r="C140" s="291" t="s">
        <v>1474</v>
      </c>
      <c r="D140" s="291"/>
      <c r="E140" s="291"/>
      <c r="F140" s="310" t="s">
        <v>1418</v>
      </c>
      <c r="G140" s="291"/>
      <c r="H140" s="291" t="s">
        <v>1475</v>
      </c>
      <c r="I140" s="291" t="s">
        <v>1452</v>
      </c>
      <c r="J140" s="291"/>
      <c r="K140" s="332"/>
    </row>
    <row r="141" spans="2:11" ht="15" customHeight="1">
      <c r="B141" s="333"/>
      <c r="C141" s="334"/>
      <c r="D141" s="334"/>
      <c r="E141" s="334"/>
      <c r="F141" s="334"/>
      <c r="G141" s="334"/>
      <c r="H141" s="334"/>
      <c r="I141" s="334"/>
      <c r="J141" s="334"/>
      <c r="K141" s="335"/>
    </row>
    <row r="142" spans="2:11" ht="18.75" customHeight="1">
      <c r="B142" s="287"/>
      <c r="C142" s="287"/>
      <c r="D142" s="287"/>
      <c r="E142" s="287"/>
      <c r="F142" s="322"/>
      <c r="G142" s="287"/>
      <c r="H142" s="287"/>
      <c r="I142" s="287"/>
      <c r="J142" s="287"/>
      <c r="K142" s="287"/>
    </row>
    <row r="143" spans="2:11" ht="18.75" customHeight="1">
      <c r="B143" s="297"/>
      <c r="C143" s="297"/>
      <c r="D143" s="297"/>
      <c r="E143" s="297"/>
      <c r="F143" s="297"/>
      <c r="G143" s="297"/>
      <c r="H143" s="297"/>
      <c r="I143" s="297"/>
      <c r="J143" s="297"/>
      <c r="K143" s="297"/>
    </row>
    <row r="144" spans="2:11" ht="7.5" customHeight="1">
      <c r="B144" s="298"/>
      <c r="C144" s="299"/>
      <c r="D144" s="299"/>
      <c r="E144" s="299"/>
      <c r="F144" s="299"/>
      <c r="G144" s="299"/>
      <c r="H144" s="299"/>
      <c r="I144" s="299"/>
      <c r="J144" s="299"/>
      <c r="K144" s="300"/>
    </row>
    <row r="145" spans="2:11" ht="45" customHeight="1">
      <c r="B145" s="301"/>
      <c r="C145" s="406" t="s">
        <v>1476</v>
      </c>
      <c r="D145" s="406"/>
      <c r="E145" s="406"/>
      <c r="F145" s="406"/>
      <c r="G145" s="406"/>
      <c r="H145" s="406"/>
      <c r="I145" s="406"/>
      <c r="J145" s="406"/>
      <c r="K145" s="302"/>
    </row>
    <row r="146" spans="2:11" ht="17.25" customHeight="1">
      <c r="B146" s="301"/>
      <c r="C146" s="303" t="s">
        <v>1412</v>
      </c>
      <c r="D146" s="303"/>
      <c r="E146" s="303"/>
      <c r="F146" s="303" t="s">
        <v>1413</v>
      </c>
      <c r="G146" s="304"/>
      <c r="H146" s="303" t="s">
        <v>125</v>
      </c>
      <c r="I146" s="303" t="s">
        <v>59</v>
      </c>
      <c r="J146" s="303" t="s">
        <v>1414</v>
      </c>
      <c r="K146" s="302"/>
    </row>
    <row r="147" spans="2:11" ht="17.25" customHeight="1">
      <c r="B147" s="301"/>
      <c r="C147" s="305" t="s">
        <v>1415</v>
      </c>
      <c r="D147" s="305"/>
      <c r="E147" s="305"/>
      <c r="F147" s="306" t="s">
        <v>1416</v>
      </c>
      <c r="G147" s="307"/>
      <c r="H147" s="305"/>
      <c r="I147" s="305"/>
      <c r="J147" s="305" t="s">
        <v>1417</v>
      </c>
      <c r="K147" s="302"/>
    </row>
    <row r="148" spans="2:11" ht="5.25" customHeight="1">
      <c r="B148" s="311"/>
      <c r="C148" s="308"/>
      <c r="D148" s="308"/>
      <c r="E148" s="308"/>
      <c r="F148" s="308"/>
      <c r="G148" s="309"/>
      <c r="H148" s="308"/>
      <c r="I148" s="308"/>
      <c r="J148" s="308"/>
      <c r="K148" s="332"/>
    </row>
    <row r="149" spans="2:11" ht="15" customHeight="1">
      <c r="B149" s="311"/>
      <c r="C149" s="336" t="s">
        <v>1421</v>
      </c>
      <c r="D149" s="291"/>
      <c r="E149" s="291"/>
      <c r="F149" s="337" t="s">
        <v>1418</v>
      </c>
      <c r="G149" s="291"/>
      <c r="H149" s="336" t="s">
        <v>1457</v>
      </c>
      <c r="I149" s="336" t="s">
        <v>1420</v>
      </c>
      <c r="J149" s="336">
        <v>120</v>
      </c>
      <c r="K149" s="332"/>
    </row>
    <row r="150" spans="2:11" ht="15" customHeight="1">
      <c r="B150" s="311"/>
      <c r="C150" s="336" t="s">
        <v>1466</v>
      </c>
      <c r="D150" s="291"/>
      <c r="E150" s="291"/>
      <c r="F150" s="337" t="s">
        <v>1418</v>
      </c>
      <c r="G150" s="291"/>
      <c r="H150" s="336" t="s">
        <v>1477</v>
      </c>
      <c r="I150" s="336" t="s">
        <v>1420</v>
      </c>
      <c r="J150" s="336" t="s">
        <v>1468</v>
      </c>
      <c r="K150" s="332"/>
    </row>
    <row r="151" spans="2:11" ht="15" customHeight="1">
      <c r="B151" s="311"/>
      <c r="C151" s="336" t="s">
        <v>1367</v>
      </c>
      <c r="D151" s="291"/>
      <c r="E151" s="291"/>
      <c r="F151" s="337" t="s">
        <v>1418</v>
      </c>
      <c r="G151" s="291"/>
      <c r="H151" s="336" t="s">
        <v>1478</v>
      </c>
      <c r="I151" s="336" t="s">
        <v>1420</v>
      </c>
      <c r="J151" s="336" t="s">
        <v>1468</v>
      </c>
      <c r="K151" s="332"/>
    </row>
    <row r="152" spans="2:11" ht="15" customHeight="1">
      <c r="B152" s="311"/>
      <c r="C152" s="336" t="s">
        <v>1423</v>
      </c>
      <c r="D152" s="291"/>
      <c r="E152" s="291"/>
      <c r="F152" s="337" t="s">
        <v>1424</v>
      </c>
      <c r="G152" s="291"/>
      <c r="H152" s="336" t="s">
        <v>1457</v>
      </c>
      <c r="I152" s="336" t="s">
        <v>1420</v>
      </c>
      <c r="J152" s="336">
        <v>50</v>
      </c>
      <c r="K152" s="332"/>
    </row>
    <row r="153" spans="2:11" ht="15" customHeight="1">
      <c r="B153" s="311"/>
      <c r="C153" s="336" t="s">
        <v>1426</v>
      </c>
      <c r="D153" s="291"/>
      <c r="E153" s="291"/>
      <c r="F153" s="337" t="s">
        <v>1418</v>
      </c>
      <c r="G153" s="291"/>
      <c r="H153" s="336" t="s">
        <v>1457</v>
      </c>
      <c r="I153" s="336" t="s">
        <v>1428</v>
      </c>
      <c r="J153" s="336"/>
      <c r="K153" s="332"/>
    </row>
    <row r="154" spans="2:11" ht="15" customHeight="1">
      <c r="B154" s="311"/>
      <c r="C154" s="336" t="s">
        <v>1437</v>
      </c>
      <c r="D154" s="291"/>
      <c r="E154" s="291"/>
      <c r="F154" s="337" t="s">
        <v>1424</v>
      </c>
      <c r="G154" s="291"/>
      <c r="H154" s="336" t="s">
        <v>1457</v>
      </c>
      <c r="I154" s="336" t="s">
        <v>1420</v>
      </c>
      <c r="J154" s="336">
        <v>50</v>
      </c>
      <c r="K154" s="332"/>
    </row>
    <row r="155" spans="2:11" ht="15" customHeight="1">
      <c r="B155" s="311"/>
      <c r="C155" s="336" t="s">
        <v>1445</v>
      </c>
      <c r="D155" s="291"/>
      <c r="E155" s="291"/>
      <c r="F155" s="337" t="s">
        <v>1424</v>
      </c>
      <c r="G155" s="291"/>
      <c r="H155" s="336" t="s">
        <v>1457</v>
      </c>
      <c r="I155" s="336" t="s">
        <v>1420</v>
      </c>
      <c r="J155" s="336">
        <v>50</v>
      </c>
      <c r="K155" s="332"/>
    </row>
    <row r="156" spans="2:11" ht="15" customHeight="1">
      <c r="B156" s="311"/>
      <c r="C156" s="336" t="s">
        <v>1443</v>
      </c>
      <c r="D156" s="291"/>
      <c r="E156" s="291"/>
      <c r="F156" s="337" t="s">
        <v>1424</v>
      </c>
      <c r="G156" s="291"/>
      <c r="H156" s="336" t="s">
        <v>1457</v>
      </c>
      <c r="I156" s="336" t="s">
        <v>1420</v>
      </c>
      <c r="J156" s="336">
        <v>50</v>
      </c>
      <c r="K156" s="332"/>
    </row>
    <row r="157" spans="2:11" ht="15" customHeight="1">
      <c r="B157" s="311"/>
      <c r="C157" s="336" t="s">
        <v>96</v>
      </c>
      <c r="D157" s="291"/>
      <c r="E157" s="291"/>
      <c r="F157" s="337" t="s">
        <v>1418</v>
      </c>
      <c r="G157" s="291"/>
      <c r="H157" s="336" t="s">
        <v>1479</v>
      </c>
      <c r="I157" s="336" t="s">
        <v>1420</v>
      </c>
      <c r="J157" s="336" t="s">
        <v>1480</v>
      </c>
      <c r="K157" s="332"/>
    </row>
    <row r="158" spans="2:11" ht="15" customHeight="1">
      <c r="B158" s="311"/>
      <c r="C158" s="336" t="s">
        <v>1481</v>
      </c>
      <c r="D158" s="291"/>
      <c r="E158" s="291"/>
      <c r="F158" s="337" t="s">
        <v>1418</v>
      </c>
      <c r="G158" s="291"/>
      <c r="H158" s="336" t="s">
        <v>1482</v>
      </c>
      <c r="I158" s="336" t="s">
        <v>1452</v>
      </c>
      <c r="J158" s="336"/>
      <c r="K158" s="332"/>
    </row>
    <row r="159" spans="2:11" ht="15" customHeight="1">
      <c r="B159" s="338"/>
      <c r="C159" s="320"/>
      <c r="D159" s="320"/>
      <c r="E159" s="320"/>
      <c r="F159" s="320"/>
      <c r="G159" s="320"/>
      <c r="H159" s="320"/>
      <c r="I159" s="320"/>
      <c r="J159" s="320"/>
      <c r="K159" s="339"/>
    </row>
    <row r="160" spans="2:11" ht="18.75" customHeight="1">
      <c r="B160" s="287"/>
      <c r="C160" s="291"/>
      <c r="D160" s="291"/>
      <c r="E160" s="291"/>
      <c r="F160" s="310"/>
      <c r="G160" s="291"/>
      <c r="H160" s="291"/>
      <c r="I160" s="291"/>
      <c r="J160" s="291"/>
      <c r="K160" s="287"/>
    </row>
    <row r="161" spans="2:11" ht="18.75" customHeight="1">
      <c r="B161" s="297"/>
      <c r="C161" s="297"/>
      <c r="D161" s="297"/>
      <c r="E161" s="297"/>
      <c r="F161" s="297"/>
      <c r="G161" s="297"/>
      <c r="H161" s="297"/>
      <c r="I161" s="297"/>
      <c r="J161" s="297"/>
      <c r="K161" s="297"/>
    </row>
    <row r="162" spans="2:11" ht="7.5" customHeight="1">
      <c r="B162" s="279"/>
      <c r="C162" s="280"/>
      <c r="D162" s="280"/>
      <c r="E162" s="280"/>
      <c r="F162" s="280"/>
      <c r="G162" s="280"/>
      <c r="H162" s="280"/>
      <c r="I162" s="280"/>
      <c r="J162" s="280"/>
      <c r="K162" s="281"/>
    </row>
    <row r="163" spans="2:11" ht="45" customHeight="1">
      <c r="B163" s="282"/>
      <c r="C163" s="405" t="s">
        <v>1483</v>
      </c>
      <c r="D163" s="405"/>
      <c r="E163" s="405"/>
      <c r="F163" s="405"/>
      <c r="G163" s="405"/>
      <c r="H163" s="405"/>
      <c r="I163" s="405"/>
      <c r="J163" s="405"/>
      <c r="K163" s="283"/>
    </row>
    <row r="164" spans="2:11" ht="17.25" customHeight="1">
      <c r="B164" s="282"/>
      <c r="C164" s="303" t="s">
        <v>1412</v>
      </c>
      <c r="D164" s="303"/>
      <c r="E164" s="303"/>
      <c r="F164" s="303" t="s">
        <v>1413</v>
      </c>
      <c r="G164" s="340"/>
      <c r="H164" s="341" t="s">
        <v>125</v>
      </c>
      <c r="I164" s="341" t="s">
        <v>59</v>
      </c>
      <c r="J164" s="303" t="s">
        <v>1414</v>
      </c>
      <c r="K164" s="283"/>
    </row>
    <row r="165" spans="2:11" ht="17.25" customHeight="1">
      <c r="B165" s="284"/>
      <c r="C165" s="305" t="s">
        <v>1415</v>
      </c>
      <c r="D165" s="305"/>
      <c r="E165" s="305"/>
      <c r="F165" s="306" t="s">
        <v>1416</v>
      </c>
      <c r="G165" s="342"/>
      <c r="H165" s="343"/>
      <c r="I165" s="343"/>
      <c r="J165" s="305" t="s">
        <v>1417</v>
      </c>
      <c r="K165" s="285"/>
    </row>
    <row r="166" spans="2:11" ht="5.25" customHeight="1">
      <c r="B166" s="311"/>
      <c r="C166" s="308"/>
      <c r="D166" s="308"/>
      <c r="E166" s="308"/>
      <c r="F166" s="308"/>
      <c r="G166" s="309"/>
      <c r="H166" s="308"/>
      <c r="I166" s="308"/>
      <c r="J166" s="308"/>
      <c r="K166" s="332"/>
    </row>
    <row r="167" spans="2:11" ht="15" customHeight="1">
      <c r="B167" s="311"/>
      <c r="C167" s="291" t="s">
        <v>1421</v>
      </c>
      <c r="D167" s="291"/>
      <c r="E167" s="291"/>
      <c r="F167" s="310" t="s">
        <v>1418</v>
      </c>
      <c r="G167" s="291"/>
      <c r="H167" s="291" t="s">
        <v>1457</v>
      </c>
      <c r="I167" s="291" t="s">
        <v>1420</v>
      </c>
      <c r="J167" s="291">
        <v>120</v>
      </c>
      <c r="K167" s="332"/>
    </row>
    <row r="168" spans="2:11" ht="15" customHeight="1">
      <c r="B168" s="311"/>
      <c r="C168" s="291" t="s">
        <v>1466</v>
      </c>
      <c r="D168" s="291"/>
      <c r="E168" s="291"/>
      <c r="F168" s="310" t="s">
        <v>1418</v>
      </c>
      <c r="G168" s="291"/>
      <c r="H168" s="291" t="s">
        <v>1467</v>
      </c>
      <c r="I168" s="291" t="s">
        <v>1420</v>
      </c>
      <c r="J168" s="291" t="s">
        <v>1468</v>
      </c>
      <c r="K168" s="332"/>
    </row>
    <row r="169" spans="2:11" ht="15" customHeight="1">
      <c r="B169" s="311"/>
      <c r="C169" s="291" t="s">
        <v>1367</v>
      </c>
      <c r="D169" s="291"/>
      <c r="E169" s="291"/>
      <c r="F169" s="310" t="s">
        <v>1418</v>
      </c>
      <c r="G169" s="291"/>
      <c r="H169" s="291" t="s">
        <v>1484</v>
      </c>
      <c r="I169" s="291" t="s">
        <v>1420</v>
      </c>
      <c r="J169" s="291" t="s">
        <v>1468</v>
      </c>
      <c r="K169" s="332"/>
    </row>
    <row r="170" spans="2:11" ht="15" customHeight="1">
      <c r="B170" s="311"/>
      <c r="C170" s="291" t="s">
        <v>1423</v>
      </c>
      <c r="D170" s="291"/>
      <c r="E170" s="291"/>
      <c r="F170" s="310" t="s">
        <v>1424</v>
      </c>
      <c r="G170" s="291"/>
      <c r="H170" s="291" t="s">
        <v>1484</v>
      </c>
      <c r="I170" s="291" t="s">
        <v>1420</v>
      </c>
      <c r="J170" s="291">
        <v>50</v>
      </c>
      <c r="K170" s="332"/>
    </row>
    <row r="171" spans="2:11" ht="15" customHeight="1">
      <c r="B171" s="311"/>
      <c r="C171" s="291" t="s">
        <v>1426</v>
      </c>
      <c r="D171" s="291"/>
      <c r="E171" s="291"/>
      <c r="F171" s="310" t="s">
        <v>1418</v>
      </c>
      <c r="G171" s="291"/>
      <c r="H171" s="291" t="s">
        <v>1484</v>
      </c>
      <c r="I171" s="291" t="s">
        <v>1428</v>
      </c>
      <c r="J171" s="291"/>
      <c r="K171" s="332"/>
    </row>
    <row r="172" spans="2:11" ht="15" customHeight="1">
      <c r="B172" s="311"/>
      <c r="C172" s="291" t="s">
        <v>1437</v>
      </c>
      <c r="D172" s="291"/>
      <c r="E172" s="291"/>
      <c r="F172" s="310" t="s">
        <v>1424</v>
      </c>
      <c r="G172" s="291"/>
      <c r="H172" s="291" t="s">
        <v>1484</v>
      </c>
      <c r="I172" s="291" t="s">
        <v>1420</v>
      </c>
      <c r="J172" s="291">
        <v>50</v>
      </c>
      <c r="K172" s="332"/>
    </row>
    <row r="173" spans="2:11" ht="15" customHeight="1">
      <c r="B173" s="311"/>
      <c r="C173" s="291" t="s">
        <v>1445</v>
      </c>
      <c r="D173" s="291"/>
      <c r="E173" s="291"/>
      <c r="F173" s="310" t="s">
        <v>1424</v>
      </c>
      <c r="G173" s="291"/>
      <c r="H173" s="291" t="s">
        <v>1484</v>
      </c>
      <c r="I173" s="291" t="s">
        <v>1420</v>
      </c>
      <c r="J173" s="291">
        <v>50</v>
      </c>
      <c r="K173" s="332"/>
    </row>
    <row r="174" spans="2:11" ht="15" customHeight="1">
      <c r="B174" s="311"/>
      <c r="C174" s="291" t="s">
        <v>1443</v>
      </c>
      <c r="D174" s="291"/>
      <c r="E174" s="291"/>
      <c r="F174" s="310" t="s">
        <v>1424</v>
      </c>
      <c r="G174" s="291"/>
      <c r="H174" s="291" t="s">
        <v>1484</v>
      </c>
      <c r="I174" s="291" t="s">
        <v>1420</v>
      </c>
      <c r="J174" s="291">
        <v>50</v>
      </c>
      <c r="K174" s="332"/>
    </row>
    <row r="175" spans="2:11" ht="15" customHeight="1">
      <c r="B175" s="311"/>
      <c r="C175" s="291" t="s">
        <v>124</v>
      </c>
      <c r="D175" s="291"/>
      <c r="E175" s="291"/>
      <c r="F175" s="310" t="s">
        <v>1418</v>
      </c>
      <c r="G175" s="291"/>
      <c r="H175" s="291" t="s">
        <v>1485</v>
      </c>
      <c r="I175" s="291" t="s">
        <v>1486</v>
      </c>
      <c r="J175" s="291"/>
      <c r="K175" s="332"/>
    </row>
    <row r="176" spans="2:11" ht="15" customHeight="1">
      <c r="B176" s="311"/>
      <c r="C176" s="291" t="s">
        <v>59</v>
      </c>
      <c r="D176" s="291"/>
      <c r="E176" s="291"/>
      <c r="F176" s="310" t="s">
        <v>1418</v>
      </c>
      <c r="G176" s="291"/>
      <c r="H176" s="291" t="s">
        <v>1487</v>
      </c>
      <c r="I176" s="291" t="s">
        <v>1488</v>
      </c>
      <c r="J176" s="291">
        <v>1</v>
      </c>
      <c r="K176" s="332"/>
    </row>
    <row r="177" spans="2:11" ht="15" customHeight="1">
      <c r="B177" s="311"/>
      <c r="C177" s="291" t="s">
        <v>55</v>
      </c>
      <c r="D177" s="291"/>
      <c r="E177" s="291"/>
      <c r="F177" s="310" t="s">
        <v>1418</v>
      </c>
      <c r="G177" s="291"/>
      <c r="H177" s="291" t="s">
        <v>1489</v>
      </c>
      <c r="I177" s="291" t="s">
        <v>1420</v>
      </c>
      <c r="J177" s="291">
        <v>20</v>
      </c>
      <c r="K177" s="332"/>
    </row>
    <row r="178" spans="2:11" ht="15" customHeight="1">
      <c r="B178" s="311"/>
      <c r="C178" s="291" t="s">
        <v>125</v>
      </c>
      <c r="D178" s="291"/>
      <c r="E178" s="291"/>
      <c r="F178" s="310" t="s">
        <v>1418</v>
      </c>
      <c r="G178" s="291"/>
      <c r="H178" s="291" t="s">
        <v>1490</v>
      </c>
      <c r="I178" s="291" t="s">
        <v>1420</v>
      </c>
      <c r="J178" s="291">
        <v>255</v>
      </c>
      <c r="K178" s="332"/>
    </row>
    <row r="179" spans="2:11" ht="15" customHeight="1">
      <c r="B179" s="311"/>
      <c r="C179" s="291" t="s">
        <v>126</v>
      </c>
      <c r="D179" s="291"/>
      <c r="E179" s="291"/>
      <c r="F179" s="310" t="s">
        <v>1418</v>
      </c>
      <c r="G179" s="291"/>
      <c r="H179" s="291" t="s">
        <v>1383</v>
      </c>
      <c r="I179" s="291" t="s">
        <v>1420</v>
      </c>
      <c r="J179" s="291">
        <v>10</v>
      </c>
      <c r="K179" s="332"/>
    </row>
    <row r="180" spans="2:11" ht="15" customHeight="1">
      <c r="B180" s="311"/>
      <c r="C180" s="291" t="s">
        <v>127</v>
      </c>
      <c r="D180" s="291"/>
      <c r="E180" s="291"/>
      <c r="F180" s="310" t="s">
        <v>1418</v>
      </c>
      <c r="G180" s="291"/>
      <c r="H180" s="291" t="s">
        <v>1491</v>
      </c>
      <c r="I180" s="291" t="s">
        <v>1452</v>
      </c>
      <c r="J180" s="291"/>
      <c r="K180" s="332"/>
    </row>
    <row r="181" spans="2:11" ht="15" customHeight="1">
      <c r="B181" s="311"/>
      <c r="C181" s="291" t="s">
        <v>1492</v>
      </c>
      <c r="D181" s="291"/>
      <c r="E181" s="291"/>
      <c r="F181" s="310" t="s">
        <v>1418</v>
      </c>
      <c r="G181" s="291"/>
      <c r="H181" s="291" t="s">
        <v>1493</v>
      </c>
      <c r="I181" s="291" t="s">
        <v>1452</v>
      </c>
      <c r="J181" s="291"/>
      <c r="K181" s="332"/>
    </row>
    <row r="182" spans="2:11" ht="15" customHeight="1">
      <c r="B182" s="311"/>
      <c r="C182" s="291" t="s">
        <v>1481</v>
      </c>
      <c r="D182" s="291"/>
      <c r="E182" s="291"/>
      <c r="F182" s="310" t="s">
        <v>1418</v>
      </c>
      <c r="G182" s="291"/>
      <c r="H182" s="291" t="s">
        <v>1494</v>
      </c>
      <c r="I182" s="291" t="s">
        <v>1452</v>
      </c>
      <c r="J182" s="291"/>
      <c r="K182" s="332"/>
    </row>
    <row r="183" spans="2:11" ht="15" customHeight="1">
      <c r="B183" s="311"/>
      <c r="C183" s="291" t="s">
        <v>129</v>
      </c>
      <c r="D183" s="291"/>
      <c r="E183" s="291"/>
      <c r="F183" s="310" t="s">
        <v>1424</v>
      </c>
      <c r="G183" s="291"/>
      <c r="H183" s="291" t="s">
        <v>1495</v>
      </c>
      <c r="I183" s="291" t="s">
        <v>1420</v>
      </c>
      <c r="J183" s="291">
        <v>50</v>
      </c>
      <c r="K183" s="332"/>
    </row>
    <row r="184" spans="2:11" ht="15" customHeight="1">
      <c r="B184" s="311"/>
      <c r="C184" s="291" t="s">
        <v>1496</v>
      </c>
      <c r="D184" s="291"/>
      <c r="E184" s="291"/>
      <c r="F184" s="310" t="s">
        <v>1424</v>
      </c>
      <c r="G184" s="291"/>
      <c r="H184" s="291" t="s">
        <v>1497</v>
      </c>
      <c r="I184" s="291" t="s">
        <v>1498</v>
      </c>
      <c r="J184" s="291"/>
      <c r="K184" s="332"/>
    </row>
    <row r="185" spans="2:11" ht="15" customHeight="1">
      <c r="B185" s="311"/>
      <c r="C185" s="291" t="s">
        <v>1499</v>
      </c>
      <c r="D185" s="291"/>
      <c r="E185" s="291"/>
      <c r="F185" s="310" t="s">
        <v>1424</v>
      </c>
      <c r="G185" s="291"/>
      <c r="H185" s="291" t="s">
        <v>1500</v>
      </c>
      <c r="I185" s="291" t="s">
        <v>1498</v>
      </c>
      <c r="J185" s="291"/>
      <c r="K185" s="332"/>
    </row>
    <row r="186" spans="2:11" ht="15" customHeight="1">
      <c r="B186" s="311"/>
      <c r="C186" s="291" t="s">
        <v>1501</v>
      </c>
      <c r="D186" s="291"/>
      <c r="E186" s="291"/>
      <c r="F186" s="310" t="s">
        <v>1424</v>
      </c>
      <c r="G186" s="291"/>
      <c r="H186" s="291" t="s">
        <v>1502</v>
      </c>
      <c r="I186" s="291" t="s">
        <v>1498</v>
      </c>
      <c r="J186" s="291"/>
      <c r="K186" s="332"/>
    </row>
    <row r="187" spans="2:11" ht="15" customHeight="1">
      <c r="B187" s="311"/>
      <c r="C187" s="344" t="s">
        <v>1503</v>
      </c>
      <c r="D187" s="291"/>
      <c r="E187" s="291"/>
      <c r="F187" s="310" t="s">
        <v>1424</v>
      </c>
      <c r="G187" s="291"/>
      <c r="H187" s="291" t="s">
        <v>1504</v>
      </c>
      <c r="I187" s="291" t="s">
        <v>1505</v>
      </c>
      <c r="J187" s="345" t="s">
        <v>1506</v>
      </c>
      <c r="K187" s="332"/>
    </row>
    <row r="188" spans="2:11" ht="15" customHeight="1">
      <c r="B188" s="311"/>
      <c r="C188" s="296" t="s">
        <v>44</v>
      </c>
      <c r="D188" s="291"/>
      <c r="E188" s="291"/>
      <c r="F188" s="310" t="s">
        <v>1418</v>
      </c>
      <c r="G188" s="291"/>
      <c r="H188" s="287" t="s">
        <v>1507</v>
      </c>
      <c r="I188" s="291" t="s">
        <v>1508</v>
      </c>
      <c r="J188" s="291"/>
      <c r="K188" s="332"/>
    </row>
    <row r="189" spans="2:11" ht="15" customHeight="1">
      <c r="B189" s="311"/>
      <c r="C189" s="296" t="s">
        <v>1509</v>
      </c>
      <c r="D189" s="291"/>
      <c r="E189" s="291"/>
      <c r="F189" s="310" t="s">
        <v>1418</v>
      </c>
      <c r="G189" s="291"/>
      <c r="H189" s="291" t="s">
        <v>1510</v>
      </c>
      <c r="I189" s="291" t="s">
        <v>1452</v>
      </c>
      <c r="J189" s="291"/>
      <c r="K189" s="332"/>
    </row>
    <row r="190" spans="2:11" ht="15" customHeight="1">
      <c r="B190" s="311"/>
      <c r="C190" s="296" t="s">
        <v>1511</v>
      </c>
      <c r="D190" s="291"/>
      <c r="E190" s="291"/>
      <c r="F190" s="310" t="s">
        <v>1418</v>
      </c>
      <c r="G190" s="291"/>
      <c r="H190" s="291" t="s">
        <v>1512</v>
      </c>
      <c r="I190" s="291" t="s">
        <v>1452</v>
      </c>
      <c r="J190" s="291"/>
      <c r="K190" s="332"/>
    </row>
    <row r="191" spans="2:11" ht="15" customHeight="1">
      <c r="B191" s="311"/>
      <c r="C191" s="296" t="s">
        <v>1513</v>
      </c>
      <c r="D191" s="291"/>
      <c r="E191" s="291"/>
      <c r="F191" s="310" t="s">
        <v>1424</v>
      </c>
      <c r="G191" s="291"/>
      <c r="H191" s="291" t="s">
        <v>1514</v>
      </c>
      <c r="I191" s="291" t="s">
        <v>1452</v>
      </c>
      <c r="J191" s="291"/>
      <c r="K191" s="332"/>
    </row>
    <row r="192" spans="2:11" ht="15" customHeight="1">
      <c r="B192" s="338"/>
      <c r="C192" s="346"/>
      <c r="D192" s="320"/>
      <c r="E192" s="320"/>
      <c r="F192" s="320"/>
      <c r="G192" s="320"/>
      <c r="H192" s="320"/>
      <c r="I192" s="320"/>
      <c r="J192" s="320"/>
      <c r="K192" s="339"/>
    </row>
    <row r="193" spans="2:11" ht="18.75" customHeight="1">
      <c r="B193" s="287"/>
      <c r="C193" s="291"/>
      <c r="D193" s="291"/>
      <c r="E193" s="291"/>
      <c r="F193" s="310"/>
      <c r="G193" s="291"/>
      <c r="H193" s="291"/>
      <c r="I193" s="291"/>
      <c r="J193" s="291"/>
      <c r="K193" s="287"/>
    </row>
    <row r="194" spans="2:11" ht="18.75" customHeight="1">
      <c r="B194" s="287"/>
      <c r="C194" s="291"/>
      <c r="D194" s="291"/>
      <c r="E194" s="291"/>
      <c r="F194" s="310"/>
      <c r="G194" s="291"/>
      <c r="H194" s="291"/>
      <c r="I194" s="291"/>
      <c r="J194" s="291"/>
      <c r="K194" s="287"/>
    </row>
    <row r="195" spans="2:11" ht="18.75" customHeight="1">
      <c r="B195" s="297"/>
      <c r="C195" s="297"/>
      <c r="D195" s="297"/>
      <c r="E195" s="297"/>
      <c r="F195" s="297"/>
      <c r="G195" s="297"/>
      <c r="H195" s="297"/>
      <c r="I195" s="297"/>
      <c r="J195" s="297"/>
      <c r="K195" s="297"/>
    </row>
    <row r="196" spans="2:11">
      <c r="B196" s="279"/>
      <c r="C196" s="280"/>
      <c r="D196" s="280"/>
      <c r="E196" s="280"/>
      <c r="F196" s="280"/>
      <c r="G196" s="280"/>
      <c r="H196" s="280"/>
      <c r="I196" s="280"/>
      <c r="J196" s="280"/>
      <c r="K196" s="281"/>
    </row>
    <row r="197" spans="2:11" ht="21">
      <c r="B197" s="282"/>
      <c r="C197" s="405" t="s">
        <v>1515</v>
      </c>
      <c r="D197" s="405"/>
      <c r="E197" s="405"/>
      <c r="F197" s="405"/>
      <c r="G197" s="405"/>
      <c r="H197" s="405"/>
      <c r="I197" s="405"/>
      <c r="J197" s="405"/>
      <c r="K197" s="283"/>
    </row>
    <row r="198" spans="2:11" ht="25.5" customHeight="1">
      <c r="B198" s="282"/>
      <c r="C198" s="347" t="s">
        <v>1516</v>
      </c>
      <c r="D198" s="347"/>
      <c r="E198" s="347"/>
      <c r="F198" s="347" t="s">
        <v>1517</v>
      </c>
      <c r="G198" s="348"/>
      <c r="H198" s="404" t="s">
        <v>1518</v>
      </c>
      <c r="I198" s="404"/>
      <c r="J198" s="404"/>
      <c r="K198" s="283"/>
    </row>
    <row r="199" spans="2:11" ht="5.25" customHeight="1">
      <c r="B199" s="311"/>
      <c r="C199" s="308"/>
      <c r="D199" s="308"/>
      <c r="E199" s="308"/>
      <c r="F199" s="308"/>
      <c r="G199" s="291"/>
      <c r="H199" s="308"/>
      <c r="I199" s="308"/>
      <c r="J199" s="308"/>
      <c r="K199" s="332"/>
    </row>
    <row r="200" spans="2:11" ht="15" customHeight="1">
      <c r="B200" s="311"/>
      <c r="C200" s="291" t="s">
        <v>1508</v>
      </c>
      <c r="D200" s="291"/>
      <c r="E200" s="291"/>
      <c r="F200" s="310" t="s">
        <v>45</v>
      </c>
      <c r="G200" s="291"/>
      <c r="H200" s="402" t="s">
        <v>1519</v>
      </c>
      <c r="I200" s="402"/>
      <c r="J200" s="402"/>
      <c r="K200" s="332"/>
    </row>
    <row r="201" spans="2:11" ht="15" customHeight="1">
      <c r="B201" s="311"/>
      <c r="C201" s="317"/>
      <c r="D201" s="291"/>
      <c r="E201" s="291"/>
      <c r="F201" s="310" t="s">
        <v>46</v>
      </c>
      <c r="G201" s="291"/>
      <c r="H201" s="402" t="s">
        <v>1520</v>
      </c>
      <c r="I201" s="402"/>
      <c r="J201" s="402"/>
      <c r="K201" s="332"/>
    </row>
    <row r="202" spans="2:11" ht="15" customHeight="1">
      <c r="B202" s="311"/>
      <c r="C202" s="317"/>
      <c r="D202" s="291"/>
      <c r="E202" s="291"/>
      <c r="F202" s="310" t="s">
        <v>49</v>
      </c>
      <c r="G202" s="291"/>
      <c r="H202" s="402" t="s">
        <v>1521</v>
      </c>
      <c r="I202" s="402"/>
      <c r="J202" s="402"/>
      <c r="K202" s="332"/>
    </row>
    <row r="203" spans="2:11" ht="15" customHeight="1">
      <c r="B203" s="311"/>
      <c r="C203" s="291"/>
      <c r="D203" s="291"/>
      <c r="E203" s="291"/>
      <c r="F203" s="310" t="s">
        <v>47</v>
      </c>
      <c r="G203" s="291"/>
      <c r="H203" s="402" t="s">
        <v>1522</v>
      </c>
      <c r="I203" s="402"/>
      <c r="J203" s="402"/>
      <c r="K203" s="332"/>
    </row>
    <row r="204" spans="2:11" ht="15" customHeight="1">
      <c r="B204" s="311"/>
      <c r="C204" s="291"/>
      <c r="D204" s="291"/>
      <c r="E204" s="291"/>
      <c r="F204" s="310" t="s">
        <v>48</v>
      </c>
      <c r="G204" s="291"/>
      <c r="H204" s="402" t="s">
        <v>1523</v>
      </c>
      <c r="I204" s="402"/>
      <c r="J204" s="402"/>
      <c r="K204" s="332"/>
    </row>
    <row r="205" spans="2:11" ht="15" customHeight="1">
      <c r="B205" s="311"/>
      <c r="C205" s="291"/>
      <c r="D205" s="291"/>
      <c r="E205" s="291"/>
      <c r="F205" s="310"/>
      <c r="G205" s="291"/>
      <c r="H205" s="291"/>
      <c r="I205" s="291"/>
      <c r="J205" s="291"/>
      <c r="K205" s="332"/>
    </row>
    <row r="206" spans="2:11" ht="15" customHeight="1">
      <c r="B206" s="311"/>
      <c r="C206" s="291" t="s">
        <v>1464</v>
      </c>
      <c r="D206" s="291"/>
      <c r="E206" s="291"/>
      <c r="F206" s="310" t="s">
        <v>81</v>
      </c>
      <c r="G206" s="291"/>
      <c r="H206" s="402" t="s">
        <v>1524</v>
      </c>
      <c r="I206" s="402"/>
      <c r="J206" s="402"/>
      <c r="K206" s="332"/>
    </row>
    <row r="207" spans="2:11" ht="15" customHeight="1">
      <c r="B207" s="311"/>
      <c r="C207" s="317"/>
      <c r="D207" s="291"/>
      <c r="E207" s="291"/>
      <c r="F207" s="310" t="s">
        <v>1361</v>
      </c>
      <c r="G207" s="291"/>
      <c r="H207" s="402" t="s">
        <v>1362</v>
      </c>
      <c r="I207" s="402"/>
      <c r="J207" s="402"/>
      <c r="K207" s="332"/>
    </row>
    <row r="208" spans="2:11" ht="15" customHeight="1">
      <c r="B208" s="311"/>
      <c r="C208" s="291"/>
      <c r="D208" s="291"/>
      <c r="E208" s="291"/>
      <c r="F208" s="310" t="s">
        <v>1359</v>
      </c>
      <c r="G208" s="291"/>
      <c r="H208" s="402" t="s">
        <v>1525</v>
      </c>
      <c r="I208" s="402"/>
      <c r="J208" s="402"/>
      <c r="K208" s="332"/>
    </row>
    <row r="209" spans="2:11" ht="15" customHeight="1">
      <c r="B209" s="349"/>
      <c r="C209" s="317"/>
      <c r="D209" s="317"/>
      <c r="E209" s="317"/>
      <c r="F209" s="310" t="s">
        <v>1363</v>
      </c>
      <c r="G209" s="296"/>
      <c r="H209" s="403" t="s">
        <v>1364</v>
      </c>
      <c r="I209" s="403"/>
      <c r="J209" s="403"/>
      <c r="K209" s="350"/>
    </row>
    <row r="210" spans="2:11" ht="15" customHeight="1">
      <c r="B210" s="349"/>
      <c r="C210" s="317"/>
      <c r="D210" s="317"/>
      <c r="E210" s="317"/>
      <c r="F210" s="310" t="s">
        <v>1365</v>
      </c>
      <c r="G210" s="296"/>
      <c r="H210" s="403" t="s">
        <v>1526</v>
      </c>
      <c r="I210" s="403"/>
      <c r="J210" s="403"/>
      <c r="K210" s="350"/>
    </row>
    <row r="211" spans="2:11" ht="15" customHeight="1">
      <c r="B211" s="349"/>
      <c r="C211" s="317"/>
      <c r="D211" s="317"/>
      <c r="E211" s="317"/>
      <c r="F211" s="351"/>
      <c r="G211" s="296"/>
      <c r="H211" s="352"/>
      <c r="I211" s="352"/>
      <c r="J211" s="352"/>
      <c r="K211" s="350"/>
    </row>
    <row r="212" spans="2:11" ht="15" customHeight="1">
      <c r="B212" s="349"/>
      <c r="C212" s="291" t="s">
        <v>1488</v>
      </c>
      <c r="D212" s="317"/>
      <c r="E212" s="317"/>
      <c r="F212" s="310">
        <v>1</v>
      </c>
      <c r="G212" s="296"/>
      <c r="H212" s="403" t="s">
        <v>1527</v>
      </c>
      <c r="I212" s="403"/>
      <c r="J212" s="403"/>
      <c r="K212" s="350"/>
    </row>
    <row r="213" spans="2:11" ht="15" customHeight="1">
      <c r="B213" s="349"/>
      <c r="C213" s="317"/>
      <c r="D213" s="317"/>
      <c r="E213" s="317"/>
      <c r="F213" s="310">
        <v>2</v>
      </c>
      <c r="G213" s="296"/>
      <c r="H213" s="403" t="s">
        <v>1528</v>
      </c>
      <c r="I213" s="403"/>
      <c r="J213" s="403"/>
      <c r="K213" s="350"/>
    </row>
    <row r="214" spans="2:11" ht="15" customHeight="1">
      <c r="B214" s="349"/>
      <c r="C214" s="317"/>
      <c r="D214" s="317"/>
      <c r="E214" s="317"/>
      <c r="F214" s="310">
        <v>3</v>
      </c>
      <c r="G214" s="296"/>
      <c r="H214" s="403" t="s">
        <v>1529</v>
      </c>
      <c r="I214" s="403"/>
      <c r="J214" s="403"/>
      <c r="K214" s="350"/>
    </row>
    <row r="215" spans="2:11" ht="15" customHeight="1">
      <c r="B215" s="349"/>
      <c r="C215" s="317"/>
      <c r="D215" s="317"/>
      <c r="E215" s="317"/>
      <c r="F215" s="310">
        <v>4</v>
      </c>
      <c r="G215" s="296"/>
      <c r="H215" s="403" t="s">
        <v>1530</v>
      </c>
      <c r="I215" s="403"/>
      <c r="J215" s="403"/>
      <c r="K215" s="350"/>
    </row>
    <row r="216" spans="2:11" ht="12.75" customHeight="1">
      <c r="B216" s="353"/>
      <c r="C216" s="354"/>
      <c r="D216" s="354"/>
      <c r="E216" s="354"/>
      <c r="F216" s="354"/>
      <c r="G216" s="354"/>
      <c r="H216" s="354"/>
      <c r="I216" s="354"/>
      <c r="J216" s="354"/>
      <c r="K216" s="35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SO-01 - Stavební část</vt:lpstr>
      <vt:lpstr>SO-02 - Bleskosvod</vt:lpstr>
      <vt:lpstr>Pokyny pro vyplnění</vt:lpstr>
      <vt:lpstr>'Rekapitulace stavby'!Názvy_tisku</vt:lpstr>
      <vt:lpstr>'SO-01 - Stavební část'!Názvy_tisku</vt:lpstr>
      <vt:lpstr>'SO-02 - Bleskosvod'!Názvy_tisku</vt:lpstr>
      <vt:lpstr>'Pokyny pro vyplnění'!Oblast_tisku</vt:lpstr>
      <vt:lpstr>'Rekapitulace stavby'!Oblast_tisku</vt:lpstr>
      <vt:lpstr>'SO-01 - Stavební část'!Oblast_tisku</vt:lpstr>
      <vt:lpstr>'SO-02 - Bleskosvod'!Oblast_tisku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PAULIK-NTB\Eduard Paulík</dc:creator>
  <cp:lastModifiedBy>Eduard Paulík</cp:lastModifiedBy>
  <dcterms:created xsi:type="dcterms:W3CDTF">2017-06-27T08:36:00Z</dcterms:created>
  <dcterms:modified xsi:type="dcterms:W3CDTF">2017-06-27T08:36:07Z</dcterms:modified>
</cp:coreProperties>
</file>