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elisk\Desktop\Prace\00_Zasrané haly, kterych se nikdy nezbavim\"/>
    </mc:Choice>
  </mc:AlternateContent>
  <xr:revisionPtr revIDLastSave="0" documentId="8_{1F2A7DB2-DDE5-45B9-AEAA-BEEECAEAF54C}" xr6:coauthVersionLast="47" xr6:coauthVersionMax="47" xr10:uidLastSave="{00000000-0000-0000-0000-000000000000}"/>
  <bookViews>
    <workbookView xWindow="28680" yWindow="-120" windowWidth="29040" windowHeight="15720" xr2:uid="{00000000-000D-0000-FFFF-FFFF00000000}"/>
  </bookViews>
  <sheets>
    <sheet name="Pokyny pro vyplnění" sheetId="11" r:id="rId1"/>
    <sheet name="Stavba" sheetId="1" r:id="rId2"/>
    <sheet name="VzorPolozky" sheetId="10" state="hidden" r:id="rId3"/>
    <sheet name="SO01 01 Pol" sheetId="12" r:id="rId4"/>
    <sheet name="SO02 01 Pol" sheetId="13" r:id="rId5"/>
    <sheet name="SO02 02 Pol" sheetId="14" r:id="rId6"/>
    <sheet name="SO03 01 Naklady"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01 Pol'!$1:$7</definedName>
    <definedName name="_xlnm.Print_Titles" localSheetId="4">'SO02 01 Pol'!$1:$7</definedName>
    <definedName name="_xlnm.Print_Titles" localSheetId="5">'SO02 02 Pol'!$1:$7</definedName>
    <definedName name="_xlnm.Print_Titles" localSheetId="6">'SO03 01 Naklady'!$1:$7</definedName>
    <definedName name="oadresa">Stavba!$D$6</definedName>
    <definedName name="Objednatel" localSheetId="1">Stavba!$D$5</definedName>
    <definedName name="Objekt" localSheetId="1">Stavba!$B$38</definedName>
    <definedName name="_xlnm.Print_Area" localSheetId="3">'SO01 01 Pol'!$A$1:$Y$127</definedName>
    <definedName name="_xlnm.Print_Area" localSheetId="4">'SO02 01 Pol'!$A$1:$Y$277</definedName>
    <definedName name="_xlnm.Print_Area" localSheetId="5">'SO02 02 Pol'!$A$1:$Y$120</definedName>
    <definedName name="_xlnm.Print_Area" localSheetId="6">'SO03 01 Naklady'!$A$1:$Y$44</definedName>
    <definedName name="_xlnm.Print_Area" localSheetId="1">Stavba!$A$1:$J$156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5" i="1" l="1"/>
  <c r="I154" i="1"/>
  <c r="I153" i="1"/>
  <c r="I152" i="1"/>
  <c r="I151" i="1"/>
  <c r="I150" i="1"/>
  <c r="I149" i="1"/>
  <c r="I148" i="1"/>
  <c r="I147" i="1"/>
  <c r="I17" i="1" s="1"/>
  <c r="I146" i="1"/>
  <c r="I145" i="1"/>
  <c r="I144" i="1"/>
  <c r="I143" i="1"/>
  <c r="I142" i="1"/>
  <c r="I141" i="1"/>
  <c r="I140" i="1"/>
  <c r="I139" i="1"/>
  <c r="I138" i="1"/>
  <c r="I137" i="1"/>
  <c r="I136" i="1"/>
  <c r="I135" i="1"/>
  <c r="I134" i="1"/>
  <c r="I133" i="1"/>
  <c r="G46" i="1"/>
  <c r="F46" i="1"/>
  <c r="G45" i="1"/>
  <c r="F45" i="1"/>
  <c r="G44" i="1"/>
  <c r="F44" i="1"/>
  <c r="G43" i="1"/>
  <c r="F43" i="1"/>
  <c r="G42" i="1"/>
  <c r="F42" i="1"/>
  <c r="G41" i="1"/>
  <c r="F41" i="1"/>
  <c r="G40" i="1"/>
  <c r="F40" i="1"/>
  <c r="G39" i="1"/>
  <c r="F39" i="1"/>
  <c r="G34" i="15"/>
  <c r="BA32" i="15"/>
  <c r="BA25" i="15"/>
  <c r="BA24" i="15"/>
  <c r="BA22" i="15"/>
  <c r="BA20" i="15"/>
  <c r="BA18" i="15"/>
  <c r="BA15" i="15"/>
  <c r="BA12" i="15"/>
  <c r="K8" i="15"/>
  <c r="V8" i="15"/>
  <c r="G9" i="15"/>
  <c r="I9" i="15"/>
  <c r="K9" i="15"/>
  <c r="M9" i="15"/>
  <c r="O9" i="15"/>
  <c r="Q9" i="15"/>
  <c r="V9" i="15"/>
  <c r="G10" i="15"/>
  <c r="G8" i="15" s="1"/>
  <c r="I10" i="15"/>
  <c r="K10" i="15"/>
  <c r="O10" i="15"/>
  <c r="O8" i="15" s="1"/>
  <c r="Q10" i="15"/>
  <c r="V10" i="15"/>
  <c r="G14" i="15"/>
  <c r="M14" i="15" s="1"/>
  <c r="I14" i="15"/>
  <c r="I8" i="15" s="1"/>
  <c r="K14" i="15"/>
  <c r="O14" i="15"/>
  <c r="Q14" i="15"/>
  <c r="Q8" i="15" s="1"/>
  <c r="V14" i="15"/>
  <c r="G17" i="15"/>
  <c r="I17" i="15"/>
  <c r="K17" i="15"/>
  <c r="M17" i="15"/>
  <c r="O17" i="15"/>
  <c r="Q17" i="15"/>
  <c r="V17" i="15"/>
  <c r="G19" i="15"/>
  <c r="M19" i="15" s="1"/>
  <c r="I19" i="15"/>
  <c r="K19" i="15"/>
  <c r="O19" i="15"/>
  <c r="O16" i="15" s="1"/>
  <c r="Q19" i="15"/>
  <c r="V19" i="15"/>
  <c r="G21" i="15"/>
  <c r="M21" i="15" s="1"/>
  <c r="I21" i="15"/>
  <c r="I16" i="15" s="1"/>
  <c r="K21" i="15"/>
  <c r="O21" i="15"/>
  <c r="Q21" i="15"/>
  <c r="Q16" i="15" s="1"/>
  <c r="V21" i="15"/>
  <c r="G23" i="15"/>
  <c r="M23" i="15" s="1"/>
  <c r="I23" i="15"/>
  <c r="K23" i="15"/>
  <c r="K16" i="15" s="1"/>
  <c r="O23" i="15"/>
  <c r="Q23" i="15"/>
  <c r="V23" i="15"/>
  <c r="V16" i="15" s="1"/>
  <c r="G27" i="15"/>
  <c r="I27" i="15"/>
  <c r="K27" i="15"/>
  <c r="M27" i="15"/>
  <c r="O27" i="15"/>
  <c r="Q27" i="15"/>
  <c r="V27" i="15"/>
  <c r="G28" i="15"/>
  <c r="M28" i="15" s="1"/>
  <c r="I28" i="15"/>
  <c r="K28" i="15"/>
  <c r="O28" i="15"/>
  <c r="Q28" i="15"/>
  <c r="V28" i="15"/>
  <c r="G29" i="15"/>
  <c r="M29" i="15" s="1"/>
  <c r="I29" i="15"/>
  <c r="K29" i="15"/>
  <c r="O29" i="15"/>
  <c r="Q29" i="15"/>
  <c r="V29" i="15"/>
  <c r="G30" i="15"/>
  <c r="M30" i="15" s="1"/>
  <c r="I30" i="15"/>
  <c r="K30" i="15"/>
  <c r="O30" i="15"/>
  <c r="Q30" i="15"/>
  <c r="V30" i="15"/>
  <c r="G31" i="15"/>
  <c r="I31" i="15"/>
  <c r="K31" i="15"/>
  <c r="M31" i="15"/>
  <c r="O31" i="15"/>
  <c r="Q31" i="15"/>
  <c r="V31" i="15"/>
  <c r="AE34" i="15"/>
  <c r="G105" i="14"/>
  <c r="G9" i="14"/>
  <c r="I9" i="14"/>
  <c r="I8" i="14" s="1"/>
  <c r="K9" i="14"/>
  <c r="K8" i="14" s="1"/>
  <c r="M9" i="14"/>
  <c r="O9" i="14"/>
  <c r="Q9" i="14"/>
  <c r="Q8" i="14" s="1"/>
  <c r="V9" i="14"/>
  <c r="V8" i="14" s="1"/>
  <c r="G10" i="14"/>
  <c r="I10" i="14"/>
  <c r="K10" i="14"/>
  <c r="M10" i="14"/>
  <c r="O10" i="14"/>
  <c r="O8" i="14" s="1"/>
  <c r="Q10" i="14"/>
  <c r="V10" i="14"/>
  <c r="G11" i="14"/>
  <c r="I11" i="14"/>
  <c r="K11" i="14"/>
  <c r="M11" i="14"/>
  <c r="O11" i="14"/>
  <c r="Q11" i="14"/>
  <c r="V11" i="14"/>
  <c r="G12" i="14"/>
  <c r="M12" i="14" s="1"/>
  <c r="I12" i="14"/>
  <c r="K12" i="14"/>
  <c r="O12" i="14"/>
  <c r="Q12" i="14"/>
  <c r="V12" i="14"/>
  <c r="G13" i="14"/>
  <c r="I13" i="14"/>
  <c r="K13" i="14"/>
  <c r="M13" i="14"/>
  <c r="O13" i="14"/>
  <c r="Q13" i="14"/>
  <c r="V13" i="14"/>
  <c r="G14" i="14"/>
  <c r="M14" i="14" s="1"/>
  <c r="I14" i="14"/>
  <c r="K14" i="14"/>
  <c r="O14" i="14"/>
  <c r="Q14" i="14"/>
  <c r="V14" i="14"/>
  <c r="G15" i="14"/>
  <c r="M15" i="14" s="1"/>
  <c r="I15" i="14"/>
  <c r="K15" i="14"/>
  <c r="O15" i="14"/>
  <c r="Q15" i="14"/>
  <c r="V15" i="14"/>
  <c r="G16" i="14"/>
  <c r="G8" i="14" s="1"/>
  <c r="I16" i="14"/>
  <c r="K16" i="14"/>
  <c r="O16" i="14"/>
  <c r="Q16" i="14"/>
  <c r="V16" i="14"/>
  <c r="G17" i="14"/>
  <c r="I17" i="14"/>
  <c r="K17" i="14"/>
  <c r="M17" i="14"/>
  <c r="O17" i="14"/>
  <c r="Q17" i="14"/>
  <c r="V17" i="14"/>
  <c r="G18" i="14"/>
  <c r="K18" i="14"/>
  <c r="G19" i="14"/>
  <c r="I19" i="14"/>
  <c r="I18" i="14" s="1"/>
  <c r="K19" i="14"/>
  <c r="M19" i="14"/>
  <c r="O19" i="14"/>
  <c r="O18" i="14" s="1"/>
  <c r="Q19" i="14"/>
  <c r="Q18" i="14" s="1"/>
  <c r="V19" i="14"/>
  <c r="G20" i="14"/>
  <c r="M20" i="14" s="1"/>
  <c r="I20" i="14"/>
  <c r="K20" i="14"/>
  <c r="O20" i="14"/>
  <c r="Q20" i="14"/>
  <c r="V20" i="14"/>
  <c r="V18" i="14" s="1"/>
  <c r="G22" i="14"/>
  <c r="G21" i="14" s="1"/>
  <c r="I22" i="14"/>
  <c r="K22" i="14"/>
  <c r="K21" i="14" s="1"/>
  <c r="O22" i="14"/>
  <c r="O21" i="14" s="1"/>
  <c r="Q22" i="14"/>
  <c r="V22" i="14"/>
  <c r="V21" i="14" s="1"/>
  <c r="G23" i="14"/>
  <c r="M23" i="14" s="1"/>
  <c r="I23" i="14"/>
  <c r="I21" i="14" s="1"/>
  <c r="K23" i="14"/>
  <c r="O23" i="14"/>
  <c r="Q23" i="14"/>
  <c r="V23" i="14"/>
  <c r="G24" i="14"/>
  <c r="M24" i="14" s="1"/>
  <c r="I24" i="14"/>
  <c r="K24" i="14"/>
  <c r="O24" i="14"/>
  <c r="Q24" i="14"/>
  <c r="V24" i="14"/>
  <c r="G25" i="14"/>
  <c r="I25" i="14"/>
  <c r="K25" i="14"/>
  <c r="M25" i="14"/>
  <c r="O25" i="14"/>
  <c r="Q25" i="14"/>
  <c r="V25" i="14"/>
  <c r="G26" i="14"/>
  <c r="M26" i="14" s="1"/>
  <c r="I26" i="14"/>
  <c r="K26" i="14"/>
  <c r="O26" i="14"/>
  <c r="Q26" i="14"/>
  <c r="V26" i="14"/>
  <c r="G27" i="14"/>
  <c r="I27" i="14"/>
  <c r="K27" i="14"/>
  <c r="M27" i="14"/>
  <c r="O27" i="14"/>
  <c r="Q27" i="14"/>
  <c r="V27" i="14"/>
  <c r="G28" i="14"/>
  <c r="M28" i="14" s="1"/>
  <c r="I28" i="14"/>
  <c r="K28" i="14"/>
  <c r="O28" i="14"/>
  <c r="Q28" i="14"/>
  <c r="V28" i="14"/>
  <c r="G29" i="14"/>
  <c r="I29" i="14"/>
  <c r="K29" i="14"/>
  <c r="M29" i="14"/>
  <c r="O29" i="14"/>
  <c r="Q29" i="14"/>
  <c r="Q21" i="14" s="1"/>
  <c r="V29" i="14"/>
  <c r="O30" i="14"/>
  <c r="V30" i="14"/>
  <c r="G31" i="14"/>
  <c r="I31" i="14"/>
  <c r="I30" i="14" s="1"/>
  <c r="K31" i="14"/>
  <c r="M31" i="14"/>
  <c r="O31" i="14"/>
  <c r="Q31" i="14"/>
  <c r="Q30" i="14" s="1"/>
  <c r="V31" i="14"/>
  <c r="G32" i="14"/>
  <c r="G30" i="14" s="1"/>
  <c r="I32" i="14"/>
  <c r="K32" i="14"/>
  <c r="K30" i="14" s="1"/>
  <c r="O32" i="14"/>
  <c r="Q32" i="14"/>
  <c r="V32" i="14"/>
  <c r="G34" i="14"/>
  <c r="M34" i="14" s="1"/>
  <c r="I34" i="14"/>
  <c r="K34" i="14"/>
  <c r="K33" i="14" s="1"/>
  <c r="O34" i="14"/>
  <c r="O33" i="14" s="1"/>
  <c r="Q34" i="14"/>
  <c r="V34" i="14"/>
  <c r="V33" i="14" s="1"/>
  <c r="G35" i="14"/>
  <c r="I35" i="14"/>
  <c r="K35" i="14"/>
  <c r="M35" i="14"/>
  <c r="O35" i="14"/>
  <c r="Q35" i="14"/>
  <c r="Q33" i="14" s="1"/>
  <c r="V35" i="14"/>
  <c r="G36" i="14"/>
  <c r="M36" i="14" s="1"/>
  <c r="I36" i="14"/>
  <c r="K36" i="14"/>
  <c r="O36" i="14"/>
  <c r="Q36" i="14"/>
  <c r="V36" i="14"/>
  <c r="G37" i="14"/>
  <c r="I37" i="14"/>
  <c r="K37" i="14"/>
  <c r="M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I33" i="14" s="1"/>
  <c r="K41" i="14"/>
  <c r="M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45" i="14"/>
  <c r="I45" i="14"/>
  <c r="K45" i="14"/>
  <c r="M45" i="14"/>
  <c r="O45" i="14"/>
  <c r="Q45" i="14"/>
  <c r="V45" i="14"/>
  <c r="G46" i="14"/>
  <c r="M46" i="14" s="1"/>
  <c r="I46" i="14"/>
  <c r="K46" i="14"/>
  <c r="O46" i="14"/>
  <c r="Q46" i="14"/>
  <c r="V46" i="14"/>
  <c r="G47" i="14"/>
  <c r="I47" i="14"/>
  <c r="K47" i="14"/>
  <c r="M47" i="14"/>
  <c r="O47" i="14"/>
  <c r="Q47" i="14"/>
  <c r="V47" i="14"/>
  <c r="G48" i="14"/>
  <c r="M48" i="14" s="1"/>
  <c r="I48" i="14"/>
  <c r="K48" i="14"/>
  <c r="O48" i="14"/>
  <c r="Q48" i="14"/>
  <c r="V48" i="14"/>
  <c r="G49" i="14"/>
  <c r="I49" i="14"/>
  <c r="K49" i="14"/>
  <c r="M49" i="14"/>
  <c r="O49" i="14"/>
  <c r="Q49" i="14"/>
  <c r="V49" i="14"/>
  <c r="G50" i="14"/>
  <c r="M50" i="14" s="1"/>
  <c r="I50" i="14"/>
  <c r="K50" i="14"/>
  <c r="O50" i="14"/>
  <c r="Q50" i="14"/>
  <c r="V50" i="14"/>
  <c r="G51" i="14"/>
  <c r="I51" i="14"/>
  <c r="K51" i="14"/>
  <c r="M51" i="14"/>
  <c r="O51" i="14"/>
  <c r="Q51" i="14"/>
  <c r="V51" i="14"/>
  <c r="G52" i="14"/>
  <c r="M52" i="14" s="1"/>
  <c r="I52" i="14"/>
  <c r="K52" i="14"/>
  <c r="O52" i="14"/>
  <c r="Q52" i="14"/>
  <c r="V52" i="14"/>
  <c r="G53" i="14"/>
  <c r="I53" i="14"/>
  <c r="K53" i="14"/>
  <c r="M53" i="14"/>
  <c r="O53" i="14"/>
  <c r="Q53" i="14"/>
  <c r="V53" i="14"/>
  <c r="G54" i="14"/>
  <c r="M54" i="14" s="1"/>
  <c r="I54" i="14"/>
  <c r="K54" i="14"/>
  <c r="O54" i="14"/>
  <c r="Q54" i="14"/>
  <c r="V54" i="14"/>
  <c r="G55" i="14"/>
  <c r="I55" i="14"/>
  <c r="K55" i="14"/>
  <c r="M55" i="14"/>
  <c r="O55" i="14"/>
  <c r="Q55" i="14"/>
  <c r="V55" i="14"/>
  <c r="G56" i="14"/>
  <c r="M56" i="14" s="1"/>
  <c r="I56" i="14"/>
  <c r="K56" i="14"/>
  <c r="O56" i="14"/>
  <c r="Q56" i="14"/>
  <c r="V56" i="14"/>
  <c r="G57" i="14"/>
  <c r="I57" i="14"/>
  <c r="K57" i="14"/>
  <c r="M57" i="14"/>
  <c r="O57" i="14"/>
  <c r="Q57" i="14"/>
  <c r="V57" i="14"/>
  <c r="G58" i="14"/>
  <c r="M58" i="14" s="1"/>
  <c r="I58" i="14"/>
  <c r="K58" i="14"/>
  <c r="O58" i="14"/>
  <c r="Q58" i="14"/>
  <c r="V58" i="14"/>
  <c r="G59" i="14"/>
  <c r="I59" i="14"/>
  <c r="K59" i="14"/>
  <c r="M59" i="14"/>
  <c r="O59" i="14"/>
  <c r="Q59" i="14"/>
  <c r="V59" i="14"/>
  <c r="G60" i="14"/>
  <c r="M60" i="14" s="1"/>
  <c r="I60" i="14"/>
  <c r="K60" i="14"/>
  <c r="O60" i="14"/>
  <c r="Q60" i="14"/>
  <c r="V60" i="14"/>
  <c r="G61" i="14"/>
  <c r="I61" i="14"/>
  <c r="K61" i="14"/>
  <c r="M61" i="14"/>
  <c r="O61" i="14"/>
  <c r="Q61" i="14"/>
  <c r="V61" i="14"/>
  <c r="G62" i="14"/>
  <c r="M62" i="14" s="1"/>
  <c r="I62" i="14"/>
  <c r="K62" i="14"/>
  <c r="O62" i="14"/>
  <c r="Q62" i="14"/>
  <c r="V62" i="14"/>
  <c r="G63" i="14"/>
  <c r="I63" i="14"/>
  <c r="K63" i="14"/>
  <c r="M63" i="14"/>
  <c r="O63" i="14"/>
  <c r="Q63" i="14"/>
  <c r="V63" i="14"/>
  <c r="G64" i="14"/>
  <c r="M64" i="14" s="1"/>
  <c r="I64" i="14"/>
  <c r="K64" i="14"/>
  <c r="O64" i="14"/>
  <c r="Q64" i="14"/>
  <c r="V64" i="14"/>
  <c r="G65" i="14"/>
  <c r="I65" i="14"/>
  <c r="K65" i="14"/>
  <c r="M65" i="14"/>
  <c r="O65" i="14"/>
  <c r="Q65" i="14"/>
  <c r="V65" i="14"/>
  <c r="G66" i="14"/>
  <c r="M66" i="14" s="1"/>
  <c r="I66" i="14"/>
  <c r="K66" i="14"/>
  <c r="O66" i="14"/>
  <c r="Q66" i="14"/>
  <c r="V66" i="14"/>
  <c r="G67" i="14"/>
  <c r="I67" i="14"/>
  <c r="K67" i="14"/>
  <c r="M67" i="14"/>
  <c r="O67" i="14"/>
  <c r="Q67" i="14"/>
  <c r="V67" i="14"/>
  <c r="G68" i="14"/>
  <c r="M68" i="14" s="1"/>
  <c r="I68" i="14"/>
  <c r="K68" i="14"/>
  <c r="O68" i="14"/>
  <c r="Q68" i="14"/>
  <c r="V68" i="14"/>
  <c r="G69" i="14"/>
  <c r="I69" i="14"/>
  <c r="K69" i="14"/>
  <c r="M69" i="14"/>
  <c r="O69" i="14"/>
  <c r="Q69" i="14"/>
  <c r="V69" i="14"/>
  <c r="G70" i="14"/>
  <c r="M70" i="14" s="1"/>
  <c r="I70" i="14"/>
  <c r="K70" i="14"/>
  <c r="O70" i="14"/>
  <c r="Q70" i="14"/>
  <c r="V70" i="14"/>
  <c r="G71" i="14"/>
  <c r="I71" i="14"/>
  <c r="K71" i="14"/>
  <c r="M71" i="14"/>
  <c r="O71" i="14"/>
  <c r="Q71" i="14"/>
  <c r="V71" i="14"/>
  <c r="G72" i="14"/>
  <c r="M72" i="14" s="1"/>
  <c r="I72" i="14"/>
  <c r="K72" i="14"/>
  <c r="O72" i="14"/>
  <c r="Q72" i="14"/>
  <c r="V72" i="14"/>
  <c r="G73" i="14"/>
  <c r="I73" i="14"/>
  <c r="K73" i="14"/>
  <c r="M73" i="14"/>
  <c r="O73" i="14"/>
  <c r="Q73" i="14"/>
  <c r="V73" i="14"/>
  <c r="G74" i="14"/>
  <c r="M74" i="14" s="1"/>
  <c r="I74" i="14"/>
  <c r="K74" i="14"/>
  <c r="O74" i="14"/>
  <c r="Q74" i="14"/>
  <c r="V74" i="14"/>
  <c r="G75" i="14"/>
  <c r="I75" i="14"/>
  <c r="K75" i="14"/>
  <c r="M75" i="14"/>
  <c r="O75" i="14"/>
  <c r="Q75" i="14"/>
  <c r="V75" i="14"/>
  <c r="G76" i="14"/>
  <c r="M76" i="14" s="1"/>
  <c r="I76" i="14"/>
  <c r="K76" i="14"/>
  <c r="O76" i="14"/>
  <c r="Q76" i="14"/>
  <c r="V76" i="14"/>
  <c r="G77" i="14"/>
  <c r="I77" i="14"/>
  <c r="K77" i="14"/>
  <c r="M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I81" i="14"/>
  <c r="K81" i="14"/>
  <c r="M81" i="14"/>
  <c r="O81" i="14"/>
  <c r="Q81" i="14"/>
  <c r="V81" i="14"/>
  <c r="G82" i="14"/>
  <c r="M82" i="14" s="1"/>
  <c r="I82" i="14"/>
  <c r="K82" i="14"/>
  <c r="O82" i="14"/>
  <c r="Q82" i="14"/>
  <c r="V82" i="14"/>
  <c r="G83" i="14"/>
  <c r="I83" i="14"/>
  <c r="K83" i="14"/>
  <c r="M83" i="14"/>
  <c r="O83" i="14"/>
  <c r="Q83" i="14"/>
  <c r="V83" i="14"/>
  <c r="G84" i="14"/>
  <c r="M84" i="14" s="1"/>
  <c r="I84" i="14"/>
  <c r="K84" i="14"/>
  <c r="O84" i="14"/>
  <c r="Q84" i="14"/>
  <c r="V84" i="14"/>
  <c r="G85" i="14"/>
  <c r="I85" i="14"/>
  <c r="K85" i="14"/>
  <c r="M85" i="14"/>
  <c r="O85" i="14"/>
  <c r="Q85" i="14"/>
  <c r="V85" i="14"/>
  <c r="G86" i="14"/>
  <c r="M86" i="14" s="1"/>
  <c r="I86" i="14"/>
  <c r="K86" i="14"/>
  <c r="O86" i="14"/>
  <c r="Q86" i="14"/>
  <c r="V86" i="14"/>
  <c r="G87" i="14"/>
  <c r="M87" i="14" s="1"/>
  <c r="I87" i="14"/>
  <c r="K87" i="14"/>
  <c r="O87" i="14"/>
  <c r="Q87" i="14"/>
  <c r="V87" i="14"/>
  <c r="G88" i="14"/>
  <c r="M88" i="14" s="1"/>
  <c r="I88" i="14"/>
  <c r="K88" i="14"/>
  <c r="O88" i="14"/>
  <c r="Q88" i="14"/>
  <c r="V88" i="14"/>
  <c r="G89" i="14"/>
  <c r="I89" i="14"/>
  <c r="K89" i="14"/>
  <c r="M89" i="14"/>
  <c r="O89" i="14"/>
  <c r="Q89" i="14"/>
  <c r="V89" i="14"/>
  <c r="G90" i="14"/>
  <c r="M90" i="14" s="1"/>
  <c r="I90" i="14"/>
  <c r="K90" i="14"/>
  <c r="O90" i="14"/>
  <c r="Q90" i="14"/>
  <c r="V90" i="14"/>
  <c r="G91" i="14"/>
  <c r="I91" i="14"/>
  <c r="K91" i="14"/>
  <c r="M91" i="14"/>
  <c r="O91" i="14"/>
  <c r="Q91" i="14"/>
  <c r="V91" i="14"/>
  <c r="G92" i="14"/>
  <c r="M92" i="14" s="1"/>
  <c r="I92" i="14"/>
  <c r="K92" i="14"/>
  <c r="O92" i="14"/>
  <c r="Q92" i="14"/>
  <c r="V92" i="14"/>
  <c r="K93" i="14"/>
  <c r="G94" i="14"/>
  <c r="G93" i="14" s="1"/>
  <c r="I94" i="14"/>
  <c r="K94" i="14"/>
  <c r="O94" i="14"/>
  <c r="O93" i="14" s="1"/>
  <c r="Q94" i="14"/>
  <c r="V94" i="14"/>
  <c r="V93" i="14" s="1"/>
  <c r="G95" i="14"/>
  <c r="M95" i="14" s="1"/>
  <c r="I95" i="14"/>
  <c r="I93" i="14" s="1"/>
  <c r="K95" i="14"/>
  <c r="O95" i="14"/>
  <c r="Q95" i="14"/>
  <c r="Q93" i="14" s="1"/>
  <c r="V95" i="14"/>
  <c r="G97" i="14"/>
  <c r="I97" i="14"/>
  <c r="I96" i="14" s="1"/>
  <c r="K97" i="14"/>
  <c r="M97" i="14"/>
  <c r="O97" i="14"/>
  <c r="Q97" i="14"/>
  <c r="V97" i="14"/>
  <c r="G98" i="14"/>
  <c r="G96" i="14" s="1"/>
  <c r="I98" i="14"/>
  <c r="K98" i="14"/>
  <c r="O98" i="14"/>
  <c r="O96" i="14" s="1"/>
  <c r="Q98" i="14"/>
  <c r="V98" i="14"/>
  <c r="G99" i="14"/>
  <c r="I99" i="14"/>
  <c r="K99" i="14"/>
  <c r="M99" i="14"/>
  <c r="O99" i="14"/>
  <c r="Q99" i="14"/>
  <c r="Q96" i="14" s="1"/>
  <c r="V99" i="14"/>
  <c r="G100" i="14"/>
  <c r="M100" i="14" s="1"/>
  <c r="I100" i="14"/>
  <c r="K100" i="14"/>
  <c r="K96" i="14" s="1"/>
  <c r="O100" i="14"/>
  <c r="Q100" i="14"/>
  <c r="V100" i="14"/>
  <c r="V96" i="14" s="1"/>
  <c r="G101" i="14"/>
  <c r="I101" i="14"/>
  <c r="K101" i="14"/>
  <c r="M101" i="14"/>
  <c r="O101" i="14"/>
  <c r="Q101" i="14"/>
  <c r="V101" i="14"/>
  <c r="G102" i="14"/>
  <c r="K102" i="14"/>
  <c r="O102" i="14"/>
  <c r="V102" i="14"/>
  <c r="G103" i="14"/>
  <c r="M103" i="14" s="1"/>
  <c r="M102" i="14" s="1"/>
  <c r="I103" i="14"/>
  <c r="I102" i="14" s="1"/>
  <c r="K103" i="14"/>
  <c r="O103" i="14"/>
  <c r="Q103" i="14"/>
  <c r="Q102" i="14" s="1"/>
  <c r="V103" i="14"/>
  <c r="AE105" i="14"/>
  <c r="AF105" i="14"/>
  <c r="G262" i="13"/>
  <c r="BA254" i="13"/>
  <c r="BA174" i="13"/>
  <c r="BA172" i="13"/>
  <c r="BA164" i="13"/>
  <c r="BA163" i="13"/>
  <c r="BA162" i="13"/>
  <c r="BA160" i="13"/>
  <c r="BA159" i="13"/>
  <c r="BA150" i="13"/>
  <c r="BA139" i="13"/>
  <c r="BA138" i="13"/>
  <c r="BA137" i="13"/>
  <c r="BA136" i="13"/>
  <c r="BA126" i="13"/>
  <c r="BA124" i="13"/>
  <c r="BA116" i="13"/>
  <c r="BA115" i="13"/>
  <c r="BA114" i="13"/>
  <c r="BA112" i="13"/>
  <c r="BA111" i="13"/>
  <c r="BA102" i="13"/>
  <c r="BA92" i="13"/>
  <c r="BA91" i="13"/>
  <c r="BA90" i="13"/>
  <c r="BA89" i="13"/>
  <c r="BA86" i="13"/>
  <c r="BA84" i="13"/>
  <c r="BA82" i="13"/>
  <c r="G9" i="13"/>
  <c r="I9" i="13"/>
  <c r="I8" i="13" s="1"/>
  <c r="K9" i="13"/>
  <c r="K8" i="13" s="1"/>
  <c r="M9" i="13"/>
  <c r="O9" i="13"/>
  <c r="Q9" i="13"/>
  <c r="Q8" i="13" s="1"/>
  <c r="V9" i="13"/>
  <c r="V8" i="13" s="1"/>
  <c r="G12" i="13"/>
  <c r="M12" i="13" s="1"/>
  <c r="I12" i="13"/>
  <c r="K12" i="13"/>
  <c r="O12" i="13"/>
  <c r="O8" i="13" s="1"/>
  <c r="Q12" i="13"/>
  <c r="V12" i="13"/>
  <c r="G14" i="13"/>
  <c r="I14" i="13"/>
  <c r="K14" i="13"/>
  <c r="M14" i="13"/>
  <c r="O14" i="13"/>
  <c r="Q14" i="13"/>
  <c r="V14" i="13"/>
  <c r="G17" i="13"/>
  <c r="M17" i="13" s="1"/>
  <c r="I17" i="13"/>
  <c r="K17" i="13"/>
  <c r="O17" i="13"/>
  <c r="Q17" i="13"/>
  <c r="V17" i="13"/>
  <c r="G20" i="13"/>
  <c r="I20" i="13"/>
  <c r="K20" i="13"/>
  <c r="M20" i="13"/>
  <c r="O20" i="13"/>
  <c r="Q20" i="13"/>
  <c r="V20" i="13"/>
  <c r="G22" i="13"/>
  <c r="I22" i="13"/>
  <c r="K22" i="13"/>
  <c r="M22" i="13"/>
  <c r="O22" i="13"/>
  <c r="Q22" i="13"/>
  <c r="V22" i="13"/>
  <c r="G24" i="13"/>
  <c r="I24" i="13"/>
  <c r="K24" i="13"/>
  <c r="M24" i="13"/>
  <c r="O24" i="13"/>
  <c r="Q24" i="13"/>
  <c r="V24" i="13"/>
  <c r="G28" i="13"/>
  <c r="G8" i="13" s="1"/>
  <c r="I28" i="13"/>
  <c r="K28" i="13"/>
  <c r="O28" i="13"/>
  <c r="Q28" i="13"/>
  <c r="V28" i="13"/>
  <c r="G30" i="13"/>
  <c r="I30" i="13"/>
  <c r="K30" i="13"/>
  <c r="M30" i="13"/>
  <c r="O30" i="13"/>
  <c r="Q30" i="13"/>
  <c r="V30" i="13"/>
  <c r="G33" i="13"/>
  <c r="M33" i="13" s="1"/>
  <c r="I33" i="13"/>
  <c r="K33" i="13"/>
  <c r="O33" i="13"/>
  <c r="Q33" i="13"/>
  <c r="V33" i="13"/>
  <c r="G38" i="13"/>
  <c r="M38" i="13" s="1"/>
  <c r="I38" i="13"/>
  <c r="I37" i="13" s="1"/>
  <c r="K38" i="13"/>
  <c r="K37" i="13" s="1"/>
  <c r="O38" i="13"/>
  <c r="O37" i="13" s="1"/>
  <c r="Q38" i="13"/>
  <c r="Q37" i="13" s="1"/>
  <c r="V38" i="13"/>
  <c r="V37" i="13" s="1"/>
  <c r="G40" i="13"/>
  <c r="I40" i="13"/>
  <c r="K40" i="13"/>
  <c r="M40" i="13"/>
  <c r="O40" i="13"/>
  <c r="Q40" i="13"/>
  <c r="V40" i="13"/>
  <c r="G43" i="13"/>
  <c r="I43" i="13"/>
  <c r="K43" i="13"/>
  <c r="M43" i="13"/>
  <c r="O43" i="13"/>
  <c r="Q43" i="13"/>
  <c r="V43" i="13"/>
  <c r="G46" i="13"/>
  <c r="I46" i="13"/>
  <c r="K46" i="13"/>
  <c r="M46" i="13"/>
  <c r="O46" i="13"/>
  <c r="Q46" i="13"/>
  <c r="V46" i="13"/>
  <c r="G49" i="13"/>
  <c r="M49" i="13" s="1"/>
  <c r="I49" i="13"/>
  <c r="K49" i="13"/>
  <c r="O49" i="13"/>
  <c r="Q49" i="13"/>
  <c r="V49" i="13"/>
  <c r="G51" i="13"/>
  <c r="I51" i="13"/>
  <c r="K51" i="13"/>
  <c r="M51" i="13"/>
  <c r="O51" i="13"/>
  <c r="Q51" i="13"/>
  <c r="V51" i="13"/>
  <c r="G53" i="13"/>
  <c r="M53" i="13" s="1"/>
  <c r="I53" i="13"/>
  <c r="K53" i="13"/>
  <c r="O53" i="13"/>
  <c r="Q53" i="13"/>
  <c r="V53" i="13"/>
  <c r="G56" i="13"/>
  <c r="G37" i="13" s="1"/>
  <c r="I56" i="13"/>
  <c r="K56" i="13"/>
  <c r="O56" i="13"/>
  <c r="Q56" i="13"/>
  <c r="V56" i="13"/>
  <c r="G58" i="13"/>
  <c r="M58" i="13" s="1"/>
  <c r="I58" i="13"/>
  <c r="K58" i="13"/>
  <c r="O58" i="13"/>
  <c r="Q58" i="13"/>
  <c r="V58" i="13"/>
  <c r="G65" i="13"/>
  <c r="I65" i="13"/>
  <c r="K65" i="13"/>
  <c r="M65" i="13"/>
  <c r="O65" i="13"/>
  <c r="Q65" i="13"/>
  <c r="V65" i="13"/>
  <c r="G67" i="13"/>
  <c r="I67" i="13"/>
  <c r="K67" i="13"/>
  <c r="M67" i="13"/>
  <c r="O67" i="13"/>
  <c r="Q67" i="13"/>
  <c r="V67" i="13"/>
  <c r="G69" i="13"/>
  <c r="I69" i="13"/>
  <c r="K69" i="13"/>
  <c r="M69" i="13"/>
  <c r="O69" i="13"/>
  <c r="Q69" i="13"/>
  <c r="V69" i="13"/>
  <c r="Q71" i="13"/>
  <c r="G72" i="13"/>
  <c r="I72" i="13"/>
  <c r="I71" i="13" s="1"/>
  <c r="K72" i="13"/>
  <c r="K71" i="13" s="1"/>
  <c r="M72" i="13"/>
  <c r="O72" i="13"/>
  <c r="Q72" i="13"/>
  <c r="V72" i="13"/>
  <c r="V71" i="13" s="1"/>
  <c r="G74" i="13"/>
  <c r="M74" i="13" s="1"/>
  <c r="I74" i="13"/>
  <c r="K74" i="13"/>
  <c r="O74" i="13"/>
  <c r="O71" i="13" s="1"/>
  <c r="Q74" i="13"/>
  <c r="V74" i="13"/>
  <c r="G76" i="13"/>
  <c r="G71" i="13" s="1"/>
  <c r="I76" i="13"/>
  <c r="K76" i="13"/>
  <c r="O76" i="13"/>
  <c r="Q76" i="13"/>
  <c r="V76" i="13"/>
  <c r="G78" i="13"/>
  <c r="M78" i="13" s="1"/>
  <c r="I78" i="13"/>
  <c r="K78" i="13"/>
  <c r="O78" i="13"/>
  <c r="Q78" i="13"/>
  <c r="V78" i="13"/>
  <c r="G80" i="13"/>
  <c r="I80" i="13"/>
  <c r="K80" i="13"/>
  <c r="M80" i="13"/>
  <c r="O80" i="13"/>
  <c r="Q80" i="13"/>
  <c r="V80" i="13"/>
  <c r="G87" i="13"/>
  <c r="V87" i="13"/>
  <c r="G88" i="13"/>
  <c r="M88" i="13" s="1"/>
  <c r="I88" i="13"/>
  <c r="I87" i="13" s="1"/>
  <c r="K88" i="13"/>
  <c r="O88" i="13"/>
  <c r="O87" i="13" s="1"/>
  <c r="Q88" i="13"/>
  <c r="Q87" i="13" s="1"/>
  <c r="V88" i="13"/>
  <c r="G135" i="13"/>
  <c r="M135" i="13" s="1"/>
  <c r="I135" i="13"/>
  <c r="K135" i="13"/>
  <c r="K87" i="13" s="1"/>
  <c r="O135" i="13"/>
  <c r="Q135" i="13"/>
  <c r="V135" i="13"/>
  <c r="G186" i="13"/>
  <c r="G185" i="13" s="1"/>
  <c r="I186" i="13"/>
  <c r="K186" i="13"/>
  <c r="K185" i="13" s="1"/>
  <c r="M186" i="13"/>
  <c r="O186" i="13"/>
  <c r="O185" i="13" s="1"/>
  <c r="Q186" i="13"/>
  <c r="V186" i="13"/>
  <c r="G191" i="13"/>
  <c r="M191" i="13" s="1"/>
  <c r="I191" i="13"/>
  <c r="K191" i="13"/>
  <c r="O191" i="13"/>
  <c r="Q191" i="13"/>
  <c r="Q185" i="13" s="1"/>
  <c r="V191" i="13"/>
  <c r="G193" i="13"/>
  <c r="M193" i="13" s="1"/>
  <c r="I193" i="13"/>
  <c r="I185" i="13" s="1"/>
  <c r="K193" i="13"/>
  <c r="O193" i="13"/>
  <c r="Q193" i="13"/>
  <c r="V193" i="13"/>
  <c r="V185" i="13" s="1"/>
  <c r="G197" i="13"/>
  <c r="I197" i="13"/>
  <c r="K197" i="13"/>
  <c r="M197" i="13"/>
  <c r="O197" i="13"/>
  <c r="Q197" i="13"/>
  <c r="V197" i="13"/>
  <c r="G199" i="13"/>
  <c r="M199" i="13" s="1"/>
  <c r="I199" i="13"/>
  <c r="K199" i="13"/>
  <c r="O199" i="13"/>
  <c r="Q199" i="13"/>
  <c r="V199" i="13"/>
  <c r="G202" i="13"/>
  <c r="M202" i="13" s="1"/>
  <c r="I202" i="13"/>
  <c r="K202" i="13"/>
  <c r="O202" i="13"/>
  <c r="Q202" i="13"/>
  <c r="V202" i="13"/>
  <c r="G204" i="13"/>
  <c r="M204" i="13" s="1"/>
  <c r="I204" i="13"/>
  <c r="K204" i="13"/>
  <c r="O204" i="13"/>
  <c r="Q204" i="13"/>
  <c r="V204" i="13"/>
  <c r="G206" i="13"/>
  <c r="I206" i="13"/>
  <c r="K206" i="13"/>
  <c r="M206" i="13"/>
  <c r="O206" i="13"/>
  <c r="Q206" i="13"/>
  <c r="V206" i="13"/>
  <c r="G208" i="13"/>
  <c r="I208" i="13"/>
  <c r="K208" i="13"/>
  <c r="M208" i="13"/>
  <c r="O208" i="13"/>
  <c r="Q208" i="13"/>
  <c r="V208" i="13"/>
  <c r="G212" i="13"/>
  <c r="M212" i="13" s="1"/>
  <c r="I212" i="13"/>
  <c r="K212" i="13"/>
  <c r="O212" i="13"/>
  <c r="Q212" i="13"/>
  <c r="V212" i="13"/>
  <c r="G215" i="13"/>
  <c r="M215" i="13" s="1"/>
  <c r="I215" i="13"/>
  <c r="K215" i="13"/>
  <c r="O215" i="13"/>
  <c r="Q215" i="13"/>
  <c r="V215" i="13"/>
  <c r="G217" i="13"/>
  <c r="I217" i="13"/>
  <c r="K217" i="13"/>
  <c r="M217" i="13"/>
  <c r="O217" i="13"/>
  <c r="Q217" i="13"/>
  <c r="V217" i="13"/>
  <c r="G220" i="13"/>
  <c r="G221" i="13"/>
  <c r="M221" i="13" s="1"/>
  <c r="I221" i="13"/>
  <c r="I220" i="13" s="1"/>
  <c r="K221" i="13"/>
  <c r="O221" i="13"/>
  <c r="O220" i="13" s="1"/>
  <c r="Q221" i="13"/>
  <c r="Q220" i="13" s="1"/>
  <c r="V221" i="13"/>
  <c r="G223" i="13"/>
  <c r="M223" i="13" s="1"/>
  <c r="I223" i="13"/>
  <c r="K223" i="13"/>
  <c r="K220" i="13" s="1"/>
  <c r="O223" i="13"/>
  <c r="Q223" i="13"/>
  <c r="V223" i="13"/>
  <c r="G224" i="13"/>
  <c r="I224" i="13"/>
  <c r="K224" i="13"/>
  <c r="M224" i="13"/>
  <c r="O224" i="13"/>
  <c r="Q224" i="13"/>
  <c r="V224" i="13"/>
  <c r="V220" i="13" s="1"/>
  <c r="G225" i="13"/>
  <c r="I225" i="13"/>
  <c r="K225" i="13"/>
  <c r="M225" i="13"/>
  <c r="O225" i="13"/>
  <c r="Q225" i="13"/>
  <c r="V225" i="13"/>
  <c r="G226" i="13"/>
  <c r="M226" i="13" s="1"/>
  <c r="I226" i="13"/>
  <c r="K226" i="13"/>
  <c r="O226" i="13"/>
  <c r="Q226" i="13"/>
  <c r="V226" i="13"/>
  <c r="G227" i="13"/>
  <c r="M227" i="13" s="1"/>
  <c r="I227" i="13"/>
  <c r="K227" i="13"/>
  <c r="O227" i="13"/>
  <c r="Q227" i="13"/>
  <c r="V227" i="13"/>
  <c r="G228" i="13"/>
  <c r="I228" i="13"/>
  <c r="K228" i="13"/>
  <c r="M228" i="13"/>
  <c r="O228" i="13"/>
  <c r="Q228" i="13"/>
  <c r="V228" i="13"/>
  <c r="G229" i="13"/>
  <c r="M229" i="13" s="1"/>
  <c r="I229" i="13"/>
  <c r="K229" i="13"/>
  <c r="O229" i="13"/>
  <c r="Q229" i="13"/>
  <c r="V229" i="13"/>
  <c r="G230" i="13"/>
  <c r="I230" i="13"/>
  <c r="O230" i="13"/>
  <c r="G231" i="13"/>
  <c r="M231" i="13" s="1"/>
  <c r="M230" i="13" s="1"/>
  <c r="I231" i="13"/>
  <c r="K231" i="13"/>
  <c r="K230" i="13" s="1"/>
  <c r="O231" i="13"/>
  <c r="Q231" i="13"/>
  <c r="Q230" i="13" s="1"/>
  <c r="V231" i="13"/>
  <c r="V230" i="13" s="1"/>
  <c r="K232" i="13"/>
  <c r="G233" i="13"/>
  <c r="G232" i="13" s="1"/>
  <c r="I233" i="13"/>
  <c r="K233" i="13"/>
  <c r="M233" i="13"/>
  <c r="O233" i="13"/>
  <c r="O232" i="13" s="1"/>
  <c r="Q233" i="13"/>
  <c r="V233" i="13"/>
  <c r="G236" i="13"/>
  <c r="M236" i="13" s="1"/>
  <c r="I236" i="13"/>
  <c r="K236" i="13"/>
  <c r="O236" i="13"/>
  <c r="Q236" i="13"/>
  <c r="Q232" i="13" s="1"/>
  <c r="V236" i="13"/>
  <c r="G238" i="13"/>
  <c r="M238" i="13" s="1"/>
  <c r="I238" i="13"/>
  <c r="I232" i="13" s="1"/>
  <c r="K238" i="13"/>
  <c r="O238" i="13"/>
  <c r="Q238" i="13"/>
  <c r="V238" i="13"/>
  <c r="V232" i="13" s="1"/>
  <c r="G240" i="13"/>
  <c r="M240" i="13" s="1"/>
  <c r="I240" i="13"/>
  <c r="K240" i="13"/>
  <c r="O240" i="13"/>
  <c r="O239" i="13" s="1"/>
  <c r="Q240" i="13"/>
  <c r="V240" i="13"/>
  <c r="G242" i="13"/>
  <c r="M242" i="13" s="1"/>
  <c r="I242" i="13"/>
  <c r="I239" i="13" s="1"/>
  <c r="K242" i="13"/>
  <c r="O242" i="13"/>
  <c r="Q242" i="13"/>
  <c r="V242" i="13"/>
  <c r="G244" i="13"/>
  <c r="M244" i="13" s="1"/>
  <c r="I244" i="13"/>
  <c r="K244" i="13"/>
  <c r="K239" i="13" s="1"/>
  <c r="O244" i="13"/>
  <c r="Q244" i="13"/>
  <c r="Q239" i="13" s="1"/>
  <c r="V244" i="13"/>
  <c r="G245" i="13"/>
  <c r="I245" i="13"/>
  <c r="K245" i="13"/>
  <c r="M245" i="13"/>
  <c r="O245" i="13"/>
  <c r="Q245" i="13"/>
  <c r="V245" i="13"/>
  <c r="V239" i="13" s="1"/>
  <c r="G247" i="13"/>
  <c r="I247" i="13"/>
  <c r="K247" i="13"/>
  <c r="M247" i="13"/>
  <c r="O247" i="13"/>
  <c r="Q247" i="13"/>
  <c r="V247" i="13"/>
  <c r="G249" i="13"/>
  <c r="M249" i="13" s="1"/>
  <c r="I249" i="13"/>
  <c r="K249" i="13"/>
  <c r="O249" i="13"/>
  <c r="Q249" i="13"/>
  <c r="V249" i="13"/>
  <c r="G251" i="13"/>
  <c r="M251" i="13" s="1"/>
  <c r="I251" i="13"/>
  <c r="K251" i="13"/>
  <c r="O251" i="13"/>
  <c r="Q251" i="13"/>
  <c r="V251" i="13"/>
  <c r="K252" i="13"/>
  <c r="Q252" i="13"/>
  <c r="V252" i="13"/>
  <c r="G253" i="13"/>
  <c r="M253" i="13" s="1"/>
  <c r="I253" i="13"/>
  <c r="K253" i="13"/>
  <c r="O253" i="13"/>
  <c r="O252" i="13" s="1"/>
  <c r="Q253" i="13"/>
  <c r="V253" i="13"/>
  <c r="G260" i="13"/>
  <c r="M260" i="13" s="1"/>
  <c r="I260" i="13"/>
  <c r="I252" i="13" s="1"/>
  <c r="K260" i="13"/>
  <c r="O260" i="13"/>
  <c r="Q260" i="13"/>
  <c r="V260" i="13"/>
  <c r="AE262" i="13"/>
  <c r="AF262" i="13"/>
  <c r="G117" i="12"/>
  <c r="BA88" i="12"/>
  <c r="BA84" i="12"/>
  <c r="BA16" i="12"/>
  <c r="O8" i="12"/>
  <c r="G9" i="12"/>
  <c r="I9" i="12"/>
  <c r="I8" i="12" s="1"/>
  <c r="K9" i="12"/>
  <c r="M9" i="12"/>
  <c r="M8" i="12" s="1"/>
  <c r="O9" i="12"/>
  <c r="Q9" i="12"/>
  <c r="Q8" i="12" s="1"/>
  <c r="V9" i="12"/>
  <c r="G14" i="12"/>
  <c r="M14" i="12" s="1"/>
  <c r="I14" i="12"/>
  <c r="K14" i="12"/>
  <c r="K8" i="12" s="1"/>
  <c r="O14" i="12"/>
  <c r="Q14" i="12"/>
  <c r="V14" i="12"/>
  <c r="V8" i="12" s="1"/>
  <c r="G21" i="12"/>
  <c r="I21" i="12"/>
  <c r="K21" i="12"/>
  <c r="M21" i="12"/>
  <c r="O21" i="12"/>
  <c r="Q21" i="12"/>
  <c r="V21" i="12"/>
  <c r="G24" i="12"/>
  <c r="M24" i="12" s="1"/>
  <c r="I24" i="12"/>
  <c r="K24" i="12"/>
  <c r="O24" i="12"/>
  <c r="Q24" i="12"/>
  <c r="V24" i="12"/>
  <c r="G31" i="12"/>
  <c r="I31" i="12"/>
  <c r="K31" i="12"/>
  <c r="M31" i="12"/>
  <c r="O31" i="12"/>
  <c r="Q31" i="12"/>
  <c r="V31" i="12"/>
  <c r="G34" i="12"/>
  <c r="G35" i="12"/>
  <c r="I35" i="12"/>
  <c r="I34" i="12" s="1"/>
  <c r="K35" i="12"/>
  <c r="M35" i="12"/>
  <c r="O35" i="12"/>
  <c r="Q35" i="12"/>
  <c r="Q34" i="12" s="1"/>
  <c r="V35" i="12"/>
  <c r="G40" i="12"/>
  <c r="M40" i="12" s="1"/>
  <c r="I40" i="12"/>
  <c r="K40" i="12"/>
  <c r="K34" i="12" s="1"/>
  <c r="O40" i="12"/>
  <c r="O34" i="12" s="1"/>
  <c r="Q40" i="12"/>
  <c r="V40" i="12"/>
  <c r="G46" i="12"/>
  <c r="I46" i="12"/>
  <c r="K46" i="12"/>
  <c r="M46" i="12"/>
  <c r="O46" i="12"/>
  <c r="Q46" i="12"/>
  <c r="V46" i="12"/>
  <c r="G52" i="12"/>
  <c r="M52" i="12" s="1"/>
  <c r="I52" i="12"/>
  <c r="K52" i="12"/>
  <c r="O52" i="12"/>
  <c r="Q52" i="12"/>
  <c r="V52" i="12"/>
  <c r="V34" i="12" s="1"/>
  <c r="G57" i="12"/>
  <c r="I57" i="12"/>
  <c r="K57" i="12"/>
  <c r="M57" i="12"/>
  <c r="O57" i="12"/>
  <c r="Q57" i="12"/>
  <c r="V57" i="12"/>
  <c r="G65" i="12"/>
  <c r="M65" i="12" s="1"/>
  <c r="I65" i="12"/>
  <c r="K65" i="12"/>
  <c r="O65" i="12"/>
  <c r="Q65" i="12"/>
  <c r="V65" i="12"/>
  <c r="G69" i="12"/>
  <c r="I69" i="12"/>
  <c r="K69" i="12"/>
  <c r="M69" i="12"/>
  <c r="O69" i="12"/>
  <c r="Q69" i="12"/>
  <c r="V69" i="12"/>
  <c r="G73" i="12"/>
  <c r="M73" i="12" s="1"/>
  <c r="I73" i="12"/>
  <c r="K73" i="12"/>
  <c r="O73" i="12"/>
  <c r="Q73" i="12"/>
  <c r="V73" i="12"/>
  <c r="G75" i="12"/>
  <c r="G74" i="12" s="1"/>
  <c r="I75" i="12"/>
  <c r="K75" i="12"/>
  <c r="K74" i="12" s="1"/>
  <c r="O75" i="12"/>
  <c r="O74" i="12" s="1"/>
  <c r="Q75" i="12"/>
  <c r="V75" i="12"/>
  <c r="V74" i="12" s="1"/>
  <c r="G76" i="12"/>
  <c r="I76" i="12"/>
  <c r="K76" i="12"/>
  <c r="M76" i="12"/>
  <c r="O76" i="12"/>
  <c r="Q76" i="12"/>
  <c r="Q74" i="12" s="1"/>
  <c r="V76" i="12"/>
  <c r="G77" i="12"/>
  <c r="M77" i="12" s="1"/>
  <c r="I77" i="12"/>
  <c r="K77" i="12"/>
  <c r="O77" i="12"/>
  <c r="Q77" i="12"/>
  <c r="V77" i="12"/>
  <c r="G78" i="12"/>
  <c r="I78" i="12"/>
  <c r="K78" i="12"/>
  <c r="M78" i="12"/>
  <c r="O78" i="12"/>
  <c r="Q78" i="12"/>
  <c r="V78" i="12"/>
  <c r="G79" i="12"/>
  <c r="M79" i="12" s="1"/>
  <c r="I79" i="12"/>
  <c r="K79" i="12"/>
  <c r="O79" i="12"/>
  <c r="Q79" i="12"/>
  <c r="V79" i="12"/>
  <c r="G82" i="12"/>
  <c r="I82" i="12"/>
  <c r="I74" i="12" s="1"/>
  <c r="K82" i="12"/>
  <c r="M82" i="12"/>
  <c r="O82" i="12"/>
  <c r="Q82" i="12"/>
  <c r="V82" i="12"/>
  <c r="G86" i="12"/>
  <c r="M86" i="12" s="1"/>
  <c r="I86" i="12"/>
  <c r="K86" i="12"/>
  <c r="O86" i="12"/>
  <c r="Q86" i="12"/>
  <c r="V86" i="12"/>
  <c r="G89" i="12"/>
  <c r="I89" i="12"/>
  <c r="K89" i="12"/>
  <c r="M89" i="12"/>
  <c r="O89" i="12"/>
  <c r="Q89" i="12"/>
  <c r="V89" i="12"/>
  <c r="K90" i="12"/>
  <c r="O90" i="12"/>
  <c r="G91" i="12"/>
  <c r="I91" i="12"/>
  <c r="I90" i="12" s="1"/>
  <c r="K91" i="12"/>
  <c r="M91" i="12"/>
  <c r="O91" i="12"/>
  <c r="Q91" i="12"/>
  <c r="Q90" i="12" s="1"/>
  <c r="V91" i="12"/>
  <c r="G94" i="12"/>
  <c r="M94" i="12" s="1"/>
  <c r="I94" i="12"/>
  <c r="K94" i="12"/>
  <c r="O94" i="12"/>
  <c r="Q94" i="12"/>
  <c r="V94" i="12"/>
  <c r="V90" i="12" s="1"/>
  <c r="G97" i="12"/>
  <c r="I97" i="12"/>
  <c r="K97" i="12"/>
  <c r="M97" i="12"/>
  <c r="O97" i="12"/>
  <c r="Q97" i="12"/>
  <c r="V97" i="12"/>
  <c r="G100" i="12"/>
  <c r="M100" i="12" s="1"/>
  <c r="I100" i="12"/>
  <c r="K100" i="12"/>
  <c r="O100" i="12"/>
  <c r="Q100" i="12"/>
  <c r="V100" i="12"/>
  <c r="G101" i="12"/>
  <c r="I101" i="12"/>
  <c r="K101" i="12"/>
  <c r="M101" i="12"/>
  <c r="O101" i="12"/>
  <c r="Q101" i="12"/>
  <c r="V101" i="12"/>
  <c r="G102" i="12"/>
  <c r="K102" i="12"/>
  <c r="O102" i="12"/>
  <c r="V102" i="12"/>
  <c r="G103" i="12"/>
  <c r="I103" i="12"/>
  <c r="I102" i="12" s="1"/>
  <c r="K103" i="12"/>
  <c r="M103" i="12"/>
  <c r="M102" i="12" s="1"/>
  <c r="O103" i="12"/>
  <c r="Q103" i="12"/>
  <c r="Q102" i="12" s="1"/>
  <c r="V103" i="12"/>
  <c r="G110" i="12"/>
  <c r="K110" i="12"/>
  <c r="O110" i="12"/>
  <c r="G111" i="12"/>
  <c r="I111" i="12"/>
  <c r="I110" i="12" s="1"/>
  <c r="K111" i="12"/>
  <c r="M111" i="12"/>
  <c r="O111" i="12"/>
  <c r="Q111" i="12"/>
  <c r="Q110" i="12" s="1"/>
  <c r="V111" i="12"/>
  <c r="G112" i="12"/>
  <c r="M112" i="12" s="1"/>
  <c r="I112" i="12"/>
  <c r="K112" i="12"/>
  <c r="O112" i="12"/>
  <c r="Q112" i="12"/>
  <c r="V112" i="12"/>
  <c r="V110" i="12" s="1"/>
  <c r="G113" i="12"/>
  <c r="I113" i="12"/>
  <c r="K113" i="12"/>
  <c r="M113" i="12"/>
  <c r="O113" i="12"/>
  <c r="Q113" i="12"/>
  <c r="V113" i="12"/>
  <c r="G114" i="12"/>
  <c r="K114" i="12"/>
  <c r="O114" i="12"/>
  <c r="V114" i="12"/>
  <c r="G115" i="12"/>
  <c r="I115" i="12"/>
  <c r="I114" i="12" s="1"/>
  <c r="K115" i="12"/>
  <c r="M115" i="12"/>
  <c r="M114" i="12" s="1"/>
  <c r="O115" i="12"/>
  <c r="Q115" i="12"/>
  <c r="Q114" i="12" s="1"/>
  <c r="V115" i="12"/>
  <c r="AE117" i="12"/>
  <c r="I20" i="1"/>
  <c r="I19" i="1"/>
  <c r="I18" i="1"/>
  <c r="I16" i="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47" i="1"/>
  <c r="G25" i="1" s="1"/>
  <c r="A25" i="1" s="1"/>
  <c r="H46" i="1"/>
  <c r="I46" i="1" s="1"/>
  <c r="H45" i="1"/>
  <c r="I45" i="1" s="1"/>
  <c r="H44" i="1"/>
  <c r="I44" i="1" s="1"/>
  <c r="H43" i="1"/>
  <c r="I43" i="1" s="1"/>
  <c r="H42" i="1"/>
  <c r="I42" i="1" s="1"/>
  <c r="H41" i="1"/>
  <c r="I41" i="1" s="1"/>
  <c r="H40" i="1"/>
  <c r="I40" i="1" s="1"/>
  <c r="H39" i="1"/>
  <c r="H47" i="1" s="1"/>
  <c r="J28" i="1"/>
  <c r="J26" i="1"/>
  <c r="G38" i="1"/>
  <c r="F38" i="1"/>
  <c r="J23" i="1"/>
  <c r="J24" i="1"/>
  <c r="J25" i="1"/>
  <c r="J27" i="1"/>
  <c r="E24" i="1"/>
  <c r="E26" i="1"/>
  <c r="I156" i="1" l="1"/>
  <c r="J155" i="1" s="1"/>
  <c r="J140" i="1"/>
  <c r="J136" i="1"/>
  <c r="J147" i="1"/>
  <c r="J133" i="1"/>
  <c r="J139" i="1"/>
  <c r="J151" i="1"/>
  <c r="J137" i="1"/>
  <c r="J141" i="1"/>
  <c r="J152" i="1"/>
  <c r="J138" i="1"/>
  <c r="J148" i="1"/>
  <c r="J153" i="1"/>
  <c r="J143" i="1"/>
  <c r="J144" i="1"/>
  <c r="J149" i="1"/>
  <c r="J145" i="1"/>
  <c r="J142" i="1"/>
  <c r="J146" i="1"/>
  <c r="J150" i="1"/>
  <c r="J154" i="1"/>
  <c r="A26" i="1"/>
  <c r="G26" i="1"/>
  <c r="G28" i="1"/>
  <c r="G23" i="1"/>
  <c r="M16" i="15"/>
  <c r="M10" i="15"/>
  <c r="M8" i="15" s="1"/>
  <c r="G16" i="15"/>
  <c r="AF34" i="15"/>
  <c r="M33" i="14"/>
  <c r="M96" i="14"/>
  <c r="M18" i="14"/>
  <c r="G33" i="14"/>
  <c r="M94" i="14"/>
  <c r="M93" i="14" s="1"/>
  <c r="M22" i="14"/>
  <c r="M21" i="14" s="1"/>
  <c r="M32" i="14"/>
  <c r="M30" i="14" s="1"/>
  <c r="M16" i="14"/>
  <c r="M8" i="14" s="1"/>
  <c r="M98" i="14"/>
  <c r="M232" i="13"/>
  <c r="M239" i="13"/>
  <c r="M220" i="13"/>
  <c r="M252" i="13"/>
  <c r="M71" i="13"/>
  <c r="M185" i="13"/>
  <c r="M87" i="13"/>
  <c r="G252" i="13"/>
  <c r="G239" i="13"/>
  <c r="M28" i="13"/>
  <c r="M8" i="13" s="1"/>
  <c r="M76" i="13"/>
  <c r="M56" i="13"/>
  <c r="M37" i="13" s="1"/>
  <c r="M90" i="12"/>
  <c r="M34" i="12"/>
  <c r="M110" i="12"/>
  <c r="AF117" i="12"/>
  <c r="M75" i="12"/>
  <c r="M74" i="12" s="1"/>
  <c r="G90" i="12"/>
  <c r="G8" i="12"/>
  <c r="I21" i="1"/>
  <c r="I39" i="1"/>
  <c r="I47" i="1" s="1"/>
  <c r="J135" i="1" l="1"/>
  <c r="J134" i="1"/>
  <c r="J156" i="1" s="1"/>
  <c r="A23" i="1"/>
  <c r="J39" i="1"/>
  <c r="J47" i="1" s="1"/>
  <c r="J41" i="1"/>
  <c r="J44" i="1"/>
  <c r="J46" i="1"/>
  <c r="J42" i="1"/>
  <c r="J43" i="1"/>
  <c r="J40" i="1"/>
  <c r="J45" i="1"/>
  <c r="G24" i="1" l="1"/>
  <c r="A27" i="1" s="1"/>
  <c r="A24"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0DEBAC75-13D3-4286-808D-C3A27172086F}">
      <text>
        <r>
          <rPr>
            <sz val="9"/>
            <color indexed="81"/>
            <rFont val="Tahoma"/>
            <family val="2"/>
            <charset val="238"/>
          </rPr>
          <t>Jedná se o informaci, zda se jedná o položku, která je do rozpočtu zadána z cenové soustavy RTS, nebo vlastní.</t>
        </r>
      </text>
    </comment>
    <comment ref="T6" authorId="0" shapeId="0" xr:uid="{FF2BCDA2-DD0D-4386-85D8-755A654FF44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671EDDE9-BBE6-44F9-A334-EA6F732E6FBA}">
      <text>
        <r>
          <rPr>
            <sz val="9"/>
            <color indexed="81"/>
            <rFont val="Tahoma"/>
            <family val="2"/>
            <charset val="238"/>
          </rPr>
          <t>Jedná se o informaci, zda se jedná o položku, která je do rozpočtu zadána z cenové soustavy RTS, nebo vlastní.</t>
        </r>
      </text>
    </comment>
    <comment ref="T6" authorId="0" shapeId="0" xr:uid="{A1F171C0-026B-4F57-8950-81653B6C6088}">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BF02E605-F5EF-4C1D-BD1C-195828631CB9}">
      <text>
        <r>
          <rPr>
            <sz val="9"/>
            <color indexed="81"/>
            <rFont val="Tahoma"/>
            <family val="2"/>
            <charset val="238"/>
          </rPr>
          <t>Jedná se o informaci, zda se jedná o položku, která je do rozpočtu zadána z cenové soustavy RTS, nebo vlastní.</t>
        </r>
      </text>
    </comment>
    <comment ref="T6" authorId="0" shapeId="0" xr:uid="{1361A003-08C7-40AF-AB12-7A814C61F11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42EB4750-4745-4F94-9C9C-E21A7330ADCA}">
      <text>
        <r>
          <rPr>
            <sz val="9"/>
            <color indexed="81"/>
            <rFont val="Tahoma"/>
            <family val="2"/>
            <charset val="238"/>
          </rPr>
          <t>Jedná se o informaci, zda se jedná o položku, která je do rozpočtu zadána z cenové soustavy RTS, nebo vlastní.</t>
        </r>
      </text>
    </comment>
    <comment ref="T6" authorId="0" shapeId="0" xr:uid="{9D05FE54-FD90-4397-9E31-57AC0CF7A58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<sst xmlns="http://schemas.openxmlformats.org/spreadsheetml/2006/main" count="2602" uniqueCount="816">
  <si>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</si>
  <si>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</si>
  <si>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</si>
  <si>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</si>
  <si>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</si>
  <si>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</si>
  <si>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</si>
  <si>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</si>
  <si>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</si>
  <si>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</si>
  <si>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</si>
  <si>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</si>
  <si>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</si>
  <si>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</si>
  <si>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</si>
  <si>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</si>
  <si>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</si>
  <si>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</si>
  <si>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</si>
  <si>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</si>
  <si>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</si>
  <si>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</si>
  <si>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</si>
  <si>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</si>
  <si>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</si>
  <si>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</si>
  <si>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</si>
  <si>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</si>
  <si>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</si>
  <si>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</si>
  <si>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</si>
  <si>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</si>
  <si>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</si>
  <si>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</si>
  <si>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</si>
  <si>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</si>
  <si>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</si>
  <si>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</si>
  <si>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</si>
  <si>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</si>
  <si>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</si>
  <si>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</si>
  <si>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</si>
  <si>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35</t>
  </si>
  <si>
    <t>Demolice a následná novostavba haly na sůl Slaný</t>
  </si>
  <si>
    <t>Krajská správa a údržba silnic Středočeského kraje, příspěvková organizace</t>
  </si>
  <si>
    <t>Zborovská 81/11</t>
  </si>
  <si>
    <t>Praha - Smíchov</t>
  </si>
  <si>
    <t>15000</t>
  </si>
  <si>
    <t>00066001</t>
  </si>
  <si>
    <t>CZ00066001</t>
  </si>
  <si>
    <t>Atelier Elzet s.r.o.</t>
  </si>
  <si>
    <t>Budějovická 2201</t>
  </si>
  <si>
    <t>Tábor</t>
  </si>
  <si>
    <t>39002</t>
  </si>
  <si>
    <t>08714771</t>
  </si>
  <si>
    <t>CZ08714771</t>
  </si>
  <si>
    <t>Stavba</t>
  </si>
  <si>
    <t>SO01</t>
  </si>
  <si>
    <t>Demolice haly</t>
  </si>
  <si>
    <t>01</t>
  </si>
  <si>
    <t>Bourací práce původní haly</t>
  </si>
  <si>
    <t>SO02</t>
  </si>
  <si>
    <t>Novostavba haly</t>
  </si>
  <si>
    <t>Stavební práce</t>
  </si>
  <si>
    <t>02</t>
  </si>
  <si>
    <t>Elektroinstalace</t>
  </si>
  <si>
    <t>SO03</t>
  </si>
  <si>
    <t>Ostatní a vedlejší náklady stavby</t>
  </si>
  <si>
    <t>VRN</t>
  </si>
  <si>
    <t>Celkem za stavbu</t>
  </si>
  <si>
    <t>CZK</t>
  </si>
  <si>
    <t>#POPS</t>
  </si>
  <si>
    <t>Popis stavby: 35 - Demolice a následná novostavba haly na sůl Slaný</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</si>
  <si>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</si>
  <si>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</si>
  <si>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</si>
  <si>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</si>
  <si>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</si>
  <si>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</si>
  <si>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</si>
  <si>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</si>
  <si>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</si>
  <si>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</si>
  <si>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</si>
  <si>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</si>
  <si>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</si>
  <si>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</si>
  <si>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</si>
  <si>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</si>
  <si>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</si>
  <si>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</si>
  <si>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</si>
  <si>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</si>
  <si>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</si>
  <si>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</si>
  <si>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</si>
  <si>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</si>
  <si>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</si>
  <si>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</si>
  <si>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</si>
  <si>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</si>
  <si>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</si>
  <si>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</si>
  <si>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</si>
  <si>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</si>
  <si>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</si>
  <si>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</si>
  <si>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</si>
  <si>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</si>
  <si>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</si>
  <si>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</si>
  <si>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</si>
  <si>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</si>
  <si>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</si>
  <si>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</si>
  <si>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</si>
  <si>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</si>
  <si>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</si>
  <si>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SO01 - Demolice haly</t>
  </si>
  <si>
    <t>#POPR</t>
  </si>
  <si>
    <t>Popis rozpočtu: 01 - Bourací práce původní haly</t>
  </si>
  <si>
    <t>Popis objektu: SO02 - Novostavba haly</t>
  </si>
  <si>
    <t>Popis rozpočtu: 01 - Stavební práce</t>
  </si>
  <si>
    <t>Popis rozpočtu: 02 - Elektroinstalace</t>
  </si>
  <si>
    <t>Popis objektu: SO03 - Ostatní a vedlejší náklady stavby</t>
  </si>
  <si>
    <t>Popis rozpočtu: 01 - VRN</t>
  </si>
  <si>
    <t>Rekapitulace dílů</t>
  </si>
  <si>
    <t>Typ dílu</t>
  </si>
  <si>
    <t>1</t>
  </si>
  <si>
    <t>Zemní práce</t>
  </si>
  <si>
    <t>2</t>
  </si>
  <si>
    <t>Základy a zvláštní zakládání</t>
  </si>
  <si>
    <t>21-M</t>
  </si>
  <si>
    <t>Elektromontáže</t>
  </si>
  <si>
    <t>3</t>
  </si>
  <si>
    <t>Svislé a kompletní konstrukce</t>
  </si>
  <si>
    <t>36-M</t>
  </si>
  <si>
    <t>Montáž prov.,měř. a regul. zařízení</t>
  </si>
  <si>
    <t>4</t>
  </si>
  <si>
    <t>Vodorovné konstrukce</t>
  </si>
  <si>
    <t>46-M</t>
  </si>
  <si>
    <t>Zemní práce při extr.mont.pracích</t>
  </si>
  <si>
    <t>63</t>
  </si>
  <si>
    <t>Podlahy a podlahové konstrukce</t>
  </si>
  <si>
    <t>9</t>
  </si>
  <si>
    <t>Ostatní konstrukce a práce, bourání</t>
  </si>
  <si>
    <t>95</t>
  </si>
  <si>
    <t>Dokončovací konstrukce na pozemních stavbách</t>
  </si>
  <si>
    <t>99</t>
  </si>
  <si>
    <t>Staveništní přesun hmot</t>
  </si>
  <si>
    <t>997</t>
  </si>
  <si>
    <t>Přesun sutě</t>
  </si>
  <si>
    <t>HZS</t>
  </si>
  <si>
    <t>Hodinové zúčtovací sazby</t>
  </si>
  <si>
    <t>VRN9</t>
  </si>
  <si>
    <t>711</t>
  </si>
  <si>
    <t>Izolace proti vodě</t>
  </si>
  <si>
    <t>741</t>
  </si>
  <si>
    <t>Elektroinstalace - silnoproud</t>
  </si>
  <si>
    <t>742</t>
  </si>
  <si>
    <t>Elektromontáže - rozvodný systém</t>
  </si>
  <si>
    <t>743</t>
  </si>
  <si>
    <t>Elektromontáže - hrubá montáž</t>
  </si>
  <si>
    <t>749</t>
  </si>
  <si>
    <t>Elektromontáže - ostatní práce a konstrukce</t>
  </si>
  <si>
    <t>764</t>
  </si>
  <si>
    <t>Konstrukce klempířské</t>
  </si>
  <si>
    <t>767</t>
  </si>
  <si>
    <t>Konstrukce zámečnické</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</si>
  <si>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</si>
  <si>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</si>
  <si>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</si>
  <si>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</si>
  <si>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</si>
  <si>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</si>
  <si>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</si>
  <si>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</si>
  <si>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</si>
  <si>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</si>
  <si>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</si>
  <si>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</si>
  <si>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</si>
  <si>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</si>
  <si>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</si>
  <si>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</si>
  <si>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</si>
  <si>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</si>
  <si>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</si>
  <si>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</si>
  <si>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</si>
  <si>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</si>
  <si>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</si>
  <si>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</si>
  <si>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</si>
  <si>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</si>
  <si>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</si>
  <si>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</si>
  <si>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</si>
  <si>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</si>
  <si>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113107222</t>
  </si>
  <si>
    <t>Odstranění podkladu z kameniva drceného tl přes 100 do 200 mm strojně pl přes 200 m2</t>
  </si>
  <si>
    <t>m2</t>
  </si>
  <si>
    <t>Vlastní</t>
  </si>
  <si>
    <t>Indiv</t>
  </si>
  <si>
    <t>Práce</t>
  </si>
  <si>
    <t>Běžná</t>
  </si>
  <si>
    <t>POL1_1</t>
  </si>
  <si>
    <t>Poznámka k položce:</t>
  </si>
  <si>
    <t>POP</t>
  </si>
  <si>
    <t>Strojní odstranění štěrkového lože  frakce 16/32 tl.150 mm.</t>
  </si>
  <si>
    <t xml:space="preserve">308 : </t>
  </si>
  <si>
    <t>VV</t>
  </si>
  <si>
    <t>308</t>
  </si>
  <si>
    <t>174151101</t>
  </si>
  <si>
    <t>Zásyp jam, šachet rýh nebo kolem objektů sypaninou se zhutněním</t>
  </si>
  <si>
    <t>m3</t>
  </si>
  <si>
    <t>V cenách je započteno přemístění sypaniny ze vzdálenosti 10 m od kraje výkopu nebo zasypávaného prostoru.</t>
  </si>
  <si>
    <t xml:space="preserve">308*0,15"štěrk pod deskou : </t>
  </si>
  <si>
    <t xml:space="preserve">308*0,2"základová deska : </t>
  </si>
  <si>
    <t xml:space="preserve">35,516"základové pasy : </t>
  </si>
  <si>
    <t>143,316</t>
  </si>
  <si>
    <t>10364100</t>
  </si>
  <si>
    <t>zemina pro terénní úpravy - tříděná</t>
  </si>
  <si>
    <t>t</t>
  </si>
  <si>
    <t>Specifikace</t>
  </si>
  <si>
    <t>POL3_0</t>
  </si>
  <si>
    <t xml:space="preserve">143,316*1,6 : </t>
  </si>
  <si>
    <t>229,306</t>
  </si>
  <si>
    <t>162451106</t>
  </si>
  <si>
    <t>Vodorovné přemístění přes 1 500 do 2000 m výkopku/sypaniny z horniny třídy těžitelnosti I skupiny 1 až 3</t>
  </si>
  <si>
    <t>Dovození zeminy pro zásyp a terénní úpravu ze skládky vzdálené 1,5 - 2 km.</t>
  </si>
  <si>
    <t>181111131</t>
  </si>
  <si>
    <t>Plošná úprava terénu do 500 m2 zemina skupiny 1 až 4 nerovnosti přes 150 do 200 mm v rovinně a svahu do 1:5</t>
  </si>
  <si>
    <t>Na konci demolice.</t>
  </si>
  <si>
    <t>981511114</t>
  </si>
  <si>
    <t>Demolice konstrukcí objektů z betonu železového postupným rozebíráním</t>
  </si>
  <si>
    <t>Strojní odbourání železobetonové základové desky tl. 200 mm.</t>
  </si>
  <si>
    <t xml:space="preserve">308*0,2 : </t>
  </si>
  <si>
    <t>61,6</t>
  </si>
  <si>
    <t>962032231</t>
  </si>
  <si>
    <t>Bourání zdiva z cihel pálených nebo vápenopískových na MV nebo MVC přes 1 m3</t>
  </si>
  <si>
    <t xml:space="preserve">24,195*2,344*0,533 : </t>
  </si>
  <si>
    <t xml:space="preserve">24,365*2,344*0,533 : </t>
  </si>
  <si>
    <t xml:space="preserve">(3,27+4,27)*2,344*0,533 : </t>
  </si>
  <si>
    <t xml:space="preserve">(3,3+4,334)*2,344*0,533 : </t>
  </si>
  <si>
    <t>79,626</t>
  </si>
  <si>
    <t>962052211</t>
  </si>
  <si>
    <t>Bourání zdiva nadzákladového ze ŽB přes 1 m3</t>
  </si>
  <si>
    <t xml:space="preserve">24,195*0,2*0,533"věnec : </t>
  </si>
  <si>
    <t xml:space="preserve">24,365*0,2*0,533 : </t>
  </si>
  <si>
    <t xml:space="preserve">(3,27+4,27)*0,2*0,533 : </t>
  </si>
  <si>
    <t xml:space="preserve">(3,3+4,334)*0,2*0,533 : </t>
  </si>
  <si>
    <t>6,794</t>
  </si>
  <si>
    <t>961044111</t>
  </si>
  <si>
    <t>Bourání základů z betonu prostého</t>
  </si>
  <si>
    <t>Odbourání základových pasů z prostého betonu.</t>
  </si>
  <si>
    <t xml:space="preserve">(1*0,5)*(24,364+24,193+11,255+11,22) : </t>
  </si>
  <si>
    <t>35,516</t>
  </si>
  <si>
    <t>966071131</t>
  </si>
  <si>
    <t>Demontáž ocelových kcí hmotnosti do 5 t z profilů hmotnosti přes 30 kg/m</t>
  </si>
  <si>
    <t>s kovovým odpadem bude nakládáno dle platných směrnic zadavatele</t>
  </si>
  <si>
    <t xml:space="preserve">(((24,615*10)*8,34)*0,001)"latě ocelové : </t>
  </si>
  <si>
    <t xml:space="preserve">((13*50)*0,001)*8"vazník : </t>
  </si>
  <si>
    <t xml:space="preserve">(((24,195+24,365+3,27+4,27+3,3+4,334)*26,3)*0,001)"I 200 nosník na obvodu : </t>
  </si>
  <si>
    <t xml:space="preserve">(((24,195+24,365)*26,3)*0,001)"I nosník : </t>
  </si>
  <si>
    <t xml:space="preserve">(((2,526)*29,205)*0,001)*14"sloupy : </t>
  </si>
  <si>
    <t>11,239</t>
  </si>
  <si>
    <t>966073121</t>
  </si>
  <si>
    <t>Demontáž krytiny ocelových střech z tvarovaných ocelových plechů šroubovaných budov v do 6 m</t>
  </si>
  <si>
    <t xml:space="preserve">(6,613+6,589)*24,615 : </t>
  </si>
  <si>
    <t>324,967</t>
  </si>
  <si>
    <t>968072247</t>
  </si>
  <si>
    <t>Vybourání kovových rámů oken jednoduchých včetně křídel pl přes 4 m2</t>
  </si>
  <si>
    <t xml:space="preserve">6,6*2 : </t>
  </si>
  <si>
    <t>13,2</t>
  </si>
  <si>
    <t>945412111</t>
  </si>
  <si>
    <t>Teleskopická hydraulická montážní plošina výška zdvihu do 8 m</t>
  </si>
  <si>
    <t>den</t>
  </si>
  <si>
    <t>997006002</t>
  </si>
  <si>
    <t>Strojové třídění stavebního odpadu</t>
  </si>
  <si>
    <t>997006512</t>
  </si>
  <si>
    <t>Vodorovné doprava suti s naložením a složením na skládku přes 100 m do 1 km</t>
  </si>
  <si>
    <t>997006519</t>
  </si>
  <si>
    <t>Příplatek k vodorovnému přemístění suti na skládku ZKD 1 km přes 1 km</t>
  </si>
  <si>
    <t>997013112</t>
  </si>
  <si>
    <t>Vnitrostaveništní doprava suti a vybouraných hmot pro budovy v přes 6 do 9 m</t>
  </si>
  <si>
    <t>997013601</t>
  </si>
  <si>
    <t>Poplatek za uložení na skládce (skládkovné) stavebního odpadu betonového kód odpadu 17 01 01</t>
  </si>
  <si>
    <t>Položka 961044111 -  Bourání základů z betonu prostého: 35,516 m3, 71,032 t</t>
  </si>
  <si>
    <t>997013602</t>
  </si>
  <si>
    <t>Poplatek za uložení na skládce (skládkovné) stavebního odpadu železobetonového kód odpadu 17 01 01</t>
  </si>
  <si>
    <t>Položka 981511114 - Demolice konstrukcí objektů z betonu železového postupným rozebíráním: 61,6 m3, 148,456 t</t>
  </si>
  <si>
    <t>Položka 962052211 - Bourání zdiva nadzákladového ze ŽB přes 1 m3: 6,794 m3, 16,306 t</t>
  </si>
  <si>
    <t>997013655</t>
  </si>
  <si>
    <t>Poplatek za uložení na skládce (skládkovné) zeminy a kamení kód odpadu 17 05 04</t>
  </si>
  <si>
    <t>Položka 113107222 -  Odstranění podkladu z kameniva drceného tl přes 100 do 200 mm strojně pl přes 200 m2: 308 m2, 89,32 t</t>
  </si>
  <si>
    <t>997013603</t>
  </si>
  <si>
    <t>Poplatek za uložení na skládce (skládkovné) stavebního odpadu cihelného kód odpadu 17 01 02</t>
  </si>
  <si>
    <t>741421811</t>
  </si>
  <si>
    <t>Demontáž drátu nebo lana svodového vedení D do 8 mm kolmý svod</t>
  </si>
  <si>
    <t>m</t>
  </si>
  <si>
    <t>POL1_7</t>
  </si>
  <si>
    <t xml:space="preserve">5*4 : </t>
  </si>
  <si>
    <t>20</t>
  </si>
  <si>
    <t>741421821</t>
  </si>
  <si>
    <t>Demontáž drátu nebo lana svodového vedení D do 8 mm rovná střecha</t>
  </si>
  <si>
    <t xml:space="preserve">24,364 : </t>
  </si>
  <si>
    <t>24,364</t>
  </si>
  <si>
    <t>741421831</t>
  </si>
  <si>
    <t>Demontáž drátu nebo lana svodového vedení D do 8 mm šikmá střecha</t>
  </si>
  <si>
    <t xml:space="preserve">6,6*4 : </t>
  </si>
  <si>
    <t>26,4</t>
  </si>
  <si>
    <t>741421841</t>
  </si>
  <si>
    <t>Demontáž svorky šroubové hromosvodné s 1 šroubem</t>
  </si>
  <si>
    <t>kus</t>
  </si>
  <si>
    <t>741421851</t>
  </si>
  <si>
    <t>Demontáž vedení hromosvodné-podpěra střešní pod hřeben</t>
  </si>
  <si>
    <t>767134802</t>
  </si>
  <si>
    <t>Demontáž oplechování stěn šroubovaných</t>
  </si>
  <si>
    <t xml:space="preserve">94 : </t>
  </si>
  <si>
    <t xml:space="preserve">94-2*6,6 : </t>
  </si>
  <si>
    <t xml:space="preserve">42 : </t>
  </si>
  <si>
    <t xml:space="preserve">42,7 : </t>
  </si>
  <si>
    <t>259,5</t>
  </si>
  <si>
    <t>218190403</t>
  </si>
  <si>
    <t>Demontáž rozvaděčů vn vnitřních 22 kV bez odpojení vodičů</t>
  </si>
  <si>
    <t>218203403</t>
  </si>
  <si>
    <t>Demontáž svítidla výbojkového průmyslového nebo venkovního stropního přisazeného 1 zdroj s krytem</t>
  </si>
  <si>
    <t>218812001</t>
  </si>
  <si>
    <t>Demontáž kabelů Cu plných nebo laněných kulatých do 1 kV žíly 2x1,5 až 6 mm2 (např. CYKY) bez odpojení vodičů uložených volně nebo v liště</t>
  </si>
  <si>
    <t>111010011700</t>
  </si>
  <si>
    <t>Kolový jeřáb nosnost 20 t</t>
  </si>
  <si>
    <t>Sh</t>
  </si>
  <si>
    <t>SUM</t>
  </si>
  <si>
    <t>Poznámky uchazeče k zadání</t>
  </si>
  <si>
    <t>POPUZIV</t>
  </si>
  <si>
    <t>END</t>
  </si>
  <si>
    <t>131201112</t>
  </si>
  <si>
    <t>Hloubení nezapaž. jam hor.3 do 1000 m3, STROJNĚ</t>
  </si>
  <si>
    <t>RTS 24/ II</t>
  </si>
  <si>
    <t>POL1_</t>
  </si>
  <si>
    <t>srovnání terénu na -0,200 + manipulace : 0,400*(14,400+10,000)/2*(25,000+10,000)</t>
  </si>
  <si>
    <t>jáma na halu : 0,500*(14,400+1,000)*(25,600+1,000)</t>
  </si>
  <si>
    <t>131201119</t>
  </si>
  <si>
    <t>Příplatek za lepivost - hloubení nezap.jam v hor.3</t>
  </si>
  <si>
    <t>Odkaz na mn. položky pořadí 1 : 375,62000*0,5</t>
  </si>
  <si>
    <t>161101101</t>
  </si>
  <si>
    <t>Svislé přemístění výkopku z hor.1-4 do 2,5 m</t>
  </si>
  <si>
    <t xml:space="preserve">dle pravidel, nad 100m3 -&gt;8% : </t>
  </si>
  <si>
    <t>Odkaz na mn. položky pořadí 1 : 375,62000*0,08</t>
  </si>
  <si>
    <t>162301101</t>
  </si>
  <si>
    <t>Vodorovné přemístění výkopku z hor.1-4 do 500 m</t>
  </si>
  <si>
    <t xml:space="preserve">zemina ponechaná na zásypy -&gt; odvoz + přívoz : </t>
  </si>
  <si>
    <t>Odkaz na mn. položky pořadí 7 : 20,50000*2</t>
  </si>
  <si>
    <t>167101102</t>
  </si>
  <si>
    <t>Nakládání výkopku z hor. 1 ÷ 4 v množství nad 100 m3</t>
  </si>
  <si>
    <t>Odkaz na mn. položky pořadí 1 : 375,62000</t>
  </si>
  <si>
    <t>171201201</t>
  </si>
  <si>
    <t>Uložení sypaniny na skl.-sypanina na výšku přes 2m</t>
  </si>
  <si>
    <t>Odkaz na mn. položky pořadí 5 : 375,62000</t>
  </si>
  <si>
    <t>174101101</t>
  </si>
  <si>
    <t>Zásyp jam, rýh, šachet se zhutněním</t>
  </si>
  <si>
    <t>včetně strojního přemístění materiálu pro zásyp ze vzdálenosti do 10 m od okraje zásypu</t>
  </si>
  <si>
    <t>zásyp základů vytěženou zeminou : 0,500*25,600*0,500*2</t>
  </si>
  <si>
    <t>0,500*15,400*0,500*2</t>
  </si>
  <si>
    <t>181101102</t>
  </si>
  <si>
    <t>Úprava pláně v zářezech v hor. 1-4, se zhutněním</t>
  </si>
  <si>
    <t>(14,400+1,000)*(25,600+1,000)</t>
  </si>
  <si>
    <t>199000002</t>
  </si>
  <si>
    <t>Poplatek za skládku horniny 1- 4, č. dle katal. odpadů 17 05 04</t>
  </si>
  <si>
    <t>Cena dle Pískovny Černovice. www.piskovna-cernovice.cz</t>
  </si>
  <si>
    <t>Odkaz na mn. položky pořadí 10 : 355,12000</t>
  </si>
  <si>
    <t>162701100Rpol</t>
  </si>
  <si>
    <t>Vodorovné přemístění výkopku z hor.1-4, rozvoz na okolní skládky</t>
  </si>
  <si>
    <t xml:space="preserve">zemina ponechaná na zásypy : </t>
  </si>
  <si>
    <t>Odkaz na mn. položky pořadí 7 : 20,50000*-1</t>
  </si>
  <si>
    <t>271571111</t>
  </si>
  <si>
    <t>Polštář základu ze štěrkopísku tříděného fr. 0-32</t>
  </si>
  <si>
    <t>10,400*21,600*0,500</t>
  </si>
  <si>
    <t>273321311</t>
  </si>
  <si>
    <t>Železobeton základových desek C 16/20</t>
  </si>
  <si>
    <t>betonový nájezd : (3,000*0,250/2)*5,200</t>
  </si>
  <si>
    <t>malý základ na betonový nájezd : 5,200*3,000*0,250</t>
  </si>
  <si>
    <t>273351215</t>
  </si>
  <si>
    <t>Bednění stěn základových desek - zřízení</t>
  </si>
  <si>
    <t>0,550*(5,200+3,000*2)</t>
  </si>
  <si>
    <t>3,000*5,200*1,25</t>
  </si>
  <si>
    <t>273351216</t>
  </si>
  <si>
    <t>Bednění stěn základových desek - odstranění</t>
  </si>
  <si>
    <t>Včetně očištění, vytřídění a uložení bednicího materiálu.</t>
  </si>
  <si>
    <t>Odkaz na mn. položky pořadí 13 : 25,66000</t>
  </si>
  <si>
    <t>273361921</t>
  </si>
  <si>
    <t>Výztuž základových desek ze svařovaných sítí KH 30, drát d 6,0 mm, oko 100 x 100 mm</t>
  </si>
  <si>
    <t>4,44*5,200*3,000*3/1000*1,1</t>
  </si>
  <si>
    <t>274321411</t>
  </si>
  <si>
    <t>Železobeton základových pasů C 25/30</t>
  </si>
  <si>
    <t>2,000*(10,400*2+25,600*2)*0,500</t>
  </si>
  <si>
    <t>274351215</t>
  </si>
  <si>
    <t>Bednění stěn základových pasů - zřízení</t>
  </si>
  <si>
    <t>(14,400*2+25,600*2)*0,600</t>
  </si>
  <si>
    <t>(21,600*2+10,400*2)*0,600</t>
  </si>
  <si>
    <t>274351216</t>
  </si>
  <si>
    <t>Bednění stěn základových pasů - odstranění</t>
  </si>
  <si>
    <t>Odkaz na mn. položky pořadí 17 : 86,40000</t>
  </si>
  <si>
    <t>274361921</t>
  </si>
  <si>
    <t>Výztuž základových pasů ze svařovaných sítí KY 80, drát d 8,0 mm, oko 150 x 150 mm</t>
  </si>
  <si>
    <t>horní a dolní výztuž základu : (1,800*10,600)*2*5,40/1000*1,1*2</t>
  </si>
  <si>
    <t>(1,800*21,800)*2*5,40/1000*1,1*2</t>
  </si>
  <si>
    <t>boky : 0,300*25,400*2*5,40/1000*1,1</t>
  </si>
  <si>
    <t>0,300*10,600*2*5,40/1000*1,1</t>
  </si>
  <si>
    <t>0,300*21,800*2*5,40/1000*1,1</t>
  </si>
  <si>
    <t>0,300*14,200*2*5,40/1000*1,1</t>
  </si>
  <si>
    <t>289970111</t>
  </si>
  <si>
    <t>Vrstva geotextilie Geofiltex 300g/m2</t>
  </si>
  <si>
    <t>21,600*10,400</t>
  </si>
  <si>
    <t>271571111Rpol</t>
  </si>
  <si>
    <t>Zbavení povrchu ostrých kousků štěrku a uhlazení, aby nedošlo k porušení PE fólie</t>
  </si>
  <si>
    <t>271571112Rpol</t>
  </si>
  <si>
    <t>Příplatek za provedení šikmé nájezdové rampy do haly</t>
  </si>
  <si>
    <t>3,000*5,200</t>
  </si>
  <si>
    <t>311261100Rpol</t>
  </si>
  <si>
    <t>Skládané bloky z prostého betonu, o rozměrech 40x80x80cm, beton C30/37 XF4 S3</t>
  </si>
  <si>
    <t>Cena obsahuje dodávku a montáž bloků.</t>
  </si>
  <si>
    <t>311261131Rpol</t>
  </si>
  <si>
    <t>Skládané bloky z prostého betonu, o rozměrech 80x80x80cm, beton C30/37 XF4 S3</t>
  </si>
  <si>
    <t>311261141Rpol</t>
  </si>
  <si>
    <t>Skládané bloky z prostého betonu, o rozměrech 160x80x80cm, beton C30/37 XF4 S3</t>
  </si>
  <si>
    <t>311261142Rpol</t>
  </si>
  <si>
    <t>Skládané bloky z prostého betonu, o rozměrech 120x80x40 cm, beton C30/37 XF4 S3</t>
  </si>
  <si>
    <t>311261150Rpol</t>
  </si>
  <si>
    <t>Kotvení bloků se základem a střechou</t>
  </si>
  <si>
    <t>kpl</t>
  </si>
  <si>
    <t>Cena obsahuje dodávku a montáž kotvících prvků, příložek, pásků atd.</t>
  </si>
  <si>
    <t>Ocelová pásovina S235: délka 3 900 mm, šířka 100 mm, tloušťka 15 mm. Celkem 30 kusů, všechny pozinkované</t>
  </si>
  <si>
    <t>Kotvení:</t>
  </si>
  <si>
    <t>Se základem - Pomocí závitové tyče  40 cm nebo roxoru M30, který bude ukotven do hloubky 30 cm (10 cm) nad povrch a následně přivařen k pásovině. – spoj se matla asfaltem</t>
  </si>
  <si>
    <t>Pásovina s blokem lze kotvit šroubem Hilti HUS3-H 14x150 mm nebo závitová na chemii M20, 300ks</t>
  </si>
  <si>
    <t>Každá pásovina bude kotvena do středu bloku podle jedné z výše uvedených variant. Součástí prací je nejen instalace a kotvení, ale také použití plošiny a další nezbytné činnosti.</t>
  </si>
  <si>
    <t>44117Rpol</t>
  </si>
  <si>
    <t>D+M střešní ocelové konstrukce haly</t>
  </si>
  <si>
    <t>Primární nosná kce střechy jsou ocelové příhradové nosníky, plnostěnné nosníky ve štítech. Nosníky jsou stabilizované vaznicemi a střešními ztužidly příp. stabilizacemi. -&gt; pozinko. ocel za studena.</t>
  </si>
  <si>
    <t/>
  </si>
  <si>
    <t>Střešní plech</t>
  </si>
  <si>
    <t>Podhledový plech</t>
  </si>
  <si>
    <t>A veškěré kotvení</t>
  </si>
  <si>
    <t>- dodání dílce požadovaného tvaru a vlastností, jeho skladování, doprava a osazení do definitivní polohy, včetně komplexní technologie výroby a montáže dílců, ošetření a ochrana dílců,</t>
  </si>
  <si>
    <t>- úpravy a zařízení pro uložení a transport dílce,</t>
  </si>
  <si>
    <t>- veškeré požadované úpravy dílců, včetně doplňkových konstrukcí a vybavení,</t>
  </si>
  <si>
    <t>- sestavení dílce na stavbě včetně montážních zařízení, plošin a prahů a pod.,</t>
  </si>
  <si>
    <t>- výplň, těsnění a tmelení spár a spojů,</t>
  </si>
  <si>
    <t>- očištění a ošetření úložných ploch,</t>
  </si>
  <si>
    <t>- označení dílce výrobním štítkem nebo jiným způsobem,</t>
  </si>
  <si>
    <t>- úpravy dílce pro dodržení požadované přesnosti jeho osazení, včetně případných měření,</t>
  </si>
  <si>
    <t>- veškerá zařízení pro zajištění stability v každém okamžiku,</t>
  </si>
  <si>
    <t>- další práce dané případně specifikací k příslušnému dílci (úprava pohledových ploch, příp. rubových ploch, osazení měřících zařízení, zkoušení a měření dílců a pod.).</t>
  </si>
  <si>
    <t>- dodání  materiálu  v požadované kvalitě a výroba konstrukce i dílenská (včetně  pomůcek,  přípravků a prostředků pro výrobu) bez ohledu na náročnost a její hmotnost, dílenská montáž,</t>
  </si>
  <si>
    <t>- dodání spojovacího materiálu,</t>
  </si>
  <si>
    <t>- zřízení  montážních  a  dilatačních  spojů,  spar, včetně potřebných úprav, vložek, opracování, očištění a ošetření,</t>
  </si>
  <si>
    <t>- podpěr. konstr. a lešení všech druhů pro montáž konstrukcí i doplňkových, včetně požadovaných otvorů, ochranných a bezpečnostních opatření a základů pro tyto konstrukce a lešení,</t>
  </si>
  <si>
    <t>- jakákoliv doprava a manipulace dílců  a  montážních  sestav,  včetně  dopravy konstrukce z výrobny na stavbu,</t>
  </si>
  <si>
    <t>- montážní dokumentace včetně technologického předpisu montáže,</t>
  </si>
  <si>
    <t>- čištění konstrukce a odstranění všech vrubů (vrypy, otlačeniny a pod.),</t>
  </si>
  <si>
    <t>- veškeré druhy opracování povrchů, včetně úprav pod nátěry a pod izolaci,</t>
  </si>
  <si>
    <t>- veškeré druhy dílenských základů a základních nátěrů a povlaků,</t>
  </si>
  <si>
    <t>- všechny druhy ocelového kotvení,</t>
  </si>
  <si>
    <t>- dílenskou přejímku a montážní prohlídku, včetně požadovaných dokladů,</t>
  </si>
  <si>
    <t>- zřízení kotevních otvorů nebo jam, nejsou-li částí jiné konstrukce, jejich úpravy, očištění a ošetření,</t>
  </si>
  <si>
    <t>- osazení kotvení nebo přímo částí konstrukce do podpůrné konstrukce nebo do zeminy,</t>
  </si>
  <si>
    <t>- výplň kotevních otvorů  (příp.  podlití  patních  desek)  maltou,  betonem  nebo  jinou speciální hmotou</t>
  </si>
  <si>
    <t>- ošetření kotevní oblasti proti vzniku trhlin, vlivu povětrnosti a pod.,</t>
  </si>
  <si>
    <t>- osazení nivelačních značek, včetně jejich zaměření, označení znakem výrobce a vyznačení letopočtu.</t>
  </si>
  <si>
    <t>- veškeré druhy protikorozní ochrany a nátěry konstrukcí,</t>
  </si>
  <si>
    <t>- žárové zinkování,</t>
  </si>
  <si>
    <t>- osazení měřících zařízení a úpravy pro ně</t>
  </si>
  <si>
    <t>- ochranná opatření před účinky bludných proudů</t>
  </si>
  <si>
    <t>- ochranu před přepětím.</t>
  </si>
  <si>
    <t>6,280*24,400*2</t>
  </si>
  <si>
    <t>44118Rpol</t>
  </si>
  <si>
    <t>D+M svislé ocelové konstrukce haly</t>
  </si>
  <si>
    <t>Stěnový venkovní plech</t>
  </si>
  <si>
    <t>Vnitřní stěnový plech</t>
  </si>
  <si>
    <t>3,010*25,200*2</t>
  </si>
  <si>
    <t>3,010*12,400*2</t>
  </si>
  <si>
    <t>6,200*1,000/2*2*2</t>
  </si>
  <si>
    <t>631315811</t>
  </si>
  <si>
    <t>Mazanina betonová tl. 12 - 24 cm C 30/37 z betonu prostého XA2</t>
  </si>
  <si>
    <t>Včetně vytvoření dilatačních spár, bez zaplnění.</t>
  </si>
  <si>
    <t>deska : 22,800*10,800*0,200</t>
  </si>
  <si>
    <t>0,800*5,200*0,200</t>
  </si>
  <si>
    <t>-0,800*0,800*0,200*2</t>
  </si>
  <si>
    <t>631316115</t>
  </si>
  <si>
    <t>Postřik nových beton. podlah proti prvotn. vysych.</t>
  </si>
  <si>
    <t>Odkaz na mn. položky pořadí 32 : 249,12000</t>
  </si>
  <si>
    <t>631316211</t>
  </si>
  <si>
    <t>Povrchový vsyp na betonové podlahy strojně hlazený posypová směs s korundem</t>
  </si>
  <si>
    <t>10,800*22,800</t>
  </si>
  <si>
    <t>0,800*5,200</t>
  </si>
  <si>
    <t>-0,800*0,800*2</t>
  </si>
  <si>
    <t>631316231</t>
  </si>
  <si>
    <t>Hlazení betonových mazanin, strojně</t>
  </si>
  <si>
    <t>631317210</t>
  </si>
  <si>
    <t>Řezání dilatační spáry hl. 0-100 mm, železobeton</t>
  </si>
  <si>
    <t>22,800*10</t>
  </si>
  <si>
    <t>10,800*21</t>
  </si>
  <si>
    <t>631319175</t>
  </si>
  <si>
    <t>Příplatek za stržení povrchu mazaniny tl. 24 cm</t>
  </si>
  <si>
    <t>Odkaz na mn. položky pořadí 30 : 49,82400</t>
  </si>
  <si>
    <t>631351101</t>
  </si>
  <si>
    <t>Bednění stěn, rýh a otvorů v podlahách - zřízení</t>
  </si>
  <si>
    <t>0,300*5,200</t>
  </si>
  <si>
    <t>631351102</t>
  </si>
  <si>
    <t>Bednění stěn, rýh a otvorů v podlahách -odstranění</t>
  </si>
  <si>
    <t>Odkaz na mn. položky pořadí 36 : 1,56000</t>
  </si>
  <si>
    <t>631361921</t>
  </si>
  <si>
    <t>Výztuž mazanin svařovanou sítí KH 20, drát d 6,0 mm, oko 150 x 150 mm</t>
  </si>
  <si>
    <t>Spodní výztuž desky : 3,03*22,800*10,800/1000*1,10</t>
  </si>
  <si>
    <t>3,03*5,200*0,800/1000*1,10</t>
  </si>
  <si>
    <t>-3,03*0,800*0,800*2/1000</t>
  </si>
  <si>
    <t>Výztuž mazanin z ocelových vláken bez materiálu</t>
  </si>
  <si>
    <t xml:space="preserve">30kg/m3 : </t>
  </si>
  <si>
    <t>Odkaz na mn. položky pořadí 30 : 49,82400*0,03</t>
  </si>
  <si>
    <t>634601131</t>
  </si>
  <si>
    <t>Zaplnění dilatačních spár mazanin asfaltem,š.30 mm</t>
  </si>
  <si>
    <t>Odkaz na mn. položky pořadí 34 : 454,80000</t>
  </si>
  <si>
    <t>31414930</t>
  </si>
  <si>
    <t>Vlákna ocelová do betonu 1,00 x 50 mm</t>
  </si>
  <si>
    <t>kg</t>
  </si>
  <si>
    <t>SPCM</t>
  </si>
  <si>
    <t>POL3_</t>
  </si>
  <si>
    <t>Odkaz na mn. položky pořadí 30 : 49,82400*30</t>
  </si>
  <si>
    <t>Koeficient ztratné: 0,15</t>
  </si>
  <si>
    <t>952901221</t>
  </si>
  <si>
    <t>Vyčištění průmyslových budov a objektů výrobních</t>
  </si>
  <si>
    <t>deska : 21,600*10,400</t>
  </si>
  <si>
    <t>953941312</t>
  </si>
  <si>
    <t>Osazení požárního hasicího přístroje na stěnu</t>
  </si>
  <si>
    <t>953941391</t>
  </si>
  <si>
    <t>Revize požárního hasicího přístroje do 5 ks</t>
  </si>
  <si>
    <t>953941395</t>
  </si>
  <si>
    <t xml:space="preserve">Vystavení revizní zprávy-požární hasicí přístroj </t>
  </si>
  <si>
    <t>953981205</t>
  </si>
  <si>
    <t>Chemické kotvy, beton, hl.170 mm, M20, malta 2slož</t>
  </si>
  <si>
    <t>44984114</t>
  </si>
  <si>
    <t>Přístroj hasicí práškový 21A, 183B, C</t>
  </si>
  <si>
    <t>73534001RPol</t>
  </si>
  <si>
    <t xml:space="preserve">Tabulka bezpečnostní - hasící přístroj fotoluminiscenční </t>
  </si>
  <si>
    <t>73534101Rpol</t>
  </si>
  <si>
    <t xml:space="preserve">Šipka k požárnímu zařízení  fotoluminiscenční </t>
  </si>
  <si>
    <t>998011002</t>
  </si>
  <si>
    <t>Přesun hmot pro budovy zděné výšky do 12 m</t>
  </si>
  <si>
    <t>Přesun hmot</t>
  </si>
  <si>
    <t>POL7_</t>
  </si>
  <si>
    <t>711171559</t>
  </si>
  <si>
    <t>Provedení izolace proti vlhkosti na ploše vodorovné, fólií, volně včetně fólie PE, tl. 1,5 mm</t>
  </si>
  <si>
    <t>12,400*24,400</t>
  </si>
  <si>
    <t>0,800*0,800*10</t>
  </si>
  <si>
    <t>711172559</t>
  </si>
  <si>
    <t>Provedení izolace proti vlhkosti na ploše svislé, fólií, volně včetně fólie PE, tl. 1,5 mm</t>
  </si>
  <si>
    <t>0,250*(24,400*2+12,400*2+0,800*12*2-5,200)</t>
  </si>
  <si>
    <t>998711101</t>
  </si>
  <si>
    <t>Přesun hmot pro izolace proti vodě, výšky do 6 m</t>
  </si>
  <si>
    <t>764321240</t>
  </si>
  <si>
    <t>Oplechování Pz říms pod nadříms. žlabem, rš 750 mm</t>
  </si>
  <si>
    <t>od okapem : 25,200*2</t>
  </si>
  <si>
    <t>764352205</t>
  </si>
  <si>
    <t>Žlaby z Pz plechu podokapní půlkruhové, rš 400 mm</t>
  </si>
  <si>
    <t>Odkaz na mn. položky pořadí 54 : 50,40000</t>
  </si>
  <si>
    <t>764359212</t>
  </si>
  <si>
    <t>Kotlík z Pz plechu kónický pro trouby D do 125 mm</t>
  </si>
  <si>
    <t>764391230</t>
  </si>
  <si>
    <t>Závětrná lišta z Pz plechu, rš 400 mm</t>
  </si>
  <si>
    <t>5,976*4</t>
  </si>
  <si>
    <t>764430260</t>
  </si>
  <si>
    <t>Oplechování zdí z Pz plechu, rš 750 mm</t>
  </si>
  <si>
    <t>přechod ze zdi na ocelovku : 24,400*2+12,400*2+0,800*10*2</t>
  </si>
  <si>
    <t>764454203</t>
  </si>
  <si>
    <t>Odpadní trouby z Pz plechu, kruhové, D 120 mm</t>
  </si>
  <si>
    <t>4,010*2</t>
  </si>
  <si>
    <t>998764102</t>
  </si>
  <si>
    <t>Přesun hmot pro klempířské konstr., výšky do 12 m</t>
  </si>
  <si>
    <t>767653240Rpol</t>
  </si>
  <si>
    <t>D+M posuvných vrat 5200x6000</t>
  </si>
  <si>
    <t>Vrata vč. ocelové zárubně</t>
  </si>
  <si>
    <t>Doprava</t>
  </si>
  <si>
    <t>998767202</t>
  </si>
  <si>
    <t>Přesun hmot pro zámečnické konstr., výšky do 12 m</t>
  </si>
  <si>
    <t>JKSO:</t>
  </si>
  <si>
    <t>812</t>
  </si>
  <si>
    <t>Budovy pro výrobu a služby</t>
  </si>
  <si>
    <t>JKSO</t>
  </si>
  <si>
    <t>3100 m3</t>
  </si>
  <si>
    <t>svislá nosná konstrukce montovaná z dílců betonových plošných</t>
  </si>
  <si>
    <t>JKSOChar</t>
  </si>
  <si>
    <t>novostavba objektu</t>
  </si>
  <si>
    <t>JKSOAkce</t>
  </si>
  <si>
    <t>Pozinkovaná ocel, profily válované za studena z žárově pozinkovaných pásů z oceli, Spoje prováděné pomocí pozinkovaných metrických šroubů.</t>
  </si>
  <si>
    <t>Sekundární nosné konstukce střechy jsou ocelové vaznice ze Z-profilů za studena tvarované a pozinkované.</t>
  </si>
  <si>
    <t>Stěnová ztužidla jsou z táhel z ocelových plochých pásků z pozink. oceli za studena. Dále jsou součístí sloupy a vodorovné vzpěry.</t>
  </si>
  <si>
    <t>Součástí této položky je:</t>
  </si>
  <si>
    <t>Ocelová konstrukce včetně sekundární konstrukce</t>
  </si>
  <si>
    <t>Montáž celkem</t>
  </si>
  <si>
    <t>- montáž konstrukce na staveništi, včetně montážních prostředků a pomůcek a zednických výpomocí,</t>
  </si>
  <si>
    <t>741110142</t>
  </si>
  <si>
    <t>Montáž trubka pancéřová kovová tuhá závitová D přes 16 do 29 mm uložená pevně</t>
  </si>
  <si>
    <t>34571123</t>
  </si>
  <si>
    <t>trubka elektroinstalační ocelová lakovaná závitová P21 D 25,7/28,3mm</t>
  </si>
  <si>
    <t>311741000</t>
  </si>
  <si>
    <t>džák pro chráničky</t>
  </si>
  <si>
    <t>ks</t>
  </si>
  <si>
    <t>741130001</t>
  </si>
  <si>
    <t>Ukončení vodič izolovaný do 2,5mm2 v rozváděči nebo na přístroji</t>
  </si>
  <si>
    <t>741130006</t>
  </si>
  <si>
    <t>Ukončení vodič izolovaný do 16 mm2 v rozváděči nebo na přístroji</t>
  </si>
  <si>
    <t>741372062</t>
  </si>
  <si>
    <t>Montáž svítidlo LED bytové přisazené stropní panelové do 0,36 m2</t>
  </si>
  <si>
    <t>Rpol10.021.242.1.1</t>
  </si>
  <si>
    <t>1.5ft 8000/840 Kovové nerezové průmyslové LED svítidlo, s difuzorem z translucentního tepelně tvrzeného bezpečnostního skla 54W</t>
  </si>
  <si>
    <t>KS</t>
  </si>
  <si>
    <t>Rpol741372063</t>
  </si>
  <si>
    <t>D+M svítidla nad vrata</t>
  </si>
  <si>
    <t>741810002</t>
  </si>
  <si>
    <t>Celková prohlídka elektrického rozvodu a zařízení přes 100 000 do 500 000,- Kč</t>
  </si>
  <si>
    <t>742111100</t>
  </si>
  <si>
    <t>Montáž rozvodnice oceloplechová nebo plastová běžná do 20 kg</t>
  </si>
  <si>
    <t>R10.052.8251.1</t>
  </si>
  <si>
    <t>Rozvaděč RH včetně ovládání osvětlení - kompletní včetně zapojení</t>
  </si>
  <si>
    <t>743112119</t>
  </si>
  <si>
    <t>Montáž trubka plastová ohebná D 48 mm uložená pevně</t>
  </si>
  <si>
    <t>345713510</t>
  </si>
  <si>
    <t>trubka elektroinstalační ohebná 63</t>
  </si>
  <si>
    <t>743112219.1</t>
  </si>
  <si>
    <t>Montáž trubka plastová ohebná D 48 mm uložená volně</t>
  </si>
  <si>
    <t>Rpol10.153.147.1</t>
  </si>
  <si>
    <t>Trubka KF 09040 EA</t>
  </si>
  <si>
    <t>M</t>
  </si>
  <si>
    <t>743411121.1</t>
  </si>
  <si>
    <t>Montáž krabice zapuštěná plastová čtyřhranná typ KO100, KO125</t>
  </si>
  <si>
    <t>Rpol10.075.335.1</t>
  </si>
  <si>
    <t>Svorkovnice EPS 2 ekvipotencionální s krabicí</t>
  </si>
  <si>
    <t>743419130</t>
  </si>
  <si>
    <t>Otevření nebo uzavření krabice víčkem na 4 šrouby</t>
  </si>
  <si>
    <t>743991100</t>
  </si>
  <si>
    <t>Měření zemních odporů zemniče</t>
  </si>
  <si>
    <t>749913110</t>
  </si>
  <si>
    <t>Montáž tabulka výstražná a označovací pro rozvodny</t>
  </si>
  <si>
    <t>4321001.1.1</t>
  </si>
  <si>
    <t>Bezpečnostní tabulka - Elektrický rozvaděč Nehas vodou ani pěnovými přístroji</t>
  </si>
  <si>
    <t>210010351</t>
  </si>
  <si>
    <t>Montáž rozvodek nástěnných plastových čtyřhranných vodič D do 4 mm2</t>
  </si>
  <si>
    <t>Rpol10.078.068</t>
  </si>
  <si>
    <t xml:space="preserve">Krabice IP67 </t>
  </si>
  <si>
    <t>345626930</t>
  </si>
  <si>
    <t>svorkovnice krabicová bezšroubová TYP017, 400 V, 2 vstupy, 2,5 mm2, 24 A</t>
  </si>
  <si>
    <t>345626940</t>
  </si>
  <si>
    <t>svorkovnice krabicová bezšroubová TYP016, 400 V, 3 vstupy, 2,5 mm2, 24 A</t>
  </si>
  <si>
    <t>345626950</t>
  </si>
  <si>
    <t>svorkovnice krabicová bezšroubová TYP018, 400 V, 4 vstupy, 2,5 mm2, 24 A</t>
  </si>
  <si>
    <t>210102306</t>
  </si>
  <si>
    <t>Propojení kabelů silových celoplastových spojkou do 1 kV  EPKJ 0235</t>
  </si>
  <si>
    <t>35436023</t>
  </si>
  <si>
    <t>spojka kabelová smršťovaná přímé do 1kV 91ah-22s 4x16-50mm</t>
  </si>
  <si>
    <t>210111131</t>
  </si>
  <si>
    <t>Montáž zásuvek průmyslových nástěnných provedení IP 44 2P+PE 16 A</t>
  </si>
  <si>
    <t>358110710</t>
  </si>
  <si>
    <t>zásuvka nepropustná nástěnná 400V/16A 5pól</t>
  </si>
  <si>
    <t>210111131.1</t>
  </si>
  <si>
    <t>R10.028.726</t>
  </si>
  <si>
    <t>Zásuvka 230V IP44 bílá</t>
  </si>
  <si>
    <t>210220001</t>
  </si>
  <si>
    <t>Montáž uzemňovacího vedení vodičů FeZn pomocí svorek na povrchu páskou do 120 mm2</t>
  </si>
  <si>
    <t>354420620</t>
  </si>
  <si>
    <t>pás zemnící 30 x 4 mm FeZn</t>
  </si>
  <si>
    <t>210220002</t>
  </si>
  <si>
    <t>Montáž uzemňovacích vedení vodičů FeZn pomocí svorek na povrchu drátem nebo lanem do 10 mm</t>
  </si>
  <si>
    <t>354410730</t>
  </si>
  <si>
    <t>drát průměr 10 mm FeZn</t>
  </si>
  <si>
    <t>210220101</t>
  </si>
  <si>
    <t>Montáž hromosvodného vedení svodových vodičů s podpěrami průměru do 10 mm</t>
  </si>
  <si>
    <t>354410770</t>
  </si>
  <si>
    <t>drát průměr 8 mm AlMgSi</t>
  </si>
  <si>
    <t>200031</t>
  </si>
  <si>
    <t>Podpěra vedení hromosvodu na fasádě-set (PVC podpěra 55mm, FID hmoždinka 90mm, vrut 6/80mm)</t>
  </si>
  <si>
    <t>210220301</t>
  </si>
  <si>
    <t>Montáž svorek hromosvodných typu SS, SR 03 se 2 šrouby</t>
  </si>
  <si>
    <t>354354418751</t>
  </si>
  <si>
    <t>SUb svorka univerzální bez strředové destičky</t>
  </si>
  <si>
    <t>354418850</t>
  </si>
  <si>
    <t>svorka spojovací SS pro lano D8-10 mm</t>
  </si>
  <si>
    <t>210220302</t>
  </si>
  <si>
    <t>Montáž svorek hromosvodných typu ST, SJ, SK, SZ, SR 01, 02 se 3 a více šrouby</t>
  </si>
  <si>
    <t>354418950</t>
  </si>
  <si>
    <t>svorka připojovací SP1 k připojení kovových částí</t>
  </si>
  <si>
    <t>354418750</t>
  </si>
  <si>
    <t>svorka křížová SK pro vodič D6-10 mm</t>
  </si>
  <si>
    <t>354419250</t>
  </si>
  <si>
    <t>svorka zkušební SZ pro lano D6-12 mm   FeZn</t>
  </si>
  <si>
    <t>210220302.1</t>
  </si>
  <si>
    <t>354419860</t>
  </si>
  <si>
    <t>svorka odbočovací a spojovací SR 3b pro pásek 30x4 mm    FeZn</t>
  </si>
  <si>
    <t>354419960</t>
  </si>
  <si>
    <t>svorka odbočovací a spojovací SR 3a pro spojování kruhových a páskových vodičů    FeZn</t>
  </si>
  <si>
    <t>210220303</t>
  </si>
  <si>
    <t>Montáž svorek hromosvodných typu S0 na okapové žlaby</t>
  </si>
  <si>
    <t>354419050</t>
  </si>
  <si>
    <t>svorka připojovací SOc k připojení okapových žlabů</t>
  </si>
  <si>
    <t>210220321</t>
  </si>
  <si>
    <t>Montáž svorek hromosvodných na potrubí typ Bernard se zhotovením pásku</t>
  </si>
  <si>
    <t>68500165</t>
  </si>
  <si>
    <t>SVORKA ST NA POTRUBI</t>
  </si>
  <si>
    <t>210220372.1</t>
  </si>
  <si>
    <t>Montáž ochranných prvků - úhelníků nebo trubek do zdiva</t>
  </si>
  <si>
    <t>354418300</t>
  </si>
  <si>
    <t>úhelník ochranný OU 1.7 na ochranu svodu 1,7 m</t>
  </si>
  <si>
    <t>354418360</t>
  </si>
  <si>
    <t>držák ochranného úhelníku do zdiva DOU FeZn s prodloužením-instalovat před fasádou</t>
  </si>
  <si>
    <t>210220401</t>
  </si>
  <si>
    <t>Montáž vedení hromosvodné - štítků k označení svodů</t>
  </si>
  <si>
    <t>354421100</t>
  </si>
  <si>
    <t>štítek plastový č. 31 -  čísla svodů</t>
  </si>
  <si>
    <t>210220451</t>
  </si>
  <si>
    <t>Montáž vedení hromosvodné - ochranného pospojování volně nebo pod omítku</t>
  </si>
  <si>
    <t>10180202</t>
  </si>
  <si>
    <t>VODIC CYY 4 ZELENOZLUTY</t>
  </si>
  <si>
    <t>210220451.1</t>
  </si>
  <si>
    <t>341421600.1</t>
  </si>
  <si>
    <t>CYA 25 ZŽ Vodič H07V-K 25 ohebný zelenožlutý</t>
  </si>
  <si>
    <t>210810013</t>
  </si>
  <si>
    <t>Montáž měděných kabelů CYKY, CYKYD, CYKYDY, NYM, NYY, YSLY 750 V 4x10mm2 uložených volně</t>
  </si>
  <si>
    <t>R10.048.218</t>
  </si>
  <si>
    <t>CYKY 4J10 (4Bx10)</t>
  </si>
  <si>
    <t>210810046</t>
  </si>
  <si>
    <t>Montáž měděných kabelů CYKY, CYKYD, CYKYDY, NYM, NYY, YSLY 750 V 3x2,5 mm2 uložených pevně</t>
  </si>
  <si>
    <t>341110360</t>
  </si>
  <si>
    <t>kabel silový s Cu jádrem CYKY 3x2,5 mm2</t>
  </si>
  <si>
    <t>210810056</t>
  </si>
  <si>
    <t>Montáž měděných kabelů CYKY, CYKYD, CYKYDY, NYM, NYY, YSLY 750 V 5x2,5 mm2 uložených pevně</t>
  </si>
  <si>
    <t>341110940</t>
  </si>
  <si>
    <t>kabel silový s Cu jádrem CYKY 5x2,5 mm2</t>
  </si>
  <si>
    <t>460671112</t>
  </si>
  <si>
    <t>Výstražná fólie pro krytí kabelů šířky 25 cm</t>
  </si>
  <si>
    <t>10.042.137</t>
  </si>
  <si>
    <t>Červená výkopová páska - délka 250 m a šířka 22 cm</t>
  </si>
  <si>
    <t>743621110</t>
  </si>
  <si>
    <t>Montáž drát nebo lano hromosvodné svodové D do 10 mm s podpěrou</t>
  </si>
  <si>
    <t>10.046.510</t>
  </si>
  <si>
    <t>Podpěra PV 21c plast základna kulatá nebo systémový držák střechy-přivařené</t>
  </si>
  <si>
    <t>Rpol PD</t>
  </si>
  <si>
    <t>Přesun dodávek</t>
  </si>
  <si>
    <t>Rpol PM</t>
  </si>
  <si>
    <t>Přidružený materiál</t>
  </si>
  <si>
    <t>Rpol PPV</t>
  </si>
  <si>
    <t>Podíl přidružených výkonů</t>
  </si>
  <si>
    <t>Rpol ZV</t>
  </si>
  <si>
    <t>Zednické výpomoci</t>
  </si>
  <si>
    <t>246170260</t>
  </si>
  <si>
    <t>lak asfaltový A 1999 černý (á 9 kg)</t>
  </si>
  <si>
    <t>360020611</t>
  </si>
  <si>
    <t>Vyvrtání otvoru v betonovém zdivu do 450 mm, průměru 30 mm</t>
  </si>
  <si>
    <t>360020612</t>
  </si>
  <si>
    <t>Vyvrtání otvoru v betonovém zdivu do 700 mm, průměru 50 mm</t>
  </si>
  <si>
    <t>460010025</t>
  </si>
  <si>
    <t>Vytyčení trasy inženýrských sítí v zastavěném prostoru</t>
  </si>
  <si>
    <t>km</t>
  </si>
  <si>
    <t>460690031.1</t>
  </si>
  <si>
    <t>Osazení hmoždinek včetně vyvrtání otvoru ve stěnách cihelných průměru do 8 mm</t>
  </si>
  <si>
    <t>562810840.1</t>
  </si>
  <si>
    <t>hmoždinka HL 8+vrut</t>
  </si>
  <si>
    <t>tis kus</t>
  </si>
  <si>
    <t>460690032.1</t>
  </si>
  <si>
    <t>Osazení hmoždinek včetně vyvrtání otvoru ve stěnách cihelných průměru do 12 mm</t>
  </si>
  <si>
    <t>562810820.1</t>
  </si>
  <si>
    <t>hmoždinka HL 10+vrut</t>
  </si>
  <si>
    <t>HZS2222</t>
  </si>
  <si>
    <t>Hodinová zúčtovací sazba elektrikář - připojení na stávající elektroinstalaci</t>
  </si>
  <si>
    <t>hod</t>
  </si>
  <si>
    <t>NAK</t>
  </si>
  <si>
    <t>00511 R</t>
  </si>
  <si>
    <t xml:space="preserve">Geodetické práce </t>
  </si>
  <si>
    <t>Soubor</t>
  </si>
  <si>
    <t>POL99_2</t>
  </si>
  <si>
    <t>005121 R</t>
  </si>
  <si>
    <t>Zařízení staveniště</t>
  </si>
  <si>
    <t>měs</t>
  </si>
  <si>
    <t>POL99_8</t>
  </si>
  <si>
    <t>Veškeré náklady spojené s vybudováním, provozem a odstraněním zařízení staveniště.</t>
  </si>
  <si>
    <t>Zřízení a provoz staveništních elektrorozvodů vč.podružného měření s dodatečným vyúčtováním bude sjednáno s nájemcem areálů</t>
  </si>
  <si>
    <t>Zřízení podružného měření odběru vody s dodatečným vyúčtováním bude sjednáno s nájemcem areálů</t>
  </si>
  <si>
    <t>00523  R</t>
  </si>
  <si>
    <t>Zkoušky a revize</t>
  </si>
  <si>
    <t>Náklady zhotovitele, související s prováděním zkoušek a revizí předepsaných technickými normami nebo objednatelem a které jsou pro provedení díla nezbytné a předepsané podmínkami uvedenými ve stavebním povolení..</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</si>
  <si>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</si>
  <si>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</si>
  <si>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</si>
  <si>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</si>
  <si>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</si>
  <si>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</si>
  <si>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005241010R</t>
  </si>
  <si>
    <t>Výrobní a dílenská dokumentace</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</si>
  <si>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</si>
  <si>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</si>
  <si>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</si>
  <si>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</si>
  <si>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Dopravu.</t>
  </si>
  <si>
    <t>005241030Rpol</t>
  </si>
  <si>
    <t>Geometrický plán včetně zavkladování</t>
  </si>
  <si>
    <t>005241031Rpol</t>
  </si>
  <si>
    <t>Dokumentace skutečného provedení v elektronické i v tištěné podobě v počtu paré dle smlouvy</t>
  </si>
  <si>
    <t>005241032Rpol</t>
  </si>
  <si>
    <t xml:space="preserve">Vypracování a předání TP, KZP, plán BOZP, seznam rizik </t>
  </si>
  <si>
    <t>005241033Rpol</t>
  </si>
  <si>
    <t>Pasportizace před a po stavbou dotčených ploch a objektů vč. vyhodnocení tzv.závěrečné zprávy</t>
  </si>
  <si>
    <t>005241034Rpol</t>
  </si>
  <si>
    <t>Informační tabule umístěna na viditelném místě pro lidi mimo areál</t>
  </si>
  <si>
    <t>"V areálu probíhá demolice a následná výstavba nové haly na sůl…dále uvést info o investorovi/zhotoviteli a termíny + bezpečnostní značky.:</t>
  </si>
  <si>
    <t>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</si>
</sst>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164" fontId="7" fillId="0" borderId="35" xfId="0" applyNumberFormat="1" applyFont="1" applyBorder="1" applyAlignment="1">
      <alignment vertical="center"/>
    </xf>
    <xf numFmtId="164" fontId="7" fillId="3"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0" fillId="0" borderId="18" xfId="0" applyBorder="1" applyAlignment="1">
      <alignment vertical="top"/>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17" fillId="4" borderId="0" xfId="0" applyNumberFormat="1" applyFont="1" applyFill="1" applyBorder="1" applyAlignment="1" applyProtection="1">
      <alignment vertical="top" shrinkToFit="1"/>
      <protection locked="0"/>
    </xf>
    <xf numFmtId="49" fontId="18"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40</v>
      </c>
    </row>
    <row r="2" spans="1:7" ht="57.75" customHeight="1" x14ac:dyDescent="0.2">
      <c r="A2" s="72" t="s">
        <v>41</v>
      </c>
      <c r="B2" s="72"/>
      <c r="C2" s="72"/>
      <c r="D2" s="72"/>
      <c r="E2" s="72"/>
      <c r="F2" s="72"/>
      <c r="G2" s="72"/>
    </row>
  </sheetData>
  <sheetProtection algorithmName="SHA-512" hashValue="ft4iQQ/uov4aB14dEkG+NxPGbltTJE4M/0ynYWt+dyTijFLhTyf3s/OIQMfh0EYRh+MEzpe0S/Ie17CogN4xUA==" saltValue="6/Rd0sS4Xzz5TRVYYdGXL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59"/>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38</v>
      </c>
      <c r="B1" s="73" t="s">
        <v>4</v>
      </c>
      <c r="C1" s="74"/>
      <c r="D1" s="74"/>
      <c r="E1" s="74"/>
      <c r="F1" s="74"/>
      <c r="G1" s="74"/>
      <c r="H1" s="74"/>
      <c r="I1" s="74"/>
      <c r="J1" s="75"/>
    </row>
    <row r="2" spans="1:15" ht="36" customHeight="1" x14ac:dyDescent="0.2">
      <c r="A2" s="2"/>
      <c r="B2" s="104" t="s">
        <v>24</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23</v>
      </c>
      <c r="D5" s="120" t="s">
        <v>45</v>
      </c>
      <c r="E5" s="87"/>
      <c r="F5" s="87"/>
      <c r="G5" s="87"/>
      <c r="H5" s="18" t="s">
        <v>42</v>
      </c>
      <c r="I5" s="124" t="s">
        <v>49</v>
      </c>
      <c r="J5" s="8"/>
    </row>
    <row r="6" spans="1:15" ht="15.75" customHeight="1" x14ac:dyDescent="0.2">
      <c r="A6" s="2"/>
      <c r="B6" s="27"/>
      <c r="C6" s="52"/>
      <c r="D6" s="121" t="s">
        <v>46</v>
      </c>
      <c r="E6" s="88"/>
      <c r="F6" s="88"/>
      <c r="G6" s="88"/>
      <c r="H6" s="18" t="s">
        <v>36</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21</v>
      </c>
      <c r="D8" s="125" t="s">
        <v>51</v>
      </c>
      <c r="H8" s="18" t="s">
        <v>42</v>
      </c>
      <c r="I8" s="124" t="s">
        <v>55</v>
      </c>
      <c r="J8" s="8"/>
    </row>
    <row r="9" spans="1:15" ht="15.75" hidden="1" customHeight="1" x14ac:dyDescent="0.2">
      <c r="A9" s="2"/>
      <c r="B9" s="2"/>
      <c r="D9" s="125" t="s">
        <v>52</v>
      </c>
      <c r="H9" s="18" t="s">
        <v>36</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20</v>
      </c>
      <c r="D11" s="127"/>
      <c r="E11" s="127"/>
      <c r="F11" s="127"/>
      <c r="G11" s="127"/>
      <c r="H11" s="18" t="s">
        <v>42</v>
      </c>
      <c r="I11" s="132"/>
      <c r="J11" s="8"/>
    </row>
    <row r="12" spans="1:15" ht="15.75" customHeight="1" x14ac:dyDescent="0.2">
      <c r="A12" s="2"/>
      <c r="B12" s="27"/>
      <c r="C12" s="52"/>
      <c r="D12" s="128"/>
      <c r="E12" s="128"/>
      <c r="F12" s="128"/>
      <c r="G12" s="128"/>
      <c r="H12" s="18" t="s">
        <v>36</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82"/>
      <c r="F15" s="82"/>
      <c r="G15" s="83"/>
      <c r="H15" s="83"/>
      <c r="I15" s="83" t="s">
        <v>31</v>
      </c>
      <c r="J15" s="84"/>
    </row>
    <row r="16" spans="1:15" ht="23.25" customHeight="1" x14ac:dyDescent="0.2">
      <c r="A16" s="196" t="s">
        <v>26</v>
      </c>
      <c r="B16" s="37" t="s">
        <v>26</v>
      </c>
      <c r="C16" s="58"/>
      <c r="D16" s="59"/>
      <c r="E16" s="79"/>
      <c r="F16" s="80"/>
      <c r="G16" s="79"/>
      <c r="H16" s="80"/>
      <c r="I16" s="79">
        <f>SUMIF(F133:F155,A16,I133:I155)+SUMIF(F133:F155,"PSU",I133:I155)</f>
        <v>0</v>
      </c>
      <c r="J16" s="81"/>
    </row>
    <row r="17" spans="1:10" ht="23.25" customHeight="1" x14ac:dyDescent="0.2">
      <c r="A17" s="196" t="s">
        <v>27</v>
      </c>
      <c r="B17" s="37" t="s">
        <v>27</v>
      </c>
      <c r="C17" s="58"/>
      <c r="D17" s="59"/>
      <c r="E17" s="79"/>
      <c r="F17" s="80"/>
      <c r="G17" s="79"/>
      <c r="H17" s="80"/>
      <c r="I17" s="79">
        <f>SUMIF(F133:F155,A17,I133:I155)</f>
        <v>0</v>
      </c>
      <c r="J17" s="81"/>
    </row>
    <row r="18" spans="1:10" ht="23.25" customHeight="1" x14ac:dyDescent="0.2">
      <c r="A18" s="196" t="s">
        <v>28</v>
      </c>
      <c r="B18" s="37" t="s">
        <v>28</v>
      </c>
      <c r="C18" s="58"/>
      <c r="D18" s="59"/>
      <c r="E18" s="79"/>
      <c r="F18" s="80"/>
      <c r="G18" s="79"/>
      <c r="H18" s="80"/>
      <c r="I18" s="79">
        <f>SUMIF(F133:F155,A18,I133:I155)</f>
        <v>0</v>
      </c>
      <c r="J18" s="81"/>
    </row>
    <row r="19" spans="1:10" ht="23.25" customHeight="1" x14ac:dyDescent="0.2">
      <c r="A19" s="196" t="s">
        <v>170</v>
      </c>
      <c r="B19" s="37" t="s">
        <v>29</v>
      </c>
      <c r="C19" s="58"/>
      <c r="D19" s="59"/>
      <c r="E19" s="79"/>
      <c r="F19" s="80"/>
      <c r="G19" s="79"/>
      <c r="H19" s="80"/>
      <c r="I19" s="79">
        <f>SUMIF(F133:F155,A19,I133:I155)</f>
        <v>0</v>
      </c>
      <c r="J19" s="81"/>
    </row>
    <row r="20" spans="1:10" ht="23.25" customHeight="1" x14ac:dyDescent="0.2">
      <c r="A20" s="196" t="s">
        <v>171</v>
      </c>
      <c r="B20" s="37" t="s">
        <v>30</v>
      </c>
      <c r="C20" s="58"/>
      <c r="D20" s="59"/>
      <c r="E20" s="79"/>
      <c r="F20" s="80"/>
      <c r="G20" s="79"/>
      <c r="H20" s="80"/>
      <c r="I20" s="79">
        <f>SUMIF(F133:F155,A20,I133:I155)</f>
        <v>0</v>
      </c>
      <c r="J20" s="81"/>
    </row>
    <row r="21" spans="1:10" ht="23.25" customHeight="1" x14ac:dyDescent="0.2">
      <c r="A21" s="2"/>
      <c r="B21" s="47" t="s">
        <v>31</v>
      </c>
      <c r="C21" s="60"/>
      <c r="D21" s="61"/>
      <c r="E21" s="85"/>
      <c r="F21" s="86"/>
      <c r="G21" s="85"/>
      <c r="H21" s="86"/>
      <c r="I21" s="85">
        <f>SUM(I16:J20)</f>
        <v>0</v>
      </c>
      <c r="J21" s="95"/>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14</v>
      </c>
      <c r="C24" s="58"/>
      <c r="D24" s="59"/>
      <c r="E24" s="63">
        <f>SazbaDPH1</f>
        <v>12</v>
      </c>
      <c r="F24" s="38" t="s">
        <v>0</v>
      </c>
      <c r="G24" s="91">
        <f>A23</f>
        <v>0</v>
      </c>
      <c r="H24" s="92"/>
      <c r="I24" s="92"/>
      <c r="J24" s="39" t="str">
        <f t="shared" si="0"/>
        <v>CZK</v>
      </c>
    </row>
    <row r="25" spans="1:10" ht="23.25" customHeight="1" x14ac:dyDescent="0.2">
      <c r="A25" s="2">
        <f>ZakladDPHZakl*SazbaDPH2/100</f>
        <v>0</v>
      </c>
      <c r="B25" s="37" t="s">
        <v>15</v>
      </c>
      <c r="C25" s="58"/>
      <c r="D25" s="59"/>
      <c r="E25" s="63">
        <v>21</v>
      </c>
      <c r="F25" s="38" t="s">
        <v>0</v>
      </c>
      <c r="G25" s="93">
        <f>ZakladDPHZaklVypocet</f>
        <v>0</v>
      </c>
      <c r="H25" s="94"/>
      <c r="I25" s="94"/>
      <c r="J25" s="39" t="str">
        <f t="shared" si="0"/>
        <v>CZK</v>
      </c>
    </row>
    <row r="26" spans="1:10" ht="23.25" customHeight="1" x14ac:dyDescent="0.2">
      <c r="A26" s="2">
        <f>(A25-INT(A25))*100</f>
        <v>0</v>
      </c>
      <c r="B26" s="31" t="s">
        <v>16</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5</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25</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37</v>
      </c>
      <c r="C29" s="169"/>
      <c r="D29" s="169"/>
      <c r="E29" s="169"/>
      <c r="F29" s="170"/>
      <c r="G29" s="171">
        <f>A27</f>
        <v>0</v>
      </c>
      <c r="H29" s="171"/>
      <c r="I29" s="171"/>
      <c r="J29" s="172"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17</v>
      </c>
      <c r="C37" s="136"/>
      <c r="D37" s="136"/>
      <c r="E37" s="136"/>
      <c r="F37" s="137"/>
      <c r="G37" s="137"/>
      <c r="H37" s="137"/>
      <c r="I37" s="137"/>
      <c r="J37" s="138"/>
    </row>
    <row r="38" spans="1:10" ht="25.5" customHeight="1" x14ac:dyDescent="0.2">
      <c r="A38" s="134" t="s">
        <v>39</v>
      </c>
      <c r="B38" s="139" t="s">
        <v>18</v>
      </c>
      <c r="C38" s="140" t="s">
        <v>6</v>
      </c>
      <c r="D38" s="140"/>
      <c r="E38" s="140"/>
      <c r="F38" s="141" t="str">
        <f>B23</f>
        <v>Základ pro sníženou DPH</v>
      </c>
      <c r="G38" s="141" t="str">
        <f>B25</f>
        <v>Základ pro základní DPH</v>
      </c>
      <c r="H38" s="142" t="s">
        <v>19</v>
      </c>
      <c r="I38" s="142" t="s">
        <v>1</v>
      </c>
      <c r="J38" s="143" t="s">
        <v>0</v>
      </c>
    </row>
    <row r="39" spans="1:10" ht="25.5" hidden="1" customHeight="1" x14ac:dyDescent="0.2">
      <c r="A39" s="134">
        <v>1</v>
      </c>
      <c r="B39" s="144" t="s">
        <v>57</v>
      </c>
      <c r="C39" s="145"/>
      <c r="D39" s="145"/>
      <c r="E39" s="145"/>
      <c r="F39" s="146">
        <f>'SO01 01 Pol'!AE117+'SO02 01 Pol'!AE262+'SO02 02 Pol'!AE105+'SO03 01 Naklady'!AE34</f>
        <v>0</v>
      </c>
      <c r="G39" s="147">
        <f>'SO01 01 Pol'!AF117+'SO02 01 Pol'!AF262+'SO02 02 Pol'!AF105+'SO03 01 Naklady'!AF34</f>
        <v>0</v>
      </c>
      <c r="H39" s="148">
        <f>(F39*SazbaDPH1/100)+(G39*SazbaDPH2/100)</f>
        <v>0</v>
      </c>
      <c r="I39" s="148">
        <f>F39+G39+H39</f>
        <v>0</v>
      </c>
      <c r="J39" s="149" t="str">
        <f>IF(CenaCelkemVypocet=0,"",I39/CenaCelkemVypocet*100)</f>
        <v/>
      </c>
    </row>
    <row r="40" spans="1:10" ht="25.5" customHeight="1" x14ac:dyDescent="0.2">
      <c r="A40" s="134">
        <v>2</v>
      </c>
      <c r="B40" s="150" t="s">
        <v>58</v>
      </c>
      <c r="C40" s="151" t="s">
        <v>59</v>
      </c>
      <c r="D40" s="151"/>
      <c r="E40" s="151"/>
      <c r="F40" s="152">
        <f>'SO01 01 Pol'!AE117</f>
        <v>0</v>
      </c>
      <c r="G40" s="153">
        <f>'SO01 01 Pol'!AF117</f>
        <v>0</v>
      </c>
      <c r="H40" s="153">
        <f>(F40*SazbaDPH1/100)+(G40*SazbaDPH2/100)</f>
        <v>0</v>
      </c>
      <c r="I40" s="153">
        <f>F40+G40+H40</f>
        <v>0</v>
      </c>
      <c r="J40" s="154" t="str">
        <f>IF(CenaCelkemVypocet=0,"",I40/CenaCelkemVypocet*100)</f>
        <v/>
      </c>
    </row>
    <row r="41" spans="1:10" ht="25.5" customHeight="1" x14ac:dyDescent="0.2">
      <c r="A41" s="134">
        <v>3</v>
      </c>
      <c r="B41" s="155" t="s">
        <v>60</v>
      </c>
      <c r="C41" s="145" t="s">
        <v>61</v>
      </c>
      <c r="D41" s="145"/>
      <c r="E41" s="145"/>
      <c r="F41" s="156">
        <f>'SO01 01 Pol'!AE117</f>
        <v>0</v>
      </c>
      <c r="G41" s="148">
        <f>'SO01 01 Pol'!AF117</f>
        <v>0</v>
      </c>
      <c r="H41" s="148">
        <f>(F41*SazbaDPH1/100)+(G41*SazbaDPH2/100)</f>
        <v>0</v>
      </c>
      <c r="I41" s="148">
        <f>F41+G41+H41</f>
        <v>0</v>
      </c>
      <c r="J41" s="149" t="str">
        <f>IF(CenaCelkemVypocet=0,"",I41/CenaCelkemVypocet*100)</f>
        <v/>
      </c>
    </row>
    <row r="42" spans="1:10" ht="25.5" customHeight="1" x14ac:dyDescent="0.2">
      <c r="A42" s="134">
        <v>2</v>
      </c>
      <c r="B42" s="150" t="s">
        <v>62</v>
      </c>
      <c r="C42" s="151" t="s">
        <v>63</v>
      </c>
      <c r="D42" s="151"/>
      <c r="E42" s="151"/>
      <c r="F42" s="152">
        <f>'SO02 01 Pol'!AE262+'SO02 02 Pol'!AE105</f>
        <v>0</v>
      </c>
      <c r="G42" s="153">
        <f>'SO02 01 Pol'!AF262+'SO02 02 Pol'!AF105</f>
        <v>0</v>
      </c>
      <c r="H42" s="153">
        <f>(F42*SazbaDPH1/100)+(G42*SazbaDPH2/100)</f>
        <v>0</v>
      </c>
      <c r="I42" s="153">
        <f>F42+G42+H42</f>
        <v>0</v>
      </c>
      <c r="J42" s="154" t="str">
        <f>IF(CenaCelkemVypocet=0,"",I42/CenaCelkemVypocet*100)</f>
        <v/>
      </c>
    </row>
    <row r="43" spans="1:10" ht="25.5" customHeight="1" x14ac:dyDescent="0.2">
      <c r="A43" s="134">
        <v>3</v>
      </c>
      <c r="B43" s="155" t="s">
        <v>60</v>
      </c>
      <c r="C43" s="145" t="s">
        <v>64</v>
      </c>
      <c r="D43" s="145"/>
      <c r="E43" s="145"/>
      <c r="F43" s="156">
        <f>'SO02 01 Pol'!AE262</f>
        <v>0</v>
      </c>
      <c r="G43" s="148">
        <f>'SO02 01 Pol'!AF262</f>
        <v>0</v>
      </c>
      <c r="H43" s="148">
        <f>(F43*SazbaDPH1/100)+(G43*SazbaDPH2/100)</f>
        <v>0</v>
      </c>
      <c r="I43" s="148">
        <f>F43+G43+H43</f>
        <v>0</v>
      </c>
      <c r="J43" s="149" t="str">
        <f>IF(CenaCelkemVypocet=0,"",I43/CenaCelkemVypocet*100)</f>
        <v/>
      </c>
    </row>
    <row r="44" spans="1:10" ht="25.5" customHeight="1" x14ac:dyDescent="0.2">
      <c r="A44" s="134">
        <v>3</v>
      </c>
      <c r="B44" s="155" t="s">
        <v>65</v>
      </c>
      <c r="C44" s="145" t="s">
        <v>66</v>
      </c>
      <c r="D44" s="145"/>
      <c r="E44" s="145"/>
      <c r="F44" s="156">
        <f>'SO02 02 Pol'!AE105</f>
        <v>0</v>
      </c>
      <c r="G44" s="148">
        <f>'SO02 02 Pol'!AF105</f>
        <v>0</v>
      </c>
      <c r="H44" s="148">
        <f>(F44*SazbaDPH1/100)+(G44*SazbaDPH2/100)</f>
        <v>0</v>
      </c>
      <c r="I44" s="148">
        <f>F44+G44+H44</f>
        <v>0</v>
      </c>
      <c r="J44" s="149" t="str">
        <f>IF(CenaCelkemVypocet=0,"",I44/CenaCelkemVypocet*100)</f>
        <v/>
      </c>
    </row>
    <row r="45" spans="1:10" ht="25.5" customHeight="1" x14ac:dyDescent="0.2">
      <c r="A45" s="134">
        <v>2</v>
      </c>
      <c r="B45" s="150" t="s">
        <v>67</v>
      </c>
      <c r="C45" s="151" t="s">
        <v>68</v>
      </c>
      <c r="D45" s="151"/>
      <c r="E45" s="151"/>
      <c r="F45" s="152">
        <f>'SO03 01 Naklady'!AE34</f>
        <v>0</v>
      </c>
      <c r="G45" s="153">
        <f>'SO03 01 Naklady'!AF34</f>
        <v>0</v>
      </c>
      <c r="H45" s="153">
        <f>(F45*SazbaDPH1/100)+(G45*SazbaDPH2/100)</f>
        <v>0</v>
      </c>
      <c r="I45" s="153">
        <f>F45+G45+H45</f>
        <v>0</v>
      </c>
      <c r="J45" s="154" t="str">
        <f>IF(CenaCelkemVypocet=0,"",I45/CenaCelkemVypocet*100)</f>
        <v/>
      </c>
    </row>
    <row r="46" spans="1:10" ht="25.5" customHeight="1" x14ac:dyDescent="0.2">
      <c r="A46" s="134">
        <v>3</v>
      </c>
      <c r="B46" s="155" t="s">
        <v>60</v>
      </c>
      <c r="C46" s="145" t="s">
        <v>69</v>
      </c>
      <c r="D46" s="145"/>
      <c r="E46" s="145"/>
      <c r="F46" s="156">
        <f>'SO03 01 Naklady'!AE34</f>
        <v>0</v>
      </c>
      <c r="G46" s="148">
        <f>'SO03 01 Naklady'!AF34</f>
        <v>0</v>
      </c>
      <c r="H46" s="148">
        <f>(F46*SazbaDPH1/100)+(G46*SazbaDPH2/100)</f>
        <v>0</v>
      </c>
      <c r="I46" s="148">
        <f>F46+G46+H46</f>
        <v>0</v>
      </c>
      <c r="J46" s="149" t="str">
        <f>IF(CenaCelkemVypocet=0,"",I46/CenaCelkemVypocet*100)</f>
        <v/>
      </c>
    </row>
    <row r="47" spans="1:10" ht="25.5" customHeight="1" x14ac:dyDescent="0.2">
      <c r="A47" s="134"/>
      <c r="B47" s="157" t="s">
        <v>70</v>
      </c>
      <c r="C47" s="158"/>
      <c r="D47" s="158"/>
      <c r="E47" s="159"/>
      <c r="F47" s="160">
        <f>SUMIF(A39:A46,"=1",F39:F46)</f>
        <v>0</v>
      </c>
      <c r="G47" s="161">
        <f>SUMIF(A39:A46,"=1",G39:G46)</f>
        <v>0</v>
      </c>
      <c r="H47" s="161">
        <f>SUMIF(A39:A46,"=1",H39:H46)</f>
        <v>0</v>
      </c>
      <c r="I47" s="161">
        <f>SUMIF(A39:A46,"=1",I39:I46)</f>
        <v>0</v>
      </c>
      <c r="J47" s="162">
        <f>SUMIF(A39:A46,"=1",J39:J46)</f>
        <v>0</v>
      </c>
    </row>
    <row r="49" spans="1:52" x14ac:dyDescent="0.2">
      <c r="A49" t="s">
        <v>72</v>
      </c>
      <c r="B49" t="s">
        <v>73</v>
      </c>
    </row>
    <row r="50" spans="1:52" x14ac:dyDescent="0.2">
      <c r="B50" s="174" t="s">
        <v>74</v>
      </c>
      <c r="C50" s="174"/>
      <c r="D50" s="174"/>
      <c r="E50" s="174"/>
      <c r="F50" s="174"/>
      <c r="G50" s="174"/>
      <c r="H50" s="174"/>
      <c r="I50" s="174"/>
      <c r="J50" s="174"/>
      <c r="AZ50" s="173" t="str">
        <f>B50</f>
        <v>1. PODMÍNKY PRO ZPRACOVÁNÍ NABÍDKOVÉ CENY</v>
      </c>
    </row>
    <row r="52" spans="1:52" x14ac:dyDescent="0.2">
      <c r="B52" s="174" t="s">
        <v>75</v>
      </c>
      <c r="C52" s="174"/>
      <c r="D52" s="174"/>
      <c r="E52" s="174"/>
      <c r="F52" s="174"/>
      <c r="G52" s="174"/>
      <c r="H52" s="174"/>
      <c r="I52" s="174"/>
      <c r="J52" s="174"/>
      <c r="AZ52" s="173" t="str">
        <f>B52</f>
        <v xml:space="preserve">        Preambule</v>
      </c>
    </row>
    <row r="54" spans="1:52" ht="51" x14ac:dyDescent="0.2">
      <c r="B54" s="174" t="s">
        <v>76</v>
      </c>
      <c r="C54" s="174"/>
      <c r="D54" s="174"/>
      <c r="E54" s="174"/>
      <c r="F54" s="174"/>
      <c r="G54" s="174"/>
      <c r="H54" s="174"/>
      <c r="I54" s="174"/>
      <c r="J54" s="174"/>
      <c r="AZ54" s="173"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74" t="s">
        <v>77</v>
      </c>
      <c r="C55" s="174"/>
      <c r="D55" s="174"/>
      <c r="E55" s="174"/>
      <c r="F55" s="174"/>
      <c r="G55" s="174"/>
      <c r="H55" s="174"/>
      <c r="I55" s="174"/>
      <c r="J55" s="174"/>
      <c r="AZ55" s="173"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74" t="s">
        <v>78</v>
      </c>
      <c r="C57" s="174"/>
      <c r="D57" s="174"/>
      <c r="E57" s="174"/>
      <c r="F57" s="174"/>
      <c r="G57" s="174"/>
      <c r="H57" s="174"/>
      <c r="I57" s="174"/>
      <c r="J57" s="174"/>
      <c r="AZ57" s="173" t="str">
        <f>B57</f>
        <v xml:space="preserve">        Vymezení některých pojmů</v>
      </c>
    </row>
    <row r="60" spans="1:52" x14ac:dyDescent="0.2">
      <c r="B60" s="174" t="s">
        <v>79</v>
      </c>
      <c r="C60" s="174"/>
      <c r="D60" s="174"/>
      <c r="E60" s="174"/>
      <c r="F60" s="174"/>
      <c r="G60" s="174"/>
      <c r="H60" s="174"/>
      <c r="I60" s="174"/>
      <c r="J60" s="174"/>
      <c r="AZ60" s="173" t="str">
        <f>B60</f>
        <v>Pro účely zpracování nabídkové ceny se jsou použity některé pojmy, pod kterými se rozumí:</v>
      </c>
    </row>
    <row r="61" spans="1:52" ht="38.25" x14ac:dyDescent="0.2">
      <c r="B61" s="174" t="s">
        <v>80</v>
      </c>
      <c r="C61" s="174"/>
      <c r="D61" s="174"/>
      <c r="E61" s="174"/>
      <c r="F61" s="174"/>
      <c r="G61" s="174"/>
      <c r="H61" s="174"/>
      <c r="I61" s="174"/>
      <c r="J61" s="174"/>
      <c r="AZ61" s="173"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74" t="s">
        <v>81</v>
      </c>
      <c r="C62" s="174"/>
      <c r="D62" s="174"/>
      <c r="E62" s="174"/>
      <c r="F62" s="174"/>
      <c r="G62" s="174"/>
      <c r="H62" s="174"/>
      <c r="I62" s="174"/>
      <c r="J62" s="174"/>
      <c r="AZ62" s="173"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74" t="s">
        <v>82</v>
      </c>
      <c r="C63" s="174"/>
      <c r="D63" s="174"/>
      <c r="E63" s="174"/>
      <c r="F63" s="174"/>
      <c r="G63" s="174"/>
      <c r="H63" s="174"/>
      <c r="I63" s="174"/>
      <c r="J63" s="174"/>
      <c r="AZ63" s="173"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74" t="s">
        <v>83</v>
      </c>
      <c r="C64" s="174"/>
      <c r="D64" s="174"/>
      <c r="E64" s="174"/>
      <c r="F64" s="174"/>
      <c r="G64" s="174"/>
      <c r="H64" s="174"/>
      <c r="I64" s="174"/>
      <c r="J64" s="174"/>
      <c r="AZ64" s="173"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74" t="s">
        <v>84</v>
      </c>
      <c r="C65" s="174"/>
      <c r="D65" s="174"/>
      <c r="E65" s="174"/>
      <c r="F65" s="174"/>
      <c r="G65" s="174"/>
      <c r="H65" s="174"/>
      <c r="I65" s="174"/>
      <c r="J65" s="174"/>
      <c r="AZ65" s="173"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74" t="s">
        <v>85</v>
      </c>
      <c r="C67" s="174"/>
      <c r="D67" s="174"/>
      <c r="E67" s="174"/>
      <c r="F67" s="174"/>
      <c r="G67" s="174"/>
      <c r="H67" s="174"/>
      <c r="I67" s="174"/>
      <c r="J67" s="174"/>
      <c r="AZ67" s="173" t="str">
        <f>B67</f>
        <v xml:space="preserve">        Cenová soustava</v>
      </c>
    </row>
    <row r="69" spans="2:52" x14ac:dyDescent="0.2">
      <c r="B69" s="174" t="s">
        <v>86</v>
      </c>
      <c r="C69" s="174"/>
      <c r="D69" s="174"/>
      <c r="E69" s="174"/>
      <c r="F69" s="174"/>
      <c r="G69" s="174"/>
      <c r="H69" s="174"/>
      <c r="I69" s="174"/>
      <c r="J69" s="174"/>
      <c r="AZ69" s="173" t="str">
        <f>B69</f>
        <v xml:space="preserve">        Použitá cenová soustava</v>
      </c>
    </row>
    <row r="70" spans="2:52" ht="38.25" x14ac:dyDescent="0.2">
      <c r="B70" s="174" t="s">
        <v>87</v>
      </c>
      <c r="C70" s="174"/>
      <c r="D70" s="174"/>
      <c r="E70" s="174"/>
      <c r="F70" s="174"/>
      <c r="G70" s="174"/>
      <c r="H70" s="174"/>
      <c r="I70" s="174"/>
      <c r="J70" s="174"/>
      <c r="AZ70" s="173"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74" t="s">
        <v>88</v>
      </c>
      <c r="C72" s="174"/>
      <c r="D72" s="174"/>
      <c r="E72" s="174"/>
      <c r="F72" s="174"/>
      <c r="G72" s="174"/>
      <c r="H72" s="174"/>
      <c r="I72" s="174"/>
      <c r="J72" s="174"/>
      <c r="AZ72" s="173" t="str">
        <f>B72</f>
        <v xml:space="preserve">        Technické podmínky</v>
      </c>
    </row>
    <row r="73" spans="2:52" ht="38.25" x14ac:dyDescent="0.2">
      <c r="B73" s="174" t="s">
        <v>89</v>
      </c>
      <c r="C73" s="174"/>
      <c r="D73" s="174"/>
      <c r="E73" s="174"/>
      <c r="F73" s="174"/>
      <c r="G73" s="174"/>
      <c r="H73" s="174"/>
      <c r="I73" s="174"/>
      <c r="J73" s="174"/>
      <c r="AZ73" s="173"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74" t="s">
        <v>90</v>
      </c>
      <c r="C75" s="174"/>
      <c r="D75" s="174"/>
      <c r="E75" s="174"/>
      <c r="F75" s="174"/>
      <c r="G75" s="174"/>
      <c r="H75" s="174"/>
      <c r="I75" s="174"/>
      <c r="J75" s="174"/>
      <c r="AZ75" s="173" t="str">
        <f>B75</f>
        <v>Individuální položky</v>
      </c>
    </row>
    <row r="76" spans="2:52" ht="38.25" x14ac:dyDescent="0.2">
      <c r="B76" s="174" t="s">
        <v>91</v>
      </c>
      <c r="C76" s="174"/>
      <c r="D76" s="174"/>
      <c r="E76" s="174"/>
      <c r="F76" s="174"/>
      <c r="G76" s="174"/>
      <c r="H76" s="174"/>
      <c r="I76" s="174"/>
      <c r="J76" s="174"/>
      <c r="AZ76" s="173"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174" t="s">
        <v>92</v>
      </c>
      <c r="C78" s="174"/>
      <c r="D78" s="174"/>
      <c r="E78" s="174"/>
      <c r="F78" s="174"/>
      <c r="G78" s="174"/>
      <c r="H78" s="174"/>
      <c r="I78" s="174"/>
      <c r="J78" s="174"/>
      <c r="AZ78" s="173" t="str">
        <f>B78</f>
        <v xml:space="preserve">        Závaznost a změna soupisu</v>
      </c>
    </row>
    <row r="80" spans="2:52" x14ac:dyDescent="0.2">
      <c r="B80" s="174" t="s">
        <v>93</v>
      </c>
      <c r="C80" s="174"/>
      <c r="D80" s="174"/>
      <c r="E80" s="174"/>
      <c r="F80" s="174"/>
      <c r="G80" s="174"/>
      <c r="H80" s="174"/>
      <c r="I80" s="174"/>
      <c r="J80" s="174"/>
      <c r="AZ80" s="173" t="str">
        <f>B80</f>
        <v xml:space="preserve">        Závaznost soupisu</v>
      </c>
    </row>
    <row r="81" spans="2:52" ht="38.25" x14ac:dyDescent="0.2">
      <c r="B81" s="174" t="s">
        <v>94</v>
      </c>
      <c r="C81" s="174"/>
      <c r="D81" s="174"/>
      <c r="E81" s="174"/>
      <c r="F81" s="174"/>
      <c r="G81" s="174"/>
      <c r="H81" s="174"/>
      <c r="I81" s="174"/>
      <c r="J81" s="174"/>
      <c r="AZ81" s="173"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174" t="s">
        <v>95</v>
      </c>
      <c r="C83" s="174"/>
      <c r="D83" s="174"/>
      <c r="E83" s="174"/>
      <c r="F83" s="174"/>
      <c r="G83" s="174"/>
      <c r="H83" s="174"/>
      <c r="I83" s="174"/>
      <c r="J83" s="174"/>
      <c r="AZ83" s="173" t="str">
        <f>B83</f>
        <v xml:space="preserve">        Zvláštní podmínky pro stanovení nabídkové ceny</v>
      </c>
    </row>
    <row r="85" spans="2:52" x14ac:dyDescent="0.2">
      <c r="B85" s="174" t="s">
        <v>96</v>
      </c>
      <c r="C85" s="174"/>
      <c r="D85" s="174"/>
      <c r="E85" s="174"/>
      <c r="F85" s="174"/>
      <c r="G85" s="174"/>
      <c r="H85" s="174"/>
      <c r="I85" s="174"/>
      <c r="J85" s="174"/>
      <c r="AZ85" s="173" t="str">
        <f>B85</f>
        <v xml:space="preserve">        Přeprava vybouraných hmot, suti a vytěžené zeminy</v>
      </c>
    </row>
    <row r="86" spans="2:52" ht="76.5" x14ac:dyDescent="0.2">
      <c r="B86" s="174" t="s">
        <v>97</v>
      </c>
      <c r="C86" s="174"/>
      <c r="D86" s="174"/>
      <c r="E86" s="174"/>
      <c r="F86" s="174"/>
      <c r="G86" s="174"/>
      <c r="H86" s="174"/>
      <c r="I86" s="174"/>
      <c r="J86" s="174"/>
      <c r="AZ86" s="173"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174" t="s">
        <v>98</v>
      </c>
      <c r="C88" s="174"/>
      <c r="D88" s="174"/>
      <c r="E88" s="174"/>
      <c r="F88" s="174"/>
      <c r="G88" s="174"/>
      <c r="H88" s="174"/>
      <c r="I88" s="174"/>
      <c r="J88" s="174"/>
      <c r="AZ88" s="173" t="str">
        <f>B88</f>
        <v xml:space="preserve">        Vnitrostaveništní přesun stavebního materiálu</v>
      </c>
    </row>
    <row r="89" spans="2:52" ht="51" x14ac:dyDescent="0.2">
      <c r="B89" s="174" t="s">
        <v>99</v>
      </c>
      <c r="C89" s="174"/>
      <c r="D89" s="174"/>
      <c r="E89" s="174"/>
      <c r="F89" s="174"/>
      <c r="G89" s="174"/>
      <c r="H89" s="174"/>
      <c r="I89" s="174"/>
      <c r="J89" s="174"/>
      <c r="AZ89" s="173"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174" t="s">
        <v>100</v>
      </c>
      <c r="C90" s="174"/>
      <c r="D90" s="174"/>
      <c r="E90" s="174"/>
      <c r="F90" s="174"/>
      <c r="G90" s="174"/>
      <c r="H90" s="174"/>
      <c r="I90" s="174"/>
      <c r="J90" s="174"/>
      <c r="AZ90" s="173"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174" t="s">
        <v>101</v>
      </c>
      <c r="C92" s="174"/>
      <c r="D92" s="174"/>
      <c r="E92" s="174"/>
      <c r="F92" s="174"/>
      <c r="G92" s="174"/>
      <c r="H92" s="174"/>
      <c r="I92" s="174"/>
      <c r="J92" s="174"/>
      <c r="AZ92" s="173" t="str">
        <f>B92</f>
        <v xml:space="preserve">        Příplatky za ztížené podmínky prací</v>
      </c>
    </row>
    <row r="93" spans="2:52" ht="25.5" x14ac:dyDescent="0.2">
      <c r="B93" s="174" t="s">
        <v>102</v>
      </c>
      <c r="C93" s="174"/>
      <c r="D93" s="174"/>
      <c r="E93" s="174"/>
      <c r="F93" s="174"/>
      <c r="G93" s="174"/>
      <c r="H93" s="174"/>
      <c r="I93" s="174"/>
      <c r="J93" s="174"/>
      <c r="AZ93" s="173" t="str">
        <f>B93</f>
        <v>Pokud soupis položku příplatku za ztížené podmínky obsahuje, je dodavatel povinen ji ocenit bez ohledu na to, že tento příplatek dodavatel standardně neuplatňuje.</v>
      </c>
    </row>
    <row r="95" spans="2:52" x14ac:dyDescent="0.2">
      <c r="B95" s="174" t="s">
        <v>103</v>
      </c>
      <c r="C95" s="174"/>
      <c r="D95" s="174"/>
      <c r="E95" s="174"/>
      <c r="F95" s="174"/>
      <c r="G95" s="174"/>
      <c r="H95" s="174"/>
      <c r="I95" s="174"/>
      <c r="J95" s="174"/>
      <c r="AZ95" s="173" t="str">
        <f>B95</f>
        <v xml:space="preserve">        Vedlejší a ostatní náklady</v>
      </c>
    </row>
    <row r="96" spans="2:52" ht="25.5" x14ac:dyDescent="0.2">
      <c r="B96" s="174" t="s">
        <v>104</v>
      </c>
      <c r="C96" s="174"/>
      <c r="D96" s="174"/>
      <c r="E96" s="174"/>
      <c r="F96" s="174"/>
      <c r="G96" s="174"/>
      <c r="H96" s="174"/>
      <c r="I96" s="174"/>
      <c r="J96" s="174"/>
      <c r="AZ96" s="173" t="str">
        <f>B96</f>
        <v>Tyto náklady jsou popsány v samostatném soupisu stavebních prací, dodávek a služeb s tím, že dodavatel je povinen v rámci těchto nákladů ocenit všechny definované náklady souhrnně pro celou stavbu.</v>
      </c>
    </row>
    <row r="100" spans="2:52" x14ac:dyDescent="0.2">
      <c r="B100" s="174" t="s">
        <v>105</v>
      </c>
      <c r="C100" s="174"/>
      <c r="D100" s="174"/>
      <c r="E100" s="174"/>
      <c r="F100" s="174"/>
      <c r="G100" s="174"/>
      <c r="H100" s="174"/>
      <c r="I100" s="174"/>
      <c r="J100" s="174"/>
      <c r="AZ100" s="173" t="str">
        <f>B100</f>
        <v>2. SPECIFICKÉ PODMÍNKY PRO ZPRACOVÁNÍ NABÍDKOVÉ CENY</v>
      </c>
    </row>
    <row r="102" spans="2:52" x14ac:dyDescent="0.2">
      <c r="B102" s="174" t="s">
        <v>106</v>
      </c>
      <c r="C102" s="174"/>
      <c r="D102" s="174"/>
      <c r="E102" s="174"/>
      <c r="F102" s="174"/>
      <c r="G102" s="174"/>
      <c r="H102" s="174"/>
      <c r="I102" s="174"/>
      <c r="J102" s="174"/>
      <c r="AZ102" s="173" t="str">
        <f>B102</f>
        <v>Zde doplní zpracovatel soupisu  případná specifika týkající se konkrétní zakázky.</v>
      </c>
    </row>
    <row r="105" spans="2:52" x14ac:dyDescent="0.2">
      <c r="B105" s="174" t="s">
        <v>107</v>
      </c>
      <c r="C105" s="174"/>
      <c r="D105" s="174"/>
      <c r="E105" s="174"/>
      <c r="F105" s="174"/>
      <c r="G105" s="174"/>
      <c r="H105" s="174"/>
      <c r="I105" s="174"/>
      <c r="J105" s="174"/>
      <c r="AZ105" s="173" t="str">
        <f>B105</f>
        <v>3. ELEKTRONICKÁ PODOBA SOUPISU</v>
      </c>
    </row>
    <row r="107" spans="2:52" x14ac:dyDescent="0.2">
      <c r="B107" s="174" t="s">
        <v>108</v>
      </c>
      <c r="C107" s="174"/>
      <c r="D107" s="174"/>
      <c r="E107" s="174"/>
      <c r="F107" s="174"/>
      <c r="G107" s="174"/>
      <c r="H107" s="174"/>
      <c r="I107" s="174"/>
      <c r="J107" s="174"/>
      <c r="AZ107" s="173" t="str">
        <f>B107</f>
        <v xml:space="preserve">        Elektronická podoba soupisu</v>
      </c>
    </row>
    <row r="108" spans="2:52" ht="25.5" x14ac:dyDescent="0.2">
      <c r="B108" s="174" t="s">
        <v>109</v>
      </c>
      <c r="C108" s="174"/>
      <c r="D108" s="174"/>
      <c r="E108" s="174"/>
      <c r="F108" s="174"/>
      <c r="G108" s="174"/>
      <c r="H108" s="174"/>
      <c r="I108" s="174"/>
      <c r="J108" s="174"/>
      <c r="AZ108" s="173" t="str">
        <f>B108</f>
        <v>V souladu se zákonem jsou předložené soupisy zpracovány i v elektronické podobě.  Elektronickou podobou soupisu stavebních prací, dodávek a služeb je formát MS EXCEL.</v>
      </c>
    </row>
    <row r="109" spans="2:52" x14ac:dyDescent="0.2">
      <c r="B109" s="174" t="s">
        <v>110</v>
      </c>
      <c r="C109" s="174"/>
      <c r="D109" s="174"/>
      <c r="E109" s="174"/>
      <c r="F109" s="174"/>
      <c r="G109" s="174"/>
      <c r="H109" s="174"/>
      <c r="I109" s="174"/>
      <c r="J109" s="174"/>
      <c r="AZ109" s="173" t="str">
        <f>B109</f>
        <v>Popis formátu soupisu odpovídá svou strukturou vzorovému soupisu volně dostupnému na internetové adrese:</v>
      </c>
    </row>
    <row r="111" spans="2:52" x14ac:dyDescent="0.2">
      <c r="B111" s="174" t="s">
        <v>111</v>
      </c>
      <c r="C111" s="174"/>
      <c r="D111" s="174"/>
      <c r="E111" s="174"/>
      <c r="F111" s="174"/>
      <c r="G111" s="174"/>
      <c r="H111" s="174"/>
      <c r="I111" s="174"/>
      <c r="J111" s="174"/>
      <c r="AZ111" s="173" t="str">
        <f>B111</f>
        <v>www.stavebnionline.cz/soupis</v>
      </c>
    </row>
    <row r="113" spans="1:52" x14ac:dyDescent="0.2">
      <c r="B113" s="174" t="s">
        <v>112</v>
      </c>
      <c r="C113" s="174"/>
      <c r="D113" s="174"/>
      <c r="E113" s="174"/>
      <c r="F113" s="174"/>
      <c r="G113" s="174"/>
      <c r="H113" s="174"/>
      <c r="I113" s="174"/>
      <c r="J113" s="174"/>
      <c r="AZ113" s="173" t="str">
        <f>B113</f>
        <v xml:space="preserve">        Zpracování elektronické podoby soupisu</v>
      </c>
    </row>
    <row r="114" spans="1:52" ht="51" x14ac:dyDescent="0.2">
      <c r="B114" s="174" t="s">
        <v>113</v>
      </c>
      <c r="C114" s="174"/>
      <c r="D114" s="174"/>
      <c r="E114" s="174"/>
      <c r="F114" s="174"/>
      <c r="G114" s="174"/>
      <c r="H114" s="174"/>
      <c r="I114" s="174"/>
      <c r="J114" s="174"/>
      <c r="AZ114" s="173"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174" t="s">
        <v>114</v>
      </c>
      <c r="C116" s="174"/>
      <c r="D116" s="174"/>
      <c r="E116" s="174"/>
      <c r="F116" s="174"/>
      <c r="G116" s="174"/>
      <c r="H116" s="174"/>
      <c r="I116" s="174"/>
      <c r="J116" s="174"/>
      <c r="AZ116" s="173" t="str">
        <f>B116</f>
        <v xml:space="preserve">        Jiný formát soupisu</v>
      </c>
    </row>
    <row r="117" spans="1:52" ht="38.25" x14ac:dyDescent="0.2">
      <c r="B117" s="174" t="s">
        <v>115</v>
      </c>
      <c r="C117" s="174"/>
      <c r="D117" s="174"/>
      <c r="E117" s="174"/>
      <c r="F117" s="174"/>
      <c r="G117" s="174"/>
      <c r="H117" s="174"/>
      <c r="I117" s="174"/>
      <c r="J117" s="174"/>
      <c r="AZ117" s="173"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174" t="s">
        <v>116</v>
      </c>
      <c r="C119" s="174"/>
      <c r="D119" s="174"/>
      <c r="E119" s="174"/>
      <c r="F119" s="174"/>
      <c r="G119" s="174"/>
      <c r="H119" s="174"/>
      <c r="I119" s="174"/>
      <c r="J119" s="174"/>
      <c r="AZ119" s="173" t="str">
        <f>B119</f>
        <v xml:space="preserve">        Závěrečné ustanovení</v>
      </c>
    </row>
    <row r="120" spans="1:52" x14ac:dyDescent="0.2">
      <c r="B120" s="174" t="s">
        <v>117</v>
      </c>
      <c r="C120" s="174"/>
      <c r="D120" s="174"/>
      <c r="E120" s="174"/>
      <c r="F120" s="174"/>
      <c r="G120" s="174"/>
      <c r="H120" s="174"/>
      <c r="I120" s="174"/>
      <c r="J120" s="174"/>
      <c r="AZ120" s="173" t="str">
        <f>B120</f>
        <v>Ostatní podmínky vztahující se ke zpracování nabídkové ceny jsou uvedeny v zadávací dokumentaci.</v>
      </c>
    </row>
    <row r="121" spans="1:52" x14ac:dyDescent="0.2">
      <c r="A121" t="s">
        <v>118</v>
      </c>
      <c r="B121" t="s">
        <v>119</v>
      </c>
    </row>
    <row r="122" spans="1:52" x14ac:dyDescent="0.2">
      <c r="A122" t="s">
        <v>120</v>
      </c>
      <c r="B122" t="s">
        <v>121</v>
      </c>
    </row>
    <row r="123" spans="1:52" x14ac:dyDescent="0.2">
      <c r="A123" t="s">
        <v>118</v>
      </c>
      <c r="B123" t="s">
        <v>122</v>
      </c>
    </row>
    <row r="124" spans="1:52" x14ac:dyDescent="0.2">
      <c r="A124" t="s">
        <v>120</v>
      </c>
      <c r="B124" t="s">
        <v>123</v>
      </c>
    </row>
    <row r="125" spans="1:52" x14ac:dyDescent="0.2">
      <c r="A125" t="s">
        <v>120</v>
      </c>
      <c r="B125" t="s">
        <v>124</v>
      </c>
    </row>
    <row r="126" spans="1:52" x14ac:dyDescent="0.2">
      <c r="A126" t="s">
        <v>118</v>
      </c>
      <c r="B126" t="s">
        <v>125</v>
      </c>
    </row>
    <row r="127" spans="1:52" x14ac:dyDescent="0.2">
      <c r="A127" t="s">
        <v>120</v>
      </c>
      <c r="B127" t="s">
        <v>126</v>
      </c>
    </row>
    <row r="130" spans="1:10" ht="15.75" x14ac:dyDescent="0.25">
      <c r="B130" s="175" t="s">
        <v>127</v>
      </c>
    </row>
    <row r="132" spans="1:10" ht="25.5" customHeight="1" x14ac:dyDescent="0.2">
      <c r="A132" s="177"/>
      <c r="B132" s="180" t="s">
        <v>18</v>
      </c>
      <c r="C132" s="180" t="s">
        <v>6</v>
      </c>
      <c r="D132" s="181"/>
      <c r="E132" s="181"/>
      <c r="F132" s="182" t="s">
        <v>128</v>
      </c>
      <c r="G132" s="182"/>
      <c r="H132" s="182"/>
      <c r="I132" s="182" t="s">
        <v>31</v>
      </c>
      <c r="J132" s="182" t="s">
        <v>0</v>
      </c>
    </row>
    <row r="133" spans="1:10" ht="36.75" customHeight="1" x14ac:dyDescent="0.2">
      <c r="A133" s="178"/>
      <c r="B133" s="183" t="s">
        <v>129</v>
      </c>
      <c r="C133" s="184" t="s">
        <v>130</v>
      </c>
      <c r="D133" s="185"/>
      <c r="E133" s="185"/>
      <c r="F133" s="192" t="s">
        <v>26</v>
      </c>
      <c r="G133" s="193"/>
      <c r="H133" s="193"/>
      <c r="I133" s="193">
        <f>'SO01 01 Pol'!G8+'SO02 01 Pol'!G8</f>
        <v>0</v>
      </c>
      <c r="J133" s="189" t="str">
        <f>IF(I156=0,"",I133/I156*100)</f>
        <v/>
      </c>
    </row>
    <row r="134" spans="1:10" ht="36.75" customHeight="1" x14ac:dyDescent="0.2">
      <c r="A134" s="178"/>
      <c r="B134" s="183" t="s">
        <v>131</v>
      </c>
      <c r="C134" s="184" t="s">
        <v>132</v>
      </c>
      <c r="D134" s="185"/>
      <c r="E134" s="185"/>
      <c r="F134" s="192" t="s">
        <v>26</v>
      </c>
      <c r="G134" s="193"/>
      <c r="H134" s="193"/>
      <c r="I134" s="193">
        <f>'SO02 01 Pol'!G37</f>
        <v>0</v>
      </c>
      <c r="J134" s="189" t="str">
        <f>IF(I156=0,"",I134/I156*100)</f>
        <v/>
      </c>
    </row>
    <row r="135" spans="1:10" ht="36.75" customHeight="1" x14ac:dyDescent="0.2">
      <c r="A135" s="178"/>
      <c r="B135" s="183" t="s">
        <v>133</v>
      </c>
      <c r="C135" s="184" t="s">
        <v>134</v>
      </c>
      <c r="D135" s="185"/>
      <c r="E135" s="185"/>
      <c r="F135" s="192" t="s">
        <v>26</v>
      </c>
      <c r="G135" s="193"/>
      <c r="H135" s="193"/>
      <c r="I135" s="193">
        <f>'SO01 01 Pol'!G110+'SO02 02 Pol'!G33</f>
        <v>0</v>
      </c>
      <c r="J135" s="189" t="str">
        <f>IF(I156=0,"",I135/I156*100)</f>
        <v/>
      </c>
    </row>
    <row r="136" spans="1:10" ht="36.75" customHeight="1" x14ac:dyDescent="0.2">
      <c r="A136" s="178"/>
      <c r="B136" s="183" t="s">
        <v>135</v>
      </c>
      <c r="C136" s="184" t="s">
        <v>136</v>
      </c>
      <c r="D136" s="185"/>
      <c r="E136" s="185"/>
      <c r="F136" s="192" t="s">
        <v>26</v>
      </c>
      <c r="G136" s="193"/>
      <c r="H136" s="193"/>
      <c r="I136" s="193">
        <f>'SO02 01 Pol'!G71</f>
        <v>0</v>
      </c>
      <c r="J136" s="189" t="str">
        <f>IF(I156=0,"",I136/I156*100)</f>
        <v/>
      </c>
    </row>
    <row r="137" spans="1:10" ht="36.75" customHeight="1" x14ac:dyDescent="0.2">
      <c r="A137" s="178"/>
      <c r="B137" s="183" t="s">
        <v>137</v>
      </c>
      <c r="C137" s="184" t="s">
        <v>138</v>
      </c>
      <c r="D137" s="185"/>
      <c r="E137" s="185"/>
      <c r="F137" s="192" t="s">
        <v>26</v>
      </c>
      <c r="G137" s="193"/>
      <c r="H137" s="193"/>
      <c r="I137" s="193">
        <f>'SO02 02 Pol'!G93</f>
        <v>0</v>
      </c>
      <c r="J137" s="189" t="str">
        <f>IF(I156=0,"",I137/I156*100)</f>
        <v/>
      </c>
    </row>
    <row r="138" spans="1:10" ht="36.75" customHeight="1" x14ac:dyDescent="0.2">
      <c r="A138" s="178"/>
      <c r="B138" s="183" t="s">
        <v>139</v>
      </c>
      <c r="C138" s="184" t="s">
        <v>140</v>
      </c>
      <c r="D138" s="185"/>
      <c r="E138" s="185"/>
      <c r="F138" s="192" t="s">
        <v>26</v>
      </c>
      <c r="G138" s="193"/>
      <c r="H138" s="193"/>
      <c r="I138" s="193">
        <f>'SO02 01 Pol'!G87</f>
        <v>0</v>
      </c>
      <c r="J138" s="189" t="str">
        <f>IF(I156=0,"",I138/I156*100)</f>
        <v/>
      </c>
    </row>
    <row r="139" spans="1:10" ht="36.75" customHeight="1" x14ac:dyDescent="0.2">
      <c r="A139" s="178"/>
      <c r="B139" s="183" t="s">
        <v>141</v>
      </c>
      <c r="C139" s="184" t="s">
        <v>142</v>
      </c>
      <c r="D139" s="185"/>
      <c r="E139" s="185"/>
      <c r="F139" s="192" t="s">
        <v>26</v>
      </c>
      <c r="G139" s="193"/>
      <c r="H139" s="193"/>
      <c r="I139" s="193">
        <f>'SO02 02 Pol'!G96</f>
        <v>0</v>
      </c>
      <c r="J139" s="189" t="str">
        <f>IF(I156=0,"",I139/I156*100)</f>
        <v/>
      </c>
    </row>
    <row r="140" spans="1:10" ht="36.75" customHeight="1" x14ac:dyDescent="0.2">
      <c r="A140" s="178"/>
      <c r="B140" s="183" t="s">
        <v>143</v>
      </c>
      <c r="C140" s="184" t="s">
        <v>144</v>
      </c>
      <c r="D140" s="185"/>
      <c r="E140" s="185"/>
      <c r="F140" s="192" t="s">
        <v>26</v>
      </c>
      <c r="G140" s="193"/>
      <c r="H140" s="193"/>
      <c r="I140" s="193">
        <f>'SO02 01 Pol'!G185</f>
        <v>0</v>
      </c>
      <c r="J140" s="189" t="str">
        <f>IF(I156=0,"",I140/I156*100)</f>
        <v/>
      </c>
    </row>
    <row r="141" spans="1:10" ht="36.75" customHeight="1" x14ac:dyDescent="0.2">
      <c r="A141" s="178"/>
      <c r="B141" s="183" t="s">
        <v>145</v>
      </c>
      <c r="C141" s="184" t="s">
        <v>146</v>
      </c>
      <c r="D141" s="185"/>
      <c r="E141" s="185"/>
      <c r="F141" s="192" t="s">
        <v>26</v>
      </c>
      <c r="G141" s="193"/>
      <c r="H141" s="193"/>
      <c r="I141" s="193">
        <f>'SO01 01 Pol'!G34</f>
        <v>0</v>
      </c>
      <c r="J141" s="189" t="str">
        <f>IF(I156=0,"",I141/I156*100)</f>
        <v/>
      </c>
    </row>
    <row r="142" spans="1:10" ht="36.75" customHeight="1" x14ac:dyDescent="0.2">
      <c r="A142" s="178"/>
      <c r="B142" s="183" t="s">
        <v>147</v>
      </c>
      <c r="C142" s="184" t="s">
        <v>148</v>
      </c>
      <c r="D142" s="185"/>
      <c r="E142" s="185"/>
      <c r="F142" s="192" t="s">
        <v>26</v>
      </c>
      <c r="G142" s="193"/>
      <c r="H142" s="193"/>
      <c r="I142" s="193">
        <f>'SO02 01 Pol'!G220</f>
        <v>0</v>
      </c>
      <c r="J142" s="189" t="str">
        <f>IF(I156=0,"",I142/I156*100)</f>
        <v/>
      </c>
    </row>
    <row r="143" spans="1:10" ht="36.75" customHeight="1" x14ac:dyDescent="0.2">
      <c r="A143" s="178"/>
      <c r="B143" s="183" t="s">
        <v>149</v>
      </c>
      <c r="C143" s="184" t="s">
        <v>150</v>
      </c>
      <c r="D143" s="185"/>
      <c r="E143" s="185"/>
      <c r="F143" s="192" t="s">
        <v>26</v>
      </c>
      <c r="G143" s="193"/>
      <c r="H143" s="193"/>
      <c r="I143" s="193">
        <f>'SO02 01 Pol'!G230</f>
        <v>0</v>
      </c>
      <c r="J143" s="189" t="str">
        <f>IF(I156=0,"",I143/I156*100)</f>
        <v/>
      </c>
    </row>
    <row r="144" spans="1:10" ht="36.75" customHeight="1" x14ac:dyDescent="0.2">
      <c r="A144" s="178"/>
      <c r="B144" s="183" t="s">
        <v>151</v>
      </c>
      <c r="C144" s="184" t="s">
        <v>152</v>
      </c>
      <c r="D144" s="185"/>
      <c r="E144" s="185"/>
      <c r="F144" s="192" t="s">
        <v>26</v>
      </c>
      <c r="G144" s="193"/>
      <c r="H144" s="193"/>
      <c r="I144" s="193">
        <f>'SO01 01 Pol'!G74</f>
        <v>0</v>
      </c>
      <c r="J144" s="189" t="str">
        <f>IF(I156=0,"",I144/I156*100)</f>
        <v/>
      </c>
    </row>
    <row r="145" spans="1:10" ht="36.75" customHeight="1" x14ac:dyDescent="0.2">
      <c r="A145" s="178"/>
      <c r="B145" s="183" t="s">
        <v>153</v>
      </c>
      <c r="C145" s="184" t="s">
        <v>154</v>
      </c>
      <c r="D145" s="185"/>
      <c r="E145" s="185"/>
      <c r="F145" s="192" t="s">
        <v>26</v>
      </c>
      <c r="G145" s="193"/>
      <c r="H145" s="193"/>
      <c r="I145" s="193">
        <f>'SO02 02 Pol'!G102</f>
        <v>0</v>
      </c>
      <c r="J145" s="189" t="str">
        <f>IF(I156=0,"",I145/I156*100)</f>
        <v/>
      </c>
    </row>
    <row r="146" spans="1:10" ht="36.75" customHeight="1" x14ac:dyDescent="0.2">
      <c r="A146" s="178"/>
      <c r="B146" s="183" t="s">
        <v>155</v>
      </c>
      <c r="C146" s="184" t="s">
        <v>30</v>
      </c>
      <c r="D146" s="185"/>
      <c r="E146" s="185"/>
      <c r="F146" s="192" t="s">
        <v>26</v>
      </c>
      <c r="G146" s="193"/>
      <c r="H146" s="193"/>
      <c r="I146" s="193">
        <f>'SO01 01 Pol'!G114</f>
        <v>0</v>
      </c>
      <c r="J146" s="189" t="str">
        <f>IF(I156=0,"",I146/I156*100)</f>
        <v/>
      </c>
    </row>
    <row r="147" spans="1:10" ht="36.75" customHeight="1" x14ac:dyDescent="0.2">
      <c r="A147" s="178"/>
      <c r="B147" s="183" t="s">
        <v>156</v>
      </c>
      <c r="C147" s="184" t="s">
        <v>157</v>
      </c>
      <c r="D147" s="185"/>
      <c r="E147" s="185"/>
      <c r="F147" s="192" t="s">
        <v>27</v>
      </c>
      <c r="G147" s="193"/>
      <c r="H147" s="193"/>
      <c r="I147" s="193">
        <f>'SO02 01 Pol'!G232</f>
        <v>0</v>
      </c>
      <c r="J147" s="189" t="str">
        <f>IF(I156=0,"",I147/I156*100)</f>
        <v/>
      </c>
    </row>
    <row r="148" spans="1:10" ht="36.75" customHeight="1" x14ac:dyDescent="0.2">
      <c r="A148" s="178"/>
      <c r="B148" s="183" t="s">
        <v>158</v>
      </c>
      <c r="C148" s="184" t="s">
        <v>159</v>
      </c>
      <c r="D148" s="185"/>
      <c r="E148" s="185"/>
      <c r="F148" s="192" t="s">
        <v>27</v>
      </c>
      <c r="G148" s="193"/>
      <c r="H148" s="193"/>
      <c r="I148" s="193">
        <f>'SO01 01 Pol'!G90+'SO02 02 Pol'!G8</f>
        <v>0</v>
      </c>
      <c r="J148" s="189" t="str">
        <f>IF(I156=0,"",I148/I156*100)</f>
        <v/>
      </c>
    </row>
    <row r="149" spans="1:10" ht="36.75" customHeight="1" x14ac:dyDescent="0.2">
      <c r="A149" s="178"/>
      <c r="B149" s="183" t="s">
        <v>160</v>
      </c>
      <c r="C149" s="184" t="s">
        <v>161</v>
      </c>
      <c r="D149" s="185"/>
      <c r="E149" s="185"/>
      <c r="F149" s="192" t="s">
        <v>27</v>
      </c>
      <c r="G149" s="193"/>
      <c r="H149" s="193"/>
      <c r="I149" s="193">
        <f>'SO02 02 Pol'!G18</f>
        <v>0</v>
      </c>
      <c r="J149" s="189" t="str">
        <f>IF(I156=0,"",I149/I156*100)</f>
        <v/>
      </c>
    </row>
    <row r="150" spans="1:10" ht="36.75" customHeight="1" x14ac:dyDescent="0.2">
      <c r="A150" s="178"/>
      <c r="B150" s="183" t="s">
        <v>162</v>
      </c>
      <c r="C150" s="184" t="s">
        <v>163</v>
      </c>
      <c r="D150" s="185"/>
      <c r="E150" s="185"/>
      <c r="F150" s="192" t="s">
        <v>27</v>
      </c>
      <c r="G150" s="193"/>
      <c r="H150" s="193"/>
      <c r="I150" s="193">
        <f>'SO02 02 Pol'!G21</f>
        <v>0</v>
      </c>
      <c r="J150" s="189" t="str">
        <f>IF(I156=0,"",I150/I156*100)</f>
        <v/>
      </c>
    </row>
    <row r="151" spans="1:10" ht="36.75" customHeight="1" x14ac:dyDescent="0.2">
      <c r="A151" s="178"/>
      <c r="B151" s="183" t="s">
        <v>164</v>
      </c>
      <c r="C151" s="184" t="s">
        <v>165</v>
      </c>
      <c r="D151" s="185"/>
      <c r="E151" s="185"/>
      <c r="F151" s="192" t="s">
        <v>27</v>
      </c>
      <c r="G151" s="193"/>
      <c r="H151" s="193"/>
      <c r="I151" s="193">
        <f>'SO02 02 Pol'!G30</f>
        <v>0</v>
      </c>
      <c r="J151" s="189" t="str">
        <f>IF(I156=0,"",I151/I156*100)</f>
        <v/>
      </c>
    </row>
    <row r="152" spans="1:10" ht="36.75" customHeight="1" x14ac:dyDescent="0.2">
      <c r="A152" s="178"/>
      <c r="B152" s="183" t="s">
        <v>166</v>
      </c>
      <c r="C152" s="184" t="s">
        <v>167</v>
      </c>
      <c r="D152" s="185"/>
      <c r="E152" s="185"/>
      <c r="F152" s="192" t="s">
        <v>27</v>
      </c>
      <c r="G152" s="193"/>
      <c r="H152" s="193"/>
      <c r="I152" s="193">
        <f>'SO02 01 Pol'!G239</f>
        <v>0</v>
      </c>
      <c r="J152" s="189" t="str">
        <f>IF(I156=0,"",I152/I156*100)</f>
        <v/>
      </c>
    </row>
    <row r="153" spans="1:10" ht="36.75" customHeight="1" x14ac:dyDescent="0.2">
      <c r="A153" s="178"/>
      <c r="B153" s="183" t="s">
        <v>168</v>
      </c>
      <c r="C153" s="184" t="s">
        <v>169</v>
      </c>
      <c r="D153" s="185"/>
      <c r="E153" s="185"/>
      <c r="F153" s="192" t="s">
        <v>27</v>
      </c>
      <c r="G153" s="193"/>
      <c r="H153" s="193"/>
      <c r="I153" s="193">
        <f>'SO01 01 Pol'!G102+'SO02 01 Pol'!G252</f>
        <v>0</v>
      </c>
      <c r="J153" s="189" t="str">
        <f>IF(I156=0,"",I153/I156*100)</f>
        <v/>
      </c>
    </row>
    <row r="154" spans="1:10" ht="36.75" customHeight="1" x14ac:dyDescent="0.2">
      <c r="A154" s="178"/>
      <c r="B154" s="183" t="s">
        <v>170</v>
      </c>
      <c r="C154" s="184" t="s">
        <v>29</v>
      </c>
      <c r="D154" s="185"/>
      <c r="E154" s="185"/>
      <c r="F154" s="192" t="s">
        <v>170</v>
      </c>
      <c r="G154" s="193"/>
      <c r="H154" s="193"/>
      <c r="I154" s="193">
        <f>'SO03 01 Naklady'!G8</f>
        <v>0</v>
      </c>
      <c r="J154" s="189" t="str">
        <f>IF(I156=0,"",I154/I156*100)</f>
        <v/>
      </c>
    </row>
    <row r="155" spans="1:10" ht="36.75" customHeight="1" x14ac:dyDescent="0.2">
      <c r="A155" s="178"/>
      <c r="B155" s="183" t="s">
        <v>171</v>
      </c>
      <c r="C155" s="184" t="s">
        <v>30</v>
      </c>
      <c r="D155" s="185"/>
      <c r="E155" s="185"/>
      <c r="F155" s="192" t="s">
        <v>171</v>
      </c>
      <c r="G155" s="193"/>
      <c r="H155" s="193"/>
      <c r="I155" s="193">
        <f>'SO03 01 Naklady'!G16</f>
        <v>0</v>
      </c>
      <c r="J155" s="189" t="str">
        <f>IF(I156=0,"",I155/I156*100)</f>
        <v/>
      </c>
    </row>
    <row r="156" spans="1:10" ht="25.5" customHeight="1" x14ac:dyDescent="0.2">
      <c r="A156" s="179"/>
      <c r="B156" s="186" t="s">
        <v>1</v>
      </c>
      <c r="C156" s="187"/>
      <c r="D156" s="188"/>
      <c r="E156" s="188"/>
      <c r="F156" s="194"/>
      <c r="G156" s="195"/>
      <c r="H156" s="195"/>
      <c r="I156" s="195">
        <f>SUM(I133:I155)</f>
        <v>0</v>
      </c>
      <c r="J156" s="190">
        <f>SUM(J133:J155)</f>
        <v>0</v>
      </c>
    </row>
    <row r="157" spans="1:10" x14ac:dyDescent="0.2">
      <c r="F157" s="133"/>
      <c r="G157" s="133"/>
      <c r="H157" s="133"/>
      <c r="I157" s="133"/>
      <c r="J157" s="191"/>
    </row>
    <row r="158" spans="1:10" x14ac:dyDescent="0.2">
      <c r="F158" s="133"/>
      <c r="G158" s="133"/>
      <c r="H158" s="133"/>
      <c r="I158" s="133"/>
      <c r="J158" s="191"/>
    </row>
    <row r="159" spans="1:10" x14ac:dyDescent="0.2">
      <c r="F159" s="133"/>
      <c r="G159" s="133"/>
      <c r="H159" s="133"/>
      <c r="I159" s="133"/>
      <c r="J159" s="191"/>
    </row>
  </sheetData>
  <sheetProtection algorithmName="SHA-512" hashValue="EDo2Dknzzo64FsOBWsUNZ4JvsGLMsvZWyp2v/OWXPUaj79ouYmpfzRDNWZouv8tjvGmKC/iecbKW68JZsdGZFw==" saltValue="B3Z3gOUW9/YhS11K2WC43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7">
    <mergeCell ref="C155:E155"/>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B117:J117"/>
    <mergeCell ref="B119:J119"/>
    <mergeCell ref="B120:J120"/>
    <mergeCell ref="C133:E133"/>
    <mergeCell ref="C134:E134"/>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7</v>
      </c>
      <c r="B1" s="100"/>
      <c r="C1" s="101"/>
      <c r="D1" s="100"/>
      <c r="E1" s="100"/>
      <c r="F1" s="100"/>
      <c r="G1" s="100"/>
    </row>
    <row r="2" spans="1:7" ht="24.95" customHeight="1" x14ac:dyDescent="0.2">
      <c r="A2" s="49" t="s">
        <v>8</v>
      </c>
      <c r="B2" s="48"/>
      <c r="C2" s="102"/>
      <c r="D2" s="102"/>
      <c r="E2" s="102"/>
      <c r="F2" s="102"/>
      <c r="G2" s="103"/>
    </row>
    <row r="3" spans="1:7" ht="24.95" customHeight="1" x14ac:dyDescent="0.2">
      <c r="A3" s="49" t="s">
        <v>9</v>
      </c>
      <c r="B3" s="48"/>
      <c r="C3" s="102"/>
      <c r="D3" s="102"/>
      <c r="E3" s="102"/>
      <c r="F3" s="102"/>
      <c r="G3" s="103"/>
    </row>
    <row r="4" spans="1:7" ht="24.95" customHeight="1" x14ac:dyDescent="0.2">
      <c r="A4" s="49" t="s">
        <v>10</v>
      </c>
      <c r="B4" s="48"/>
      <c r="C4" s="102"/>
      <c r="D4" s="102"/>
      <c r="E4" s="102"/>
      <c r="F4" s="102"/>
      <c r="G4" s="103"/>
    </row>
    <row r="5" spans="1:7" x14ac:dyDescent="0.2">
      <c r="B5" s="4"/>
      <c r="C5" s="5"/>
      <c r="D5" s="6"/>
    </row>
  </sheetData>
  <sheetProtection algorithmName="SHA-512" hashValue="gbY5YZuBgko+0XPLJ5fhkE0Q3/Iz4tUg6J0Z3WVMMe6h4YroZ4wJ82cUjHfGuQVv8B9/pUgJjIIQDcR1AoWDwg==" saltValue="Zw24V+8jqW19s0Z6DLDCx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2D50-BF4E-4480-A2AD-28985D42654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172</v>
      </c>
    </row>
    <row r="2" spans="1:60" ht="24.95" customHeight="1" x14ac:dyDescent="0.2">
      <c r="A2" s="198" t="s">
        <v>8</v>
      </c>
      <c r="B2" s="48" t="s">
        <v>43</v>
      </c>
      <c r="C2" s="201" t="s">
        <v>44</v>
      </c>
      <c r="D2" s="199"/>
      <c r="E2" s="199"/>
      <c r="F2" s="199"/>
      <c r="G2" s="200"/>
      <c r="AG2" t="s">
        <v>173</v>
      </c>
    </row>
    <row r="3" spans="1:60" ht="24.95" customHeight="1" x14ac:dyDescent="0.2">
      <c r="A3" s="198" t="s">
        <v>9</v>
      </c>
      <c r="B3" s="48" t="s">
        <v>58</v>
      </c>
      <c r="C3" s="201" t="s">
        <v>59</v>
      </c>
      <c r="D3" s="199"/>
      <c r="E3" s="199"/>
      <c r="F3" s="199"/>
      <c r="G3" s="200"/>
      <c r="AC3" s="176" t="s">
        <v>173</v>
      </c>
      <c r="AG3" t="s">
        <v>174</v>
      </c>
    </row>
    <row r="4" spans="1:60" ht="24.95" customHeight="1" x14ac:dyDescent="0.2">
      <c r="A4" s="202" t="s">
        <v>10</v>
      </c>
      <c r="B4" s="203" t="s">
        <v>60</v>
      </c>
      <c r="C4" s="204" t="s">
        <v>61</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31</v>
      </c>
      <c r="H6" s="211" t="s">
        <v>32</v>
      </c>
      <c r="I6" s="211" t="s">
        <v>182</v>
      </c>
      <c r="J6" s="211" t="s">
        <v>33</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198</v>
      </c>
      <c r="B8" s="243" t="s">
        <v>129</v>
      </c>
      <c r="C8" s="264" t="s">
        <v>130</v>
      </c>
      <c r="D8" s="244"/>
      <c r="E8" s="245"/>
      <c r="F8" s="246"/>
      <c r="G8" s="247">
        <f>SUMIF(AG9:AG33,"&lt;&gt;NOR",G9:G33)</f>
        <v>0</v>
      </c>
      <c r="H8" s="241"/>
      <c r="I8" s="241">
        <f>SUM(I9:I33)</f>
        <v>0</v>
      </c>
      <c r="J8" s="241"/>
      <c r="K8" s="241">
        <f>SUM(K9:K33)</f>
        <v>0</v>
      </c>
      <c r="L8" s="241"/>
      <c r="M8" s="241">
        <f>SUM(M9:M33)</f>
        <v>0</v>
      </c>
      <c r="N8" s="240"/>
      <c r="O8" s="240">
        <f>SUM(O9:O33)</f>
        <v>229.31</v>
      </c>
      <c r="P8" s="240"/>
      <c r="Q8" s="240">
        <f>SUM(Q9:Q33)</f>
        <v>89.32</v>
      </c>
      <c r="R8" s="241"/>
      <c r="S8" s="241"/>
      <c r="T8" s="241"/>
      <c r="U8" s="241"/>
      <c r="V8" s="241">
        <f>SUM(V9:V33)</f>
        <v>0</v>
      </c>
      <c r="W8" s="241"/>
      <c r="X8" s="241"/>
      <c r="Y8" s="241"/>
      <c r="AG8" t="s">
        <v>199</v>
      </c>
    </row>
    <row r="9" spans="1:60" ht="22.5" outlineLevel="1" x14ac:dyDescent="0.2">
      <c r="A9" s="249">
        <v>1</v>
      </c>
      <c r="B9" s="250" t="s">
        <v>200</v>
      </c>
      <c r="C9" s="265" t="s">
        <v>201</v>
      </c>
      <c r="D9" s="251" t="s">
        <v>202</v>
      </c>
      <c r="E9" s="252">
        <v>308</v>
      </c>
      <c r="F9" s="253"/>
      <c r="G9" s="254">
        <f>ROUND(E9*F9,2)</f>
        <v>0</v>
      </c>
      <c r="H9" s="234"/>
      <c r="I9" s="233">
        <f>ROUND(E9*H9,2)</f>
        <v>0</v>
      </c>
      <c r="J9" s="234"/>
      <c r="K9" s="233">
        <f>ROUND(E9*J9,2)</f>
        <v>0</v>
      </c>
      <c r="L9" s="233">
        <v>21</v>
      </c>
      <c r="M9" s="233">
        <f>G9*(1+L9/100)</f>
        <v>0</v>
      </c>
      <c r="N9" s="232">
        <v>0</v>
      </c>
      <c r="O9" s="232">
        <f>ROUND(E9*N9,2)</f>
        <v>0</v>
      </c>
      <c r="P9" s="232">
        <v>0.28999999999999998</v>
      </c>
      <c r="Q9" s="232">
        <f>ROUND(E9*P9,2)</f>
        <v>89.32</v>
      </c>
      <c r="R9" s="233"/>
      <c r="S9" s="233" t="s">
        <v>203</v>
      </c>
      <c r="T9" s="233" t="s">
        <v>204</v>
      </c>
      <c r="U9" s="233">
        <v>0</v>
      </c>
      <c r="V9" s="233">
        <f>ROUND(E9*U9,2)</f>
        <v>0</v>
      </c>
      <c r="W9" s="233"/>
      <c r="X9" s="233" t="s">
        <v>205</v>
      </c>
      <c r="Y9" s="233" t="s">
        <v>206</v>
      </c>
      <c r="Z9" s="212"/>
      <c r="AA9" s="212"/>
      <c r="AB9" s="212"/>
      <c r="AC9" s="212"/>
      <c r="AD9" s="212"/>
      <c r="AE9" s="212"/>
      <c r="AF9" s="212"/>
      <c r="AG9" s="212" t="s">
        <v>207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6" t="s">
        <v>208</v>
      </c>
      <c r="D10" s="255"/>
      <c r="E10" s="255"/>
      <c r="F10" s="255"/>
      <c r="G10" s="255"/>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209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7" t="s">
        <v>210</v>
      </c>
      <c r="D11" s="256"/>
      <c r="E11" s="256"/>
      <c r="F11" s="256"/>
      <c r="G11" s="256"/>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209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211</v>
      </c>
      <c r="D12" s="238"/>
      <c r="E12" s="239"/>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212</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29"/>
      <c r="B13" s="230"/>
      <c r="C13" s="268" t="s">
        <v>213</v>
      </c>
      <c r="D13" s="238"/>
      <c r="E13" s="239">
        <v>308</v>
      </c>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212</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49">
        <v>2</v>
      </c>
      <c r="B14" s="250" t="s">
        <v>214</v>
      </c>
      <c r="C14" s="265" t="s">
        <v>215</v>
      </c>
      <c r="D14" s="251" t="s">
        <v>216</v>
      </c>
      <c r="E14" s="252">
        <v>143.316</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203</v>
      </c>
      <c r="T14" s="233" t="s">
        <v>204</v>
      </c>
      <c r="U14" s="233">
        <v>0</v>
      </c>
      <c r="V14" s="233">
        <f>ROUND(E14*U14,2)</f>
        <v>0</v>
      </c>
      <c r="W14" s="233"/>
      <c r="X14" s="233" t="s">
        <v>205</v>
      </c>
      <c r="Y14" s="233" t="s">
        <v>206</v>
      </c>
      <c r="Z14" s="212"/>
      <c r="AA14" s="212"/>
      <c r="AB14" s="212"/>
      <c r="AC14" s="212"/>
      <c r="AD14" s="212"/>
      <c r="AE14" s="212"/>
      <c r="AF14" s="212"/>
      <c r="AG14" s="212" t="s">
        <v>207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29"/>
      <c r="B15" s="230"/>
      <c r="C15" s="266" t="s">
        <v>208</v>
      </c>
      <c r="D15" s="255"/>
      <c r="E15" s="255"/>
      <c r="F15" s="255"/>
      <c r="G15" s="255"/>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209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3" x14ac:dyDescent="0.2">
      <c r="A16" s="229"/>
      <c r="B16" s="230"/>
      <c r="C16" s="267" t="s">
        <v>217</v>
      </c>
      <c r="D16" s="256"/>
      <c r="E16" s="256"/>
      <c r="F16" s="256"/>
      <c r="G16" s="256"/>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209</v>
      </c>
      <c r="AH16" s="212"/>
      <c r="AI16" s="212"/>
      <c r="AJ16" s="212"/>
      <c r="AK16" s="212"/>
      <c r="AL16" s="212"/>
      <c r="AM16" s="212"/>
      <c r="AN16" s="212"/>
      <c r="AO16" s="212"/>
      <c r="AP16" s="212"/>
      <c r="AQ16" s="212"/>
      <c r="AR16" s="212"/>
      <c r="AS16" s="212"/>
      <c r="AT16" s="212"/>
      <c r="AU16" s="212"/>
      <c r="AV16" s="212"/>
      <c r="AW16" s="212"/>
      <c r="AX16" s="212"/>
      <c r="AY16" s="212"/>
      <c r="AZ16" s="212"/>
      <c r="BA16" s="257" t="str">
        <f>C16</f>
        <v>V cenách je započteno přemístění sypaniny ze vzdálenosti 10 m od kraje výkopu nebo zasypávaného prostoru.</v>
      </c>
      <c r="BB16" s="212"/>
      <c r="BC16" s="212"/>
      <c r="BD16" s="212"/>
      <c r="BE16" s="212"/>
      <c r="BF16" s="212"/>
      <c r="BG16" s="212"/>
      <c r="BH16" s="212"/>
    </row>
    <row r="17" spans="1:60" outlineLevel="2" x14ac:dyDescent="0.2">
      <c r="A17" s="229"/>
      <c r="B17" s="230"/>
      <c r="C17" s="268" t="s">
        <v>218</v>
      </c>
      <c r="D17" s="238"/>
      <c r="E17" s="239"/>
      <c r="F17" s="233"/>
      <c r="G17" s="233"/>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212</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29"/>
      <c r="B18" s="230"/>
      <c r="C18" s="268" t="s">
        <v>219</v>
      </c>
      <c r="D18" s="238"/>
      <c r="E18" s="239"/>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212</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29"/>
      <c r="B19" s="230"/>
      <c r="C19" s="268" t="s">
        <v>220</v>
      </c>
      <c r="D19" s="238"/>
      <c r="E19" s="239"/>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212</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221</v>
      </c>
      <c r="D20" s="238"/>
      <c r="E20" s="239">
        <v>143.32</v>
      </c>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212</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3</v>
      </c>
      <c r="B21" s="250" t="s">
        <v>222</v>
      </c>
      <c r="C21" s="265" t="s">
        <v>223</v>
      </c>
      <c r="D21" s="251" t="s">
        <v>224</v>
      </c>
      <c r="E21" s="252">
        <v>229.30600000000001</v>
      </c>
      <c r="F21" s="253"/>
      <c r="G21" s="254">
        <f>ROUND(E21*F21,2)</f>
        <v>0</v>
      </c>
      <c r="H21" s="234"/>
      <c r="I21" s="233">
        <f>ROUND(E21*H21,2)</f>
        <v>0</v>
      </c>
      <c r="J21" s="234"/>
      <c r="K21" s="233">
        <f>ROUND(E21*J21,2)</f>
        <v>0</v>
      </c>
      <c r="L21" s="233">
        <v>21</v>
      </c>
      <c r="M21" s="233">
        <f>G21*(1+L21/100)</f>
        <v>0</v>
      </c>
      <c r="N21" s="232">
        <v>1</v>
      </c>
      <c r="O21" s="232">
        <f>ROUND(E21*N21,2)</f>
        <v>229.31</v>
      </c>
      <c r="P21" s="232">
        <v>0</v>
      </c>
      <c r="Q21" s="232">
        <f>ROUND(E21*P21,2)</f>
        <v>0</v>
      </c>
      <c r="R21" s="233"/>
      <c r="S21" s="233" t="s">
        <v>203</v>
      </c>
      <c r="T21" s="233" t="s">
        <v>204</v>
      </c>
      <c r="U21" s="233">
        <v>0</v>
      </c>
      <c r="V21" s="233">
        <f>ROUND(E21*U21,2)</f>
        <v>0</v>
      </c>
      <c r="W21" s="233"/>
      <c r="X21" s="233" t="s">
        <v>225</v>
      </c>
      <c r="Y21" s="233" t="s">
        <v>206</v>
      </c>
      <c r="Z21" s="212"/>
      <c r="AA21" s="212"/>
      <c r="AB21" s="212"/>
      <c r="AC21" s="212"/>
      <c r="AD21" s="212"/>
      <c r="AE21" s="212"/>
      <c r="AF21" s="212"/>
      <c r="AG21" s="212" t="s">
        <v>226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29"/>
      <c r="B22" s="230"/>
      <c r="C22" s="268" t="s">
        <v>227</v>
      </c>
      <c r="D22" s="238"/>
      <c r="E22" s="239"/>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212</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29"/>
      <c r="B23" s="230"/>
      <c r="C23" s="268" t="s">
        <v>228</v>
      </c>
      <c r="D23" s="238"/>
      <c r="E23" s="239">
        <v>229.31</v>
      </c>
      <c r="F23" s="233"/>
      <c r="G23" s="23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212</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49">
        <v>4</v>
      </c>
      <c r="B24" s="250" t="s">
        <v>229</v>
      </c>
      <c r="C24" s="265" t="s">
        <v>230</v>
      </c>
      <c r="D24" s="251" t="s">
        <v>216</v>
      </c>
      <c r="E24" s="252">
        <v>143.316</v>
      </c>
      <c r="F24" s="253"/>
      <c r="G24" s="254">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203</v>
      </c>
      <c r="T24" s="233" t="s">
        <v>204</v>
      </c>
      <c r="U24" s="233">
        <v>0</v>
      </c>
      <c r="V24" s="233">
        <f>ROUND(E24*U24,2)</f>
        <v>0</v>
      </c>
      <c r="W24" s="233"/>
      <c r="X24" s="233" t="s">
        <v>205</v>
      </c>
      <c r="Y24" s="233" t="s">
        <v>206</v>
      </c>
      <c r="Z24" s="212"/>
      <c r="AA24" s="212"/>
      <c r="AB24" s="212"/>
      <c r="AC24" s="212"/>
      <c r="AD24" s="212"/>
      <c r="AE24" s="212"/>
      <c r="AF24" s="212"/>
      <c r="AG24" s="212" t="s">
        <v>207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29"/>
      <c r="B25" s="230"/>
      <c r="C25" s="266" t="s">
        <v>208</v>
      </c>
      <c r="D25" s="255"/>
      <c r="E25" s="255"/>
      <c r="F25" s="255"/>
      <c r="G25" s="255"/>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209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29"/>
      <c r="B26" s="230"/>
      <c r="C26" s="267" t="s">
        <v>231</v>
      </c>
      <c r="D26" s="256"/>
      <c r="E26" s="256"/>
      <c r="F26" s="256"/>
      <c r="G26" s="256"/>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209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29"/>
      <c r="B27" s="230"/>
      <c r="C27" s="268" t="s">
        <v>218</v>
      </c>
      <c r="D27" s="238"/>
      <c r="E27" s="239"/>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212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8" t="s">
        <v>219</v>
      </c>
      <c r="D28" s="238"/>
      <c r="E28" s="239"/>
      <c r="F28" s="233"/>
      <c r="G28" s="23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212</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29"/>
      <c r="B29" s="230"/>
      <c r="C29" s="268" t="s">
        <v>220</v>
      </c>
      <c r="D29" s="238"/>
      <c r="E29" s="239"/>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212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29"/>
      <c r="B30" s="230"/>
      <c r="C30" s="268" t="s">
        <v>221</v>
      </c>
      <c r="D30" s="238"/>
      <c r="E30" s="239">
        <v>143.32</v>
      </c>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212</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1" x14ac:dyDescent="0.2">
      <c r="A31" s="249">
        <v>5</v>
      </c>
      <c r="B31" s="250" t="s">
        <v>232</v>
      </c>
      <c r="C31" s="265" t="s">
        <v>233</v>
      </c>
      <c r="D31" s="251" t="s">
        <v>202</v>
      </c>
      <c r="E31" s="252">
        <v>308</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203</v>
      </c>
      <c r="T31" s="233" t="s">
        <v>204</v>
      </c>
      <c r="U31" s="233">
        <v>0</v>
      </c>
      <c r="V31" s="233">
        <f>ROUND(E31*U31,2)</f>
        <v>0</v>
      </c>
      <c r="W31" s="233"/>
      <c r="X31" s="233" t="s">
        <v>205</v>
      </c>
      <c r="Y31" s="233" t="s">
        <v>206</v>
      </c>
      <c r="Z31" s="212"/>
      <c r="AA31" s="212"/>
      <c r="AB31" s="212"/>
      <c r="AC31" s="212"/>
      <c r="AD31" s="212"/>
      <c r="AE31" s="212"/>
      <c r="AF31" s="212"/>
      <c r="AG31" s="212" t="s">
        <v>207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29"/>
      <c r="B32" s="230"/>
      <c r="C32" s="266" t="s">
        <v>208</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209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29"/>
      <c r="B33" s="230"/>
      <c r="C33" s="267" t="s">
        <v>234</v>
      </c>
      <c r="D33" s="256"/>
      <c r="E33" s="256"/>
      <c r="F33" s="256"/>
      <c r="G33" s="256"/>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209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242" t="s">
        <v>198</v>
      </c>
      <c r="B34" s="243" t="s">
        <v>145</v>
      </c>
      <c r="C34" s="264" t="s">
        <v>146</v>
      </c>
      <c r="D34" s="244"/>
      <c r="E34" s="245"/>
      <c r="F34" s="246"/>
      <c r="G34" s="247">
        <f>SUMIF(AG35:AG73,"&lt;&gt;NOR",G35:G73)</f>
        <v>0</v>
      </c>
      <c r="H34" s="241"/>
      <c r="I34" s="241">
        <f>SUM(I35:I73)</f>
        <v>0</v>
      </c>
      <c r="J34" s="241"/>
      <c r="K34" s="241">
        <f>SUM(K35:K73)</f>
        <v>0</v>
      </c>
      <c r="L34" s="241"/>
      <c r="M34" s="241">
        <f>SUM(M35:M73)</f>
        <v>0</v>
      </c>
      <c r="N34" s="240"/>
      <c r="O34" s="240">
        <f>SUM(O35:O73)</f>
        <v>0.01</v>
      </c>
      <c r="P34" s="240"/>
      <c r="Q34" s="240">
        <f>SUM(Q35:Q73)</f>
        <v>393.74</v>
      </c>
      <c r="R34" s="241"/>
      <c r="S34" s="241"/>
      <c r="T34" s="241"/>
      <c r="U34" s="241"/>
      <c r="V34" s="241">
        <f>SUM(V35:V73)</f>
        <v>0</v>
      </c>
      <c r="W34" s="241"/>
      <c r="X34" s="241"/>
      <c r="Y34" s="241"/>
      <c r="AG34" t="s">
        <v>199</v>
      </c>
    </row>
    <row r="35" spans="1:60" ht="22.5" outlineLevel="1" x14ac:dyDescent="0.2">
      <c r="A35" s="249">
        <v>6</v>
      </c>
      <c r="B35" s="250" t="s">
        <v>235</v>
      </c>
      <c r="C35" s="265" t="s">
        <v>236</v>
      </c>
      <c r="D35" s="251" t="s">
        <v>216</v>
      </c>
      <c r="E35" s="252">
        <v>61.6</v>
      </c>
      <c r="F35" s="253"/>
      <c r="G35" s="254">
        <f>ROUND(E35*F35,2)</f>
        <v>0</v>
      </c>
      <c r="H35" s="234"/>
      <c r="I35" s="233">
        <f>ROUND(E35*H35,2)</f>
        <v>0</v>
      </c>
      <c r="J35" s="234"/>
      <c r="K35" s="233">
        <f>ROUND(E35*J35,2)</f>
        <v>0</v>
      </c>
      <c r="L35" s="233">
        <v>21</v>
      </c>
      <c r="M35" s="233">
        <f>G35*(1+L35/100)</f>
        <v>0</v>
      </c>
      <c r="N35" s="232">
        <v>1E-4</v>
      </c>
      <c r="O35" s="232">
        <f>ROUND(E35*N35,2)</f>
        <v>0.01</v>
      </c>
      <c r="P35" s="232">
        <v>2.41</v>
      </c>
      <c r="Q35" s="232">
        <f>ROUND(E35*P35,2)</f>
        <v>148.46</v>
      </c>
      <c r="R35" s="233"/>
      <c r="S35" s="233" t="s">
        <v>203</v>
      </c>
      <c r="T35" s="233" t="s">
        <v>204</v>
      </c>
      <c r="U35" s="233">
        <v>0</v>
      </c>
      <c r="V35" s="233">
        <f>ROUND(E35*U35,2)</f>
        <v>0</v>
      </c>
      <c r="W35" s="233"/>
      <c r="X35" s="233" t="s">
        <v>205</v>
      </c>
      <c r="Y35" s="233" t="s">
        <v>206</v>
      </c>
      <c r="Z35" s="212"/>
      <c r="AA35" s="212"/>
      <c r="AB35" s="212"/>
      <c r="AC35" s="212"/>
      <c r="AD35" s="212"/>
      <c r="AE35" s="212"/>
      <c r="AF35" s="212"/>
      <c r="AG35" s="212" t="s">
        <v>207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29"/>
      <c r="B36" s="230"/>
      <c r="C36" s="266" t="s">
        <v>208</v>
      </c>
      <c r="D36" s="255"/>
      <c r="E36" s="255"/>
      <c r="F36" s="255"/>
      <c r="G36" s="255"/>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209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29"/>
      <c r="B37" s="230"/>
      <c r="C37" s="267" t="s">
        <v>237</v>
      </c>
      <c r="D37" s="256"/>
      <c r="E37" s="256"/>
      <c r="F37" s="256"/>
      <c r="G37" s="256"/>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209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29"/>
      <c r="B38" s="230"/>
      <c r="C38" s="268" t="s">
        <v>238</v>
      </c>
      <c r="D38" s="238"/>
      <c r="E38" s="239"/>
      <c r="F38" s="233"/>
      <c r="G38" s="233"/>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212</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29"/>
      <c r="B39" s="230"/>
      <c r="C39" s="268" t="s">
        <v>239</v>
      </c>
      <c r="D39" s="238"/>
      <c r="E39" s="239">
        <v>61.6</v>
      </c>
      <c r="F39" s="233"/>
      <c r="G39" s="233"/>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212</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49">
        <v>7</v>
      </c>
      <c r="B40" s="250" t="s">
        <v>240</v>
      </c>
      <c r="C40" s="265" t="s">
        <v>241</v>
      </c>
      <c r="D40" s="251" t="s">
        <v>216</v>
      </c>
      <c r="E40" s="252">
        <v>79.626000000000005</v>
      </c>
      <c r="F40" s="253"/>
      <c r="G40" s="254">
        <f>ROUND(E40*F40,2)</f>
        <v>0</v>
      </c>
      <c r="H40" s="234"/>
      <c r="I40" s="233">
        <f>ROUND(E40*H40,2)</f>
        <v>0</v>
      </c>
      <c r="J40" s="234"/>
      <c r="K40" s="233">
        <f>ROUND(E40*J40,2)</f>
        <v>0</v>
      </c>
      <c r="L40" s="233">
        <v>21</v>
      </c>
      <c r="M40" s="233">
        <f>G40*(1+L40/100)</f>
        <v>0</v>
      </c>
      <c r="N40" s="232">
        <v>0</v>
      </c>
      <c r="O40" s="232">
        <f>ROUND(E40*N40,2)</f>
        <v>0</v>
      </c>
      <c r="P40" s="232">
        <v>1.8</v>
      </c>
      <c r="Q40" s="232">
        <f>ROUND(E40*P40,2)</f>
        <v>143.33000000000001</v>
      </c>
      <c r="R40" s="233"/>
      <c r="S40" s="233" t="s">
        <v>203</v>
      </c>
      <c r="T40" s="233" t="s">
        <v>204</v>
      </c>
      <c r="U40" s="233">
        <v>0</v>
      </c>
      <c r="V40" s="233">
        <f>ROUND(E40*U40,2)</f>
        <v>0</v>
      </c>
      <c r="W40" s="233"/>
      <c r="X40" s="233" t="s">
        <v>205</v>
      </c>
      <c r="Y40" s="233" t="s">
        <v>206</v>
      </c>
      <c r="Z40" s="212"/>
      <c r="AA40" s="212"/>
      <c r="AB40" s="212"/>
      <c r="AC40" s="212"/>
      <c r="AD40" s="212"/>
      <c r="AE40" s="212"/>
      <c r="AF40" s="212"/>
      <c r="AG40" s="212" t="s">
        <v>207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29"/>
      <c r="B41" s="230"/>
      <c r="C41" s="268" t="s">
        <v>242</v>
      </c>
      <c r="D41" s="238"/>
      <c r="E41" s="239"/>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212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8" t="s">
        <v>243</v>
      </c>
      <c r="D42" s="238"/>
      <c r="E42" s="239"/>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212</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29"/>
      <c r="B43" s="230"/>
      <c r="C43" s="268" t="s">
        <v>244</v>
      </c>
      <c r="D43" s="238"/>
      <c r="E43" s="239"/>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212</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29"/>
      <c r="B44" s="230"/>
      <c r="C44" s="268" t="s">
        <v>245</v>
      </c>
      <c r="D44" s="238"/>
      <c r="E44" s="239"/>
      <c r="F44" s="233"/>
      <c r="G44" s="233"/>
      <c r="H44" s="233"/>
      <c r="I44" s="233"/>
      <c r="J44" s="233"/>
      <c r="K44" s="233"/>
      <c r="L44" s="233"/>
      <c r="M44" s="233"/>
      <c r="N44" s="232"/>
      <c r="O44" s="232"/>
      <c r="P44" s="232"/>
      <c r="Q44" s="232"/>
      <c r="R44" s="233"/>
      <c r="S44" s="233"/>
      <c r="T44" s="233"/>
      <c r="U44" s="233"/>
      <c r="V44" s="233"/>
      <c r="W44" s="233"/>
      <c r="X44" s="233"/>
      <c r="Y44" s="233"/>
      <c r="Z44" s="212"/>
      <c r="AA44" s="212"/>
      <c r="AB44" s="212"/>
      <c r="AC44" s="212"/>
      <c r="AD44" s="212"/>
      <c r="AE44" s="212"/>
      <c r="AF44" s="212"/>
      <c r="AG44" s="212" t="s">
        <v>212</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29"/>
      <c r="B45" s="230"/>
      <c r="C45" s="268" t="s">
        <v>246</v>
      </c>
      <c r="D45" s="238"/>
      <c r="E45" s="239">
        <v>79.63</v>
      </c>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212</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8</v>
      </c>
      <c r="B46" s="250" t="s">
        <v>247</v>
      </c>
      <c r="C46" s="265" t="s">
        <v>248</v>
      </c>
      <c r="D46" s="251" t="s">
        <v>216</v>
      </c>
      <c r="E46" s="252">
        <v>6.7939999999999996</v>
      </c>
      <c r="F46" s="253"/>
      <c r="G46" s="254">
        <f>ROUND(E46*F46,2)</f>
        <v>0</v>
      </c>
      <c r="H46" s="234"/>
      <c r="I46" s="233">
        <f>ROUND(E46*H46,2)</f>
        <v>0</v>
      </c>
      <c r="J46" s="234"/>
      <c r="K46" s="233">
        <f>ROUND(E46*J46,2)</f>
        <v>0</v>
      </c>
      <c r="L46" s="233">
        <v>21</v>
      </c>
      <c r="M46" s="233">
        <f>G46*(1+L46/100)</f>
        <v>0</v>
      </c>
      <c r="N46" s="232">
        <v>0</v>
      </c>
      <c r="O46" s="232">
        <f>ROUND(E46*N46,2)</f>
        <v>0</v>
      </c>
      <c r="P46" s="232">
        <v>2.4</v>
      </c>
      <c r="Q46" s="232">
        <f>ROUND(E46*P46,2)</f>
        <v>16.309999999999999</v>
      </c>
      <c r="R46" s="233"/>
      <c r="S46" s="233" t="s">
        <v>203</v>
      </c>
      <c r="T46" s="233" t="s">
        <v>204</v>
      </c>
      <c r="U46" s="233">
        <v>0</v>
      </c>
      <c r="V46" s="233">
        <f>ROUND(E46*U46,2)</f>
        <v>0</v>
      </c>
      <c r="W46" s="233"/>
      <c r="X46" s="233" t="s">
        <v>205</v>
      </c>
      <c r="Y46" s="233" t="s">
        <v>206</v>
      </c>
      <c r="Z46" s="212"/>
      <c r="AA46" s="212"/>
      <c r="AB46" s="212"/>
      <c r="AC46" s="212"/>
      <c r="AD46" s="212"/>
      <c r="AE46" s="212"/>
      <c r="AF46" s="212"/>
      <c r="AG46" s="212" t="s">
        <v>207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29"/>
      <c r="B47" s="230"/>
      <c r="C47" s="268" t="s">
        <v>249</v>
      </c>
      <c r="D47" s="238"/>
      <c r="E47" s="239"/>
      <c r="F47" s="233"/>
      <c r="G47" s="233"/>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212</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29"/>
      <c r="B48" s="230"/>
      <c r="C48" s="268" t="s">
        <v>250</v>
      </c>
      <c r="D48" s="238"/>
      <c r="E48" s="239"/>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212</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29"/>
      <c r="B49" s="230"/>
      <c r="C49" s="268" t="s">
        <v>251</v>
      </c>
      <c r="D49" s="238"/>
      <c r="E49" s="239"/>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212</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29"/>
      <c r="B50" s="230"/>
      <c r="C50" s="268" t="s">
        <v>252</v>
      </c>
      <c r="D50" s="238"/>
      <c r="E50" s="239"/>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212</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29"/>
      <c r="B51" s="230"/>
      <c r="C51" s="268" t="s">
        <v>253</v>
      </c>
      <c r="D51" s="238"/>
      <c r="E51" s="239">
        <v>6.79</v>
      </c>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212</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9</v>
      </c>
      <c r="B52" s="250" t="s">
        <v>254</v>
      </c>
      <c r="C52" s="265" t="s">
        <v>255</v>
      </c>
      <c r="D52" s="251" t="s">
        <v>216</v>
      </c>
      <c r="E52" s="252">
        <v>35.515999999999998</v>
      </c>
      <c r="F52" s="253"/>
      <c r="G52" s="254">
        <f>ROUND(E52*F52,2)</f>
        <v>0</v>
      </c>
      <c r="H52" s="234"/>
      <c r="I52" s="233">
        <f>ROUND(E52*H52,2)</f>
        <v>0</v>
      </c>
      <c r="J52" s="234"/>
      <c r="K52" s="233">
        <f>ROUND(E52*J52,2)</f>
        <v>0</v>
      </c>
      <c r="L52" s="233">
        <v>21</v>
      </c>
      <c r="M52" s="233">
        <f>G52*(1+L52/100)</f>
        <v>0</v>
      </c>
      <c r="N52" s="232">
        <v>0</v>
      </c>
      <c r="O52" s="232">
        <f>ROUND(E52*N52,2)</f>
        <v>0</v>
      </c>
      <c r="P52" s="232">
        <v>2</v>
      </c>
      <c r="Q52" s="232">
        <f>ROUND(E52*P52,2)</f>
        <v>71.03</v>
      </c>
      <c r="R52" s="233"/>
      <c r="S52" s="233" t="s">
        <v>203</v>
      </c>
      <c r="T52" s="233" t="s">
        <v>204</v>
      </c>
      <c r="U52" s="233">
        <v>0</v>
      </c>
      <c r="V52" s="233">
        <f>ROUND(E52*U52,2)</f>
        <v>0</v>
      </c>
      <c r="W52" s="233"/>
      <c r="X52" s="233" t="s">
        <v>205</v>
      </c>
      <c r="Y52" s="233" t="s">
        <v>206</v>
      </c>
      <c r="Z52" s="212"/>
      <c r="AA52" s="212"/>
      <c r="AB52" s="212"/>
      <c r="AC52" s="212"/>
      <c r="AD52" s="212"/>
      <c r="AE52" s="212"/>
      <c r="AF52" s="212"/>
      <c r="AG52" s="212" t="s">
        <v>207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29"/>
      <c r="B53" s="230"/>
      <c r="C53" s="266" t="s">
        <v>208</v>
      </c>
      <c r="D53" s="255"/>
      <c r="E53" s="255"/>
      <c r="F53" s="255"/>
      <c r="G53" s="255"/>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209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67" t="s">
        <v>256</v>
      </c>
      <c r="D54" s="256"/>
      <c r="E54" s="256"/>
      <c r="F54" s="256"/>
      <c r="G54" s="256"/>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209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29"/>
      <c r="B55" s="230"/>
      <c r="C55" s="268" t="s">
        <v>257</v>
      </c>
      <c r="D55" s="238"/>
      <c r="E55" s="239"/>
      <c r="F55" s="233"/>
      <c r="G55" s="233"/>
      <c r="H55" s="233"/>
      <c r="I55" s="233"/>
      <c r="J55" s="233"/>
      <c r="K55" s="233"/>
      <c r="L55" s="233"/>
      <c r="M55" s="233"/>
      <c r="N55" s="232"/>
      <c r="O55" s="232"/>
      <c r="P55" s="232"/>
      <c r="Q55" s="232"/>
      <c r="R55" s="233"/>
      <c r="S55" s="233"/>
      <c r="T55" s="233"/>
      <c r="U55" s="233"/>
      <c r="V55" s="233"/>
      <c r="W55" s="233"/>
      <c r="X55" s="233"/>
      <c r="Y55" s="233"/>
      <c r="Z55" s="212"/>
      <c r="AA55" s="212"/>
      <c r="AB55" s="212"/>
      <c r="AC55" s="212"/>
      <c r="AD55" s="212"/>
      <c r="AE55" s="212"/>
      <c r="AF55" s="212"/>
      <c r="AG55" s="212" t="s">
        <v>212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29"/>
      <c r="B56" s="230"/>
      <c r="C56" s="268" t="s">
        <v>258</v>
      </c>
      <c r="D56" s="238"/>
      <c r="E56" s="239">
        <v>35.520000000000003</v>
      </c>
      <c r="F56" s="233"/>
      <c r="G56" s="233"/>
      <c r="H56" s="233"/>
      <c r="I56" s="233"/>
      <c r="J56" s="233"/>
      <c r="K56" s="233"/>
      <c r="L56" s="233"/>
      <c r="M56" s="233"/>
      <c r="N56" s="232"/>
      <c r="O56" s="232"/>
      <c r="P56" s="232"/>
      <c r="Q56" s="232"/>
      <c r="R56" s="233"/>
      <c r="S56" s="233"/>
      <c r="T56" s="233"/>
      <c r="U56" s="233"/>
      <c r="V56" s="233"/>
      <c r="W56" s="233"/>
      <c r="X56" s="233"/>
      <c r="Y56" s="233"/>
      <c r="Z56" s="212"/>
      <c r="AA56" s="212"/>
      <c r="AB56" s="212"/>
      <c r="AC56" s="212"/>
      <c r="AD56" s="212"/>
      <c r="AE56" s="212"/>
      <c r="AF56" s="212"/>
      <c r="AG56" s="212" t="s">
        <v>212</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49">
        <v>10</v>
      </c>
      <c r="B57" s="250" t="s">
        <v>259</v>
      </c>
      <c r="C57" s="265" t="s">
        <v>260</v>
      </c>
      <c r="D57" s="251" t="s">
        <v>224</v>
      </c>
      <c r="E57" s="252">
        <v>11.239000000000001</v>
      </c>
      <c r="F57" s="253"/>
      <c r="G57" s="254">
        <f>ROUND(E57*F57,2)</f>
        <v>0</v>
      </c>
      <c r="H57" s="234"/>
      <c r="I57" s="233">
        <f>ROUND(E57*H57,2)</f>
        <v>0</v>
      </c>
      <c r="J57" s="234"/>
      <c r="K57" s="233">
        <f>ROUND(E57*J57,2)</f>
        <v>0</v>
      </c>
      <c r="L57" s="233">
        <v>21</v>
      </c>
      <c r="M57" s="233">
        <f>G57*(1+L57/100)</f>
        <v>0</v>
      </c>
      <c r="N57" s="232">
        <v>0</v>
      </c>
      <c r="O57" s="232">
        <f>ROUND(E57*N57,2)</f>
        <v>0</v>
      </c>
      <c r="P57" s="232">
        <v>1</v>
      </c>
      <c r="Q57" s="232">
        <f>ROUND(E57*P57,2)</f>
        <v>11.24</v>
      </c>
      <c r="R57" s="233"/>
      <c r="S57" s="233" t="s">
        <v>203</v>
      </c>
      <c r="T57" s="233" t="s">
        <v>204</v>
      </c>
      <c r="U57" s="233">
        <v>0</v>
      </c>
      <c r="V57" s="233">
        <f>ROUND(E57*U57,2)</f>
        <v>0</v>
      </c>
      <c r="W57" s="233"/>
      <c r="X57" s="233" t="s">
        <v>205</v>
      </c>
      <c r="Y57" s="233" t="s">
        <v>206</v>
      </c>
      <c r="Z57" s="212"/>
      <c r="AA57" s="212"/>
      <c r="AB57" s="212"/>
      <c r="AC57" s="212"/>
      <c r="AD57" s="212"/>
      <c r="AE57" s="212"/>
      <c r="AF57" s="212"/>
      <c r="AG57" s="212" t="s">
        <v>207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29"/>
      <c r="B58" s="230"/>
      <c r="C58" s="266" t="s">
        <v>261</v>
      </c>
      <c r="D58" s="255"/>
      <c r="E58" s="255"/>
      <c r="F58" s="255"/>
      <c r="G58" s="255"/>
      <c r="H58" s="233"/>
      <c r="I58" s="233"/>
      <c r="J58" s="233"/>
      <c r="K58" s="233"/>
      <c r="L58" s="233"/>
      <c r="M58" s="233"/>
      <c r="N58" s="232"/>
      <c r="O58" s="232"/>
      <c r="P58" s="232"/>
      <c r="Q58" s="232"/>
      <c r="R58" s="233"/>
      <c r="S58" s="233"/>
      <c r="T58" s="233"/>
      <c r="U58" s="233"/>
      <c r="V58" s="233"/>
      <c r="W58" s="233"/>
      <c r="X58" s="233"/>
      <c r="Y58" s="233"/>
      <c r="Z58" s="212"/>
      <c r="AA58" s="212"/>
      <c r="AB58" s="212"/>
      <c r="AC58" s="212"/>
      <c r="AD58" s="212"/>
      <c r="AE58" s="212"/>
      <c r="AF58" s="212"/>
      <c r="AG58" s="212" t="s">
        <v>209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29"/>
      <c r="B59" s="230"/>
      <c r="C59" s="268" t="s">
        <v>262</v>
      </c>
      <c r="D59" s="238"/>
      <c r="E59" s="239"/>
      <c r="F59" s="233"/>
      <c r="G59" s="233"/>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212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29"/>
      <c r="B60" s="230"/>
      <c r="C60" s="268" t="s">
        <v>263</v>
      </c>
      <c r="D60" s="238"/>
      <c r="E60" s="239"/>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212</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3" x14ac:dyDescent="0.2">
      <c r="A61" s="229"/>
      <c r="B61" s="230"/>
      <c r="C61" s="268" t="s">
        <v>264</v>
      </c>
      <c r="D61" s="238"/>
      <c r="E61" s="239"/>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212</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265</v>
      </c>
      <c r="D62" s="238"/>
      <c r="E62" s="239"/>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212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29"/>
      <c r="B63" s="230"/>
      <c r="C63" s="268" t="s">
        <v>266</v>
      </c>
      <c r="D63" s="238"/>
      <c r="E63" s="239"/>
      <c r="F63" s="233"/>
      <c r="G63" s="233"/>
      <c r="H63" s="233"/>
      <c r="I63" s="233"/>
      <c r="J63" s="233"/>
      <c r="K63" s="233"/>
      <c r="L63" s="233"/>
      <c r="M63" s="233"/>
      <c r="N63" s="232"/>
      <c r="O63" s="232"/>
      <c r="P63" s="232"/>
      <c r="Q63" s="232"/>
      <c r="R63" s="233"/>
      <c r="S63" s="233"/>
      <c r="T63" s="233"/>
      <c r="U63" s="233"/>
      <c r="V63" s="233"/>
      <c r="W63" s="233"/>
      <c r="X63" s="233"/>
      <c r="Y63" s="233"/>
      <c r="Z63" s="212"/>
      <c r="AA63" s="212"/>
      <c r="AB63" s="212"/>
      <c r="AC63" s="212"/>
      <c r="AD63" s="212"/>
      <c r="AE63" s="212"/>
      <c r="AF63" s="212"/>
      <c r="AG63" s="212" t="s">
        <v>212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29"/>
      <c r="B64" s="230"/>
      <c r="C64" s="268" t="s">
        <v>267</v>
      </c>
      <c r="D64" s="238"/>
      <c r="E64" s="239">
        <v>11.239000000000001</v>
      </c>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212</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49">
        <v>11</v>
      </c>
      <c r="B65" s="250" t="s">
        <v>268</v>
      </c>
      <c r="C65" s="265" t="s">
        <v>269</v>
      </c>
      <c r="D65" s="251" t="s">
        <v>202</v>
      </c>
      <c r="E65" s="252">
        <v>324.96699999999998</v>
      </c>
      <c r="F65" s="253"/>
      <c r="G65" s="254">
        <f>ROUND(E65*F65,2)</f>
        <v>0</v>
      </c>
      <c r="H65" s="234"/>
      <c r="I65" s="233">
        <f>ROUND(E65*H65,2)</f>
        <v>0</v>
      </c>
      <c r="J65" s="234"/>
      <c r="K65" s="233">
        <f>ROUND(E65*J65,2)</f>
        <v>0</v>
      </c>
      <c r="L65" s="233">
        <v>21</v>
      </c>
      <c r="M65" s="233">
        <f>G65*(1+L65/100)</f>
        <v>0</v>
      </c>
      <c r="N65" s="232">
        <v>0</v>
      </c>
      <c r="O65" s="232">
        <f>ROUND(E65*N65,2)</f>
        <v>0</v>
      </c>
      <c r="P65" s="232">
        <v>8.9999999999999993E-3</v>
      </c>
      <c r="Q65" s="232">
        <f>ROUND(E65*P65,2)</f>
        <v>2.92</v>
      </c>
      <c r="R65" s="233"/>
      <c r="S65" s="233" t="s">
        <v>203</v>
      </c>
      <c r="T65" s="233" t="s">
        <v>204</v>
      </c>
      <c r="U65" s="233">
        <v>0</v>
      </c>
      <c r="V65" s="233">
        <f>ROUND(E65*U65,2)</f>
        <v>0</v>
      </c>
      <c r="W65" s="233"/>
      <c r="X65" s="233" t="s">
        <v>205</v>
      </c>
      <c r="Y65" s="233" t="s">
        <v>206</v>
      </c>
      <c r="Z65" s="212"/>
      <c r="AA65" s="212"/>
      <c r="AB65" s="212"/>
      <c r="AC65" s="212"/>
      <c r="AD65" s="212"/>
      <c r="AE65" s="212"/>
      <c r="AF65" s="212"/>
      <c r="AG65" s="212" t="s">
        <v>207</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29"/>
      <c r="B66" s="230"/>
      <c r="C66" s="266" t="s">
        <v>261</v>
      </c>
      <c r="D66" s="255"/>
      <c r="E66" s="255"/>
      <c r="F66" s="255"/>
      <c r="G66" s="255"/>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209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29"/>
      <c r="B67" s="230"/>
      <c r="C67" s="268" t="s">
        <v>270</v>
      </c>
      <c r="D67" s="238"/>
      <c r="E67" s="239"/>
      <c r="F67" s="233"/>
      <c r="G67" s="233"/>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212</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29"/>
      <c r="B68" s="230"/>
      <c r="C68" s="268" t="s">
        <v>271</v>
      </c>
      <c r="D68" s="238"/>
      <c r="E68" s="239">
        <v>324.96699999999998</v>
      </c>
      <c r="F68" s="233"/>
      <c r="G68" s="233"/>
      <c r="H68" s="233"/>
      <c r="I68" s="233"/>
      <c r="J68" s="233"/>
      <c r="K68" s="233"/>
      <c r="L68" s="233"/>
      <c r="M68" s="233"/>
      <c r="N68" s="232"/>
      <c r="O68" s="232"/>
      <c r="P68" s="232"/>
      <c r="Q68" s="232"/>
      <c r="R68" s="233"/>
      <c r="S68" s="233"/>
      <c r="T68" s="233"/>
      <c r="U68" s="233"/>
      <c r="V68" s="233"/>
      <c r="W68" s="233"/>
      <c r="X68" s="233"/>
      <c r="Y68" s="233"/>
      <c r="Z68" s="212"/>
      <c r="AA68" s="212"/>
      <c r="AB68" s="212"/>
      <c r="AC68" s="212"/>
      <c r="AD68" s="212"/>
      <c r="AE68" s="212"/>
      <c r="AF68" s="212"/>
      <c r="AG68" s="212" t="s">
        <v>212</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9">
        <v>12</v>
      </c>
      <c r="B69" s="250" t="s">
        <v>272</v>
      </c>
      <c r="C69" s="265" t="s">
        <v>273</v>
      </c>
      <c r="D69" s="251" t="s">
        <v>202</v>
      </c>
      <c r="E69" s="252">
        <v>13.2</v>
      </c>
      <c r="F69" s="253"/>
      <c r="G69" s="254">
        <f>ROUND(E69*F69,2)</f>
        <v>0</v>
      </c>
      <c r="H69" s="234"/>
      <c r="I69" s="233">
        <f>ROUND(E69*H69,2)</f>
        <v>0</v>
      </c>
      <c r="J69" s="234"/>
      <c r="K69" s="233">
        <f>ROUND(E69*J69,2)</f>
        <v>0</v>
      </c>
      <c r="L69" s="233">
        <v>21</v>
      </c>
      <c r="M69" s="233">
        <f>G69*(1+L69/100)</f>
        <v>0</v>
      </c>
      <c r="N69" s="232">
        <v>0</v>
      </c>
      <c r="O69" s="232">
        <f>ROUND(E69*N69,2)</f>
        <v>0</v>
      </c>
      <c r="P69" s="232">
        <v>3.4000000000000002E-2</v>
      </c>
      <c r="Q69" s="232">
        <f>ROUND(E69*P69,2)</f>
        <v>0.45</v>
      </c>
      <c r="R69" s="233"/>
      <c r="S69" s="233" t="s">
        <v>203</v>
      </c>
      <c r="T69" s="233" t="s">
        <v>204</v>
      </c>
      <c r="U69" s="233">
        <v>0</v>
      </c>
      <c r="V69" s="233">
        <f>ROUND(E69*U69,2)</f>
        <v>0</v>
      </c>
      <c r="W69" s="233"/>
      <c r="X69" s="233" t="s">
        <v>205</v>
      </c>
      <c r="Y69" s="233" t="s">
        <v>206</v>
      </c>
      <c r="Z69" s="212"/>
      <c r="AA69" s="212"/>
      <c r="AB69" s="212"/>
      <c r="AC69" s="212"/>
      <c r="AD69" s="212"/>
      <c r="AE69" s="212"/>
      <c r="AF69" s="212"/>
      <c r="AG69" s="212" t="s">
        <v>207</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29"/>
      <c r="B70" s="230"/>
      <c r="C70" s="266" t="s">
        <v>261</v>
      </c>
      <c r="D70" s="255"/>
      <c r="E70" s="255"/>
      <c r="F70" s="255"/>
      <c r="G70" s="255"/>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209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29"/>
      <c r="B71" s="230"/>
      <c r="C71" s="268" t="s">
        <v>274</v>
      </c>
      <c r="D71" s="238"/>
      <c r="E71" s="239"/>
      <c r="F71" s="233"/>
      <c r="G71" s="233"/>
      <c r="H71" s="233"/>
      <c r="I71" s="233"/>
      <c r="J71" s="233"/>
      <c r="K71" s="233"/>
      <c r="L71" s="233"/>
      <c r="M71" s="233"/>
      <c r="N71" s="232"/>
      <c r="O71" s="232"/>
      <c r="P71" s="232"/>
      <c r="Q71" s="232"/>
      <c r="R71" s="233"/>
      <c r="S71" s="233"/>
      <c r="T71" s="233"/>
      <c r="U71" s="233"/>
      <c r="V71" s="233"/>
      <c r="W71" s="233"/>
      <c r="X71" s="233"/>
      <c r="Y71" s="233"/>
      <c r="Z71" s="212"/>
      <c r="AA71" s="212"/>
      <c r="AB71" s="212"/>
      <c r="AC71" s="212"/>
      <c r="AD71" s="212"/>
      <c r="AE71" s="212"/>
      <c r="AF71" s="212"/>
      <c r="AG71" s="212" t="s">
        <v>212</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29"/>
      <c r="B72" s="230"/>
      <c r="C72" s="268" t="s">
        <v>275</v>
      </c>
      <c r="D72" s="238"/>
      <c r="E72" s="239">
        <v>13.2</v>
      </c>
      <c r="F72" s="233"/>
      <c r="G72" s="233"/>
      <c r="H72" s="233"/>
      <c r="I72" s="233"/>
      <c r="J72" s="233"/>
      <c r="K72" s="233"/>
      <c r="L72" s="233"/>
      <c r="M72" s="233"/>
      <c r="N72" s="232"/>
      <c r="O72" s="232"/>
      <c r="P72" s="232"/>
      <c r="Q72" s="232"/>
      <c r="R72" s="233"/>
      <c r="S72" s="233"/>
      <c r="T72" s="233"/>
      <c r="U72" s="233"/>
      <c r="V72" s="233"/>
      <c r="W72" s="233"/>
      <c r="X72" s="233"/>
      <c r="Y72" s="233"/>
      <c r="Z72" s="212"/>
      <c r="AA72" s="212"/>
      <c r="AB72" s="212"/>
      <c r="AC72" s="212"/>
      <c r="AD72" s="212"/>
      <c r="AE72" s="212"/>
      <c r="AF72" s="212"/>
      <c r="AG72" s="212" t="s">
        <v>212</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58">
        <v>13</v>
      </c>
      <c r="B73" s="259" t="s">
        <v>276</v>
      </c>
      <c r="C73" s="269" t="s">
        <v>277</v>
      </c>
      <c r="D73" s="260" t="s">
        <v>278</v>
      </c>
      <c r="E73" s="261">
        <v>7</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203</v>
      </c>
      <c r="T73" s="233" t="s">
        <v>204</v>
      </c>
      <c r="U73" s="233">
        <v>0</v>
      </c>
      <c r="V73" s="233">
        <f>ROUND(E73*U73,2)</f>
        <v>0</v>
      </c>
      <c r="W73" s="233"/>
      <c r="X73" s="233" t="s">
        <v>205</v>
      </c>
      <c r="Y73" s="233" t="s">
        <v>206</v>
      </c>
      <c r="Z73" s="212"/>
      <c r="AA73" s="212"/>
      <c r="AB73" s="212"/>
      <c r="AC73" s="212"/>
      <c r="AD73" s="212"/>
      <c r="AE73" s="212"/>
      <c r="AF73" s="212"/>
      <c r="AG73" s="212" t="s">
        <v>207</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42" t="s">
        <v>198</v>
      </c>
      <c r="B74" s="243" t="s">
        <v>151</v>
      </c>
      <c r="C74" s="264" t="s">
        <v>152</v>
      </c>
      <c r="D74" s="244"/>
      <c r="E74" s="245"/>
      <c r="F74" s="246"/>
      <c r="G74" s="247">
        <f>SUMIF(AG75:AG89,"&lt;&gt;NOR",G75:G89)</f>
        <v>0</v>
      </c>
      <c r="H74" s="241"/>
      <c r="I74" s="241">
        <f>SUM(I75:I89)</f>
        <v>0</v>
      </c>
      <c r="J74" s="241"/>
      <c r="K74" s="241">
        <f>SUM(K75:K89)</f>
        <v>0</v>
      </c>
      <c r="L74" s="241"/>
      <c r="M74" s="241">
        <f>SUM(M75:M89)</f>
        <v>0</v>
      </c>
      <c r="N74" s="240"/>
      <c r="O74" s="240">
        <f>SUM(O75:O89)</f>
        <v>0</v>
      </c>
      <c r="P74" s="240"/>
      <c r="Q74" s="240">
        <f>SUM(Q75:Q89)</f>
        <v>0</v>
      </c>
      <c r="R74" s="241"/>
      <c r="S74" s="241"/>
      <c r="T74" s="241"/>
      <c r="U74" s="241"/>
      <c r="V74" s="241">
        <f>SUM(V75:V89)</f>
        <v>0</v>
      </c>
      <c r="W74" s="241"/>
      <c r="X74" s="241"/>
      <c r="Y74" s="241"/>
      <c r="AG74" t="s">
        <v>199</v>
      </c>
    </row>
    <row r="75" spans="1:60" outlineLevel="1" x14ac:dyDescent="0.2">
      <c r="A75" s="258">
        <v>14</v>
      </c>
      <c r="B75" s="259" t="s">
        <v>279</v>
      </c>
      <c r="C75" s="269" t="s">
        <v>280</v>
      </c>
      <c r="D75" s="260" t="s">
        <v>224</v>
      </c>
      <c r="E75" s="261">
        <v>485.42599999999999</v>
      </c>
      <c r="F75" s="262"/>
      <c r="G75" s="263">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203</v>
      </c>
      <c r="T75" s="233" t="s">
        <v>204</v>
      </c>
      <c r="U75" s="233">
        <v>0</v>
      </c>
      <c r="V75" s="233">
        <f>ROUND(E75*U75,2)</f>
        <v>0</v>
      </c>
      <c r="W75" s="233"/>
      <c r="X75" s="233" t="s">
        <v>205</v>
      </c>
      <c r="Y75" s="233" t="s">
        <v>206</v>
      </c>
      <c r="Z75" s="212"/>
      <c r="AA75" s="212"/>
      <c r="AB75" s="212"/>
      <c r="AC75" s="212"/>
      <c r="AD75" s="212"/>
      <c r="AE75" s="212"/>
      <c r="AF75" s="212"/>
      <c r="AG75" s="212" t="s">
        <v>207</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58">
        <v>15</v>
      </c>
      <c r="B76" s="259" t="s">
        <v>281</v>
      </c>
      <c r="C76" s="269" t="s">
        <v>282</v>
      </c>
      <c r="D76" s="260" t="s">
        <v>224</v>
      </c>
      <c r="E76" s="261">
        <v>485.42599999999999</v>
      </c>
      <c r="F76" s="262"/>
      <c r="G76" s="263">
        <f>ROUND(E76*F76,2)</f>
        <v>0</v>
      </c>
      <c r="H76" s="234"/>
      <c r="I76" s="233">
        <f>ROUND(E76*H76,2)</f>
        <v>0</v>
      </c>
      <c r="J76" s="234"/>
      <c r="K76" s="233">
        <f>ROUND(E76*J76,2)</f>
        <v>0</v>
      </c>
      <c r="L76" s="233">
        <v>21</v>
      </c>
      <c r="M76" s="233">
        <f>G76*(1+L76/100)</f>
        <v>0</v>
      </c>
      <c r="N76" s="232">
        <v>0</v>
      </c>
      <c r="O76" s="232">
        <f>ROUND(E76*N76,2)</f>
        <v>0</v>
      </c>
      <c r="P76" s="232">
        <v>0</v>
      </c>
      <c r="Q76" s="232">
        <f>ROUND(E76*P76,2)</f>
        <v>0</v>
      </c>
      <c r="R76" s="233"/>
      <c r="S76" s="233" t="s">
        <v>203</v>
      </c>
      <c r="T76" s="233" t="s">
        <v>204</v>
      </c>
      <c r="U76" s="233">
        <v>0</v>
      </c>
      <c r="V76" s="233">
        <f>ROUND(E76*U76,2)</f>
        <v>0</v>
      </c>
      <c r="W76" s="233"/>
      <c r="X76" s="233" t="s">
        <v>205</v>
      </c>
      <c r="Y76" s="233" t="s">
        <v>206</v>
      </c>
      <c r="Z76" s="212"/>
      <c r="AA76" s="212"/>
      <c r="AB76" s="212"/>
      <c r="AC76" s="212"/>
      <c r="AD76" s="212"/>
      <c r="AE76" s="212"/>
      <c r="AF76" s="212"/>
      <c r="AG76" s="212" t="s">
        <v>207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58">
        <v>16</v>
      </c>
      <c r="B77" s="259" t="s">
        <v>283</v>
      </c>
      <c r="C77" s="269" t="s">
        <v>284</v>
      </c>
      <c r="D77" s="260" t="s">
        <v>224</v>
      </c>
      <c r="E77" s="261">
        <v>9708.52</v>
      </c>
      <c r="F77" s="262"/>
      <c r="G77" s="263">
        <f>ROUND(E77*F77,2)</f>
        <v>0</v>
      </c>
      <c r="H77" s="234"/>
      <c r="I77" s="233">
        <f>ROUND(E77*H77,2)</f>
        <v>0</v>
      </c>
      <c r="J77" s="234"/>
      <c r="K77" s="233">
        <f>ROUND(E77*J77,2)</f>
        <v>0</v>
      </c>
      <c r="L77" s="233">
        <v>21</v>
      </c>
      <c r="M77" s="233">
        <f>G77*(1+L77/100)</f>
        <v>0</v>
      </c>
      <c r="N77" s="232">
        <v>0</v>
      </c>
      <c r="O77" s="232">
        <f>ROUND(E77*N77,2)</f>
        <v>0</v>
      </c>
      <c r="P77" s="232">
        <v>0</v>
      </c>
      <c r="Q77" s="232">
        <f>ROUND(E77*P77,2)</f>
        <v>0</v>
      </c>
      <c r="R77" s="233"/>
      <c r="S77" s="233" t="s">
        <v>203</v>
      </c>
      <c r="T77" s="233" t="s">
        <v>204</v>
      </c>
      <c r="U77" s="233">
        <v>0</v>
      </c>
      <c r="V77" s="233">
        <f>ROUND(E77*U77,2)</f>
        <v>0</v>
      </c>
      <c r="W77" s="233"/>
      <c r="X77" s="233" t="s">
        <v>205</v>
      </c>
      <c r="Y77" s="233" t="s">
        <v>206</v>
      </c>
      <c r="Z77" s="212"/>
      <c r="AA77" s="212"/>
      <c r="AB77" s="212"/>
      <c r="AC77" s="212"/>
      <c r="AD77" s="212"/>
      <c r="AE77" s="212"/>
      <c r="AF77" s="212"/>
      <c r="AG77" s="212" t="s">
        <v>207</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58">
        <v>17</v>
      </c>
      <c r="B78" s="259" t="s">
        <v>285</v>
      </c>
      <c r="C78" s="269" t="s">
        <v>286</v>
      </c>
      <c r="D78" s="260" t="s">
        <v>224</v>
      </c>
      <c r="E78" s="261">
        <v>485.42599999999999</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203</v>
      </c>
      <c r="T78" s="233" t="s">
        <v>204</v>
      </c>
      <c r="U78" s="233">
        <v>0</v>
      </c>
      <c r="V78" s="233">
        <f>ROUND(E78*U78,2)</f>
        <v>0</v>
      </c>
      <c r="W78" s="233"/>
      <c r="X78" s="233" t="s">
        <v>205</v>
      </c>
      <c r="Y78" s="233" t="s">
        <v>206</v>
      </c>
      <c r="Z78" s="212"/>
      <c r="AA78" s="212"/>
      <c r="AB78" s="212"/>
      <c r="AC78" s="212"/>
      <c r="AD78" s="212"/>
      <c r="AE78" s="212"/>
      <c r="AF78" s="212"/>
      <c r="AG78" s="212" t="s">
        <v>207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1" x14ac:dyDescent="0.2">
      <c r="A79" s="249">
        <v>18</v>
      </c>
      <c r="B79" s="250" t="s">
        <v>287</v>
      </c>
      <c r="C79" s="265" t="s">
        <v>288</v>
      </c>
      <c r="D79" s="251" t="s">
        <v>224</v>
      </c>
      <c r="E79" s="252">
        <v>71.031999999999996</v>
      </c>
      <c r="F79" s="253"/>
      <c r="G79" s="254">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203</v>
      </c>
      <c r="T79" s="233" t="s">
        <v>204</v>
      </c>
      <c r="U79" s="233">
        <v>0</v>
      </c>
      <c r="V79" s="233">
        <f>ROUND(E79*U79,2)</f>
        <v>0</v>
      </c>
      <c r="W79" s="233"/>
      <c r="X79" s="233" t="s">
        <v>205</v>
      </c>
      <c r="Y79" s="233" t="s">
        <v>206</v>
      </c>
      <c r="Z79" s="212"/>
      <c r="AA79" s="212"/>
      <c r="AB79" s="212"/>
      <c r="AC79" s="212"/>
      <c r="AD79" s="212"/>
      <c r="AE79" s="212"/>
      <c r="AF79" s="212"/>
      <c r="AG79" s="212" t="s">
        <v>207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6" t="s">
        <v>208</v>
      </c>
      <c r="D80" s="255"/>
      <c r="E80" s="255"/>
      <c r="F80" s="255"/>
      <c r="G80" s="255"/>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209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29"/>
      <c r="B81" s="230"/>
      <c r="C81" s="267" t="s">
        <v>289</v>
      </c>
      <c r="D81" s="256"/>
      <c r="E81" s="256"/>
      <c r="F81" s="256"/>
      <c r="G81" s="256"/>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209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49">
        <v>19</v>
      </c>
      <c r="B82" s="250" t="s">
        <v>290</v>
      </c>
      <c r="C82" s="265" t="s">
        <v>291</v>
      </c>
      <c r="D82" s="251" t="s">
        <v>224</v>
      </c>
      <c r="E82" s="252">
        <v>164.762</v>
      </c>
      <c r="F82" s="253"/>
      <c r="G82" s="254">
        <f>ROUND(E82*F82,2)</f>
        <v>0</v>
      </c>
      <c r="H82" s="234"/>
      <c r="I82" s="233">
        <f>ROUND(E82*H82,2)</f>
        <v>0</v>
      </c>
      <c r="J82" s="234"/>
      <c r="K82" s="233">
        <f>ROUND(E82*J82,2)</f>
        <v>0</v>
      </c>
      <c r="L82" s="233">
        <v>21</v>
      </c>
      <c r="M82" s="233">
        <f>G82*(1+L82/100)</f>
        <v>0</v>
      </c>
      <c r="N82" s="232">
        <v>0</v>
      </c>
      <c r="O82" s="232">
        <f>ROUND(E82*N82,2)</f>
        <v>0</v>
      </c>
      <c r="P82" s="232">
        <v>0</v>
      </c>
      <c r="Q82" s="232">
        <f>ROUND(E82*P82,2)</f>
        <v>0</v>
      </c>
      <c r="R82" s="233"/>
      <c r="S82" s="233" t="s">
        <v>203</v>
      </c>
      <c r="T82" s="233" t="s">
        <v>204</v>
      </c>
      <c r="U82" s="233">
        <v>0</v>
      </c>
      <c r="V82" s="233">
        <f>ROUND(E82*U82,2)</f>
        <v>0</v>
      </c>
      <c r="W82" s="233"/>
      <c r="X82" s="233" t="s">
        <v>205</v>
      </c>
      <c r="Y82" s="233" t="s">
        <v>206</v>
      </c>
      <c r="Z82" s="212"/>
      <c r="AA82" s="212"/>
      <c r="AB82" s="212"/>
      <c r="AC82" s="212"/>
      <c r="AD82" s="212"/>
      <c r="AE82" s="212"/>
      <c r="AF82" s="212"/>
      <c r="AG82" s="212" t="s">
        <v>207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29"/>
      <c r="B83" s="230"/>
      <c r="C83" s="266" t="s">
        <v>208</v>
      </c>
      <c r="D83" s="255"/>
      <c r="E83" s="255"/>
      <c r="F83" s="255"/>
      <c r="G83" s="255"/>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209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3" x14ac:dyDescent="0.2">
      <c r="A84" s="229"/>
      <c r="B84" s="230"/>
      <c r="C84" s="267" t="s">
        <v>292</v>
      </c>
      <c r="D84" s="256"/>
      <c r="E84" s="256"/>
      <c r="F84" s="256"/>
      <c r="G84" s="256"/>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209</v>
      </c>
      <c r="AH84" s="212"/>
      <c r="AI84" s="212"/>
      <c r="AJ84" s="212"/>
      <c r="AK84" s="212"/>
      <c r="AL84" s="212"/>
      <c r="AM84" s="212"/>
      <c r="AN84" s="212"/>
      <c r="AO84" s="212"/>
      <c r="AP84" s="212"/>
      <c r="AQ84" s="212"/>
      <c r="AR84" s="212"/>
      <c r="AS84" s="212"/>
      <c r="AT84" s="212"/>
      <c r="AU84" s="212"/>
      <c r="AV84" s="212"/>
      <c r="AW84" s="212"/>
      <c r="AX84" s="212"/>
      <c r="AY84" s="212"/>
      <c r="AZ84" s="212"/>
      <c r="BA84" s="257" t="str">
        <f>C84</f>
        <v>Položka 981511114 - Demolice konstrukcí objektů z betonu železového postupným rozebíráním: 61,6 m3, 148,456 t</v>
      </c>
      <c r="BB84" s="212"/>
      <c r="BC84" s="212"/>
      <c r="BD84" s="212"/>
      <c r="BE84" s="212"/>
      <c r="BF84" s="212"/>
      <c r="BG84" s="212"/>
      <c r="BH84" s="212"/>
    </row>
    <row r="85" spans="1:60" outlineLevel="3" x14ac:dyDescent="0.2">
      <c r="A85" s="229"/>
      <c r="B85" s="230"/>
      <c r="C85" s="267" t="s">
        <v>293</v>
      </c>
      <c r="D85" s="256"/>
      <c r="E85" s="256"/>
      <c r="F85" s="256"/>
      <c r="G85" s="256"/>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209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49">
        <v>20</v>
      </c>
      <c r="B86" s="250" t="s">
        <v>294</v>
      </c>
      <c r="C86" s="265" t="s">
        <v>295</v>
      </c>
      <c r="D86" s="251" t="s">
        <v>224</v>
      </c>
      <c r="E86" s="252">
        <v>89.32</v>
      </c>
      <c r="F86" s="253"/>
      <c r="G86" s="254">
        <f>ROUND(E86*F86,2)</f>
        <v>0</v>
      </c>
      <c r="H86" s="234"/>
      <c r="I86" s="233">
        <f>ROUND(E86*H86,2)</f>
        <v>0</v>
      </c>
      <c r="J86" s="234"/>
      <c r="K86" s="233">
        <f>ROUND(E86*J86,2)</f>
        <v>0</v>
      </c>
      <c r="L86" s="233">
        <v>21</v>
      </c>
      <c r="M86" s="233">
        <f>G86*(1+L86/100)</f>
        <v>0</v>
      </c>
      <c r="N86" s="232">
        <v>0</v>
      </c>
      <c r="O86" s="232">
        <f>ROUND(E86*N86,2)</f>
        <v>0</v>
      </c>
      <c r="P86" s="232">
        <v>0</v>
      </c>
      <c r="Q86" s="232">
        <f>ROUND(E86*P86,2)</f>
        <v>0</v>
      </c>
      <c r="R86" s="233"/>
      <c r="S86" s="233" t="s">
        <v>203</v>
      </c>
      <c r="T86" s="233" t="s">
        <v>204</v>
      </c>
      <c r="U86" s="233">
        <v>0</v>
      </c>
      <c r="V86" s="233">
        <f>ROUND(E86*U86,2)</f>
        <v>0</v>
      </c>
      <c r="W86" s="233"/>
      <c r="X86" s="233" t="s">
        <v>205</v>
      </c>
      <c r="Y86" s="233" t="s">
        <v>206</v>
      </c>
      <c r="Z86" s="212"/>
      <c r="AA86" s="212"/>
      <c r="AB86" s="212"/>
      <c r="AC86" s="212"/>
      <c r="AD86" s="212"/>
      <c r="AE86" s="212"/>
      <c r="AF86" s="212"/>
      <c r="AG86" s="212" t="s">
        <v>207</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29"/>
      <c r="B87" s="230"/>
      <c r="C87" s="266" t="s">
        <v>208</v>
      </c>
      <c r="D87" s="255"/>
      <c r="E87" s="255"/>
      <c r="F87" s="255"/>
      <c r="G87" s="255"/>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209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3" x14ac:dyDescent="0.2">
      <c r="A88" s="229"/>
      <c r="B88" s="230"/>
      <c r="C88" s="267" t="s">
        <v>296</v>
      </c>
      <c r="D88" s="256"/>
      <c r="E88" s="256"/>
      <c r="F88" s="256"/>
      <c r="G88" s="256"/>
      <c r="H88" s="233"/>
      <c r="I88" s="233"/>
      <c r="J88" s="233"/>
      <c r="K88" s="233"/>
      <c r="L88" s="233"/>
      <c r="M88" s="233"/>
      <c r="N88" s="232"/>
      <c r="O88" s="232"/>
      <c r="P88" s="232"/>
      <c r="Q88" s="232"/>
      <c r="R88" s="233"/>
      <c r="S88" s="233"/>
      <c r="T88" s="233"/>
      <c r="U88" s="233"/>
      <c r="V88" s="233"/>
      <c r="W88" s="233"/>
      <c r="X88" s="233"/>
      <c r="Y88" s="233"/>
      <c r="Z88" s="212"/>
      <c r="AA88" s="212"/>
      <c r="AB88" s="212"/>
      <c r="AC88" s="212"/>
      <c r="AD88" s="212"/>
      <c r="AE88" s="212"/>
      <c r="AF88" s="212"/>
      <c r="AG88" s="212" t="s">
        <v>209</v>
      </c>
      <c r="AH88" s="212"/>
      <c r="AI88" s="212"/>
      <c r="AJ88" s="212"/>
      <c r="AK88" s="212"/>
      <c r="AL88" s="212"/>
      <c r="AM88" s="212"/>
      <c r="AN88" s="212"/>
      <c r="AO88" s="212"/>
      <c r="AP88" s="212"/>
      <c r="AQ88" s="212"/>
      <c r="AR88" s="212"/>
      <c r="AS88" s="212"/>
      <c r="AT88" s="212"/>
      <c r="AU88" s="212"/>
      <c r="AV88" s="212"/>
      <c r="AW88" s="212"/>
      <c r="AX88" s="212"/>
      <c r="AY88" s="212"/>
      <c r="AZ88" s="212"/>
      <c r="BA88" s="257" t="str">
        <f>C88</f>
        <v>Položka 113107222 -  Odstranění podkladu z kameniva drceného tl přes 100 do 200 mm strojně pl přes 200 m2: 308 m2, 89,32 t</v>
      </c>
      <c r="BB88" s="212"/>
      <c r="BC88" s="212"/>
      <c r="BD88" s="212"/>
      <c r="BE88" s="212"/>
      <c r="BF88" s="212"/>
      <c r="BG88" s="212"/>
      <c r="BH88" s="212"/>
    </row>
    <row r="89" spans="1:60" ht="22.5" outlineLevel="1" x14ac:dyDescent="0.2">
      <c r="A89" s="258">
        <v>21</v>
      </c>
      <c r="B89" s="259" t="s">
        <v>297</v>
      </c>
      <c r="C89" s="269" t="s">
        <v>298</v>
      </c>
      <c r="D89" s="260" t="s">
        <v>224</v>
      </c>
      <c r="E89" s="261">
        <v>147.327</v>
      </c>
      <c r="F89" s="262"/>
      <c r="G89" s="263">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203</v>
      </c>
      <c r="T89" s="233" t="s">
        <v>204</v>
      </c>
      <c r="U89" s="233">
        <v>0</v>
      </c>
      <c r="V89" s="233">
        <f>ROUND(E89*U89,2)</f>
        <v>0</v>
      </c>
      <c r="W89" s="233"/>
      <c r="X89" s="233" t="s">
        <v>205</v>
      </c>
      <c r="Y89" s="233" t="s">
        <v>206</v>
      </c>
      <c r="Z89" s="212"/>
      <c r="AA89" s="212"/>
      <c r="AB89" s="212"/>
      <c r="AC89" s="212"/>
      <c r="AD89" s="212"/>
      <c r="AE89" s="212"/>
      <c r="AF89" s="212"/>
      <c r="AG89" s="212" t="s">
        <v>207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42" t="s">
        <v>198</v>
      </c>
      <c r="B90" s="243" t="s">
        <v>158</v>
      </c>
      <c r="C90" s="264" t="s">
        <v>159</v>
      </c>
      <c r="D90" s="244"/>
      <c r="E90" s="245"/>
      <c r="F90" s="246"/>
      <c r="G90" s="247">
        <f>SUMIF(AG91:AG101,"&lt;&gt;NOR",G91:G101)</f>
        <v>0</v>
      </c>
      <c r="H90" s="241"/>
      <c r="I90" s="241">
        <f>SUM(I91:I101)</f>
        <v>0</v>
      </c>
      <c r="J90" s="241"/>
      <c r="K90" s="241">
        <f>SUM(K91:K101)</f>
        <v>0</v>
      </c>
      <c r="L90" s="241"/>
      <c r="M90" s="241">
        <f>SUM(M91:M101)</f>
        <v>0</v>
      </c>
      <c r="N90" s="240"/>
      <c r="O90" s="240">
        <f>SUM(O91:O101)</f>
        <v>0</v>
      </c>
      <c r="P90" s="240"/>
      <c r="Q90" s="240">
        <f>SUM(Q91:Q101)</f>
        <v>0.04</v>
      </c>
      <c r="R90" s="241"/>
      <c r="S90" s="241"/>
      <c r="T90" s="241"/>
      <c r="U90" s="241"/>
      <c r="V90" s="241">
        <f>SUM(V91:V101)</f>
        <v>0</v>
      </c>
      <c r="W90" s="241"/>
      <c r="X90" s="241"/>
      <c r="Y90" s="241"/>
      <c r="AG90" t="s">
        <v>199</v>
      </c>
    </row>
    <row r="91" spans="1:60" ht="22.5" outlineLevel="1" x14ac:dyDescent="0.2">
      <c r="A91" s="249">
        <v>22</v>
      </c>
      <c r="B91" s="250" t="s">
        <v>299</v>
      </c>
      <c r="C91" s="265" t="s">
        <v>300</v>
      </c>
      <c r="D91" s="251" t="s">
        <v>301</v>
      </c>
      <c r="E91" s="252">
        <v>20</v>
      </c>
      <c r="F91" s="253"/>
      <c r="G91" s="254">
        <f>ROUND(E91*F91,2)</f>
        <v>0</v>
      </c>
      <c r="H91" s="234"/>
      <c r="I91" s="233">
        <f>ROUND(E91*H91,2)</f>
        <v>0</v>
      </c>
      <c r="J91" s="234"/>
      <c r="K91" s="233">
        <f>ROUND(E91*J91,2)</f>
        <v>0</v>
      </c>
      <c r="L91" s="233">
        <v>21</v>
      </c>
      <c r="M91" s="233">
        <f>G91*(1+L91/100)</f>
        <v>0</v>
      </c>
      <c r="N91" s="232">
        <v>0</v>
      </c>
      <c r="O91" s="232">
        <f>ROUND(E91*N91,2)</f>
        <v>0</v>
      </c>
      <c r="P91" s="232">
        <v>4.0000000000000002E-4</v>
      </c>
      <c r="Q91" s="232">
        <f>ROUND(E91*P91,2)</f>
        <v>0.01</v>
      </c>
      <c r="R91" s="233"/>
      <c r="S91" s="233" t="s">
        <v>203</v>
      </c>
      <c r="T91" s="233" t="s">
        <v>204</v>
      </c>
      <c r="U91" s="233">
        <v>0</v>
      </c>
      <c r="V91" s="233">
        <f>ROUND(E91*U91,2)</f>
        <v>0</v>
      </c>
      <c r="W91" s="233"/>
      <c r="X91" s="233" t="s">
        <v>205</v>
      </c>
      <c r="Y91" s="233" t="s">
        <v>206</v>
      </c>
      <c r="Z91" s="212"/>
      <c r="AA91" s="212"/>
      <c r="AB91" s="212"/>
      <c r="AC91" s="212"/>
      <c r="AD91" s="212"/>
      <c r="AE91" s="212"/>
      <c r="AF91" s="212"/>
      <c r="AG91" s="212" t="s">
        <v>302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29"/>
      <c r="B92" s="230"/>
      <c r="C92" s="268" t="s">
        <v>303</v>
      </c>
      <c r="D92" s="238"/>
      <c r="E92" s="239"/>
      <c r="F92" s="233"/>
      <c r="G92" s="233"/>
      <c r="H92" s="233"/>
      <c r="I92" s="233"/>
      <c r="J92" s="233"/>
      <c r="K92" s="233"/>
      <c r="L92" s="233"/>
      <c r="M92" s="233"/>
      <c r="N92" s="232"/>
      <c r="O92" s="232"/>
      <c r="P92" s="232"/>
      <c r="Q92" s="232"/>
      <c r="R92" s="233"/>
      <c r="S92" s="233"/>
      <c r="T92" s="233"/>
      <c r="U92" s="233"/>
      <c r="V92" s="233"/>
      <c r="W92" s="233"/>
      <c r="X92" s="233"/>
      <c r="Y92" s="233"/>
      <c r="Z92" s="212"/>
      <c r="AA92" s="212"/>
      <c r="AB92" s="212"/>
      <c r="AC92" s="212"/>
      <c r="AD92" s="212"/>
      <c r="AE92" s="212"/>
      <c r="AF92" s="212"/>
      <c r="AG92" s="212" t="s">
        <v>212</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29"/>
      <c r="B93" s="230"/>
      <c r="C93" s="268" t="s">
        <v>304</v>
      </c>
      <c r="D93" s="238"/>
      <c r="E93" s="239">
        <v>20</v>
      </c>
      <c r="F93" s="233"/>
      <c r="G93" s="233"/>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212</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1" x14ac:dyDescent="0.2">
      <c r="A94" s="249">
        <v>23</v>
      </c>
      <c r="B94" s="250" t="s">
        <v>305</v>
      </c>
      <c r="C94" s="265" t="s">
        <v>306</v>
      </c>
      <c r="D94" s="251" t="s">
        <v>301</v>
      </c>
      <c r="E94" s="252">
        <v>24.364000000000001</v>
      </c>
      <c r="F94" s="253"/>
      <c r="G94" s="254">
        <f>ROUND(E94*F94,2)</f>
        <v>0</v>
      </c>
      <c r="H94" s="234"/>
      <c r="I94" s="233">
        <f>ROUND(E94*H94,2)</f>
        <v>0</v>
      </c>
      <c r="J94" s="234"/>
      <c r="K94" s="233">
        <f>ROUND(E94*J94,2)</f>
        <v>0</v>
      </c>
      <c r="L94" s="233">
        <v>21</v>
      </c>
      <c r="M94" s="233">
        <f>G94*(1+L94/100)</f>
        <v>0</v>
      </c>
      <c r="N94" s="232">
        <v>0</v>
      </c>
      <c r="O94" s="232">
        <f>ROUND(E94*N94,2)</f>
        <v>0</v>
      </c>
      <c r="P94" s="232">
        <v>4.0000000000000002E-4</v>
      </c>
      <c r="Q94" s="232">
        <f>ROUND(E94*P94,2)</f>
        <v>0.01</v>
      </c>
      <c r="R94" s="233"/>
      <c r="S94" s="233" t="s">
        <v>203</v>
      </c>
      <c r="T94" s="233" t="s">
        <v>204</v>
      </c>
      <c r="U94" s="233">
        <v>0</v>
      </c>
      <c r="V94" s="233">
        <f>ROUND(E94*U94,2)</f>
        <v>0</v>
      </c>
      <c r="W94" s="233"/>
      <c r="X94" s="233" t="s">
        <v>205</v>
      </c>
      <c r="Y94" s="233" t="s">
        <v>206</v>
      </c>
      <c r="Z94" s="212"/>
      <c r="AA94" s="212"/>
      <c r="AB94" s="212"/>
      <c r="AC94" s="212"/>
      <c r="AD94" s="212"/>
      <c r="AE94" s="212"/>
      <c r="AF94" s="212"/>
      <c r="AG94" s="212" t="s">
        <v>302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29"/>
      <c r="B95" s="230"/>
      <c r="C95" s="268" t="s">
        <v>307</v>
      </c>
      <c r="D95" s="238"/>
      <c r="E95" s="239"/>
      <c r="F95" s="233"/>
      <c r="G95" s="233"/>
      <c r="H95" s="233"/>
      <c r="I95" s="233"/>
      <c r="J95" s="233"/>
      <c r="K95" s="233"/>
      <c r="L95" s="233"/>
      <c r="M95" s="233"/>
      <c r="N95" s="232"/>
      <c r="O95" s="232"/>
      <c r="P95" s="232"/>
      <c r="Q95" s="232"/>
      <c r="R95" s="233"/>
      <c r="S95" s="233"/>
      <c r="T95" s="233"/>
      <c r="U95" s="233"/>
      <c r="V95" s="233"/>
      <c r="W95" s="233"/>
      <c r="X95" s="233"/>
      <c r="Y95" s="233"/>
      <c r="Z95" s="212"/>
      <c r="AA95" s="212"/>
      <c r="AB95" s="212"/>
      <c r="AC95" s="212"/>
      <c r="AD95" s="212"/>
      <c r="AE95" s="212"/>
      <c r="AF95" s="212"/>
      <c r="AG95" s="212" t="s">
        <v>212</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29"/>
      <c r="B96" s="230"/>
      <c r="C96" s="268" t="s">
        <v>308</v>
      </c>
      <c r="D96" s="238"/>
      <c r="E96" s="239">
        <v>24.364000000000001</v>
      </c>
      <c r="F96" s="233"/>
      <c r="G96" s="233"/>
      <c r="H96" s="233"/>
      <c r="I96" s="233"/>
      <c r="J96" s="233"/>
      <c r="K96" s="233"/>
      <c r="L96" s="233"/>
      <c r="M96" s="233"/>
      <c r="N96" s="232"/>
      <c r="O96" s="232"/>
      <c r="P96" s="232"/>
      <c r="Q96" s="232"/>
      <c r="R96" s="233"/>
      <c r="S96" s="233"/>
      <c r="T96" s="233"/>
      <c r="U96" s="233"/>
      <c r="V96" s="233"/>
      <c r="W96" s="233"/>
      <c r="X96" s="233"/>
      <c r="Y96" s="233"/>
      <c r="Z96" s="212"/>
      <c r="AA96" s="212"/>
      <c r="AB96" s="212"/>
      <c r="AC96" s="212"/>
      <c r="AD96" s="212"/>
      <c r="AE96" s="212"/>
      <c r="AF96" s="212"/>
      <c r="AG96" s="212" t="s">
        <v>212</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49">
        <v>24</v>
      </c>
      <c r="B97" s="250" t="s">
        <v>309</v>
      </c>
      <c r="C97" s="265" t="s">
        <v>310</v>
      </c>
      <c r="D97" s="251" t="s">
        <v>301</v>
      </c>
      <c r="E97" s="252">
        <v>26.4</v>
      </c>
      <c r="F97" s="253"/>
      <c r="G97" s="254">
        <f>ROUND(E97*F97,2)</f>
        <v>0</v>
      </c>
      <c r="H97" s="234"/>
      <c r="I97" s="233">
        <f>ROUND(E97*H97,2)</f>
        <v>0</v>
      </c>
      <c r="J97" s="234"/>
      <c r="K97" s="233">
        <f>ROUND(E97*J97,2)</f>
        <v>0</v>
      </c>
      <c r="L97" s="233">
        <v>21</v>
      </c>
      <c r="M97" s="233">
        <f>G97*(1+L97/100)</f>
        <v>0</v>
      </c>
      <c r="N97" s="232">
        <v>0</v>
      </c>
      <c r="O97" s="232">
        <f>ROUND(E97*N97,2)</f>
        <v>0</v>
      </c>
      <c r="P97" s="232">
        <v>4.0000000000000002E-4</v>
      </c>
      <c r="Q97" s="232">
        <f>ROUND(E97*P97,2)</f>
        <v>0.01</v>
      </c>
      <c r="R97" s="233"/>
      <c r="S97" s="233" t="s">
        <v>203</v>
      </c>
      <c r="T97" s="233" t="s">
        <v>204</v>
      </c>
      <c r="U97" s="233">
        <v>0</v>
      </c>
      <c r="V97" s="233">
        <f>ROUND(E97*U97,2)</f>
        <v>0</v>
      </c>
      <c r="W97" s="233"/>
      <c r="X97" s="233" t="s">
        <v>205</v>
      </c>
      <c r="Y97" s="233" t="s">
        <v>206</v>
      </c>
      <c r="Z97" s="212"/>
      <c r="AA97" s="212"/>
      <c r="AB97" s="212"/>
      <c r="AC97" s="212"/>
      <c r="AD97" s="212"/>
      <c r="AE97" s="212"/>
      <c r="AF97" s="212"/>
      <c r="AG97" s="212" t="s">
        <v>302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29"/>
      <c r="B98" s="230"/>
      <c r="C98" s="268" t="s">
        <v>311</v>
      </c>
      <c r="D98" s="238"/>
      <c r="E98" s="239"/>
      <c r="F98" s="233"/>
      <c r="G98" s="233"/>
      <c r="H98" s="233"/>
      <c r="I98" s="233"/>
      <c r="J98" s="233"/>
      <c r="K98" s="233"/>
      <c r="L98" s="233"/>
      <c r="M98" s="233"/>
      <c r="N98" s="232"/>
      <c r="O98" s="232"/>
      <c r="P98" s="232"/>
      <c r="Q98" s="232"/>
      <c r="R98" s="233"/>
      <c r="S98" s="233"/>
      <c r="T98" s="233"/>
      <c r="U98" s="233"/>
      <c r="V98" s="233"/>
      <c r="W98" s="233"/>
      <c r="X98" s="233"/>
      <c r="Y98" s="233"/>
      <c r="Z98" s="212"/>
      <c r="AA98" s="212"/>
      <c r="AB98" s="212"/>
      <c r="AC98" s="212"/>
      <c r="AD98" s="212"/>
      <c r="AE98" s="212"/>
      <c r="AF98" s="212"/>
      <c r="AG98" s="212" t="s">
        <v>212</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29"/>
      <c r="B99" s="230"/>
      <c r="C99" s="268" t="s">
        <v>312</v>
      </c>
      <c r="D99" s="238"/>
      <c r="E99" s="239">
        <v>26.4</v>
      </c>
      <c r="F99" s="233"/>
      <c r="G99" s="233"/>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212</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58">
        <v>25</v>
      </c>
      <c r="B100" s="259" t="s">
        <v>313</v>
      </c>
      <c r="C100" s="269" t="s">
        <v>314</v>
      </c>
      <c r="D100" s="260" t="s">
        <v>315</v>
      </c>
      <c r="E100" s="261">
        <v>16</v>
      </c>
      <c r="F100" s="262"/>
      <c r="G100" s="263">
        <f>ROUND(E100*F100,2)</f>
        <v>0</v>
      </c>
      <c r="H100" s="234"/>
      <c r="I100" s="233">
        <f>ROUND(E100*H100,2)</f>
        <v>0</v>
      </c>
      <c r="J100" s="234"/>
      <c r="K100" s="233">
        <f>ROUND(E100*J100,2)</f>
        <v>0</v>
      </c>
      <c r="L100" s="233">
        <v>21</v>
      </c>
      <c r="M100" s="233">
        <f>G100*(1+L100/100)</f>
        <v>0</v>
      </c>
      <c r="N100" s="232">
        <v>0</v>
      </c>
      <c r="O100" s="232">
        <f>ROUND(E100*N100,2)</f>
        <v>0</v>
      </c>
      <c r="P100" s="232">
        <v>1.4999999999999999E-4</v>
      </c>
      <c r="Q100" s="232">
        <f>ROUND(E100*P100,2)</f>
        <v>0</v>
      </c>
      <c r="R100" s="233"/>
      <c r="S100" s="233" t="s">
        <v>203</v>
      </c>
      <c r="T100" s="233" t="s">
        <v>204</v>
      </c>
      <c r="U100" s="233">
        <v>0</v>
      </c>
      <c r="V100" s="233">
        <f>ROUND(E100*U100,2)</f>
        <v>0</v>
      </c>
      <c r="W100" s="233"/>
      <c r="X100" s="233" t="s">
        <v>205</v>
      </c>
      <c r="Y100" s="233" t="s">
        <v>206</v>
      </c>
      <c r="Z100" s="212"/>
      <c r="AA100" s="212"/>
      <c r="AB100" s="212"/>
      <c r="AC100" s="212"/>
      <c r="AD100" s="212"/>
      <c r="AE100" s="212"/>
      <c r="AF100" s="212"/>
      <c r="AG100" s="212" t="s">
        <v>302</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58">
        <v>26</v>
      </c>
      <c r="B101" s="259" t="s">
        <v>316</v>
      </c>
      <c r="C101" s="269" t="s">
        <v>317</v>
      </c>
      <c r="D101" s="260" t="s">
        <v>315</v>
      </c>
      <c r="E101" s="261">
        <v>13</v>
      </c>
      <c r="F101" s="262"/>
      <c r="G101" s="263">
        <f>ROUND(E101*F101,2)</f>
        <v>0</v>
      </c>
      <c r="H101" s="234"/>
      <c r="I101" s="233">
        <f>ROUND(E101*H101,2)</f>
        <v>0</v>
      </c>
      <c r="J101" s="234"/>
      <c r="K101" s="233">
        <f>ROUND(E101*J101,2)</f>
        <v>0</v>
      </c>
      <c r="L101" s="233">
        <v>21</v>
      </c>
      <c r="M101" s="233">
        <f>G101*(1+L101/100)</f>
        <v>0</v>
      </c>
      <c r="N101" s="232">
        <v>0</v>
      </c>
      <c r="O101" s="232">
        <f>ROUND(E101*N101,2)</f>
        <v>0</v>
      </c>
      <c r="P101" s="232">
        <v>5.5000000000000003E-4</v>
      </c>
      <c r="Q101" s="232">
        <f>ROUND(E101*P101,2)</f>
        <v>0.01</v>
      </c>
      <c r="R101" s="233"/>
      <c r="S101" s="233" t="s">
        <v>203</v>
      </c>
      <c r="T101" s="233" t="s">
        <v>204</v>
      </c>
      <c r="U101" s="233">
        <v>0</v>
      </c>
      <c r="V101" s="233">
        <f>ROUND(E101*U101,2)</f>
        <v>0</v>
      </c>
      <c r="W101" s="233"/>
      <c r="X101" s="233" t="s">
        <v>205</v>
      </c>
      <c r="Y101" s="233" t="s">
        <v>206</v>
      </c>
      <c r="Z101" s="212"/>
      <c r="AA101" s="212"/>
      <c r="AB101" s="212"/>
      <c r="AC101" s="212"/>
      <c r="AD101" s="212"/>
      <c r="AE101" s="212"/>
      <c r="AF101" s="212"/>
      <c r="AG101" s="212" t="s">
        <v>302</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42" t="s">
        <v>198</v>
      </c>
      <c r="B102" s="243" t="s">
        <v>168</v>
      </c>
      <c r="C102" s="264" t="s">
        <v>169</v>
      </c>
      <c r="D102" s="244"/>
      <c r="E102" s="245"/>
      <c r="F102" s="246"/>
      <c r="G102" s="247">
        <f>SUMIF(AG103:AG109,"&lt;&gt;NOR",G103:G109)</f>
        <v>0</v>
      </c>
      <c r="H102" s="241"/>
      <c r="I102" s="241">
        <f>SUM(I103:I109)</f>
        <v>0</v>
      </c>
      <c r="J102" s="241"/>
      <c r="K102" s="241">
        <f>SUM(K103:K109)</f>
        <v>0</v>
      </c>
      <c r="L102" s="241"/>
      <c r="M102" s="241">
        <f>SUM(M103:M109)</f>
        <v>0</v>
      </c>
      <c r="N102" s="240"/>
      <c r="O102" s="240">
        <f>SUM(O103:O109)</f>
        <v>0</v>
      </c>
      <c r="P102" s="240"/>
      <c r="Q102" s="240">
        <f>SUM(Q103:Q109)</f>
        <v>2.34</v>
      </c>
      <c r="R102" s="241"/>
      <c r="S102" s="241"/>
      <c r="T102" s="241"/>
      <c r="U102" s="241"/>
      <c r="V102" s="241">
        <f>SUM(V103:V109)</f>
        <v>0</v>
      </c>
      <c r="W102" s="241"/>
      <c r="X102" s="241"/>
      <c r="Y102" s="241"/>
      <c r="AG102" t="s">
        <v>199</v>
      </c>
    </row>
    <row r="103" spans="1:60" outlineLevel="1" x14ac:dyDescent="0.2">
      <c r="A103" s="249">
        <v>27</v>
      </c>
      <c r="B103" s="250" t="s">
        <v>318</v>
      </c>
      <c r="C103" s="265" t="s">
        <v>319</v>
      </c>
      <c r="D103" s="251" t="s">
        <v>202</v>
      </c>
      <c r="E103" s="252">
        <v>259.5</v>
      </c>
      <c r="F103" s="253"/>
      <c r="G103" s="254">
        <f>ROUND(E103*F103,2)</f>
        <v>0</v>
      </c>
      <c r="H103" s="234"/>
      <c r="I103" s="233">
        <f>ROUND(E103*H103,2)</f>
        <v>0</v>
      </c>
      <c r="J103" s="234"/>
      <c r="K103" s="233">
        <f>ROUND(E103*J103,2)</f>
        <v>0</v>
      </c>
      <c r="L103" s="233">
        <v>21</v>
      </c>
      <c r="M103" s="233">
        <f>G103*(1+L103/100)</f>
        <v>0</v>
      </c>
      <c r="N103" s="232">
        <v>0</v>
      </c>
      <c r="O103" s="232">
        <f>ROUND(E103*N103,2)</f>
        <v>0</v>
      </c>
      <c r="P103" s="232">
        <v>8.9999999999999993E-3</v>
      </c>
      <c r="Q103" s="232">
        <f>ROUND(E103*P103,2)</f>
        <v>2.34</v>
      </c>
      <c r="R103" s="233"/>
      <c r="S103" s="233" t="s">
        <v>203</v>
      </c>
      <c r="T103" s="233" t="s">
        <v>204</v>
      </c>
      <c r="U103" s="233">
        <v>0</v>
      </c>
      <c r="V103" s="233">
        <f>ROUND(E103*U103,2)</f>
        <v>0</v>
      </c>
      <c r="W103" s="233"/>
      <c r="X103" s="233" t="s">
        <v>205</v>
      </c>
      <c r="Y103" s="233" t="s">
        <v>206</v>
      </c>
      <c r="Z103" s="212"/>
      <c r="AA103" s="212"/>
      <c r="AB103" s="212"/>
      <c r="AC103" s="212"/>
      <c r="AD103" s="212"/>
      <c r="AE103" s="212"/>
      <c r="AF103" s="212"/>
      <c r="AG103" s="212" t="s">
        <v>302</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29"/>
      <c r="B104" s="230"/>
      <c r="C104" s="266" t="s">
        <v>261</v>
      </c>
      <c r="D104" s="255"/>
      <c r="E104" s="255"/>
      <c r="F104" s="255"/>
      <c r="G104" s="255"/>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209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29"/>
      <c r="B105" s="230"/>
      <c r="C105" s="268" t="s">
        <v>320</v>
      </c>
      <c r="D105" s="238"/>
      <c r="E105" s="239"/>
      <c r="F105" s="233"/>
      <c r="G105" s="233"/>
      <c r="H105" s="233"/>
      <c r="I105" s="233"/>
      <c r="J105" s="233"/>
      <c r="K105" s="233"/>
      <c r="L105" s="233"/>
      <c r="M105" s="233"/>
      <c r="N105" s="232"/>
      <c r="O105" s="232"/>
      <c r="P105" s="232"/>
      <c r="Q105" s="232"/>
      <c r="R105" s="233"/>
      <c r="S105" s="233"/>
      <c r="T105" s="233"/>
      <c r="U105" s="233"/>
      <c r="V105" s="233"/>
      <c r="W105" s="233"/>
      <c r="X105" s="233"/>
      <c r="Y105" s="233"/>
      <c r="Z105" s="212"/>
      <c r="AA105" s="212"/>
      <c r="AB105" s="212"/>
      <c r="AC105" s="212"/>
      <c r="AD105" s="212"/>
      <c r="AE105" s="212"/>
      <c r="AF105" s="212"/>
      <c r="AG105" s="212" t="s">
        <v>212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29"/>
      <c r="B106" s="230"/>
      <c r="C106" s="268" t="s">
        <v>321</v>
      </c>
      <c r="D106" s="238"/>
      <c r="E106" s="239"/>
      <c r="F106" s="233"/>
      <c r="G106" s="233"/>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212</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29"/>
      <c r="B107" s="230"/>
      <c r="C107" s="268" t="s">
        <v>322</v>
      </c>
      <c r="D107" s="238"/>
      <c r="E107" s="239"/>
      <c r="F107" s="233"/>
      <c r="G107" s="233"/>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212</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8" t="s">
        <v>323</v>
      </c>
      <c r="D108" s="238"/>
      <c r="E108" s="239"/>
      <c r="F108" s="233"/>
      <c r="G108" s="233"/>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212</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29"/>
      <c r="B109" s="230"/>
      <c r="C109" s="268" t="s">
        <v>324</v>
      </c>
      <c r="D109" s="238"/>
      <c r="E109" s="239">
        <v>259.5</v>
      </c>
      <c r="F109" s="233"/>
      <c r="G109" s="233"/>
      <c r="H109" s="233"/>
      <c r="I109" s="233"/>
      <c r="J109" s="233"/>
      <c r="K109" s="233"/>
      <c r="L109" s="233"/>
      <c r="M109" s="233"/>
      <c r="N109" s="232"/>
      <c r="O109" s="232"/>
      <c r="P109" s="232"/>
      <c r="Q109" s="232"/>
      <c r="R109" s="233"/>
      <c r="S109" s="233"/>
      <c r="T109" s="233"/>
      <c r="U109" s="233"/>
      <c r="V109" s="233"/>
      <c r="W109" s="233"/>
      <c r="X109" s="233"/>
      <c r="Y109" s="233"/>
      <c r="Z109" s="212"/>
      <c r="AA109" s="212"/>
      <c r="AB109" s="212"/>
      <c r="AC109" s="212"/>
      <c r="AD109" s="212"/>
      <c r="AE109" s="212"/>
      <c r="AF109" s="212"/>
      <c r="AG109" s="212" t="s">
        <v>212</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x14ac:dyDescent="0.2">
      <c r="A110" s="242" t="s">
        <v>198</v>
      </c>
      <c r="B110" s="243" t="s">
        <v>133</v>
      </c>
      <c r="C110" s="264" t="s">
        <v>134</v>
      </c>
      <c r="D110" s="244"/>
      <c r="E110" s="245"/>
      <c r="F110" s="246"/>
      <c r="G110" s="247">
        <f>SUMIF(AG111:AG113,"&lt;&gt;NOR",G111:G113)</f>
        <v>0</v>
      </c>
      <c r="H110" s="241"/>
      <c r="I110" s="241">
        <f>SUM(I111:I113)</f>
        <v>0</v>
      </c>
      <c r="J110" s="241"/>
      <c r="K110" s="241">
        <f>SUM(K111:K113)</f>
        <v>0</v>
      </c>
      <c r="L110" s="241"/>
      <c r="M110" s="241">
        <f>SUM(M111:M113)</f>
        <v>0</v>
      </c>
      <c r="N110" s="240"/>
      <c r="O110" s="240">
        <f>SUM(O111:O113)</f>
        <v>0</v>
      </c>
      <c r="P110" s="240"/>
      <c r="Q110" s="240">
        <f>SUM(Q111:Q113)</f>
        <v>0</v>
      </c>
      <c r="R110" s="241"/>
      <c r="S110" s="241"/>
      <c r="T110" s="241"/>
      <c r="U110" s="241"/>
      <c r="V110" s="241">
        <f>SUM(V111:V113)</f>
        <v>0</v>
      </c>
      <c r="W110" s="241"/>
      <c r="X110" s="241"/>
      <c r="Y110" s="241"/>
      <c r="AG110" t="s">
        <v>199</v>
      </c>
    </row>
    <row r="111" spans="1:60" ht="22.5" outlineLevel="1" x14ac:dyDescent="0.2">
      <c r="A111" s="258">
        <v>28</v>
      </c>
      <c r="B111" s="259" t="s">
        <v>325</v>
      </c>
      <c r="C111" s="269" t="s">
        <v>326</v>
      </c>
      <c r="D111" s="260" t="s">
        <v>315</v>
      </c>
      <c r="E111" s="261">
        <v>1</v>
      </c>
      <c r="F111" s="262"/>
      <c r="G111" s="263">
        <f>ROUND(E111*F111,2)</f>
        <v>0</v>
      </c>
      <c r="H111" s="234"/>
      <c r="I111" s="233">
        <f>ROUND(E111*H111,2)</f>
        <v>0</v>
      </c>
      <c r="J111" s="234"/>
      <c r="K111" s="233">
        <f>ROUND(E111*J111,2)</f>
        <v>0</v>
      </c>
      <c r="L111" s="233">
        <v>21</v>
      </c>
      <c r="M111" s="233">
        <f>G111*(1+L111/100)</f>
        <v>0</v>
      </c>
      <c r="N111" s="232">
        <v>0</v>
      </c>
      <c r="O111" s="232">
        <f>ROUND(E111*N111,2)</f>
        <v>0</v>
      </c>
      <c r="P111" s="232">
        <v>0</v>
      </c>
      <c r="Q111" s="232">
        <f>ROUND(E111*P111,2)</f>
        <v>0</v>
      </c>
      <c r="R111" s="233"/>
      <c r="S111" s="233" t="s">
        <v>203</v>
      </c>
      <c r="T111" s="233" t="s">
        <v>204</v>
      </c>
      <c r="U111" s="233">
        <v>0</v>
      </c>
      <c r="V111" s="233">
        <f>ROUND(E111*U111,2)</f>
        <v>0</v>
      </c>
      <c r="W111" s="233"/>
      <c r="X111" s="233" t="s">
        <v>205</v>
      </c>
      <c r="Y111" s="233" t="s">
        <v>206</v>
      </c>
      <c r="Z111" s="212"/>
      <c r="AA111" s="212"/>
      <c r="AB111" s="212"/>
      <c r="AC111" s="212"/>
      <c r="AD111" s="212"/>
      <c r="AE111" s="212"/>
      <c r="AF111" s="212"/>
      <c r="AG111" s="212" t="s">
        <v>207</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58">
        <v>29</v>
      </c>
      <c r="B112" s="259" t="s">
        <v>327</v>
      </c>
      <c r="C112" s="269" t="s">
        <v>328</v>
      </c>
      <c r="D112" s="260" t="s">
        <v>315</v>
      </c>
      <c r="E112" s="261">
        <v>2</v>
      </c>
      <c r="F112" s="262"/>
      <c r="G112" s="263">
        <f>ROUND(E112*F112,2)</f>
        <v>0</v>
      </c>
      <c r="H112" s="234"/>
      <c r="I112" s="233">
        <f>ROUND(E112*H112,2)</f>
        <v>0</v>
      </c>
      <c r="J112" s="234"/>
      <c r="K112" s="233">
        <f>ROUND(E112*J112,2)</f>
        <v>0</v>
      </c>
      <c r="L112" s="233">
        <v>21</v>
      </c>
      <c r="M112" s="233">
        <f>G112*(1+L112/100)</f>
        <v>0</v>
      </c>
      <c r="N112" s="232">
        <v>0</v>
      </c>
      <c r="O112" s="232">
        <f>ROUND(E112*N112,2)</f>
        <v>0</v>
      </c>
      <c r="P112" s="232">
        <v>0</v>
      </c>
      <c r="Q112" s="232">
        <f>ROUND(E112*P112,2)</f>
        <v>0</v>
      </c>
      <c r="R112" s="233"/>
      <c r="S112" s="233" t="s">
        <v>203</v>
      </c>
      <c r="T112" s="233" t="s">
        <v>204</v>
      </c>
      <c r="U112" s="233">
        <v>0</v>
      </c>
      <c r="V112" s="233">
        <f>ROUND(E112*U112,2)</f>
        <v>0</v>
      </c>
      <c r="W112" s="233"/>
      <c r="X112" s="233" t="s">
        <v>205</v>
      </c>
      <c r="Y112" s="233" t="s">
        <v>206</v>
      </c>
      <c r="Z112" s="212"/>
      <c r="AA112" s="212"/>
      <c r="AB112" s="212"/>
      <c r="AC112" s="212"/>
      <c r="AD112" s="212"/>
      <c r="AE112" s="212"/>
      <c r="AF112" s="212"/>
      <c r="AG112" s="212" t="s">
        <v>207</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33.75" outlineLevel="1" x14ac:dyDescent="0.2">
      <c r="A113" s="258">
        <v>30</v>
      </c>
      <c r="B113" s="259" t="s">
        <v>329</v>
      </c>
      <c r="C113" s="269" t="s">
        <v>330</v>
      </c>
      <c r="D113" s="260" t="s">
        <v>301</v>
      </c>
      <c r="E113" s="261">
        <v>20</v>
      </c>
      <c r="F113" s="262"/>
      <c r="G113" s="263">
        <f>ROUND(E113*F113,2)</f>
        <v>0</v>
      </c>
      <c r="H113" s="234"/>
      <c r="I113" s="233">
        <f>ROUND(E113*H113,2)</f>
        <v>0</v>
      </c>
      <c r="J113" s="234"/>
      <c r="K113" s="233">
        <f>ROUND(E113*J113,2)</f>
        <v>0</v>
      </c>
      <c r="L113" s="233">
        <v>21</v>
      </c>
      <c r="M113" s="233">
        <f>G113*(1+L113/100)</f>
        <v>0</v>
      </c>
      <c r="N113" s="232">
        <v>0</v>
      </c>
      <c r="O113" s="232">
        <f>ROUND(E113*N113,2)</f>
        <v>0</v>
      </c>
      <c r="P113" s="232">
        <v>1.0000000000000001E-5</v>
      </c>
      <c r="Q113" s="232">
        <f>ROUND(E113*P113,2)</f>
        <v>0</v>
      </c>
      <c r="R113" s="233"/>
      <c r="S113" s="233" t="s">
        <v>203</v>
      </c>
      <c r="T113" s="233" t="s">
        <v>204</v>
      </c>
      <c r="U113" s="233">
        <v>0</v>
      </c>
      <c r="V113" s="233">
        <f>ROUND(E113*U113,2)</f>
        <v>0</v>
      </c>
      <c r="W113" s="233"/>
      <c r="X113" s="233" t="s">
        <v>205</v>
      </c>
      <c r="Y113" s="233" t="s">
        <v>206</v>
      </c>
      <c r="Z113" s="212"/>
      <c r="AA113" s="212"/>
      <c r="AB113" s="212"/>
      <c r="AC113" s="212"/>
      <c r="AD113" s="212"/>
      <c r="AE113" s="212"/>
      <c r="AF113" s="212"/>
      <c r="AG113" s="212" t="s">
        <v>207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
      <c r="A114" s="242" t="s">
        <v>198</v>
      </c>
      <c r="B114" s="243" t="s">
        <v>155</v>
      </c>
      <c r="C114" s="264" t="s">
        <v>30</v>
      </c>
      <c r="D114" s="244"/>
      <c r="E114" s="245"/>
      <c r="F114" s="246"/>
      <c r="G114" s="247">
        <f>SUMIF(AG115:AG115,"&lt;&gt;NOR",G115:G115)</f>
        <v>0</v>
      </c>
      <c r="H114" s="241"/>
      <c r="I114" s="241">
        <f>SUM(I115:I115)</f>
        <v>0</v>
      </c>
      <c r="J114" s="241"/>
      <c r="K114" s="241">
        <f>SUM(K115:K115)</f>
        <v>0</v>
      </c>
      <c r="L114" s="241"/>
      <c r="M114" s="241">
        <f>SUM(M115:M115)</f>
        <v>0</v>
      </c>
      <c r="N114" s="240"/>
      <c r="O114" s="240">
        <f>SUM(O115:O115)</f>
        <v>0</v>
      </c>
      <c r="P114" s="240"/>
      <c r="Q114" s="240">
        <f>SUM(Q115:Q115)</f>
        <v>0</v>
      </c>
      <c r="R114" s="241"/>
      <c r="S114" s="241"/>
      <c r="T114" s="241"/>
      <c r="U114" s="241"/>
      <c r="V114" s="241">
        <f>SUM(V115:V115)</f>
        <v>0</v>
      </c>
      <c r="W114" s="241"/>
      <c r="X114" s="241"/>
      <c r="Y114" s="241"/>
      <c r="AG114" t="s">
        <v>199</v>
      </c>
    </row>
    <row r="115" spans="1:60" outlineLevel="1" x14ac:dyDescent="0.2">
      <c r="A115" s="249">
        <v>31</v>
      </c>
      <c r="B115" s="250" t="s">
        <v>331</v>
      </c>
      <c r="C115" s="265" t="s">
        <v>332</v>
      </c>
      <c r="D115" s="251" t="s">
        <v>333</v>
      </c>
      <c r="E115" s="252">
        <v>24</v>
      </c>
      <c r="F115" s="253"/>
      <c r="G115" s="254">
        <f>ROUND(E115*F115,2)</f>
        <v>0</v>
      </c>
      <c r="H115" s="234"/>
      <c r="I115" s="233">
        <f>ROUND(E115*H115,2)</f>
        <v>0</v>
      </c>
      <c r="J115" s="234"/>
      <c r="K115" s="233">
        <f>ROUND(E115*J115,2)</f>
        <v>0</v>
      </c>
      <c r="L115" s="233">
        <v>21</v>
      </c>
      <c r="M115" s="233">
        <f>G115*(1+L115/100)</f>
        <v>0</v>
      </c>
      <c r="N115" s="232">
        <v>0</v>
      </c>
      <c r="O115" s="232">
        <f>ROUND(E115*N115,2)</f>
        <v>0</v>
      </c>
      <c r="P115" s="232">
        <v>0</v>
      </c>
      <c r="Q115" s="232">
        <f>ROUND(E115*P115,2)</f>
        <v>0</v>
      </c>
      <c r="R115" s="233"/>
      <c r="S115" s="233" t="s">
        <v>203</v>
      </c>
      <c r="T115" s="233" t="s">
        <v>204</v>
      </c>
      <c r="U115" s="233">
        <v>0</v>
      </c>
      <c r="V115" s="233">
        <f>ROUND(E115*U115,2)</f>
        <v>0</v>
      </c>
      <c r="W115" s="233"/>
      <c r="X115" s="233" t="s">
        <v>205</v>
      </c>
      <c r="Y115" s="233" t="s">
        <v>206</v>
      </c>
      <c r="Z115" s="212"/>
      <c r="AA115" s="212"/>
      <c r="AB115" s="212"/>
      <c r="AC115" s="212"/>
      <c r="AD115" s="212"/>
      <c r="AE115" s="212"/>
      <c r="AF115" s="212"/>
      <c r="AG115" s="212" t="s">
        <v>207</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x14ac:dyDescent="0.2">
      <c r="A116" s="3"/>
      <c r="B116" s="4"/>
      <c r="C116" s="270"/>
      <c r="D116" s="6"/>
      <c r="E116" s="3"/>
      <c r="F116" s="3"/>
      <c r="G116" s="3"/>
      <c r="H116" s="3"/>
      <c r="I116" s="3"/>
      <c r="J116" s="3"/>
      <c r="K116" s="3"/>
      <c r="L116" s="3"/>
      <c r="M116" s="3"/>
      <c r="N116" s="3"/>
      <c r="O116" s="3"/>
      <c r="P116" s="3"/>
      <c r="Q116" s="3"/>
      <c r="R116" s="3"/>
      <c r="S116" s="3"/>
      <c r="T116" s="3"/>
      <c r="U116" s="3"/>
      <c r="V116" s="3"/>
      <c r="W116" s="3"/>
      <c r="X116" s="3"/>
      <c r="Y116" s="3"/>
      <c r="AE116">
        <v>12</v>
      </c>
      <c r="AF116">
        <v>21</v>
      </c>
      <c r="AG116" t="s">
        <v>184</v>
      </c>
    </row>
    <row r="117" spans="1:60" x14ac:dyDescent="0.2">
      <c r="A117" s="215"/>
      <c r="B117" s="216" t="s">
        <v>31</v>
      </c>
      <c r="C117" s="271"/>
      <c r="D117" s="217"/>
      <c r="E117" s="218"/>
      <c r="F117" s="218"/>
      <c r="G117" s="248">
        <f>G8+G34+G74+G90+G102+G110+G114</f>
        <v>0</v>
      </c>
      <c r="H117" s="3"/>
      <c r="I117" s="3"/>
      <c r="J117" s="3"/>
      <c r="K117" s="3"/>
      <c r="L117" s="3"/>
      <c r="M117" s="3"/>
      <c r="N117" s="3"/>
      <c r="O117" s="3"/>
      <c r="P117" s="3"/>
      <c r="Q117" s="3"/>
      <c r="R117" s="3"/>
      <c r="S117" s="3"/>
      <c r="T117" s="3"/>
      <c r="U117" s="3"/>
      <c r="V117" s="3"/>
      <c r="W117" s="3"/>
      <c r="X117" s="3"/>
      <c r="Y117" s="3"/>
      <c r="AE117">
        <f>SUMIF(L7:L115,AE116,G7:G115)</f>
        <v>0</v>
      </c>
      <c r="AF117">
        <f>SUMIF(L7:L115,AF116,G7:G115)</f>
        <v>0</v>
      </c>
      <c r="AG117" t="s">
        <v>334</v>
      </c>
    </row>
    <row r="118" spans="1:60" x14ac:dyDescent="0.2">
      <c r="A118" s="3"/>
      <c r="B118" s="4"/>
      <c r="C118" s="270"/>
      <c r="D118" s="6"/>
      <c r="E118" s="3"/>
      <c r="F118" s="3"/>
      <c r="G118" s="3"/>
      <c r="H118" s="3"/>
      <c r="I118" s="3"/>
      <c r="J118" s="3"/>
      <c r="K118" s="3"/>
      <c r="L118" s="3"/>
      <c r="M118" s="3"/>
      <c r="N118" s="3"/>
      <c r="O118" s="3"/>
      <c r="P118" s="3"/>
      <c r="Q118" s="3"/>
      <c r="R118" s="3"/>
      <c r="S118" s="3"/>
      <c r="T118" s="3"/>
      <c r="U118" s="3"/>
      <c r="V118" s="3"/>
      <c r="W118" s="3"/>
      <c r="X118" s="3"/>
      <c r="Y118" s="3"/>
    </row>
    <row r="119" spans="1:60" x14ac:dyDescent="0.2">
      <c r="A119" s="3"/>
      <c r="B119" s="4"/>
      <c r="C119" s="270"/>
      <c r="D119" s="6"/>
      <c r="E119" s="3"/>
      <c r="F119" s="3"/>
      <c r="G119" s="3"/>
      <c r="H119" s="3"/>
      <c r="I119" s="3"/>
      <c r="J119" s="3"/>
      <c r="K119" s="3"/>
      <c r="L119" s="3"/>
      <c r="M119" s="3"/>
      <c r="N119" s="3"/>
      <c r="O119" s="3"/>
      <c r="P119" s="3"/>
      <c r="Q119" s="3"/>
      <c r="R119" s="3"/>
      <c r="S119" s="3"/>
      <c r="T119" s="3"/>
      <c r="U119" s="3"/>
      <c r="V119" s="3"/>
      <c r="W119" s="3"/>
      <c r="X119" s="3"/>
      <c r="Y119" s="3"/>
    </row>
    <row r="120" spans="1:60" x14ac:dyDescent="0.2">
      <c r="A120" s="219" t="s">
        <v>335</v>
      </c>
      <c r="B120" s="219"/>
      <c r="C120" s="272"/>
      <c r="D120" s="6"/>
      <c r="E120" s="3"/>
      <c r="F120" s="3"/>
      <c r="G120" s="3"/>
      <c r="H120" s="3"/>
      <c r="I120" s="3"/>
      <c r="J120" s="3"/>
      <c r="K120" s="3"/>
      <c r="L120" s="3"/>
      <c r="M120" s="3"/>
      <c r="N120" s="3"/>
      <c r="O120" s="3"/>
      <c r="P120" s="3"/>
      <c r="Q120" s="3"/>
      <c r="R120" s="3"/>
      <c r="S120" s="3"/>
      <c r="T120" s="3"/>
      <c r="U120" s="3"/>
      <c r="V120" s="3"/>
      <c r="W120" s="3"/>
      <c r="X120" s="3"/>
      <c r="Y120" s="3"/>
    </row>
    <row r="121" spans="1:60" x14ac:dyDescent="0.2">
      <c r="A121" s="220"/>
      <c r="B121" s="221"/>
      <c r="C121" s="273"/>
      <c r="D121" s="221"/>
      <c r="E121" s="221"/>
      <c r="F121" s="221"/>
      <c r="G121" s="222"/>
      <c r="H121" s="3"/>
      <c r="I121" s="3"/>
      <c r="J121" s="3"/>
      <c r="K121" s="3"/>
      <c r="L121" s="3"/>
      <c r="M121" s="3"/>
      <c r="N121" s="3"/>
      <c r="O121" s="3"/>
      <c r="P121" s="3"/>
      <c r="Q121" s="3"/>
      <c r="R121" s="3"/>
      <c r="S121" s="3"/>
      <c r="T121" s="3"/>
      <c r="U121" s="3"/>
      <c r="V121" s="3"/>
      <c r="W121" s="3"/>
      <c r="X121" s="3"/>
      <c r="Y121" s="3"/>
      <c r="AG121" t="s">
        <v>336</v>
      </c>
    </row>
    <row r="122" spans="1:60" x14ac:dyDescent="0.2">
      <c r="A122" s="223"/>
      <c r="B122" s="224"/>
      <c r="C122" s="274"/>
      <c r="D122" s="224"/>
      <c r="E122" s="224"/>
      <c r="F122" s="224"/>
      <c r="G122" s="225"/>
      <c r="H122" s="3"/>
      <c r="I122" s="3"/>
      <c r="J122" s="3"/>
      <c r="K122" s="3"/>
      <c r="L122" s="3"/>
      <c r="M122" s="3"/>
      <c r="N122" s="3"/>
      <c r="O122" s="3"/>
      <c r="P122" s="3"/>
      <c r="Q122" s="3"/>
      <c r="R122" s="3"/>
      <c r="S122" s="3"/>
      <c r="T122" s="3"/>
      <c r="U122" s="3"/>
      <c r="V122" s="3"/>
      <c r="W122" s="3"/>
      <c r="X122" s="3"/>
      <c r="Y122" s="3"/>
    </row>
    <row r="123" spans="1:60" x14ac:dyDescent="0.2">
      <c r="A123" s="223"/>
      <c r="B123" s="224"/>
      <c r="C123" s="274"/>
      <c r="D123" s="224"/>
      <c r="E123" s="224"/>
      <c r="F123" s="224"/>
      <c r="G123" s="225"/>
      <c r="H123" s="3"/>
      <c r="I123" s="3"/>
      <c r="J123" s="3"/>
      <c r="K123" s="3"/>
      <c r="L123" s="3"/>
      <c r="M123" s="3"/>
      <c r="N123" s="3"/>
      <c r="O123" s="3"/>
      <c r="P123" s="3"/>
      <c r="Q123" s="3"/>
      <c r="R123" s="3"/>
      <c r="S123" s="3"/>
      <c r="T123" s="3"/>
      <c r="U123" s="3"/>
      <c r="V123" s="3"/>
      <c r="W123" s="3"/>
      <c r="X123" s="3"/>
      <c r="Y123" s="3"/>
    </row>
    <row r="124" spans="1:60" x14ac:dyDescent="0.2">
      <c r="A124" s="223"/>
      <c r="B124" s="224"/>
      <c r="C124" s="274"/>
      <c r="D124" s="224"/>
      <c r="E124" s="224"/>
      <c r="F124" s="224"/>
      <c r="G124" s="225"/>
      <c r="H124" s="3"/>
      <c r="I124" s="3"/>
      <c r="J124" s="3"/>
      <c r="K124" s="3"/>
      <c r="L124" s="3"/>
      <c r="M124" s="3"/>
      <c r="N124" s="3"/>
      <c r="O124" s="3"/>
      <c r="P124" s="3"/>
      <c r="Q124" s="3"/>
      <c r="R124" s="3"/>
      <c r="S124" s="3"/>
      <c r="T124" s="3"/>
      <c r="U124" s="3"/>
      <c r="V124" s="3"/>
      <c r="W124" s="3"/>
      <c r="X124" s="3"/>
      <c r="Y124" s="3"/>
    </row>
    <row r="125" spans="1:60" x14ac:dyDescent="0.2">
      <c r="A125" s="226"/>
      <c r="B125" s="227"/>
      <c r="C125" s="275"/>
      <c r="D125" s="227"/>
      <c r="E125" s="227"/>
      <c r="F125" s="227"/>
      <c r="G125" s="228"/>
      <c r="H125" s="3"/>
      <c r="I125" s="3"/>
      <c r="J125" s="3"/>
      <c r="K125" s="3"/>
      <c r="L125" s="3"/>
      <c r="M125" s="3"/>
      <c r="N125" s="3"/>
      <c r="O125" s="3"/>
      <c r="P125" s="3"/>
      <c r="Q125" s="3"/>
      <c r="R125" s="3"/>
      <c r="S125" s="3"/>
      <c r="T125" s="3"/>
      <c r="U125" s="3"/>
      <c r="V125" s="3"/>
      <c r="W125" s="3"/>
      <c r="X125" s="3"/>
      <c r="Y125" s="3"/>
    </row>
    <row r="126" spans="1:60" x14ac:dyDescent="0.2">
      <c r="A126" s="3"/>
      <c r="B126" s="4"/>
      <c r="C126" s="270"/>
      <c r="D126" s="6"/>
      <c r="E126" s="3"/>
      <c r="F126" s="3"/>
      <c r="G126" s="3"/>
      <c r="H126" s="3"/>
      <c r="I126" s="3"/>
      <c r="J126" s="3"/>
      <c r="K126" s="3"/>
      <c r="L126" s="3"/>
      <c r="M126" s="3"/>
      <c r="N126" s="3"/>
      <c r="O126" s="3"/>
      <c r="P126" s="3"/>
      <c r="Q126" s="3"/>
      <c r="R126" s="3"/>
      <c r="S126" s="3"/>
      <c r="T126" s="3"/>
      <c r="U126" s="3"/>
      <c r="V126" s="3"/>
      <c r="W126" s="3"/>
      <c r="X126" s="3"/>
      <c r="Y126" s="3"/>
    </row>
    <row r="127" spans="1:60" x14ac:dyDescent="0.2">
      <c r="C127" s="276"/>
      <c r="D127" s="10"/>
      <c r="AG127" t="s">
        <v>337</v>
      </c>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oMookua169WHXL61e5u76dTiuANCK8guG4VMgkmVP6jmLe+epCwBvQ3Ir5E1z4JNLgskzwCukVSaGVSQGBHqg==" saltValue="/i5nvKibu4USBQOmseNwoA==" spinCount="100000" sheet="1" formatRows="0"/>
  <mergeCells count="29">
    <mergeCell ref="C104:G104"/>
    <mergeCell ref="C81:G81"/>
    <mergeCell ref="C83:G83"/>
    <mergeCell ref="C84:G84"/>
    <mergeCell ref="C85:G85"/>
    <mergeCell ref="C87:G87"/>
    <mergeCell ref="C88:G88"/>
    <mergeCell ref="C53:G53"/>
    <mergeCell ref="C54:G54"/>
    <mergeCell ref="C58:G58"/>
    <mergeCell ref="C66:G66"/>
    <mergeCell ref="C70:G70"/>
    <mergeCell ref="C80:G80"/>
    <mergeCell ref="C25:G25"/>
    <mergeCell ref="C26:G26"/>
    <mergeCell ref="C32:G32"/>
    <mergeCell ref="C33:G33"/>
    <mergeCell ref="C36:G36"/>
    <mergeCell ref="C37:G37"/>
    <mergeCell ref="A1:G1"/>
    <mergeCell ref="C2:G2"/>
    <mergeCell ref="C3:G3"/>
    <mergeCell ref="C4:G4"/>
    <mergeCell ref="A120:C120"/>
    <mergeCell ref="A121:G125"/>
    <mergeCell ref="C10:G10"/>
    <mergeCell ref="C11:G11"/>
    <mergeCell ref="C15:G15"/>
    <mergeCell ref="C16:G1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9D15-1AB4-4BB8-BE44-11DC2D264FF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172</v>
      </c>
    </row>
    <row r="2" spans="1:60" ht="24.95" customHeight="1" x14ac:dyDescent="0.2">
      <c r="A2" s="198" t="s">
        <v>8</v>
      </c>
      <c r="B2" s="48" t="s">
        <v>43</v>
      </c>
      <c r="C2" s="201" t="s">
        <v>44</v>
      </c>
      <c r="D2" s="199"/>
      <c r="E2" s="199"/>
      <c r="F2" s="199"/>
      <c r="G2" s="200"/>
      <c r="AG2" t="s">
        <v>173</v>
      </c>
    </row>
    <row r="3" spans="1:60" ht="24.95" customHeight="1" x14ac:dyDescent="0.2">
      <c r="A3" s="198" t="s">
        <v>9</v>
      </c>
      <c r="B3" s="48" t="s">
        <v>62</v>
      </c>
      <c r="C3" s="201" t="s">
        <v>63</v>
      </c>
      <c r="D3" s="199"/>
      <c r="E3" s="199"/>
      <c r="F3" s="199"/>
      <c r="G3" s="200"/>
      <c r="AC3" s="176" t="s">
        <v>173</v>
      </c>
      <c r="AG3" t="s">
        <v>174</v>
      </c>
    </row>
    <row r="4" spans="1:60" ht="24.95" customHeight="1" x14ac:dyDescent="0.2">
      <c r="A4" s="202" t="s">
        <v>10</v>
      </c>
      <c r="B4" s="203" t="s">
        <v>60</v>
      </c>
      <c r="C4" s="204" t="s">
        <v>64</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31</v>
      </c>
      <c r="H6" s="211" t="s">
        <v>32</v>
      </c>
      <c r="I6" s="211" t="s">
        <v>182</v>
      </c>
      <c r="J6" s="211" t="s">
        <v>33</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198</v>
      </c>
      <c r="B8" s="243" t="s">
        <v>129</v>
      </c>
      <c r="C8" s="264" t="s">
        <v>130</v>
      </c>
      <c r="D8" s="244"/>
      <c r="E8" s="245"/>
      <c r="F8" s="246"/>
      <c r="G8" s="247">
        <f>SUMIF(AG9:AG36,"&lt;&gt;NOR",G9:G36)</f>
        <v>0</v>
      </c>
      <c r="H8" s="241"/>
      <c r="I8" s="241">
        <f>SUM(I9:I36)</f>
        <v>0</v>
      </c>
      <c r="J8" s="241"/>
      <c r="K8" s="241">
        <f>SUM(K9:K36)</f>
        <v>0</v>
      </c>
      <c r="L8" s="241"/>
      <c r="M8" s="241">
        <f>SUM(M9:M36)</f>
        <v>0</v>
      </c>
      <c r="N8" s="240"/>
      <c r="O8" s="240">
        <f>SUM(O9:O36)</f>
        <v>0</v>
      </c>
      <c r="P8" s="240"/>
      <c r="Q8" s="240">
        <f>SUM(Q9:Q36)</f>
        <v>0</v>
      </c>
      <c r="R8" s="241"/>
      <c r="S8" s="241"/>
      <c r="T8" s="241"/>
      <c r="U8" s="241"/>
      <c r="V8" s="241">
        <f>SUM(V9:V36)</f>
        <v>97.08</v>
      </c>
      <c r="W8" s="241"/>
      <c r="X8" s="241"/>
      <c r="Y8" s="241"/>
      <c r="AG8" t="s">
        <v>199</v>
      </c>
    </row>
    <row r="9" spans="1:60" outlineLevel="1" x14ac:dyDescent="0.2">
      <c r="A9" s="249">
        <v>1</v>
      </c>
      <c r="B9" s="250" t="s">
        <v>338</v>
      </c>
      <c r="C9" s="265" t="s">
        <v>339</v>
      </c>
      <c r="D9" s="251" t="s">
        <v>216</v>
      </c>
      <c r="E9" s="252">
        <v>375.62</v>
      </c>
      <c r="F9" s="253"/>
      <c r="G9" s="254">
        <f>ROUND(E9*F9,2)</f>
        <v>0</v>
      </c>
      <c r="H9" s="234"/>
      <c r="I9" s="233">
        <f>ROUND(E9*H9,2)</f>
        <v>0</v>
      </c>
      <c r="J9" s="234"/>
      <c r="K9" s="233">
        <f>ROUND(E9*J9,2)</f>
        <v>0</v>
      </c>
      <c r="L9" s="233">
        <v>21</v>
      </c>
      <c r="M9" s="233">
        <f>G9*(1+L9/100)</f>
        <v>0</v>
      </c>
      <c r="N9" s="232">
        <v>0</v>
      </c>
      <c r="O9" s="232">
        <f>ROUND(E9*N9,2)</f>
        <v>0</v>
      </c>
      <c r="P9" s="232">
        <v>0</v>
      </c>
      <c r="Q9" s="232">
        <f>ROUND(E9*P9,2)</f>
        <v>0</v>
      </c>
      <c r="R9" s="233"/>
      <c r="S9" s="233" t="s">
        <v>340</v>
      </c>
      <c r="T9" s="233" t="s">
        <v>340</v>
      </c>
      <c r="U9" s="233">
        <v>0.106</v>
      </c>
      <c r="V9" s="233">
        <f>ROUND(E9*U9,2)</f>
        <v>39.82</v>
      </c>
      <c r="W9" s="233"/>
      <c r="X9" s="233" t="s">
        <v>205</v>
      </c>
      <c r="Y9" s="233" t="s">
        <v>206</v>
      </c>
      <c r="Z9" s="212"/>
      <c r="AA9" s="212"/>
      <c r="AB9" s="212"/>
      <c r="AC9" s="212"/>
      <c r="AD9" s="212"/>
      <c r="AE9" s="212"/>
      <c r="AF9" s="212"/>
      <c r="AG9" s="212" t="s">
        <v>341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29"/>
      <c r="B10" s="230"/>
      <c r="C10" s="268" t="s">
        <v>342</v>
      </c>
      <c r="D10" s="238"/>
      <c r="E10" s="239">
        <v>170.8</v>
      </c>
      <c r="F10" s="233"/>
      <c r="G10" s="23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212</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8" t="s">
        <v>343</v>
      </c>
      <c r="D11" s="238"/>
      <c r="E11" s="239">
        <v>204.82</v>
      </c>
      <c r="F11" s="233"/>
      <c r="G11" s="233"/>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212</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2</v>
      </c>
      <c r="B12" s="250" t="s">
        <v>344</v>
      </c>
      <c r="C12" s="265" t="s">
        <v>345</v>
      </c>
      <c r="D12" s="251" t="s">
        <v>216</v>
      </c>
      <c r="E12" s="252">
        <v>187.81</v>
      </c>
      <c r="F12" s="253"/>
      <c r="G12" s="254">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340</v>
      </c>
      <c r="T12" s="233" t="s">
        <v>340</v>
      </c>
      <c r="U12" s="233">
        <v>4.3099999999999999E-2</v>
      </c>
      <c r="V12" s="233">
        <f>ROUND(E12*U12,2)</f>
        <v>8.09</v>
      </c>
      <c r="W12" s="233"/>
      <c r="X12" s="233" t="s">
        <v>205</v>
      </c>
      <c r="Y12" s="233" t="s">
        <v>206</v>
      </c>
      <c r="Z12" s="212"/>
      <c r="AA12" s="212"/>
      <c r="AB12" s="212"/>
      <c r="AC12" s="212"/>
      <c r="AD12" s="212"/>
      <c r="AE12" s="212"/>
      <c r="AF12" s="212"/>
      <c r="AG12" s="212" t="s">
        <v>341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29"/>
      <c r="B13" s="230"/>
      <c r="C13" s="268" t="s">
        <v>346</v>
      </c>
      <c r="D13" s="238"/>
      <c r="E13" s="239">
        <v>187.81</v>
      </c>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212</v>
      </c>
      <c r="AH13" s="212">
        <v>5</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3</v>
      </c>
      <c r="B14" s="250" t="s">
        <v>347</v>
      </c>
      <c r="C14" s="265" t="s">
        <v>348</v>
      </c>
      <c r="D14" s="251" t="s">
        <v>216</v>
      </c>
      <c r="E14" s="252">
        <v>30.049600000000002</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340</v>
      </c>
      <c r="T14" s="233" t="s">
        <v>340</v>
      </c>
      <c r="U14" s="233">
        <v>0.34499999999999997</v>
      </c>
      <c r="V14" s="233">
        <f>ROUND(E14*U14,2)</f>
        <v>10.37</v>
      </c>
      <c r="W14" s="233"/>
      <c r="X14" s="233" t="s">
        <v>205</v>
      </c>
      <c r="Y14" s="233" t="s">
        <v>206</v>
      </c>
      <c r="Z14" s="212"/>
      <c r="AA14" s="212"/>
      <c r="AB14" s="212"/>
      <c r="AC14" s="212"/>
      <c r="AD14" s="212"/>
      <c r="AE14" s="212"/>
      <c r="AF14" s="212"/>
      <c r="AG14" s="212" t="s">
        <v>341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29"/>
      <c r="B15" s="230"/>
      <c r="C15" s="268" t="s">
        <v>349</v>
      </c>
      <c r="D15" s="238"/>
      <c r="E15" s="239"/>
      <c r="F15" s="233"/>
      <c r="G15" s="233"/>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212</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29"/>
      <c r="B16" s="230"/>
      <c r="C16" s="268" t="s">
        <v>350</v>
      </c>
      <c r="D16" s="238"/>
      <c r="E16" s="239">
        <v>30.049600000000002</v>
      </c>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212</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4</v>
      </c>
      <c r="B17" s="250" t="s">
        <v>351</v>
      </c>
      <c r="C17" s="265" t="s">
        <v>352</v>
      </c>
      <c r="D17" s="251" t="s">
        <v>216</v>
      </c>
      <c r="E17" s="252">
        <v>41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340</v>
      </c>
      <c r="T17" s="233" t="s">
        <v>340</v>
      </c>
      <c r="U17" s="233">
        <v>1.0999999999999999E-2</v>
      </c>
      <c r="V17" s="233">
        <f>ROUND(E17*U17,2)</f>
        <v>0.45</v>
      </c>
      <c r="W17" s="233"/>
      <c r="X17" s="233" t="s">
        <v>205</v>
      </c>
      <c r="Y17" s="233" t="s">
        <v>206</v>
      </c>
      <c r="Z17" s="212"/>
      <c r="AA17" s="212"/>
      <c r="AB17" s="212"/>
      <c r="AC17" s="212"/>
      <c r="AD17" s="212"/>
      <c r="AE17" s="212"/>
      <c r="AF17" s="212"/>
      <c r="AG17" s="212" t="s">
        <v>341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29"/>
      <c r="B18" s="230"/>
      <c r="C18" s="268" t="s">
        <v>353</v>
      </c>
      <c r="D18" s="238"/>
      <c r="E18" s="239"/>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212</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29"/>
      <c r="B19" s="230"/>
      <c r="C19" s="268" t="s">
        <v>354</v>
      </c>
      <c r="D19" s="238"/>
      <c r="E19" s="239">
        <v>41</v>
      </c>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212</v>
      </c>
      <c r="AH19" s="212">
        <v>5</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49">
        <v>5</v>
      </c>
      <c r="B20" s="250" t="s">
        <v>355</v>
      </c>
      <c r="C20" s="265" t="s">
        <v>356</v>
      </c>
      <c r="D20" s="251" t="s">
        <v>216</v>
      </c>
      <c r="E20" s="252">
        <v>375.62</v>
      </c>
      <c r="F20" s="253"/>
      <c r="G20" s="254">
        <f>ROUND(E20*F20,2)</f>
        <v>0</v>
      </c>
      <c r="H20" s="234"/>
      <c r="I20" s="233">
        <f>ROUND(E20*H20,2)</f>
        <v>0</v>
      </c>
      <c r="J20" s="234"/>
      <c r="K20" s="233">
        <f>ROUND(E20*J20,2)</f>
        <v>0</v>
      </c>
      <c r="L20" s="233">
        <v>21</v>
      </c>
      <c r="M20" s="233">
        <f>G20*(1+L20/100)</f>
        <v>0</v>
      </c>
      <c r="N20" s="232">
        <v>0</v>
      </c>
      <c r="O20" s="232">
        <f>ROUND(E20*N20,2)</f>
        <v>0</v>
      </c>
      <c r="P20" s="232">
        <v>0</v>
      </c>
      <c r="Q20" s="232">
        <f>ROUND(E20*P20,2)</f>
        <v>0</v>
      </c>
      <c r="R20" s="233"/>
      <c r="S20" s="233" t="s">
        <v>340</v>
      </c>
      <c r="T20" s="233" t="s">
        <v>340</v>
      </c>
      <c r="U20" s="233">
        <v>5.2999999999999999E-2</v>
      </c>
      <c r="V20" s="233">
        <f>ROUND(E20*U20,2)</f>
        <v>19.91</v>
      </c>
      <c r="W20" s="233"/>
      <c r="X20" s="233" t="s">
        <v>205</v>
      </c>
      <c r="Y20" s="233" t="s">
        <v>206</v>
      </c>
      <c r="Z20" s="212"/>
      <c r="AA20" s="212"/>
      <c r="AB20" s="212"/>
      <c r="AC20" s="212"/>
      <c r="AD20" s="212"/>
      <c r="AE20" s="212"/>
      <c r="AF20" s="212"/>
      <c r="AG20" s="212" t="s">
        <v>341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29"/>
      <c r="B21" s="230"/>
      <c r="C21" s="268" t="s">
        <v>357</v>
      </c>
      <c r="D21" s="238"/>
      <c r="E21" s="239">
        <v>375.62</v>
      </c>
      <c r="F21" s="233"/>
      <c r="G21" s="233"/>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212</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9">
        <v>6</v>
      </c>
      <c r="B22" s="250" t="s">
        <v>358</v>
      </c>
      <c r="C22" s="265" t="s">
        <v>359</v>
      </c>
      <c r="D22" s="251" t="s">
        <v>216</v>
      </c>
      <c r="E22" s="252">
        <v>375.62</v>
      </c>
      <c r="F22" s="253"/>
      <c r="G22" s="254">
        <f>ROUND(E22*F22,2)</f>
        <v>0</v>
      </c>
      <c r="H22" s="234"/>
      <c r="I22" s="233">
        <f>ROUND(E22*H22,2)</f>
        <v>0</v>
      </c>
      <c r="J22" s="234"/>
      <c r="K22" s="233">
        <f>ROUND(E22*J22,2)</f>
        <v>0</v>
      </c>
      <c r="L22" s="233">
        <v>21</v>
      </c>
      <c r="M22" s="233">
        <f>G22*(1+L22/100)</f>
        <v>0</v>
      </c>
      <c r="N22" s="232">
        <v>0</v>
      </c>
      <c r="O22" s="232">
        <f>ROUND(E22*N22,2)</f>
        <v>0</v>
      </c>
      <c r="P22" s="232">
        <v>0</v>
      </c>
      <c r="Q22" s="232">
        <f>ROUND(E22*P22,2)</f>
        <v>0</v>
      </c>
      <c r="R22" s="233"/>
      <c r="S22" s="233" t="s">
        <v>340</v>
      </c>
      <c r="T22" s="233" t="s">
        <v>340</v>
      </c>
      <c r="U22" s="233">
        <v>8.9999999999999993E-3</v>
      </c>
      <c r="V22" s="233">
        <f>ROUND(E22*U22,2)</f>
        <v>3.38</v>
      </c>
      <c r="W22" s="233"/>
      <c r="X22" s="233" t="s">
        <v>205</v>
      </c>
      <c r="Y22" s="233" t="s">
        <v>206</v>
      </c>
      <c r="Z22" s="212"/>
      <c r="AA22" s="212"/>
      <c r="AB22" s="212"/>
      <c r="AC22" s="212"/>
      <c r="AD22" s="212"/>
      <c r="AE22" s="212"/>
      <c r="AF22" s="212"/>
      <c r="AG22" s="212" t="s">
        <v>341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29"/>
      <c r="B23" s="230"/>
      <c r="C23" s="268" t="s">
        <v>360</v>
      </c>
      <c r="D23" s="238"/>
      <c r="E23" s="239">
        <v>375.62</v>
      </c>
      <c r="F23" s="233"/>
      <c r="G23" s="23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212</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9">
        <v>7</v>
      </c>
      <c r="B24" s="250" t="s">
        <v>361</v>
      </c>
      <c r="C24" s="265" t="s">
        <v>362</v>
      </c>
      <c r="D24" s="251" t="s">
        <v>216</v>
      </c>
      <c r="E24" s="252">
        <v>20.5</v>
      </c>
      <c r="F24" s="253"/>
      <c r="G24" s="254">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340</v>
      </c>
      <c r="T24" s="233" t="s">
        <v>340</v>
      </c>
      <c r="U24" s="233">
        <v>0.20200000000000001</v>
      </c>
      <c r="V24" s="233">
        <f>ROUND(E24*U24,2)</f>
        <v>4.1399999999999997</v>
      </c>
      <c r="W24" s="233"/>
      <c r="X24" s="233" t="s">
        <v>205</v>
      </c>
      <c r="Y24" s="233" t="s">
        <v>206</v>
      </c>
      <c r="Z24" s="212"/>
      <c r="AA24" s="212"/>
      <c r="AB24" s="212"/>
      <c r="AC24" s="212"/>
      <c r="AD24" s="212"/>
      <c r="AE24" s="212"/>
      <c r="AF24" s="212"/>
      <c r="AG24" s="212" t="s">
        <v>341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29"/>
      <c r="B25" s="230"/>
      <c r="C25" s="266" t="s">
        <v>363</v>
      </c>
      <c r="D25" s="255"/>
      <c r="E25" s="255"/>
      <c r="F25" s="255"/>
      <c r="G25" s="255"/>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209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29"/>
      <c r="B26" s="230"/>
      <c r="C26" s="268" t="s">
        <v>364</v>
      </c>
      <c r="D26" s="238"/>
      <c r="E26" s="239">
        <v>12.8</v>
      </c>
      <c r="F26" s="233"/>
      <c r="G26" s="233"/>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212</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29"/>
      <c r="B27" s="230"/>
      <c r="C27" s="268" t="s">
        <v>365</v>
      </c>
      <c r="D27" s="238"/>
      <c r="E27" s="239">
        <v>7.7</v>
      </c>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212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8</v>
      </c>
      <c r="B28" s="250" t="s">
        <v>366</v>
      </c>
      <c r="C28" s="265" t="s">
        <v>367</v>
      </c>
      <c r="D28" s="251" t="s">
        <v>202</v>
      </c>
      <c r="E28" s="252">
        <v>409.64</v>
      </c>
      <c r="F28" s="253"/>
      <c r="G28" s="254">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340</v>
      </c>
      <c r="T28" s="233" t="s">
        <v>340</v>
      </c>
      <c r="U28" s="233">
        <v>1.7999999999999999E-2</v>
      </c>
      <c r="V28" s="233">
        <f>ROUND(E28*U28,2)</f>
        <v>7.37</v>
      </c>
      <c r="W28" s="233"/>
      <c r="X28" s="233" t="s">
        <v>205</v>
      </c>
      <c r="Y28" s="233" t="s">
        <v>206</v>
      </c>
      <c r="Z28" s="212"/>
      <c r="AA28" s="212"/>
      <c r="AB28" s="212"/>
      <c r="AC28" s="212"/>
      <c r="AD28" s="212"/>
      <c r="AE28" s="212"/>
      <c r="AF28" s="212"/>
      <c r="AG28" s="212" t="s">
        <v>341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29"/>
      <c r="B29" s="230"/>
      <c r="C29" s="268" t="s">
        <v>368</v>
      </c>
      <c r="D29" s="238"/>
      <c r="E29" s="239">
        <v>409.64</v>
      </c>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212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49">
        <v>9</v>
      </c>
      <c r="B30" s="250" t="s">
        <v>369</v>
      </c>
      <c r="C30" s="265" t="s">
        <v>370</v>
      </c>
      <c r="D30" s="251" t="s">
        <v>216</v>
      </c>
      <c r="E30" s="252">
        <v>355.12</v>
      </c>
      <c r="F30" s="253"/>
      <c r="G30" s="254">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340</v>
      </c>
      <c r="T30" s="233" t="s">
        <v>340</v>
      </c>
      <c r="U30" s="233">
        <v>0</v>
      </c>
      <c r="V30" s="233">
        <f>ROUND(E30*U30,2)</f>
        <v>0</v>
      </c>
      <c r="W30" s="233"/>
      <c r="X30" s="233" t="s">
        <v>205</v>
      </c>
      <c r="Y30" s="233" t="s">
        <v>206</v>
      </c>
      <c r="Z30" s="212"/>
      <c r="AA30" s="212"/>
      <c r="AB30" s="212"/>
      <c r="AC30" s="212"/>
      <c r="AD30" s="212"/>
      <c r="AE30" s="212"/>
      <c r="AF30" s="212"/>
      <c r="AG30" s="212" t="s">
        <v>341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29"/>
      <c r="B31" s="230"/>
      <c r="C31" s="266" t="s">
        <v>371</v>
      </c>
      <c r="D31" s="255"/>
      <c r="E31" s="255"/>
      <c r="F31" s="255"/>
      <c r="G31" s="255"/>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209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29"/>
      <c r="B32" s="230"/>
      <c r="C32" s="268" t="s">
        <v>372</v>
      </c>
      <c r="D32" s="238"/>
      <c r="E32" s="239">
        <v>355.12</v>
      </c>
      <c r="F32" s="233"/>
      <c r="G32" s="233"/>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212</v>
      </c>
      <c r="AH32" s="212">
        <v>5</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49">
        <v>10</v>
      </c>
      <c r="B33" s="250" t="s">
        <v>373</v>
      </c>
      <c r="C33" s="265" t="s">
        <v>374</v>
      </c>
      <c r="D33" s="251" t="s">
        <v>216</v>
      </c>
      <c r="E33" s="252">
        <v>355.12</v>
      </c>
      <c r="F33" s="253"/>
      <c r="G33" s="254">
        <f>ROUND(E33*F33,2)</f>
        <v>0</v>
      </c>
      <c r="H33" s="234"/>
      <c r="I33" s="233">
        <f>ROUND(E33*H33,2)</f>
        <v>0</v>
      </c>
      <c r="J33" s="234"/>
      <c r="K33" s="233">
        <f>ROUND(E33*J33,2)</f>
        <v>0</v>
      </c>
      <c r="L33" s="233">
        <v>21</v>
      </c>
      <c r="M33" s="233">
        <f>G33*(1+L33/100)</f>
        <v>0</v>
      </c>
      <c r="N33" s="232">
        <v>0</v>
      </c>
      <c r="O33" s="232">
        <f>ROUND(E33*N33,2)</f>
        <v>0</v>
      </c>
      <c r="P33" s="232">
        <v>0</v>
      </c>
      <c r="Q33" s="232">
        <f>ROUND(E33*P33,2)</f>
        <v>0</v>
      </c>
      <c r="R33" s="233"/>
      <c r="S33" s="233" t="s">
        <v>203</v>
      </c>
      <c r="T33" s="233" t="s">
        <v>204</v>
      </c>
      <c r="U33" s="233">
        <v>0.01</v>
      </c>
      <c r="V33" s="233">
        <f>ROUND(E33*U33,2)</f>
        <v>3.55</v>
      </c>
      <c r="W33" s="233"/>
      <c r="X33" s="233" t="s">
        <v>205</v>
      </c>
      <c r="Y33" s="233" t="s">
        <v>206</v>
      </c>
      <c r="Z33" s="212"/>
      <c r="AA33" s="212"/>
      <c r="AB33" s="212"/>
      <c r="AC33" s="212"/>
      <c r="AD33" s="212"/>
      <c r="AE33" s="212"/>
      <c r="AF33" s="212"/>
      <c r="AG33" s="212" t="s">
        <v>341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29"/>
      <c r="B34" s="230"/>
      <c r="C34" s="268" t="s">
        <v>357</v>
      </c>
      <c r="D34" s="238"/>
      <c r="E34" s="239">
        <v>375.62</v>
      </c>
      <c r="F34" s="233"/>
      <c r="G34" s="233"/>
      <c r="H34" s="233"/>
      <c r="I34" s="233"/>
      <c r="J34" s="233"/>
      <c r="K34" s="233"/>
      <c r="L34" s="233"/>
      <c r="M34" s="233"/>
      <c r="N34" s="232"/>
      <c r="O34" s="232"/>
      <c r="P34" s="232"/>
      <c r="Q34" s="232"/>
      <c r="R34" s="233"/>
      <c r="S34" s="233"/>
      <c r="T34" s="233"/>
      <c r="U34" s="233"/>
      <c r="V34" s="233"/>
      <c r="W34" s="233"/>
      <c r="X34" s="233"/>
      <c r="Y34" s="233"/>
      <c r="Z34" s="212"/>
      <c r="AA34" s="212"/>
      <c r="AB34" s="212"/>
      <c r="AC34" s="212"/>
      <c r="AD34" s="212"/>
      <c r="AE34" s="212"/>
      <c r="AF34" s="212"/>
      <c r="AG34" s="212" t="s">
        <v>212</v>
      </c>
      <c r="AH34" s="212">
        <v>5</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29"/>
      <c r="B35" s="230"/>
      <c r="C35" s="268" t="s">
        <v>375</v>
      </c>
      <c r="D35" s="238"/>
      <c r="E35" s="239"/>
      <c r="F35" s="233"/>
      <c r="G35" s="233"/>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212</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29"/>
      <c r="B36" s="230"/>
      <c r="C36" s="268" t="s">
        <v>376</v>
      </c>
      <c r="D36" s="238"/>
      <c r="E36" s="239">
        <v>-20.5</v>
      </c>
      <c r="F36" s="233"/>
      <c r="G36" s="233"/>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212</v>
      </c>
      <c r="AH36" s="212">
        <v>5</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42" t="s">
        <v>198</v>
      </c>
      <c r="B37" s="243" t="s">
        <v>131</v>
      </c>
      <c r="C37" s="264" t="s">
        <v>132</v>
      </c>
      <c r="D37" s="244"/>
      <c r="E37" s="245"/>
      <c r="F37" s="246"/>
      <c r="G37" s="247">
        <f>SUMIF(AG38:AG70,"&lt;&gt;NOR",G38:G70)</f>
        <v>0</v>
      </c>
      <c r="H37" s="241"/>
      <c r="I37" s="241">
        <f>SUM(I38:I70)</f>
        <v>0</v>
      </c>
      <c r="J37" s="241"/>
      <c r="K37" s="241">
        <f>SUM(K38:K70)</f>
        <v>0</v>
      </c>
      <c r="L37" s="241"/>
      <c r="M37" s="241">
        <f>SUM(M38:M70)</f>
        <v>0</v>
      </c>
      <c r="N37" s="240"/>
      <c r="O37" s="240">
        <f>SUM(O38:O70)</f>
        <v>943.45</v>
      </c>
      <c r="P37" s="240"/>
      <c r="Q37" s="240">
        <f>SUM(Q38:Q70)</f>
        <v>0</v>
      </c>
      <c r="R37" s="241"/>
      <c r="S37" s="241"/>
      <c r="T37" s="241"/>
      <c r="U37" s="241"/>
      <c r="V37" s="241">
        <f>SUM(V38:V70)</f>
        <v>594.91999999999996</v>
      </c>
      <c r="W37" s="241"/>
      <c r="X37" s="241"/>
      <c r="Y37" s="241"/>
      <c r="AG37" t="s">
        <v>199</v>
      </c>
    </row>
    <row r="38" spans="1:60" outlineLevel="1" x14ac:dyDescent="0.2">
      <c r="A38" s="249">
        <v>11</v>
      </c>
      <c r="B38" s="250" t="s">
        <v>377</v>
      </c>
      <c r="C38" s="265" t="s">
        <v>378</v>
      </c>
      <c r="D38" s="251" t="s">
        <v>216</v>
      </c>
      <c r="E38" s="252">
        <v>112.32</v>
      </c>
      <c r="F38" s="253"/>
      <c r="G38" s="254">
        <f>ROUND(E38*F38,2)</f>
        <v>0</v>
      </c>
      <c r="H38" s="234"/>
      <c r="I38" s="233">
        <f>ROUND(E38*H38,2)</f>
        <v>0</v>
      </c>
      <c r="J38" s="234"/>
      <c r="K38" s="233">
        <f>ROUND(E38*J38,2)</f>
        <v>0</v>
      </c>
      <c r="L38" s="233">
        <v>21</v>
      </c>
      <c r="M38" s="233">
        <f>G38*(1+L38/100)</f>
        <v>0</v>
      </c>
      <c r="N38" s="232">
        <v>2.1</v>
      </c>
      <c r="O38" s="232">
        <f>ROUND(E38*N38,2)</f>
        <v>235.87</v>
      </c>
      <c r="P38" s="232">
        <v>0</v>
      </c>
      <c r="Q38" s="232">
        <f>ROUND(E38*P38,2)</f>
        <v>0</v>
      </c>
      <c r="R38" s="233"/>
      <c r="S38" s="233" t="s">
        <v>340</v>
      </c>
      <c r="T38" s="233" t="s">
        <v>340</v>
      </c>
      <c r="U38" s="233">
        <v>0.96499999999999997</v>
      </c>
      <c r="V38" s="233">
        <f>ROUND(E38*U38,2)</f>
        <v>108.39</v>
      </c>
      <c r="W38" s="233"/>
      <c r="X38" s="233" t="s">
        <v>205</v>
      </c>
      <c r="Y38" s="233" t="s">
        <v>206</v>
      </c>
      <c r="Z38" s="212"/>
      <c r="AA38" s="212"/>
      <c r="AB38" s="212"/>
      <c r="AC38" s="212"/>
      <c r="AD38" s="212"/>
      <c r="AE38" s="212"/>
      <c r="AF38" s="212"/>
      <c r="AG38" s="212" t="s">
        <v>341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29"/>
      <c r="B39" s="230"/>
      <c r="C39" s="268" t="s">
        <v>379</v>
      </c>
      <c r="D39" s="238"/>
      <c r="E39" s="239">
        <v>112.32</v>
      </c>
      <c r="F39" s="233"/>
      <c r="G39" s="233"/>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212</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9">
        <v>12</v>
      </c>
      <c r="B40" s="250" t="s">
        <v>380</v>
      </c>
      <c r="C40" s="265" t="s">
        <v>381</v>
      </c>
      <c r="D40" s="251" t="s">
        <v>216</v>
      </c>
      <c r="E40" s="252">
        <v>5.85</v>
      </c>
      <c r="F40" s="253"/>
      <c r="G40" s="254">
        <f>ROUND(E40*F40,2)</f>
        <v>0</v>
      </c>
      <c r="H40" s="234"/>
      <c r="I40" s="233">
        <f>ROUND(E40*H40,2)</f>
        <v>0</v>
      </c>
      <c r="J40" s="234"/>
      <c r="K40" s="233">
        <f>ROUND(E40*J40,2)</f>
        <v>0</v>
      </c>
      <c r="L40" s="233">
        <v>21</v>
      </c>
      <c r="M40" s="233">
        <f>G40*(1+L40/100)</f>
        <v>0</v>
      </c>
      <c r="N40" s="232">
        <v>2.5249999999999999</v>
      </c>
      <c r="O40" s="232">
        <f>ROUND(E40*N40,2)</f>
        <v>14.77</v>
      </c>
      <c r="P40" s="232">
        <v>0</v>
      </c>
      <c r="Q40" s="232">
        <f>ROUND(E40*P40,2)</f>
        <v>0</v>
      </c>
      <c r="R40" s="233"/>
      <c r="S40" s="233" t="s">
        <v>340</v>
      </c>
      <c r="T40" s="233" t="s">
        <v>204</v>
      </c>
      <c r="U40" s="233">
        <v>0.48</v>
      </c>
      <c r="V40" s="233">
        <f>ROUND(E40*U40,2)</f>
        <v>2.81</v>
      </c>
      <c r="W40" s="233"/>
      <c r="X40" s="233" t="s">
        <v>205</v>
      </c>
      <c r="Y40" s="233" t="s">
        <v>206</v>
      </c>
      <c r="Z40" s="212"/>
      <c r="AA40" s="212"/>
      <c r="AB40" s="212"/>
      <c r="AC40" s="212"/>
      <c r="AD40" s="212"/>
      <c r="AE40" s="212"/>
      <c r="AF40" s="212"/>
      <c r="AG40" s="212" t="s">
        <v>341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29"/>
      <c r="B41" s="230"/>
      <c r="C41" s="268" t="s">
        <v>382</v>
      </c>
      <c r="D41" s="238"/>
      <c r="E41" s="239">
        <v>1.95</v>
      </c>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212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8" t="s">
        <v>383</v>
      </c>
      <c r="D42" s="238"/>
      <c r="E42" s="239">
        <v>3.9</v>
      </c>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212</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13</v>
      </c>
      <c r="B43" s="250" t="s">
        <v>384</v>
      </c>
      <c r="C43" s="265" t="s">
        <v>385</v>
      </c>
      <c r="D43" s="251" t="s">
        <v>202</v>
      </c>
      <c r="E43" s="252">
        <v>25.66</v>
      </c>
      <c r="F43" s="253"/>
      <c r="G43" s="254">
        <f>ROUND(E43*F43,2)</f>
        <v>0</v>
      </c>
      <c r="H43" s="234"/>
      <c r="I43" s="233">
        <f>ROUND(E43*H43,2)</f>
        <v>0</v>
      </c>
      <c r="J43" s="234"/>
      <c r="K43" s="233">
        <f>ROUND(E43*J43,2)</f>
        <v>0</v>
      </c>
      <c r="L43" s="233">
        <v>21</v>
      </c>
      <c r="M43" s="233">
        <f>G43*(1+L43/100)</f>
        <v>0</v>
      </c>
      <c r="N43" s="232">
        <v>3.9199999999999999E-2</v>
      </c>
      <c r="O43" s="232">
        <f>ROUND(E43*N43,2)</f>
        <v>1.01</v>
      </c>
      <c r="P43" s="232">
        <v>0</v>
      </c>
      <c r="Q43" s="232">
        <f>ROUND(E43*P43,2)</f>
        <v>0</v>
      </c>
      <c r="R43" s="233"/>
      <c r="S43" s="233" t="s">
        <v>340</v>
      </c>
      <c r="T43" s="233" t="s">
        <v>340</v>
      </c>
      <c r="U43" s="233">
        <v>1.6</v>
      </c>
      <c r="V43" s="233">
        <f>ROUND(E43*U43,2)</f>
        <v>41.06</v>
      </c>
      <c r="W43" s="233"/>
      <c r="X43" s="233" t="s">
        <v>205</v>
      </c>
      <c r="Y43" s="233" t="s">
        <v>206</v>
      </c>
      <c r="Z43" s="212"/>
      <c r="AA43" s="212"/>
      <c r="AB43" s="212"/>
      <c r="AC43" s="212"/>
      <c r="AD43" s="212"/>
      <c r="AE43" s="212"/>
      <c r="AF43" s="212"/>
      <c r="AG43" s="212" t="s">
        <v>341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29"/>
      <c r="B44" s="230"/>
      <c r="C44" s="268" t="s">
        <v>386</v>
      </c>
      <c r="D44" s="238"/>
      <c r="E44" s="239">
        <v>6.16</v>
      </c>
      <c r="F44" s="233"/>
      <c r="G44" s="233"/>
      <c r="H44" s="233"/>
      <c r="I44" s="233"/>
      <c r="J44" s="233"/>
      <c r="K44" s="233"/>
      <c r="L44" s="233"/>
      <c r="M44" s="233"/>
      <c r="N44" s="232"/>
      <c r="O44" s="232"/>
      <c r="P44" s="232"/>
      <c r="Q44" s="232"/>
      <c r="R44" s="233"/>
      <c r="S44" s="233"/>
      <c r="T44" s="233"/>
      <c r="U44" s="233"/>
      <c r="V44" s="233"/>
      <c r="W44" s="233"/>
      <c r="X44" s="233"/>
      <c r="Y44" s="233"/>
      <c r="Z44" s="212"/>
      <c r="AA44" s="212"/>
      <c r="AB44" s="212"/>
      <c r="AC44" s="212"/>
      <c r="AD44" s="212"/>
      <c r="AE44" s="212"/>
      <c r="AF44" s="212"/>
      <c r="AG44" s="212" t="s">
        <v>212</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29"/>
      <c r="B45" s="230"/>
      <c r="C45" s="268" t="s">
        <v>387</v>
      </c>
      <c r="D45" s="238"/>
      <c r="E45" s="239">
        <v>19.5</v>
      </c>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212</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14</v>
      </c>
      <c r="B46" s="250" t="s">
        <v>388</v>
      </c>
      <c r="C46" s="265" t="s">
        <v>389</v>
      </c>
      <c r="D46" s="251" t="s">
        <v>202</v>
      </c>
      <c r="E46" s="252">
        <v>25.66</v>
      </c>
      <c r="F46" s="253"/>
      <c r="G46" s="254">
        <f>ROUND(E46*F46,2)</f>
        <v>0</v>
      </c>
      <c r="H46" s="234"/>
      <c r="I46" s="233">
        <f>ROUND(E46*H46,2)</f>
        <v>0</v>
      </c>
      <c r="J46" s="234"/>
      <c r="K46" s="233">
        <f>ROUND(E46*J46,2)</f>
        <v>0</v>
      </c>
      <c r="L46" s="233">
        <v>21</v>
      </c>
      <c r="M46" s="233">
        <f>G46*(1+L46/100)</f>
        <v>0</v>
      </c>
      <c r="N46" s="232">
        <v>0</v>
      </c>
      <c r="O46" s="232">
        <f>ROUND(E46*N46,2)</f>
        <v>0</v>
      </c>
      <c r="P46" s="232">
        <v>0</v>
      </c>
      <c r="Q46" s="232">
        <f>ROUND(E46*P46,2)</f>
        <v>0</v>
      </c>
      <c r="R46" s="233"/>
      <c r="S46" s="233" t="s">
        <v>340</v>
      </c>
      <c r="T46" s="233" t="s">
        <v>340</v>
      </c>
      <c r="U46" s="233">
        <v>0.32</v>
      </c>
      <c r="V46" s="233">
        <f>ROUND(E46*U46,2)</f>
        <v>8.2100000000000009</v>
      </c>
      <c r="W46" s="233"/>
      <c r="X46" s="233" t="s">
        <v>205</v>
      </c>
      <c r="Y46" s="233" t="s">
        <v>206</v>
      </c>
      <c r="Z46" s="212"/>
      <c r="AA46" s="212"/>
      <c r="AB46" s="212"/>
      <c r="AC46" s="212"/>
      <c r="AD46" s="212"/>
      <c r="AE46" s="212"/>
      <c r="AF46" s="212"/>
      <c r="AG46" s="212" t="s">
        <v>341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29"/>
      <c r="B47" s="230"/>
      <c r="C47" s="266" t="s">
        <v>390</v>
      </c>
      <c r="D47" s="255"/>
      <c r="E47" s="255"/>
      <c r="F47" s="255"/>
      <c r="G47" s="255"/>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209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29"/>
      <c r="B48" s="230"/>
      <c r="C48" s="268" t="s">
        <v>391</v>
      </c>
      <c r="D48" s="238"/>
      <c r="E48" s="239">
        <v>25.66</v>
      </c>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212</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49">
        <v>15</v>
      </c>
      <c r="B49" s="250" t="s">
        <v>392</v>
      </c>
      <c r="C49" s="265" t="s">
        <v>393</v>
      </c>
      <c r="D49" s="251" t="s">
        <v>224</v>
      </c>
      <c r="E49" s="252">
        <v>0.22857</v>
      </c>
      <c r="F49" s="253"/>
      <c r="G49" s="254">
        <f>ROUND(E49*F49,2)</f>
        <v>0</v>
      </c>
      <c r="H49" s="234"/>
      <c r="I49" s="233">
        <f>ROUND(E49*H49,2)</f>
        <v>0</v>
      </c>
      <c r="J49" s="234"/>
      <c r="K49" s="233">
        <f>ROUND(E49*J49,2)</f>
        <v>0</v>
      </c>
      <c r="L49" s="233">
        <v>21</v>
      </c>
      <c r="M49" s="233">
        <f>G49*(1+L49/100)</f>
        <v>0</v>
      </c>
      <c r="N49" s="232">
        <v>1.0737399999999999</v>
      </c>
      <c r="O49" s="232">
        <f>ROUND(E49*N49,2)</f>
        <v>0.25</v>
      </c>
      <c r="P49" s="232">
        <v>0</v>
      </c>
      <c r="Q49" s="232">
        <f>ROUND(E49*P49,2)</f>
        <v>0</v>
      </c>
      <c r="R49" s="233"/>
      <c r="S49" s="233" t="s">
        <v>340</v>
      </c>
      <c r="T49" s="233" t="s">
        <v>340</v>
      </c>
      <c r="U49" s="233">
        <v>15.231</v>
      </c>
      <c r="V49" s="233">
        <f>ROUND(E49*U49,2)</f>
        <v>3.48</v>
      </c>
      <c r="W49" s="233"/>
      <c r="X49" s="233" t="s">
        <v>205</v>
      </c>
      <c r="Y49" s="233" t="s">
        <v>206</v>
      </c>
      <c r="Z49" s="212"/>
      <c r="AA49" s="212"/>
      <c r="AB49" s="212"/>
      <c r="AC49" s="212"/>
      <c r="AD49" s="212"/>
      <c r="AE49" s="212"/>
      <c r="AF49" s="212"/>
      <c r="AG49" s="212" t="s">
        <v>341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29"/>
      <c r="B50" s="230"/>
      <c r="C50" s="268" t="s">
        <v>394</v>
      </c>
      <c r="D50" s="238"/>
      <c r="E50" s="239">
        <v>0.22857</v>
      </c>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212</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16</v>
      </c>
      <c r="B51" s="250" t="s">
        <v>395</v>
      </c>
      <c r="C51" s="265" t="s">
        <v>396</v>
      </c>
      <c r="D51" s="251" t="s">
        <v>216</v>
      </c>
      <c r="E51" s="252">
        <v>72</v>
      </c>
      <c r="F51" s="253"/>
      <c r="G51" s="254">
        <f>ROUND(E51*F51,2)</f>
        <v>0</v>
      </c>
      <c r="H51" s="234"/>
      <c r="I51" s="233">
        <f>ROUND(E51*H51,2)</f>
        <v>0</v>
      </c>
      <c r="J51" s="234"/>
      <c r="K51" s="233">
        <f>ROUND(E51*J51,2)</f>
        <v>0</v>
      </c>
      <c r="L51" s="233">
        <v>21</v>
      </c>
      <c r="M51" s="233">
        <f>G51*(1+L51/100)</f>
        <v>0</v>
      </c>
      <c r="N51" s="232">
        <v>2.5249999999999999</v>
      </c>
      <c r="O51" s="232">
        <f>ROUND(E51*N51,2)</f>
        <v>181.8</v>
      </c>
      <c r="P51" s="232">
        <v>0</v>
      </c>
      <c r="Q51" s="232">
        <f>ROUND(E51*P51,2)</f>
        <v>0</v>
      </c>
      <c r="R51" s="233"/>
      <c r="S51" s="233" t="s">
        <v>340</v>
      </c>
      <c r="T51" s="233" t="s">
        <v>204</v>
      </c>
      <c r="U51" s="233">
        <v>0.48</v>
      </c>
      <c r="V51" s="233">
        <f>ROUND(E51*U51,2)</f>
        <v>34.56</v>
      </c>
      <c r="W51" s="233"/>
      <c r="X51" s="233" t="s">
        <v>205</v>
      </c>
      <c r="Y51" s="233" t="s">
        <v>206</v>
      </c>
      <c r="Z51" s="212"/>
      <c r="AA51" s="212"/>
      <c r="AB51" s="212"/>
      <c r="AC51" s="212"/>
      <c r="AD51" s="212"/>
      <c r="AE51" s="212"/>
      <c r="AF51" s="212"/>
      <c r="AG51" s="212" t="s">
        <v>341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29"/>
      <c r="B52" s="230"/>
      <c r="C52" s="268" t="s">
        <v>397</v>
      </c>
      <c r="D52" s="238"/>
      <c r="E52" s="239">
        <v>72</v>
      </c>
      <c r="F52" s="233"/>
      <c r="G52" s="233"/>
      <c r="H52" s="233"/>
      <c r="I52" s="233"/>
      <c r="J52" s="233"/>
      <c r="K52" s="233"/>
      <c r="L52" s="233"/>
      <c r="M52" s="233"/>
      <c r="N52" s="232"/>
      <c r="O52" s="232"/>
      <c r="P52" s="232"/>
      <c r="Q52" s="232"/>
      <c r="R52" s="233"/>
      <c r="S52" s="233"/>
      <c r="T52" s="233"/>
      <c r="U52" s="233"/>
      <c r="V52" s="233"/>
      <c r="W52" s="233"/>
      <c r="X52" s="233"/>
      <c r="Y52" s="233"/>
      <c r="Z52" s="212"/>
      <c r="AA52" s="212"/>
      <c r="AB52" s="212"/>
      <c r="AC52" s="212"/>
      <c r="AD52" s="212"/>
      <c r="AE52" s="212"/>
      <c r="AF52" s="212"/>
      <c r="AG52" s="212" t="s">
        <v>212</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9">
        <v>17</v>
      </c>
      <c r="B53" s="250" t="s">
        <v>398</v>
      </c>
      <c r="C53" s="265" t="s">
        <v>399</v>
      </c>
      <c r="D53" s="251" t="s">
        <v>202</v>
      </c>
      <c r="E53" s="252">
        <v>86.4</v>
      </c>
      <c r="F53" s="253"/>
      <c r="G53" s="254">
        <f>ROUND(E53*F53,2)</f>
        <v>0</v>
      </c>
      <c r="H53" s="234"/>
      <c r="I53" s="233">
        <f>ROUND(E53*H53,2)</f>
        <v>0</v>
      </c>
      <c r="J53" s="234"/>
      <c r="K53" s="233">
        <f>ROUND(E53*J53,2)</f>
        <v>0</v>
      </c>
      <c r="L53" s="233">
        <v>21</v>
      </c>
      <c r="M53" s="233">
        <f>G53*(1+L53/100)</f>
        <v>0</v>
      </c>
      <c r="N53" s="232">
        <v>3.916E-2</v>
      </c>
      <c r="O53" s="232">
        <f>ROUND(E53*N53,2)</f>
        <v>3.38</v>
      </c>
      <c r="P53" s="232">
        <v>0</v>
      </c>
      <c r="Q53" s="232">
        <f>ROUND(E53*P53,2)</f>
        <v>0</v>
      </c>
      <c r="R53" s="233"/>
      <c r="S53" s="233" t="s">
        <v>340</v>
      </c>
      <c r="T53" s="233" t="s">
        <v>340</v>
      </c>
      <c r="U53" s="233">
        <v>1.05</v>
      </c>
      <c r="V53" s="233">
        <f>ROUND(E53*U53,2)</f>
        <v>90.72</v>
      </c>
      <c r="W53" s="233"/>
      <c r="X53" s="233" t="s">
        <v>205</v>
      </c>
      <c r="Y53" s="233" t="s">
        <v>206</v>
      </c>
      <c r="Z53" s="212"/>
      <c r="AA53" s="212"/>
      <c r="AB53" s="212"/>
      <c r="AC53" s="212"/>
      <c r="AD53" s="212"/>
      <c r="AE53" s="212"/>
      <c r="AF53" s="212"/>
      <c r="AG53" s="212" t="s">
        <v>341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29"/>
      <c r="B54" s="230"/>
      <c r="C54" s="268" t="s">
        <v>400</v>
      </c>
      <c r="D54" s="238"/>
      <c r="E54" s="239">
        <v>48</v>
      </c>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212</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29"/>
      <c r="B55" s="230"/>
      <c r="C55" s="268" t="s">
        <v>401</v>
      </c>
      <c r="D55" s="238"/>
      <c r="E55" s="239">
        <v>38.4</v>
      </c>
      <c r="F55" s="233"/>
      <c r="G55" s="233"/>
      <c r="H55" s="233"/>
      <c r="I55" s="233"/>
      <c r="J55" s="233"/>
      <c r="K55" s="233"/>
      <c r="L55" s="233"/>
      <c r="M55" s="233"/>
      <c r="N55" s="232"/>
      <c r="O55" s="232"/>
      <c r="P55" s="232"/>
      <c r="Q55" s="232"/>
      <c r="R55" s="233"/>
      <c r="S55" s="233"/>
      <c r="T55" s="233"/>
      <c r="U55" s="233"/>
      <c r="V55" s="233"/>
      <c r="W55" s="233"/>
      <c r="X55" s="233"/>
      <c r="Y55" s="233"/>
      <c r="Z55" s="212"/>
      <c r="AA55" s="212"/>
      <c r="AB55" s="212"/>
      <c r="AC55" s="212"/>
      <c r="AD55" s="212"/>
      <c r="AE55" s="212"/>
      <c r="AF55" s="212"/>
      <c r="AG55" s="212" t="s">
        <v>212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9">
        <v>18</v>
      </c>
      <c r="B56" s="250" t="s">
        <v>402</v>
      </c>
      <c r="C56" s="265" t="s">
        <v>403</v>
      </c>
      <c r="D56" s="251" t="s">
        <v>202</v>
      </c>
      <c r="E56" s="252">
        <v>86.4</v>
      </c>
      <c r="F56" s="253"/>
      <c r="G56" s="254">
        <f>ROUND(E56*F56,2)</f>
        <v>0</v>
      </c>
      <c r="H56" s="234"/>
      <c r="I56" s="233">
        <f>ROUND(E56*H56,2)</f>
        <v>0</v>
      </c>
      <c r="J56" s="234"/>
      <c r="K56" s="233">
        <f>ROUND(E56*J56,2)</f>
        <v>0</v>
      </c>
      <c r="L56" s="233">
        <v>21</v>
      </c>
      <c r="M56" s="233">
        <f>G56*(1+L56/100)</f>
        <v>0</v>
      </c>
      <c r="N56" s="232">
        <v>0</v>
      </c>
      <c r="O56" s="232">
        <f>ROUND(E56*N56,2)</f>
        <v>0</v>
      </c>
      <c r="P56" s="232">
        <v>0</v>
      </c>
      <c r="Q56" s="232">
        <f>ROUND(E56*P56,2)</f>
        <v>0</v>
      </c>
      <c r="R56" s="233"/>
      <c r="S56" s="233" t="s">
        <v>340</v>
      </c>
      <c r="T56" s="233" t="s">
        <v>340</v>
      </c>
      <c r="U56" s="233">
        <v>0.32</v>
      </c>
      <c r="V56" s="233">
        <f>ROUND(E56*U56,2)</f>
        <v>27.65</v>
      </c>
      <c r="W56" s="233"/>
      <c r="X56" s="233" t="s">
        <v>205</v>
      </c>
      <c r="Y56" s="233" t="s">
        <v>206</v>
      </c>
      <c r="Z56" s="212"/>
      <c r="AA56" s="212"/>
      <c r="AB56" s="212"/>
      <c r="AC56" s="212"/>
      <c r="AD56" s="212"/>
      <c r="AE56" s="212"/>
      <c r="AF56" s="212"/>
      <c r="AG56" s="212" t="s">
        <v>341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29"/>
      <c r="B57" s="230"/>
      <c r="C57" s="268" t="s">
        <v>404</v>
      </c>
      <c r="D57" s="238"/>
      <c r="E57" s="239">
        <v>86.4</v>
      </c>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212</v>
      </c>
      <c r="AH57" s="212">
        <v>5</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49">
        <v>19</v>
      </c>
      <c r="B58" s="250" t="s">
        <v>405</v>
      </c>
      <c r="C58" s="265" t="s">
        <v>406</v>
      </c>
      <c r="D58" s="251" t="s">
        <v>224</v>
      </c>
      <c r="E58" s="252">
        <v>1.64229</v>
      </c>
      <c r="F58" s="253"/>
      <c r="G58" s="254">
        <f>ROUND(E58*F58,2)</f>
        <v>0</v>
      </c>
      <c r="H58" s="234"/>
      <c r="I58" s="233">
        <f>ROUND(E58*H58,2)</f>
        <v>0</v>
      </c>
      <c r="J58" s="234"/>
      <c r="K58" s="233">
        <f>ROUND(E58*J58,2)</f>
        <v>0</v>
      </c>
      <c r="L58" s="233">
        <v>21</v>
      </c>
      <c r="M58" s="233">
        <f>G58*(1+L58/100)</f>
        <v>0</v>
      </c>
      <c r="N58" s="232">
        <v>1.0737000000000001</v>
      </c>
      <c r="O58" s="232">
        <f>ROUND(E58*N58,2)</f>
        <v>1.76</v>
      </c>
      <c r="P58" s="232">
        <v>0</v>
      </c>
      <c r="Q58" s="232">
        <f>ROUND(E58*P58,2)</f>
        <v>0</v>
      </c>
      <c r="R58" s="233"/>
      <c r="S58" s="233" t="s">
        <v>340</v>
      </c>
      <c r="T58" s="233" t="s">
        <v>340</v>
      </c>
      <c r="U58" s="233">
        <v>15.23</v>
      </c>
      <c r="V58" s="233">
        <f>ROUND(E58*U58,2)</f>
        <v>25.01</v>
      </c>
      <c r="W58" s="233"/>
      <c r="X58" s="233" t="s">
        <v>205</v>
      </c>
      <c r="Y58" s="233" t="s">
        <v>206</v>
      </c>
      <c r="Z58" s="212"/>
      <c r="AA58" s="212"/>
      <c r="AB58" s="212"/>
      <c r="AC58" s="212"/>
      <c r="AD58" s="212"/>
      <c r="AE58" s="212"/>
      <c r="AF58" s="212"/>
      <c r="AG58" s="212" t="s">
        <v>341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2" x14ac:dyDescent="0.2">
      <c r="A59" s="229"/>
      <c r="B59" s="230"/>
      <c r="C59" s="268" t="s">
        <v>407</v>
      </c>
      <c r="D59" s="238"/>
      <c r="E59" s="239">
        <v>0.45334000000000002</v>
      </c>
      <c r="F59" s="233"/>
      <c r="G59" s="233"/>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212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29"/>
      <c r="B60" s="230"/>
      <c r="C60" s="268" t="s">
        <v>408</v>
      </c>
      <c r="D60" s="238"/>
      <c r="E60" s="239">
        <v>0.93233999999999995</v>
      </c>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212</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29"/>
      <c r="B61" s="230"/>
      <c r="C61" s="268" t="s">
        <v>409</v>
      </c>
      <c r="D61" s="238"/>
      <c r="E61" s="239">
        <v>9.0529999999999999E-2</v>
      </c>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212</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410</v>
      </c>
      <c r="D62" s="238"/>
      <c r="E62" s="239">
        <v>3.7780000000000001E-2</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212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29"/>
      <c r="B63" s="230"/>
      <c r="C63" s="268" t="s">
        <v>411</v>
      </c>
      <c r="D63" s="238"/>
      <c r="E63" s="239">
        <v>7.7700000000000005E-2</v>
      </c>
      <c r="F63" s="233"/>
      <c r="G63" s="233"/>
      <c r="H63" s="233"/>
      <c r="I63" s="233"/>
      <c r="J63" s="233"/>
      <c r="K63" s="233"/>
      <c r="L63" s="233"/>
      <c r="M63" s="233"/>
      <c r="N63" s="232"/>
      <c r="O63" s="232"/>
      <c r="P63" s="232"/>
      <c r="Q63" s="232"/>
      <c r="R63" s="233"/>
      <c r="S63" s="233"/>
      <c r="T63" s="233"/>
      <c r="U63" s="233"/>
      <c r="V63" s="233"/>
      <c r="W63" s="233"/>
      <c r="X63" s="233"/>
      <c r="Y63" s="233"/>
      <c r="Z63" s="212"/>
      <c r="AA63" s="212"/>
      <c r="AB63" s="212"/>
      <c r="AC63" s="212"/>
      <c r="AD63" s="212"/>
      <c r="AE63" s="212"/>
      <c r="AF63" s="212"/>
      <c r="AG63" s="212" t="s">
        <v>212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29"/>
      <c r="B64" s="230"/>
      <c r="C64" s="268" t="s">
        <v>412</v>
      </c>
      <c r="D64" s="238"/>
      <c r="E64" s="239">
        <v>5.0610000000000002E-2</v>
      </c>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212</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9">
        <v>20</v>
      </c>
      <c r="B65" s="250" t="s">
        <v>413</v>
      </c>
      <c r="C65" s="265" t="s">
        <v>414</v>
      </c>
      <c r="D65" s="251" t="s">
        <v>202</v>
      </c>
      <c r="E65" s="252">
        <v>224.64</v>
      </c>
      <c r="F65" s="253"/>
      <c r="G65" s="254">
        <f>ROUND(E65*F65,2)</f>
        <v>0</v>
      </c>
      <c r="H65" s="234"/>
      <c r="I65" s="233">
        <f>ROUND(E65*H65,2)</f>
        <v>0</v>
      </c>
      <c r="J65" s="234"/>
      <c r="K65" s="233">
        <f>ROUND(E65*J65,2)</f>
        <v>0</v>
      </c>
      <c r="L65" s="233">
        <v>21</v>
      </c>
      <c r="M65" s="233">
        <f>G65*(1+L65/100)</f>
        <v>0</v>
      </c>
      <c r="N65" s="232">
        <v>5.0000000000000001E-4</v>
      </c>
      <c r="O65" s="232">
        <f>ROUND(E65*N65,2)</f>
        <v>0.11</v>
      </c>
      <c r="P65" s="232">
        <v>0</v>
      </c>
      <c r="Q65" s="232">
        <f>ROUND(E65*P65,2)</f>
        <v>0</v>
      </c>
      <c r="R65" s="233"/>
      <c r="S65" s="233" t="s">
        <v>340</v>
      </c>
      <c r="T65" s="233" t="s">
        <v>340</v>
      </c>
      <c r="U65" s="233">
        <v>9.4E-2</v>
      </c>
      <c r="V65" s="233">
        <f>ROUND(E65*U65,2)</f>
        <v>21.12</v>
      </c>
      <c r="W65" s="233"/>
      <c r="X65" s="233" t="s">
        <v>205</v>
      </c>
      <c r="Y65" s="233" t="s">
        <v>206</v>
      </c>
      <c r="Z65" s="212"/>
      <c r="AA65" s="212"/>
      <c r="AB65" s="212"/>
      <c r="AC65" s="212"/>
      <c r="AD65" s="212"/>
      <c r="AE65" s="212"/>
      <c r="AF65" s="212"/>
      <c r="AG65" s="212" t="s">
        <v>341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29"/>
      <c r="B66" s="230"/>
      <c r="C66" s="268" t="s">
        <v>415</v>
      </c>
      <c r="D66" s="238"/>
      <c r="E66" s="239">
        <v>224.64</v>
      </c>
      <c r="F66" s="233"/>
      <c r="G66" s="233"/>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212</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49">
        <v>21</v>
      </c>
      <c r="B67" s="250" t="s">
        <v>416</v>
      </c>
      <c r="C67" s="265" t="s">
        <v>417</v>
      </c>
      <c r="D67" s="251" t="s">
        <v>202</v>
      </c>
      <c r="E67" s="252">
        <v>224.64</v>
      </c>
      <c r="F67" s="253"/>
      <c r="G67" s="254">
        <f>ROUND(E67*F67,2)</f>
        <v>0</v>
      </c>
      <c r="H67" s="234"/>
      <c r="I67" s="233">
        <f>ROUND(E67*H67,2)</f>
        <v>0</v>
      </c>
      <c r="J67" s="234"/>
      <c r="K67" s="233">
        <f>ROUND(E67*J67,2)</f>
        <v>0</v>
      </c>
      <c r="L67" s="233">
        <v>21</v>
      </c>
      <c r="M67" s="233">
        <f>G67*(1+L67/100)</f>
        <v>0</v>
      </c>
      <c r="N67" s="232">
        <v>2.1</v>
      </c>
      <c r="O67" s="232">
        <f>ROUND(E67*N67,2)</f>
        <v>471.74</v>
      </c>
      <c r="P67" s="232">
        <v>0</v>
      </c>
      <c r="Q67" s="232">
        <f>ROUND(E67*P67,2)</f>
        <v>0</v>
      </c>
      <c r="R67" s="233"/>
      <c r="S67" s="233" t="s">
        <v>203</v>
      </c>
      <c r="T67" s="233" t="s">
        <v>204</v>
      </c>
      <c r="U67" s="233">
        <v>0.96499999999999997</v>
      </c>
      <c r="V67" s="233">
        <f>ROUND(E67*U67,2)</f>
        <v>216.78</v>
      </c>
      <c r="W67" s="233"/>
      <c r="X67" s="233" t="s">
        <v>205</v>
      </c>
      <c r="Y67" s="233" t="s">
        <v>206</v>
      </c>
      <c r="Z67" s="212"/>
      <c r="AA67" s="212"/>
      <c r="AB67" s="212"/>
      <c r="AC67" s="212"/>
      <c r="AD67" s="212"/>
      <c r="AE67" s="212"/>
      <c r="AF67" s="212"/>
      <c r="AG67" s="212" t="s">
        <v>341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29"/>
      <c r="B68" s="230"/>
      <c r="C68" s="268" t="s">
        <v>415</v>
      </c>
      <c r="D68" s="238"/>
      <c r="E68" s="239">
        <v>224.64</v>
      </c>
      <c r="F68" s="233"/>
      <c r="G68" s="233"/>
      <c r="H68" s="233"/>
      <c r="I68" s="233"/>
      <c r="J68" s="233"/>
      <c r="K68" s="233"/>
      <c r="L68" s="233"/>
      <c r="M68" s="233"/>
      <c r="N68" s="232"/>
      <c r="O68" s="232"/>
      <c r="P68" s="232"/>
      <c r="Q68" s="232"/>
      <c r="R68" s="233"/>
      <c r="S68" s="233"/>
      <c r="T68" s="233"/>
      <c r="U68" s="233"/>
      <c r="V68" s="233"/>
      <c r="W68" s="233"/>
      <c r="X68" s="233"/>
      <c r="Y68" s="233"/>
      <c r="Z68" s="212"/>
      <c r="AA68" s="212"/>
      <c r="AB68" s="212"/>
      <c r="AC68" s="212"/>
      <c r="AD68" s="212"/>
      <c r="AE68" s="212"/>
      <c r="AF68" s="212"/>
      <c r="AG68" s="212" t="s">
        <v>212</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9">
        <v>22</v>
      </c>
      <c r="B69" s="250" t="s">
        <v>418</v>
      </c>
      <c r="C69" s="265" t="s">
        <v>419</v>
      </c>
      <c r="D69" s="251" t="s">
        <v>202</v>
      </c>
      <c r="E69" s="252">
        <v>15.6</v>
      </c>
      <c r="F69" s="253"/>
      <c r="G69" s="254">
        <f>ROUND(E69*F69,2)</f>
        <v>0</v>
      </c>
      <c r="H69" s="234"/>
      <c r="I69" s="233">
        <f>ROUND(E69*H69,2)</f>
        <v>0</v>
      </c>
      <c r="J69" s="234"/>
      <c r="K69" s="233">
        <f>ROUND(E69*J69,2)</f>
        <v>0</v>
      </c>
      <c r="L69" s="233">
        <v>21</v>
      </c>
      <c r="M69" s="233">
        <f>G69*(1+L69/100)</f>
        <v>0</v>
      </c>
      <c r="N69" s="232">
        <v>2.1</v>
      </c>
      <c r="O69" s="232">
        <f>ROUND(E69*N69,2)</f>
        <v>32.76</v>
      </c>
      <c r="P69" s="232">
        <v>0</v>
      </c>
      <c r="Q69" s="232">
        <f>ROUND(E69*P69,2)</f>
        <v>0</v>
      </c>
      <c r="R69" s="233"/>
      <c r="S69" s="233" t="s">
        <v>203</v>
      </c>
      <c r="T69" s="233" t="s">
        <v>204</v>
      </c>
      <c r="U69" s="233">
        <v>0.97</v>
      </c>
      <c r="V69" s="233">
        <f>ROUND(E69*U69,2)</f>
        <v>15.13</v>
      </c>
      <c r="W69" s="233"/>
      <c r="X69" s="233" t="s">
        <v>205</v>
      </c>
      <c r="Y69" s="233" t="s">
        <v>206</v>
      </c>
      <c r="Z69" s="212"/>
      <c r="AA69" s="212"/>
      <c r="AB69" s="212"/>
      <c r="AC69" s="212"/>
      <c r="AD69" s="212"/>
      <c r="AE69" s="212"/>
      <c r="AF69" s="212"/>
      <c r="AG69" s="212" t="s">
        <v>341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29"/>
      <c r="B70" s="230"/>
      <c r="C70" s="268" t="s">
        <v>420</v>
      </c>
      <c r="D70" s="238"/>
      <c r="E70" s="239">
        <v>15.6</v>
      </c>
      <c r="F70" s="233"/>
      <c r="G70" s="233"/>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212</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242" t="s">
        <v>198</v>
      </c>
      <c r="B71" s="243" t="s">
        <v>135</v>
      </c>
      <c r="C71" s="264" t="s">
        <v>136</v>
      </c>
      <c r="D71" s="244"/>
      <c r="E71" s="245"/>
      <c r="F71" s="246"/>
      <c r="G71" s="247">
        <f>SUMIF(AG72:AG86,"&lt;&gt;NOR",G72:G86)</f>
        <v>0</v>
      </c>
      <c r="H71" s="241"/>
      <c r="I71" s="241">
        <f>SUM(I72:I86)</f>
        <v>0</v>
      </c>
      <c r="J71" s="241"/>
      <c r="K71" s="241">
        <f>SUM(K72:K86)</f>
        <v>0</v>
      </c>
      <c r="L71" s="241"/>
      <c r="M71" s="241">
        <f>SUM(M72:M86)</f>
        <v>0</v>
      </c>
      <c r="N71" s="240"/>
      <c r="O71" s="240">
        <f>SUM(O72:O86)</f>
        <v>424.57000000000005</v>
      </c>
      <c r="P71" s="240"/>
      <c r="Q71" s="240">
        <f>SUM(Q72:Q86)</f>
        <v>0</v>
      </c>
      <c r="R71" s="241"/>
      <c r="S71" s="241"/>
      <c r="T71" s="241"/>
      <c r="U71" s="241"/>
      <c r="V71" s="241">
        <f>SUM(V72:V86)</f>
        <v>396.07</v>
      </c>
      <c r="W71" s="241"/>
      <c r="X71" s="241"/>
      <c r="Y71" s="241"/>
      <c r="AG71" t="s">
        <v>199</v>
      </c>
    </row>
    <row r="72" spans="1:60" ht="22.5" outlineLevel="1" x14ac:dyDescent="0.2">
      <c r="A72" s="249">
        <v>23</v>
      </c>
      <c r="B72" s="250" t="s">
        <v>421</v>
      </c>
      <c r="C72" s="265" t="s">
        <v>422</v>
      </c>
      <c r="D72" s="251" t="s">
        <v>315</v>
      </c>
      <c r="E72" s="252">
        <v>40</v>
      </c>
      <c r="F72" s="253"/>
      <c r="G72" s="254">
        <f>ROUND(E72*F72,2)</f>
        <v>0</v>
      </c>
      <c r="H72" s="234"/>
      <c r="I72" s="233">
        <f>ROUND(E72*H72,2)</f>
        <v>0</v>
      </c>
      <c r="J72" s="234"/>
      <c r="K72" s="233">
        <f>ROUND(E72*J72,2)</f>
        <v>0</v>
      </c>
      <c r="L72" s="233">
        <v>21</v>
      </c>
      <c r="M72" s="233">
        <f>G72*(1+L72/100)</f>
        <v>0</v>
      </c>
      <c r="N72" s="232">
        <v>0.6</v>
      </c>
      <c r="O72" s="232">
        <f>ROUND(E72*N72,2)</f>
        <v>24</v>
      </c>
      <c r="P72" s="232">
        <v>0</v>
      </c>
      <c r="Q72" s="232">
        <f>ROUND(E72*P72,2)</f>
        <v>0</v>
      </c>
      <c r="R72" s="233"/>
      <c r="S72" s="233" t="s">
        <v>203</v>
      </c>
      <c r="T72" s="233" t="s">
        <v>204</v>
      </c>
      <c r="U72" s="233">
        <v>0.69</v>
      </c>
      <c r="V72" s="233">
        <f>ROUND(E72*U72,2)</f>
        <v>27.6</v>
      </c>
      <c r="W72" s="233"/>
      <c r="X72" s="233" t="s">
        <v>205</v>
      </c>
      <c r="Y72" s="233" t="s">
        <v>206</v>
      </c>
      <c r="Z72" s="212"/>
      <c r="AA72" s="212"/>
      <c r="AB72" s="212"/>
      <c r="AC72" s="212"/>
      <c r="AD72" s="212"/>
      <c r="AE72" s="212"/>
      <c r="AF72" s="212"/>
      <c r="AG72" s="212" t="s">
        <v>341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29"/>
      <c r="B73" s="230"/>
      <c r="C73" s="266" t="s">
        <v>423</v>
      </c>
      <c r="D73" s="255"/>
      <c r="E73" s="255"/>
      <c r="F73" s="255"/>
      <c r="G73" s="255"/>
      <c r="H73" s="233"/>
      <c r="I73" s="233"/>
      <c r="J73" s="233"/>
      <c r="K73" s="233"/>
      <c r="L73" s="233"/>
      <c r="M73" s="233"/>
      <c r="N73" s="232"/>
      <c r="O73" s="232"/>
      <c r="P73" s="232"/>
      <c r="Q73" s="232"/>
      <c r="R73" s="233"/>
      <c r="S73" s="233"/>
      <c r="T73" s="233"/>
      <c r="U73" s="233"/>
      <c r="V73" s="233"/>
      <c r="W73" s="233"/>
      <c r="X73" s="233"/>
      <c r="Y73" s="233"/>
      <c r="Z73" s="212"/>
      <c r="AA73" s="212"/>
      <c r="AB73" s="212"/>
      <c r="AC73" s="212"/>
      <c r="AD73" s="212"/>
      <c r="AE73" s="212"/>
      <c r="AF73" s="212"/>
      <c r="AG73" s="212" t="s">
        <v>209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49">
        <v>24</v>
      </c>
      <c r="B74" s="250" t="s">
        <v>424</v>
      </c>
      <c r="C74" s="265" t="s">
        <v>425</v>
      </c>
      <c r="D74" s="251" t="s">
        <v>315</v>
      </c>
      <c r="E74" s="252">
        <v>37</v>
      </c>
      <c r="F74" s="253"/>
      <c r="G74" s="254">
        <f>ROUND(E74*F74,2)</f>
        <v>0</v>
      </c>
      <c r="H74" s="234"/>
      <c r="I74" s="233">
        <f>ROUND(E74*H74,2)</f>
        <v>0</v>
      </c>
      <c r="J74" s="234"/>
      <c r="K74" s="233">
        <f>ROUND(E74*J74,2)</f>
        <v>0</v>
      </c>
      <c r="L74" s="233">
        <v>21</v>
      </c>
      <c r="M74" s="233">
        <f>G74*(1+L74/100)</f>
        <v>0</v>
      </c>
      <c r="N74" s="232">
        <v>1.2</v>
      </c>
      <c r="O74" s="232">
        <f>ROUND(E74*N74,2)</f>
        <v>44.4</v>
      </c>
      <c r="P74" s="232">
        <v>0</v>
      </c>
      <c r="Q74" s="232">
        <f>ROUND(E74*P74,2)</f>
        <v>0</v>
      </c>
      <c r="R74" s="233"/>
      <c r="S74" s="233" t="s">
        <v>203</v>
      </c>
      <c r="T74" s="233" t="s">
        <v>204</v>
      </c>
      <c r="U74" s="233">
        <v>1.01</v>
      </c>
      <c r="V74" s="233">
        <f>ROUND(E74*U74,2)</f>
        <v>37.369999999999997</v>
      </c>
      <c r="W74" s="233"/>
      <c r="X74" s="233" t="s">
        <v>205</v>
      </c>
      <c r="Y74" s="233" t="s">
        <v>206</v>
      </c>
      <c r="Z74" s="212"/>
      <c r="AA74" s="212"/>
      <c r="AB74" s="212"/>
      <c r="AC74" s="212"/>
      <c r="AD74" s="212"/>
      <c r="AE74" s="212"/>
      <c r="AF74" s="212"/>
      <c r="AG74" s="212" t="s">
        <v>341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29"/>
      <c r="B75" s="230"/>
      <c r="C75" s="266" t="s">
        <v>423</v>
      </c>
      <c r="D75" s="255"/>
      <c r="E75" s="255"/>
      <c r="F75" s="255"/>
      <c r="G75" s="255"/>
      <c r="H75" s="233"/>
      <c r="I75" s="233"/>
      <c r="J75" s="233"/>
      <c r="K75" s="233"/>
      <c r="L75" s="233"/>
      <c r="M75" s="233"/>
      <c r="N75" s="232"/>
      <c r="O75" s="232"/>
      <c r="P75" s="232"/>
      <c r="Q75" s="232"/>
      <c r="R75" s="233"/>
      <c r="S75" s="233"/>
      <c r="T75" s="233"/>
      <c r="U75" s="233"/>
      <c r="V75" s="233"/>
      <c r="W75" s="233"/>
      <c r="X75" s="233"/>
      <c r="Y75" s="233"/>
      <c r="Z75" s="212"/>
      <c r="AA75" s="212"/>
      <c r="AB75" s="212"/>
      <c r="AC75" s="212"/>
      <c r="AD75" s="212"/>
      <c r="AE75" s="212"/>
      <c r="AF75" s="212"/>
      <c r="AG75" s="212" t="s">
        <v>209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49">
        <v>25</v>
      </c>
      <c r="B76" s="250" t="s">
        <v>426</v>
      </c>
      <c r="C76" s="265" t="s">
        <v>427</v>
      </c>
      <c r="D76" s="251" t="s">
        <v>315</v>
      </c>
      <c r="E76" s="252">
        <v>179</v>
      </c>
      <c r="F76" s="253"/>
      <c r="G76" s="254">
        <f>ROUND(E76*F76,2)</f>
        <v>0</v>
      </c>
      <c r="H76" s="234"/>
      <c r="I76" s="233">
        <f>ROUND(E76*H76,2)</f>
        <v>0</v>
      </c>
      <c r="J76" s="234"/>
      <c r="K76" s="233">
        <f>ROUND(E76*J76,2)</f>
        <v>0</v>
      </c>
      <c r="L76" s="233">
        <v>21</v>
      </c>
      <c r="M76" s="233">
        <f>G76*(1+L76/100)</f>
        <v>0</v>
      </c>
      <c r="N76" s="232">
        <v>1.8</v>
      </c>
      <c r="O76" s="232">
        <f>ROUND(E76*N76,2)</f>
        <v>322.2</v>
      </c>
      <c r="P76" s="232">
        <v>0</v>
      </c>
      <c r="Q76" s="232">
        <f>ROUND(E76*P76,2)</f>
        <v>0</v>
      </c>
      <c r="R76" s="233"/>
      <c r="S76" s="233" t="s">
        <v>203</v>
      </c>
      <c r="T76" s="233" t="s">
        <v>204</v>
      </c>
      <c r="U76" s="233">
        <v>1.54</v>
      </c>
      <c r="V76" s="233">
        <f>ROUND(E76*U76,2)</f>
        <v>275.66000000000003</v>
      </c>
      <c r="W76" s="233"/>
      <c r="X76" s="233" t="s">
        <v>205</v>
      </c>
      <c r="Y76" s="233" t="s">
        <v>206</v>
      </c>
      <c r="Z76" s="212"/>
      <c r="AA76" s="212"/>
      <c r="AB76" s="212"/>
      <c r="AC76" s="212"/>
      <c r="AD76" s="212"/>
      <c r="AE76" s="212"/>
      <c r="AF76" s="212"/>
      <c r="AG76" s="212" t="s">
        <v>341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29"/>
      <c r="B77" s="230"/>
      <c r="C77" s="266" t="s">
        <v>423</v>
      </c>
      <c r="D77" s="255"/>
      <c r="E77" s="255"/>
      <c r="F77" s="255"/>
      <c r="G77" s="255"/>
      <c r="H77" s="233"/>
      <c r="I77" s="233"/>
      <c r="J77" s="233"/>
      <c r="K77" s="233"/>
      <c r="L77" s="233"/>
      <c r="M77" s="233"/>
      <c r="N77" s="232"/>
      <c r="O77" s="232"/>
      <c r="P77" s="232"/>
      <c r="Q77" s="232"/>
      <c r="R77" s="233"/>
      <c r="S77" s="233"/>
      <c r="T77" s="233"/>
      <c r="U77" s="233"/>
      <c r="V77" s="233"/>
      <c r="W77" s="233"/>
      <c r="X77" s="233"/>
      <c r="Y77" s="233"/>
      <c r="Z77" s="212"/>
      <c r="AA77" s="212"/>
      <c r="AB77" s="212"/>
      <c r="AC77" s="212"/>
      <c r="AD77" s="212"/>
      <c r="AE77" s="212"/>
      <c r="AF77" s="212"/>
      <c r="AG77" s="212" t="s">
        <v>209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49">
        <v>26</v>
      </c>
      <c r="B78" s="250" t="s">
        <v>428</v>
      </c>
      <c r="C78" s="265" t="s">
        <v>429</v>
      </c>
      <c r="D78" s="251" t="s">
        <v>315</v>
      </c>
      <c r="E78" s="252">
        <v>35</v>
      </c>
      <c r="F78" s="253"/>
      <c r="G78" s="254">
        <f>ROUND(E78*F78,2)</f>
        <v>0</v>
      </c>
      <c r="H78" s="234"/>
      <c r="I78" s="233">
        <f>ROUND(E78*H78,2)</f>
        <v>0</v>
      </c>
      <c r="J78" s="234"/>
      <c r="K78" s="233">
        <f>ROUND(E78*J78,2)</f>
        <v>0</v>
      </c>
      <c r="L78" s="233">
        <v>21</v>
      </c>
      <c r="M78" s="233">
        <f>G78*(1+L78/100)</f>
        <v>0</v>
      </c>
      <c r="N78" s="232">
        <v>0.9</v>
      </c>
      <c r="O78" s="232">
        <f>ROUND(E78*N78,2)</f>
        <v>31.5</v>
      </c>
      <c r="P78" s="232">
        <v>0</v>
      </c>
      <c r="Q78" s="232">
        <f>ROUND(E78*P78,2)</f>
        <v>0</v>
      </c>
      <c r="R78" s="233"/>
      <c r="S78" s="233" t="s">
        <v>203</v>
      </c>
      <c r="T78" s="233" t="s">
        <v>204</v>
      </c>
      <c r="U78" s="233">
        <v>1.54</v>
      </c>
      <c r="V78" s="233">
        <f>ROUND(E78*U78,2)</f>
        <v>53.9</v>
      </c>
      <c r="W78" s="233"/>
      <c r="X78" s="233" t="s">
        <v>205</v>
      </c>
      <c r="Y78" s="233" t="s">
        <v>206</v>
      </c>
      <c r="Z78" s="212"/>
      <c r="AA78" s="212"/>
      <c r="AB78" s="212"/>
      <c r="AC78" s="212"/>
      <c r="AD78" s="212"/>
      <c r="AE78" s="212"/>
      <c r="AF78" s="212"/>
      <c r="AG78" s="212" t="s">
        <v>341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29"/>
      <c r="B79" s="230"/>
      <c r="C79" s="266" t="s">
        <v>423</v>
      </c>
      <c r="D79" s="255"/>
      <c r="E79" s="255"/>
      <c r="F79" s="255"/>
      <c r="G79" s="255"/>
      <c r="H79" s="233"/>
      <c r="I79" s="233"/>
      <c r="J79" s="233"/>
      <c r="K79" s="233"/>
      <c r="L79" s="233"/>
      <c r="M79" s="233"/>
      <c r="N79" s="232"/>
      <c r="O79" s="232"/>
      <c r="P79" s="232"/>
      <c r="Q79" s="232"/>
      <c r="R79" s="233"/>
      <c r="S79" s="233"/>
      <c r="T79" s="233"/>
      <c r="U79" s="233"/>
      <c r="V79" s="233"/>
      <c r="W79" s="233"/>
      <c r="X79" s="233"/>
      <c r="Y79" s="233"/>
      <c r="Z79" s="212"/>
      <c r="AA79" s="212"/>
      <c r="AB79" s="212"/>
      <c r="AC79" s="212"/>
      <c r="AD79" s="212"/>
      <c r="AE79" s="212"/>
      <c r="AF79" s="212"/>
      <c r="AG79" s="212" t="s">
        <v>209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9">
        <v>27</v>
      </c>
      <c r="B80" s="250" t="s">
        <v>430</v>
      </c>
      <c r="C80" s="265" t="s">
        <v>431</v>
      </c>
      <c r="D80" s="251" t="s">
        <v>432</v>
      </c>
      <c r="E80" s="252">
        <v>1</v>
      </c>
      <c r="F80" s="253"/>
      <c r="G80" s="254">
        <f>ROUND(E80*F80,2)</f>
        <v>0</v>
      </c>
      <c r="H80" s="234"/>
      <c r="I80" s="233">
        <f>ROUND(E80*H80,2)</f>
        <v>0</v>
      </c>
      <c r="J80" s="234"/>
      <c r="K80" s="233">
        <f>ROUND(E80*J80,2)</f>
        <v>0</v>
      </c>
      <c r="L80" s="233">
        <v>21</v>
      </c>
      <c r="M80" s="233">
        <f>G80*(1+L80/100)</f>
        <v>0</v>
      </c>
      <c r="N80" s="232">
        <v>2.4689899999999998</v>
      </c>
      <c r="O80" s="232">
        <f>ROUND(E80*N80,2)</f>
        <v>2.4700000000000002</v>
      </c>
      <c r="P80" s="232">
        <v>0</v>
      </c>
      <c r="Q80" s="232">
        <f>ROUND(E80*P80,2)</f>
        <v>0</v>
      </c>
      <c r="R80" s="233"/>
      <c r="S80" s="233" t="s">
        <v>203</v>
      </c>
      <c r="T80" s="233" t="s">
        <v>204</v>
      </c>
      <c r="U80" s="233">
        <v>1.54</v>
      </c>
      <c r="V80" s="233">
        <f>ROUND(E80*U80,2)</f>
        <v>1.54</v>
      </c>
      <c r="W80" s="233"/>
      <c r="X80" s="233" t="s">
        <v>205</v>
      </c>
      <c r="Y80" s="233" t="s">
        <v>206</v>
      </c>
      <c r="Z80" s="212"/>
      <c r="AA80" s="212"/>
      <c r="AB80" s="212"/>
      <c r="AC80" s="212"/>
      <c r="AD80" s="212"/>
      <c r="AE80" s="212"/>
      <c r="AF80" s="212"/>
      <c r="AG80" s="212" t="s">
        <v>341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29"/>
      <c r="B81" s="230"/>
      <c r="C81" s="266" t="s">
        <v>433</v>
      </c>
      <c r="D81" s="255"/>
      <c r="E81" s="255"/>
      <c r="F81" s="255"/>
      <c r="G81" s="255"/>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209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3" x14ac:dyDescent="0.2">
      <c r="A82" s="229"/>
      <c r="B82" s="230"/>
      <c r="C82" s="267" t="s">
        <v>434</v>
      </c>
      <c r="D82" s="256"/>
      <c r="E82" s="256"/>
      <c r="F82" s="256"/>
      <c r="G82" s="256"/>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209</v>
      </c>
      <c r="AH82" s="212"/>
      <c r="AI82" s="212"/>
      <c r="AJ82" s="212"/>
      <c r="AK82" s="212"/>
      <c r="AL82" s="212"/>
      <c r="AM82" s="212"/>
      <c r="AN82" s="212"/>
      <c r="AO82" s="212"/>
      <c r="AP82" s="212"/>
      <c r="AQ82" s="212"/>
      <c r="AR82" s="212"/>
      <c r="AS82" s="212"/>
      <c r="AT82" s="212"/>
      <c r="AU82" s="212"/>
      <c r="AV82" s="212"/>
      <c r="AW82" s="212"/>
      <c r="AX82" s="212"/>
      <c r="AY82" s="212"/>
      <c r="AZ82" s="212"/>
      <c r="BA82" s="257" t="str">
        <f>C82</f>
        <v>Ocelová pásovina S235: délka 3 900 mm, šířka 100 mm, tloušťka 15 mm. Celkem 30 kusů, všechny pozinkované</v>
      </c>
      <c r="BB82" s="212"/>
      <c r="BC82" s="212"/>
      <c r="BD82" s="212"/>
      <c r="BE82" s="212"/>
      <c r="BF82" s="212"/>
      <c r="BG82" s="212"/>
      <c r="BH82" s="212"/>
    </row>
    <row r="83" spans="1:60" outlineLevel="3" x14ac:dyDescent="0.2">
      <c r="A83" s="229"/>
      <c r="B83" s="230"/>
      <c r="C83" s="267" t="s">
        <v>435</v>
      </c>
      <c r="D83" s="256"/>
      <c r="E83" s="256"/>
      <c r="F83" s="256"/>
      <c r="G83" s="256"/>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209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3" x14ac:dyDescent="0.2">
      <c r="A84" s="229"/>
      <c r="B84" s="230"/>
      <c r="C84" s="267" t="s">
        <v>436</v>
      </c>
      <c r="D84" s="256"/>
      <c r="E84" s="256"/>
      <c r="F84" s="256"/>
      <c r="G84" s="256"/>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209</v>
      </c>
      <c r="AH84" s="212"/>
      <c r="AI84" s="212"/>
      <c r="AJ84" s="212"/>
      <c r="AK84" s="212"/>
      <c r="AL84" s="212"/>
      <c r="AM84" s="212"/>
      <c r="AN84" s="212"/>
      <c r="AO84" s="212"/>
      <c r="AP84" s="212"/>
      <c r="AQ84" s="212"/>
      <c r="AR84" s="212"/>
      <c r="AS84" s="212"/>
      <c r="AT84" s="212"/>
      <c r="AU84" s="212"/>
      <c r="AV84" s="212"/>
      <c r="AW84" s="212"/>
      <c r="AX84" s="212"/>
      <c r="AY84" s="212"/>
      <c r="AZ84" s="212"/>
      <c r="BA84" s="257" t="str">
        <f>C84</f>
        <v>Se základem - Pomocí závitové tyče  40 cm nebo roxoru M30, který bude ukotven do hloubky 30 cm (10 cm) nad povrch a následně přivařen k pásovině. – spoj se matla asfaltem</v>
      </c>
      <c r="BB84" s="212"/>
      <c r="BC84" s="212"/>
      <c r="BD84" s="212"/>
      <c r="BE84" s="212"/>
      <c r="BF84" s="212"/>
      <c r="BG84" s="212"/>
      <c r="BH84" s="212"/>
    </row>
    <row r="85" spans="1:60" outlineLevel="3" x14ac:dyDescent="0.2">
      <c r="A85" s="229"/>
      <c r="B85" s="230"/>
      <c r="C85" s="267" t="s">
        <v>437</v>
      </c>
      <c r="D85" s="256"/>
      <c r="E85" s="256"/>
      <c r="F85" s="256"/>
      <c r="G85" s="256"/>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209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3" x14ac:dyDescent="0.2">
      <c r="A86" s="229"/>
      <c r="B86" s="230"/>
      <c r="C86" s="267" t="s">
        <v>438</v>
      </c>
      <c r="D86" s="256"/>
      <c r="E86" s="256"/>
      <c r="F86" s="256"/>
      <c r="G86" s="256"/>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209</v>
      </c>
      <c r="AH86" s="212"/>
      <c r="AI86" s="212"/>
      <c r="AJ86" s="212"/>
      <c r="AK86" s="212"/>
      <c r="AL86" s="212"/>
      <c r="AM86" s="212"/>
      <c r="AN86" s="212"/>
      <c r="AO86" s="212"/>
      <c r="AP86" s="212"/>
      <c r="AQ86" s="212"/>
      <c r="AR86" s="212"/>
      <c r="AS86" s="212"/>
      <c r="AT86" s="212"/>
      <c r="AU86" s="212"/>
      <c r="AV86" s="212"/>
      <c r="AW86" s="212"/>
      <c r="AX86" s="212"/>
      <c r="AY86" s="212"/>
      <c r="AZ86" s="212"/>
      <c r="BA86" s="257" t="str">
        <f>C86</f>
        <v>Každá pásovina bude kotvena do středu bloku podle jedné z výše uvedených variant. Součástí prací je nejen instalace a kotvení, ale také použití plošiny a další nezbytné činnosti.</v>
      </c>
      <c r="BB86" s="212"/>
      <c r="BC86" s="212"/>
      <c r="BD86" s="212"/>
      <c r="BE86" s="212"/>
      <c r="BF86" s="212"/>
      <c r="BG86" s="212"/>
      <c r="BH86" s="212"/>
    </row>
    <row r="87" spans="1:60" x14ac:dyDescent="0.2">
      <c r="A87" s="242" t="s">
        <v>198</v>
      </c>
      <c r="B87" s="243" t="s">
        <v>139</v>
      </c>
      <c r="C87" s="264" t="s">
        <v>140</v>
      </c>
      <c r="D87" s="244"/>
      <c r="E87" s="245"/>
      <c r="F87" s="246"/>
      <c r="G87" s="247">
        <f>SUMIF(AG88:AG184,"&lt;&gt;NOR",G88:G184)</f>
        <v>0</v>
      </c>
      <c r="H87" s="241"/>
      <c r="I87" s="241">
        <f>SUM(I88:I184)</f>
        <v>0</v>
      </c>
      <c r="J87" s="241"/>
      <c r="K87" s="241">
        <f>SUM(K88:K184)</f>
        <v>0</v>
      </c>
      <c r="L87" s="241"/>
      <c r="M87" s="241">
        <f>SUM(M88:M184)</f>
        <v>0</v>
      </c>
      <c r="N87" s="240"/>
      <c r="O87" s="240">
        <f>SUM(O88:O184)</f>
        <v>0</v>
      </c>
      <c r="P87" s="240"/>
      <c r="Q87" s="240">
        <f>SUM(Q88:Q184)</f>
        <v>0</v>
      </c>
      <c r="R87" s="241"/>
      <c r="S87" s="241"/>
      <c r="T87" s="241"/>
      <c r="U87" s="241"/>
      <c r="V87" s="241">
        <f>SUM(V88:V184)</f>
        <v>0</v>
      </c>
      <c r="W87" s="241"/>
      <c r="X87" s="241"/>
      <c r="Y87" s="241"/>
      <c r="AG87" t="s">
        <v>199</v>
      </c>
    </row>
    <row r="88" spans="1:60" outlineLevel="1" x14ac:dyDescent="0.2">
      <c r="A88" s="249">
        <v>28</v>
      </c>
      <c r="B88" s="250" t="s">
        <v>439</v>
      </c>
      <c r="C88" s="265" t="s">
        <v>440</v>
      </c>
      <c r="D88" s="251" t="s">
        <v>202</v>
      </c>
      <c r="E88" s="252">
        <v>306.464</v>
      </c>
      <c r="F88" s="253"/>
      <c r="G88" s="254">
        <f>ROUND(E88*F88,2)</f>
        <v>0</v>
      </c>
      <c r="H88" s="234"/>
      <c r="I88" s="233">
        <f>ROUND(E88*H88,2)</f>
        <v>0</v>
      </c>
      <c r="J88" s="234"/>
      <c r="K88" s="233">
        <f>ROUND(E88*J88,2)</f>
        <v>0</v>
      </c>
      <c r="L88" s="233">
        <v>21</v>
      </c>
      <c r="M88" s="233">
        <f>G88*(1+L88/100)</f>
        <v>0</v>
      </c>
      <c r="N88" s="232">
        <v>0</v>
      </c>
      <c r="O88" s="232">
        <f>ROUND(E88*N88,2)</f>
        <v>0</v>
      </c>
      <c r="P88" s="232">
        <v>0</v>
      </c>
      <c r="Q88" s="232">
        <f>ROUND(E88*P88,2)</f>
        <v>0</v>
      </c>
      <c r="R88" s="233"/>
      <c r="S88" s="233" t="s">
        <v>203</v>
      </c>
      <c r="T88" s="233" t="s">
        <v>204</v>
      </c>
      <c r="U88" s="233">
        <v>0</v>
      </c>
      <c r="V88" s="233">
        <f>ROUND(E88*U88,2)</f>
        <v>0</v>
      </c>
      <c r="W88" s="233"/>
      <c r="X88" s="233" t="s">
        <v>205</v>
      </c>
      <c r="Y88" s="233" t="s">
        <v>206</v>
      </c>
      <c r="Z88" s="212"/>
      <c r="AA88" s="212"/>
      <c r="AB88" s="212"/>
      <c r="AC88" s="212"/>
      <c r="AD88" s="212"/>
      <c r="AE88" s="212"/>
      <c r="AF88" s="212"/>
      <c r="AG88" s="212" t="s">
        <v>341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2" x14ac:dyDescent="0.2">
      <c r="A89" s="229"/>
      <c r="B89" s="230"/>
      <c r="C89" s="266" t="s">
        <v>596</v>
      </c>
      <c r="D89" s="255"/>
      <c r="E89" s="255"/>
      <c r="F89" s="255"/>
      <c r="G89" s="255"/>
      <c r="H89" s="233"/>
      <c r="I89" s="233"/>
      <c r="J89" s="233"/>
      <c r="K89" s="233"/>
      <c r="L89" s="233"/>
      <c r="M89" s="233"/>
      <c r="N89" s="232"/>
      <c r="O89" s="232"/>
      <c r="P89" s="232"/>
      <c r="Q89" s="232"/>
      <c r="R89" s="233"/>
      <c r="S89" s="233"/>
      <c r="T89" s="233"/>
      <c r="U89" s="233"/>
      <c r="V89" s="233"/>
      <c r="W89" s="233"/>
      <c r="X89" s="233"/>
      <c r="Y89" s="233"/>
      <c r="Z89" s="212"/>
      <c r="AA89" s="212"/>
      <c r="AB89" s="212"/>
      <c r="AC89" s="212"/>
      <c r="AD89" s="212"/>
      <c r="AE89" s="212"/>
      <c r="AF89" s="212"/>
      <c r="AG89" s="212" t="s">
        <v>209</v>
      </c>
      <c r="AH89" s="212"/>
      <c r="AI89" s="212"/>
      <c r="AJ89" s="212"/>
      <c r="AK89" s="212"/>
      <c r="AL89" s="212"/>
      <c r="AM89" s="212"/>
      <c r="AN89" s="212"/>
      <c r="AO89" s="212"/>
      <c r="AP89" s="212"/>
      <c r="AQ89" s="212"/>
      <c r="AR89" s="212"/>
      <c r="AS89" s="212"/>
      <c r="AT89" s="212"/>
      <c r="AU89" s="212"/>
      <c r="AV89" s="212"/>
      <c r="AW89" s="212"/>
      <c r="AX89" s="212"/>
      <c r="AY89" s="212"/>
      <c r="AZ89" s="212"/>
      <c r="BA89" s="257" t="str">
        <f>C89</f>
        <v>Pozinkovaná ocel, profily válované za studena z žárově pozinkovaných pásů z oceli, Spoje prováděné pomocí pozinkovaných metrických šroubů.</v>
      </c>
      <c r="BB89" s="212"/>
      <c r="BC89" s="212"/>
      <c r="BD89" s="212"/>
      <c r="BE89" s="212"/>
      <c r="BF89" s="212"/>
      <c r="BG89" s="212"/>
      <c r="BH89" s="212"/>
    </row>
    <row r="90" spans="1:60" ht="22.5" outlineLevel="3" x14ac:dyDescent="0.2">
      <c r="A90" s="229"/>
      <c r="B90" s="230"/>
      <c r="C90" s="267" t="s">
        <v>597</v>
      </c>
      <c r="D90" s="256"/>
      <c r="E90" s="256"/>
      <c r="F90" s="256"/>
      <c r="G90" s="256"/>
      <c r="H90" s="233"/>
      <c r="I90" s="233"/>
      <c r="J90" s="233"/>
      <c r="K90" s="233"/>
      <c r="L90" s="233"/>
      <c r="M90" s="233"/>
      <c r="N90" s="232"/>
      <c r="O90" s="232"/>
      <c r="P90" s="232"/>
      <c r="Q90" s="232"/>
      <c r="R90" s="233"/>
      <c r="S90" s="233"/>
      <c r="T90" s="233"/>
      <c r="U90" s="233"/>
      <c r="V90" s="233"/>
      <c r="W90" s="233"/>
      <c r="X90" s="233"/>
      <c r="Y90" s="233"/>
      <c r="Z90" s="212"/>
      <c r="AA90" s="212"/>
      <c r="AB90" s="212"/>
      <c r="AC90" s="212"/>
      <c r="AD90" s="212"/>
      <c r="AE90" s="212"/>
      <c r="AF90" s="212"/>
      <c r="AG90" s="212" t="s">
        <v>209</v>
      </c>
      <c r="AH90" s="212"/>
      <c r="AI90" s="212"/>
      <c r="AJ90" s="212"/>
      <c r="AK90" s="212"/>
      <c r="AL90" s="212"/>
      <c r="AM90" s="212"/>
      <c r="AN90" s="212"/>
      <c r="AO90" s="212"/>
      <c r="AP90" s="212"/>
      <c r="AQ90" s="212"/>
      <c r="AR90" s="212"/>
      <c r="AS90" s="212"/>
      <c r="AT90" s="212"/>
      <c r="AU90" s="212"/>
      <c r="AV90" s="212"/>
      <c r="AW90" s="212"/>
      <c r="AX90" s="212"/>
      <c r="AY90" s="212"/>
      <c r="AZ90" s="212"/>
      <c r="BA90" s="257" t="str">
        <f>C90</f>
        <v>Sekundární nosné konstukce střechy jsou ocelové vaznice ze Z-profilů za studena tvarované a pozinkované.</v>
      </c>
      <c r="BB90" s="212"/>
      <c r="BC90" s="212"/>
      <c r="BD90" s="212"/>
      <c r="BE90" s="212"/>
      <c r="BF90" s="212"/>
      <c r="BG90" s="212"/>
      <c r="BH90" s="212"/>
    </row>
    <row r="91" spans="1:60" ht="22.5" outlineLevel="3" x14ac:dyDescent="0.2">
      <c r="A91" s="229"/>
      <c r="B91" s="230"/>
      <c r="C91" s="267" t="s">
        <v>441</v>
      </c>
      <c r="D91" s="256"/>
      <c r="E91" s="256"/>
      <c r="F91" s="256"/>
      <c r="G91" s="256"/>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209</v>
      </c>
      <c r="AH91" s="212"/>
      <c r="AI91" s="212"/>
      <c r="AJ91" s="212"/>
      <c r="AK91" s="212"/>
      <c r="AL91" s="212"/>
      <c r="AM91" s="212"/>
      <c r="AN91" s="212"/>
      <c r="AO91" s="212"/>
      <c r="AP91" s="212"/>
      <c r="AQ91" s="212"/>
      <c r="AR91" s="212"/>
      <c r="AS91" s="212"/>
      <c r="AT91" s="212"/>
      <c r="AU91" s="212"/>
      <c r="AV91" s="212"/>
      <c r="AW91" s="212"/>
      <c r="AX91" s="212"/>
      <c r="AY91" s="212"/>
      <c r="AZ91" s="212"/>
      <c r="BA91" s="257" t="str">
        <f>C91</f>
        <v>Primární nosná kce střechy jsou ocelové příhradové nosníky, plnostěnné nosníky ve štítech. Nosníky jsou stabilizované vaznicemi a střešními ztužidly příp. stabilizacemi. -&gt; pozinko. ocel za studena.</v>
      </c>
      <c r="BB91" s="212"/>
      <c r="BC91" s="212"/>
      <c r="BD91" s="212"/>
      <c r="BE91" s="212"/>
      <c r="BF91" s="212"/>
      <c r="BG91" s="212"/>
      <c r="BH91" s="212"/>
    </row>
    <row r="92" spans="1:60" ht="22.5" outlineLevel="3" x14ac:dyDescent="0.2">
      <c r="A92" s="229"/>
      <c r="B92" s="230"/>
      <c r="C92" s="267" t="s">
        <v>598</v>
      </c>
      <c r="D92" s="256"/>
      <c r="E92" s="256"/>
      <c r="F92" s="256"/>
      <c r="G92" s="256"/>
      <c r="H92" s="233"/>
      <c r="I92" s="233"/>
      <c r="J92" s="233"/>
      <c r="K92" s="233"/>
      <c r="L92" s="233"/>
      <c r="M92" s="233"/>
      <c r="N92" s="232"/>
      <c r="O92" s="232"/>
      <c r="P92" s="232"/>
      <c r="Q92" s="232"/>
      <c r="R92" s="233"/>
      <c r="S92" s="233"/>
      <c r="T92" s="233"/>
      <c r="U92" s="233"/>
      <c r="V92" s="233"/>
      <c r="W92" s="233"/>
      <c r="X92" s="233"/>
      <c r="Y92" s="233"/>
      <c r="Z92" s="212"/>
      <c r="AA92" s="212"/>
      <c r="AB92" s="212"/>
      <c r="AC92" s="212"/>
      <c r="AD92" s="212"/>
      <c r="AE92" s="212"/>
      <c r="AF92" s="212"/>
      <c r="AG92" s="212" t="s">
        <v>209</v>
      </c>
      <c r="AH92" s="212"/>
      <c r="AI92" s="212"/>
      <c r="AJ92" s="212"/>
      <c r="AK92" s="212"/>
      <c r="AL92" s="212"/>
      <c r="AM92" s="212"/>
      <c r="AN92" s="212"/>
      <c r="AO92" s="212"/>
      <c r="AP92" s="212"/>
      <c r="AQ92" s="212"/>
      <c r="AR92" s="212"/>
      <c r="AS92" s="212"/>
      <c r="AT92" s="212"/>
      <c r="AU92" s="212"/>
      <c r="AV92" s="212"/>
      <c r="AW92" s="212"/>
      <c r="AX92" s="212"/>
      <c r="AY92" s="212"/>
      <c r="AZ92" s="212"/>
      <c r="BA92" s="257" t="str">
        <f>C92</f>
        <v>Stěnová ztužidla jsou z táhel z ocelových plochých pásků z pozink. oceli za studena. Dále jsou součístí sloupy a vodorovné vzpěry.</v>
      </c>
      <c r="BB92" s="212"/>
      <c r="BC92" s="212"/>
      <c r="BD92" s="212"/>
      <c r="BE92" s="212"/>
      <c r="BF92" s="212"/>
      <c r="BG92" s="212"/>
      <c r="BH92" s="212"/>
    </row>
    <row r="93" spans="1:60" outlineLevel="3" x14ac:dyDescent="0.2">
      <c r="A93" s="229"/>
      <c r="B93" s="230"/>
      <c r="C93" s="281" t="s">
        <v>442</v>
      </c>
      <c r="D93" s="235"/>
      <c r="E93" s="236"/>
      <c r="F93" s="237"/>
      <c r="G93" s="237"/>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209</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29"/>
      <c r="B94" s="230"/>
      <c r="C94" s="267" t="s">
        <v>599</v>
      </c>
      <c r="D94" s="256"/>
      <c r="E94" s="256"/>
      <c r="F94" s="256"/>
      <c r="G94" s="256"/>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209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29"/>
      <c r="B95" s="230"/>
      <c r="C95" s="267" t="s">
        <v>600</v>
      </c>
      <c r="D95" s="256"/>
      <c r="E95" s="256"/>
      <c r="F95" s="256"/>
      <c r="G95" s="256"/>
      <c r="H95" s="233"/>
      <c r="I95" s="233"/>
      <c r="J95" s="233"/>
      <c r="K95" s="233"/>
      <c r="L95" s="233"/>
      <c r="M95" s="233"/>
      <c r="N95" s="232"/>
      <c r="O95" s="232"/>
      <c r="P95" s="232"/>
      <c r="Q95" s="232"/>
      <c r="R95" s="233"/>
      <c r="S95" s="233"/>
      <c r="T95" s="233"/>
      <c r="U95" s="233"/>
      <c r="V95" s="233"/>
      <c r="W95" s="233"/>
      <c r="X95" s="233"/>
      <c r="Y95" s="233"/>
      <c r="Z95" s="212"/>
      <c r="AA95" s="212"/>
      <c r="AB95" s="212"/>
      <c r="AC95" s="212"/>
      <c r="AD95" s="212"/>
      <c r="AE95" s="212"/>
      <c r="AF95" s="212"/>
      <c r="AG95" s="212" t="s">
        <v>209</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29"/>
      <c r="B96" s="230"/>
      <c r="C96" s="267" t="s">
        <v>443</v>
      </c>
      <c r="D96" s="256"/>
      <c r="E96" s="256"/>
      <c r="F96" s="256"/>
      <c r="G96" s="256"/>
      <c r="H96" s="233"/>
      <c r="I96" s="233"/>
      <c r="J96" s="233"/>
      <c r="K96" s="233"/>
      <c r="L96" s="233"/>
      <c r="M96" s="233"/>
      <c r="N96" s="232"/>
      <c r="O96" s="232"/>
      <c r="P96" s="232"/>
      <c r="Q96" s="232"/>
      <c r="R96" s="233"/>
      <c r="S96" s="233"/>
      <c r="T96" s="233"/>
      <c r="U96" s="233"/>
      <c r="V96" s="233"/>
      <c r="W96" s="233"/>
      <c r="X96" s="233"/>
      <c r="Y96" s="233"/>
      <c r="Z96" s="212"/>
      <c r="AA96" s="212"/>
      <c r="AB96" s="212"/>
      <c r="AC96" s="212"/>
      <c r="AD96" s="212"/>
      <c r="AE96" s="212"/>
      <c r="AF96" s="212"/>
      <c r="AG96" s="212" t="s">
        <v>209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29"/>
      <c r="B97" s="230"/>
      <c r="C97" s="267" t="s">
        <v>444</v>
      </c>
      <c r="D97" s="256"/>
      <c r="E97" s="256"/>
      <c r="F97" s="256"/>
      <c r="G97" s="256"/>
      <c r="H97" s="233"/>
      <c r="I97" s="233"/>
      <c r="J97" s="233"/>
      <c r="K97" s="233"/>
      <c r="L97" s="233"/>
      <c r="M97" s="233"/>
      <c r="N97" s="232"/>
      <c r="O97" s="232"/>
      <c r="P97" s="232"/>
      <c r="Q97" s="232"/>
      <c r="R97" s="233"/>
      <c r="S97" s="233"/>
      <c r="T97" s="233"/>
      <c r="U97" s="233"/>
      <c r="V97" s="233"/>
      <c r="W97" s="233"/>
      <c r="X97" s="233"/>
      <c r="Y97" s="233"/>
      <c r="Z97" s="212"/>
      <c r="AA97" s="212"/>
      <c r="AB97" s="212"/>
      <c r="AC97" s="212"/>
      <c r="AD97" s="212"/>
      <c r="AE97" s="212"/>
      <c r="AF97" s="212"/>
      <c r="AG97" s="212" t="s">
        <v>209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29"/>
      <c r="B98" s="230"/>
      <c r="C98" s="267" t="s">
        <v>601</v>
      </c>
      <c r="D98" s="256"/>
      <c r="E98" s="256"/>
      <c r="F98" s="256"/>
      <c r="G98" s="256"/>
      <c r="H98" s="233"/>
      <c r="I98" s="233"/>
      <c r="J98" s="233"/>
      <c r="K98" s="233"/>
      <c r="L98" s="233"/>
      <c r="M98" s="233"/>
      <c r="N98" s="232"/>
      <c r="O98" s="232"/>
      <c r="P98" s="232"/>
      <c r="Q98" s="232"/>
      <c r="R98" s="233"/>
      <c r="S98" s="233"/>
      <c r="T98" s="233"/>
      <c r="U98" s="233"/>
      <c r="V98" s="233"/>
      <c r="W98" s="233"/>
      <c r="X98" s="233"/>
      <c r="Y98" s="233"/>
      <c r="Z98" s="212"/>
      <c r="AA98" s="212"/>
      <c r="AB98" s="212"/>
      <c r="AC98" s="212"/>
      <c r="AD98" s="212"/>
      <c r="AE98" s="212"/>
      <c r="AF98" s="212"/>
      <c r="AG98" s="212" t="s">
        <v>209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29"/>
      <c r="B99" s="230"/>
      <c r="C99" s="267" t="s">
        <v>584</v>
      </c>
      <c r="D99" s="256"/>
      <c r="E99" s="256"/>
      <c r="F99" s="256"/>
      <c r="G99" s="256"/>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209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29"/>
      <c r="B100" s="230"/>
      <c r="C100" s="267" t="s">
        <v>445</v>
      </c>
      <c r="D100" s="256"/>
      <c r="E100" s="256"/>
      <c r="F100" s="256"/>
      <c r="G100" s="256"/>
      <c r="H100" s="233"/>
      <c r="I100" s="233"/>
      <c r="J100" s="233"/>
      <c r="K100" s="233"/>
      <c r="L100" s="233"/>
      <c r="M100" s="233"/>
      <c r="N100" s="232"/>
      <c r="O100" s="232"/>
      <c r="P100" s="232"/>
      <c r="Q100" s="232"/>
      <c r="R100" s="233"/>
      <c r="S100" s="233"/>
      <c r="T100" s="233"/>
      <c r="U100" s="233"/>
      <c r="V100" s="233"/>
      <c r="W100" s="233"/>
      <c r="X100" s="233"/>
      <c r="Y100" s="233"/>
      <c r="Z100" s="212"/>
      <c r="AA100" s="212"/>
      <c r="AB100" s="212"/>
      <c r="AC100" s="212"/>
      <c r="AD100" s="212"/>
      <c r="AE100" s="212"/>
      <c r="AF100" s="212"/>
      <c r="AG100" s="212" t="s">
        <v>209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29"/>
      <c r="B101" s="230"/>
      <c r="C101" s="281" t="s">
        <v>442</v>
      </c>
      <c r="D101" s="235"/>
      <c r="E101" s="236"/>
      <c r="F101" s="237"/>
      <c r="G101" s="237"/>
      <c r="H101" s="233"/>
      <c r="I101" s="233"/>
      <c r="J101" s="233"/>
      <c r="K101" s="233"/>
      <c r="L101" s="233"/>
      <c r="M101" s="233"/>
      <c r="N101" s="232"/>
      <c r="O101" s="232"/>
      <c r="P101" s="232"/>
      <c r="Q101" s="232"/>
      <c r="R101" s="233"/>
      <c r="S101" s="233"/>
      <c r="T101" s="233"/>
      <c r="U101" s="233"/>
      <c r="V101" s="233"/>
      <c r="W101" s="233"/>
      <c r="X101" s="233"/>
      <c r="Y101" s="233"/>
      <c r="Z101" s="212"/>
      <c r="AA101" s="212"/>
      <c r="AB101" s="212"/>
      <c r="AC101" s="212"/>
      <c r="AD101" s="212"/>
      <c r="AE101" s="212"/>
      <c r="AF101" s="212"/>
      <c r="AG101" s="212" t="s">
        <v>209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3" x14ac:dyDescent="0.2">
      <c r="A102" s="229"/>
      <c r="B102" s="230"/>
      <c r="C102" s="267" t="s">
        <v>446</v>
      </c>
      <c r="D102" s="256"/>
      <c r="E102" s="256"/>
      <c r="F102" s="256"/>
      <c r="G102" s="256"/>
      <c r="H102" s="233"/>
      <c r="I102" s="233"/>
      <c r="J102" s="233"/>
      <c r="K102" s="233"/>
      <c r="L102" s="233"/>
      <c r="M102" s="233"/>
      <c r="N102" s="232"/>
      <c r="O102" s="232"/>
      <c r="P102" s="232"/>
      <c r="Q102" s="232"/>
      <c r="R102" s="233"/>
      <c r="S102" s="233"/>
      <c r="T102" s="233"/>
      <c r="U102" s="233"/>
      <c r="V102" s="233"/>
      <c r="W102" s="233"/>
      <c r="X102" s="233"/>
      <c r="Y102" s="233"/>
      <c r="Z102" s="212"/>
      <c r="AA102" s="212"/>
      <c r="AB102" s="212"/>
      <c r="AC102" s="212"/>
      <c r="AD102" s="212"/>
      <c r="AE102" s="212"/>
      <c r="AF102" s="212"/>
      <c r="AG102" s="212" t="s">
        <v>209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57" t="str">
        <f>C102</f>
        <v>- dodání dílce požadovaného tvaru a vlastností, jeho skladování, doprava a osazení do definitivní polohy, včetně komplexní technologie výroby a montáže dílců, ošetření a ochrana dílců,</v>
      </c>
      <c r="BB102" s="212"/>
      <c r="BC102" s="212"/>
      <c r="BD102" s="212"/>
      <c r="BE102" s="212"/>
      <c r="BF102" s="212"/>
      <c r="BG102" s="212"/>
      <c r="BH102" s="212"/>
    </row>
    <row r="103" spans="1:60" outlineLevel="3" x14ac:dyDescent="0.2">
      <c r="A103" s="229"/>
      <c r="B103" s="230"/>
      <c r="C103" s="267" t="s">
        <v>447</v>
      </c>
      <c r="D103" s="256"/>
      <c r="E103" s="256"/>
      <c r="F103" s="256"/>
      <c r="G103" s="256"/>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209</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29"/>
      <c r="B104" s="230"/>
      <c r="C104" s="267" t="s">
        <v>448</v>
      </c>
      <c r="D104" s="256"/>
      <c r="E104" s="256"/>
      <c r="F104" s="256"/>
      <c r="G104" s="256"/>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209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29"/>
      <c r="B105" s="230"/>
      <c r="C105" s="267" t="s">
        <v>449</v>
      </c>
      <c r="D105" s="256"/>
      <c r="E105" s="256"/>
      <c r="F105" s="256"/>
      <c r="G105" s="256"/>
      <c r="H105" s="233"/>
      <c r="I105" s="233"/>
      <c r="J105" s="233"/>
      <c r="K105" s="233"/>
      <c r="L105" s="233"/>
      <c r="M105" s="233"/>
      <c r="N105" s="232"/>
      <c r="O105" s="232"/>
      <c r="P105" s="232"/>
      <c r="Q105" s="232"/>
      <c r="R105" s="233"/>
      <c r="S105" s="233"/>
      <c r="T105" s="233"/>
      <c r="U105" s="233"/>
      <c r="V105" s="233"/>
      <c r="W105" s="233"/>
      <c r="X105" s="233"/>
      <c r="Y105" s="233"/>
      <c r="Z105" s="212"/>
      <c r="AA105" s="212"/>
      <c r="AB105" s="212"/>
      <c r="AC105" s="212"/>
      <c r="AD105" s="212"/>
      <c r="AE105" s="212"/>
      <c r="AF105" s="212"/>
      <c r="AG105" s="212" t="s">
        <v>209</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29"/>
      <c r="B106" s="230"/>
      <c r="C106" s="267" t="s">
        <v>450</v>
      </c>
      <c r="D106" s="256"/>
      <c r="E106" s="256"/>
      <c r="F106" s="256"/>
      <c r="G106" s="256"/>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209</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29"/>
      <c r="B107" s="230"/>
      <c r="C107" s="267" t="s">
        <v>451</v>
      </c>
      <c r="D107" s="256"/>
      <c r="E107" s="256"/>
      <c r="F107" s="256"/>
      <c r="G107" s="256"/>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209</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7" t="s">
        <v>452</v>
      </c>
      <c r="D108" s="256"/>
      <c r="E108" s="256"/>
      <c r="F108" s="256"/>
      <c r="G108" s="256"/>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209</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29"/>
      <c r="B109" s="230"/>
      <c r="C109" s="267" t="s">
        <v>453</v>
      </c>
      <c r="D109" s="256"/>
      <c r="E109" s="256"/>
      <c r="F109" s="256"/>
      <c r="G109" s="256"/>
      <c r="H109" s="233"/>
      <c r="I109" s="233"/>
      <c r="J109" s="233"/>
      <c r="K109" s="233"/>
      <c r="L109" s="233"/>
      <c r="M109" s="233"/>
      <c r="N109" s="232"/>
      <c r="O109" s="232"/>
      <c r="P109" s="232"/>
      <c r="Q109" s="232"/>
      <c r="R109" s="233"/>
      <c r="S109" s="233"/>
      <c r="T109" s="233"/>
      <c r="U109" s="233"/>
      <c r="V109" s="233"/>
      <c r="W109" s="233"/>
      <c r="X109" s="233"/>
      <c r="Y109" s="233"/>
      <c r="Z109" s="212"/>
      <c r="AA109" s="212"/>
      <c r="AB109" s="212"/>
      <c r="AC109" s="212"/>
      <c r="AD109" s="212"/>
      <c r="AE109" s="212"/>
      <c r="AF109" s="212"/>
      <c r="AG109" s="212" t="s">
        <v>209</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29"/>
      <c r="B110" s="230"/>
      <c r="C110" s="267" t="s">
        <v>454</v>
      </c>
      <c r="D110" s="256"/>
      <c r="E110" s="256"/>
      <c r="F110" s="256"/>
      <c r="G110" s="256"/>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209</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3" x14ac:dyDescent="0.2">
      <c r="A111" s="229"/>
      <c r="B111" s="230"/>
      <c r="C111" s="267" t="s">
        <v>455</v>
      </c>
      <c r="D111" s="256"/>
      <c r="E111" s="256"/>
      <c r="F111" s="256"/>
      <c r="G111" s="256"/>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209</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57" t="str">
        <f>C111</f>
        <v>- další práce dané případně specifikací k příslušnému dílci (úprava pohledových ploch, příp. rubových ploch, osazení měřících zařízení, zkoušení a měření dílců a pod.).</v>
      </c>
      <c r="BB111" s="212"/>
      <c r="BC111" s="212"/>
      <c r="BD111" s="212"/>
      <c r="BE111" s="212"/>
      <c r="BF111" s="212"/>
      <c r="BG111" s="212"/>
      <c r="BH111" s="212"/>
    </row>
    <row r="112" spans="1:60" ht="22.5" outlineLevel="3" x14ac:dyDescent="0.2">
      <c r="A112" s="229"/>
      <c r="B112" s="230"/>
      <c r="C112" s="267" t="s">
        <v>456</v>
      </c>
      <c r="D112" s="256"/>
      <c r="E112" s="256"/>
      <c r="F112" s="256"/>
      <c r="G112" s="256"/>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209</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57" t="str">
        <f>C112</f>
        <v>- dodání  materiálu  v požadované kvalitě a výroba konstrukce i dílenská (včetně  pomůcek,  přípravků a prostředků pro výrobu) bez ohledu na náročnost a její hmotnost, dílenská montáž,</v>
      </c>
      <c r="BB112" s="212"/>
      <c r="BC112" s="212"/>
      <c r="BD112" s="212"/>
      <c r="BE112" s="212"/>
      <c r="BF112" s="212"/>
      <c r="BG112" s="212"/>
      <c r="BH112" s="212"/>
    </row>
    <row r="113" spans="1:60" outlineLevel="3" x14ac:dyDescent="0.2">
      <c r="A113" s="229"/>
      <c r="B113" s="230"/>
      <c r="C113" s="267" t="s">
        <v>457</v>
      </c>
      <c r="D113" s="256"/>
      <c r="E113" s="256"/>
      <c r="F113" s="256"/>
      <c r="G113" s="256"/>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209</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3" x14ac:dyDescent="0.2">
      <c r="A114" s="229"/>
      <c r="B114" s="230"/>
      <c r="C114" s="267" t="s">
        <v>458</v>
      </c>
      <c r="D114" s="256"/>
      <c r="E114" s="256"/>
      <c r="F114" s="256"/>
      <c r="G114" s="256"/>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209</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57" t="str">
        <f>C114</f>
        <v>- zřízení  montážních  a  dilatačních  spojů,  spar, včetně potřebných úprav, vložek, opracování, očištění a ošetření,</v>
      </c>
      <c r="BB114" s="212"/>
      <c r="BC114" s="212"/>
      <c r="BD114" s="212"/>
      <c r="BE114" s="212"/>
      <c r="BF114" s="212"/>
      <c r="BG114" s="212"/>
      <c r="BH114" s="212"/>
    </row>
    <row r="115" spans="1:60" ht="22.5" outlineLevel="3" x14ac:dyDescent="0.2">
      <c r="A115" s="229"/>
      <c r="B115" s="230"/>
      <c r="C115" s="267" t="s">
        <v>459</v>
      </c>
      <c r="D115" s="256"/>
      <c r="E115" s="256"/>
      <c r="F115" s="256"/>
      <c r="G115" s="256"/>
      <c r="H115" s="233"/>
      <c r="I115" s="233"/>
      <c r="J115" s="233"/>
      <c r="K115" s="233"/>
      <c r="L115" s="233"/>
      <c r="M115" s="233"/>
      <c r="N115" s="232"/>
      <c r="O115" s="232"/>
      <c r="P115" s="232"/>
      <c r="Q115" s="232"/>
      <c r="R115" s="233"/>
      <c r="S115" s="233"/>
      <c r="T115" s="233"/>
      <c r="U115" s="233"/>
      <c r="V115" s="233"/>
      <c r="W115" s="233"/>
      <c r="X115" s="233"/>
      <c r="Y115" s="233"/>
      <c r="Z115" s="212"/>
      <c r="AA115" s="212"/>
      <c r="AB115" s="212"/>
      <c r="AC115" s="212"/>
      <c r="AD115" s="212"/>
      <c r="AE115" s="212"/>
      <c r="AF115" s="212"/>
      <c r="AG115" s="212" t="s">
        <v>209</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57" t="str">
        <f>C115</f>
        <v>- podpěr. konstr. a lešení všech druhů pro montáž konstrukcí i doplňkových, včetně požadovaných otvorů, ochranných a bezpečnostních opatření a základů pro tyto konstrukce a lešení,</v>
      </c>
      <c r="BB115" s="212"/>
      <c r="BC115" s="212"/>
      <c r="BD115" s="212"/>
      <c r="BE115" s="212"/>
      <c r="BF115" s="212"/>
      <c r="BG115" s="212"/>
      <c r="BH115" s="212"/>
    </row>
    <row r="116" spans="1:60" ht="22.5" outlineLevel="3" x14ac:dyDescent="0.2">
      <c r="A116" s="229"/>
      <c r="B116" s="230"/>
      <c r="C116" s="267" t="s">
        <v>460</v>
      </c>
      <c r="D116" s="256"/>
      <c r="E116" s="256"/>
      <c r="F116" s="256"/>
      <c r="G116" s="256"/>
      <c r="H116" s="233"/>
      <c r="I116" s="233"/>
      <c r="J116" s="233"/>
      <c r="K116" s="233"/>
      <c r="L116" s="233"/>
      <c r="M116" s="233"/>
      <c r="N116" s="232"/>
      <c r="O116" s="232"/>
      <c r="P116" s="232"/>
      <c r="Q116" s="232"/>
      <c r="R116" s="233"/>
      <c r="S116" s="233"/>
      <c r="T116" s="233"/>
      <c r="U116" s="233"/>
      <c r="V116" s="233"/>
      <c r="W116" s="233"/>
      <c r="X116" s="233"/>
      <c r="Y116" s="233"/>
      <c r="Z116" s="212"/>
      <c r="AA116" s="212"/>
      <c r="AB116" s="212"/>
      <c r="AC116" s="212"/>
      <c r="AD116" s="212"/>
      <c r="AE116" s="212"/>
      <c r="AF116" s="212"/>
      <c r="AG116" s="212" t="s">
        <v>209</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57" t="str">
        <f>C116</f>
        <v>- jakákoliv doprava a manipulace dílců  a  montážních  sestav,  včetně  dopravy konstrukce z výrobny na stavbu,</v>
      </c>
      <c r="BB116" s="212"/>
      <c r="BC116" s="212"/>
      <c r="BD116" s="212"/>
      <c r="BE116" s="212"/>
      <c r="BF116" s="212"/>
      <c r="BG116" s="212"/>
      <c r="BH116" s="212"/>
    </row>
    <row r="117" spans="1:60" outlineLevel="3" x14ac:dyDescent="0.2">
      <c r="A117" s="229"/>
      <c r="B117" s="230"/>
      <c r="C117" s="267" t="s">
        <v>602</v>
      </c>
      <c r="D117" s="256"/>
      <c r="E117" s="256"/>
      <c r="F117" s="256"/>
      <c r="G117" s="256"/>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209</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29"/>
      <c r="B118" s="230"/>
      <c r="C118" s="267" t="s">
        <v>461</v>
      </c>
      <c r="D118" s="256"/>
      <c r="E118" s="256"/>
      <c r="F118" s="256"/>
      <c r="G118" s="256"/>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209</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29"/>
      <c r="B119" s="230"/>
      <c r="C119" s="267" t="s">
        <v>462</v>
      </c>
      <c r="D119" s="256"/>
      <c r="E119" s="256"/>
      <c r="F119" s="256"/>
      <c r="G119" s="256"/>
      <c r="H119" s="233"/>
      <c r="I119" s="233"/>
      <c r="J119" s="233"/>
      <c r="K119" s="233"/>
      <c r="L119" s="233"/>
      <c r="M119" s="233"/>
      <c r="N119" s="232"/>
      <c r="O119" s="232"/>
      <c r="P119" s="232"/>
      <c r="Q119" s="232"/>
      <c r="R119" s="233"/>
      <c r="S119" s="233"/>
      <c r="T119" s="233"/>
      <c r="U119" s="233"/>
      <c r="V119" s="233"/>
      <c r="W119" s="233"/>
      <c r="X119" s="233"/>
      <c r="Y119" s="233"/>
      <c r="Z119" s="212"/>
      <c r="AA119" s="212"/>
      <c r="AB119" s="212"/>
      <c r="AC119" s="212"/>
      <c r="AD119" s="212"/>
      <c r="AE119" s="212"/>
      <c r="AF119" s="212"/>
      <c r="AG119" s="212" t="s">
        <v>209</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29"/>
      <c r="B120" s="230"/>
      <c r="C120" s="267" t="s">
        <v>463</v>
      </c>
      <c r="D120" s="256"/>
      <c r="E120" s="256"/>
      <c r="F120" s="256"/>
      <c r="G120" s="256"/>
      <c r="H120" s="233"/>
      <c r="I120" s="233"/>
      <c r="J120" s="233"/>
      <c r="K120" s="233"/>
      <c r="L120" s="233"/>
      <c r="M120" s="233"/>
      <c r="N120" s="232"/>
      <c r="O120" s="232"/>
      <c r="P120" s="232"/>
      <c r="Q120" s="232"/>
      <c r="R120" s="233"/>
      <c r="S120" s="233"/>
      <c r="T120" s="233"/>
      <c r="U120" s="233"/>
      <c r="V120" s="233"/>
      <c r="W120" s="233"/>
      <c r="X120" s="233"/>
      <c r="Y120" s="233"/>
      <c r="Z120" s="212"/>
      <c r="AA120" s="212"/>
      <c r="AB120" s="212"/>
      <c r="AC120" s="212"/>
      <c r="AD120" s="212"/>
      <c r="AE120" s="212"/>
      <c r="AF120" s="212"/>
      <c r="AG120" s="212" t="s">
        <v>209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29"/>
      <c r="B121" s="230"/>
      <c r="C121" s="267" t="s">
        <v>464</v>
      </c>
      <c r="D121" s="256"/>
      <c r="E121" s="256"/>
      <c r="F121" s="256"/>
      <c r="G121" s="256"/>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209</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29"/>
      <c r="B122" s="230"/>
      <c r="C122" s="267" t="s">
        <v>465</v>
      </c>
      <c r="D122" s="256"/>
      <c r="E122" s="256"/>
      <c r="F122" s="256"/>
      <c r="G122" s="256"/>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209</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29"/>
      <c r="B123" s="230"/>
      <c r="C123" s="267" t="s">
        <v>466</v>
      </c>
      <c r="D123" s="256"/>
      <c r="E123" s="256"/>
      <c r="F123" s="256"/>
      <c r="G123" s="256"/>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209</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29"/>
      <c r="B124" s="230"/>
      <c r="C124" s="267" t="s">
        <v>467</v>
      </c>
      <c r="D124" s="256"/>
      <c r="E124" s="256"/>
      <c r="F124" s="256"/>
      <c r="G124" s="256"/>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209</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57" t="str">
        <f>C124</f>
        <v>- zřízení kotevních otvorů nebo jam, nejsou-li částí jiné konstrukce, jejich úpravy, očištění a ošetření,</v>
      </c>
      <c r="BB124" s="212"/>
      <c r="BC124" s="212"/>
      <c r="BD124" s="212"/>
      <c r="BE124" s="212"/>
      <c r="BF124" s="212"/>
      <c r="BG124" s="212"/>
      <c r="BH124" s="212"/>
    </row>
    <row r="125" spans="1:60" outlineLevel="3" x14ac:dyDescent="0.2">
      <c r="A125" s="229"/>
      <c r="B125" s="230"/>
      <c r="C125" s="267" t="s">
        <v>468</v>
      </c>
      <c r="D125" s="256"/>
      <c r="E125" s="256"/>
      <c r="F125" s="256"/>
      <c r="G125" s="256"/>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209</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29"/>
      <c r="B126" s="230"/>
      <c r="C126" s="267" t="s">
        <v>469</v>
      </c>
      <c r="D126" s="256"/>
      <c r="E126" s="256"/>
      <c r="F126" s="256"/>
      <c r="G126" s="256"/>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209</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57" t="str">
        <f>C126</f>
        <v>- výplň kotevních otvorů  (příp.  podlití  patních  desek)  maltou,  betonem  nebo  jinou speciální hmotou</v>
      </c>
      <c r="BB126" s="212"/>
      <c r="BC126" s="212"/>
      <c r="BD126" s="212"/>
      <c r="BE126" s="212"/>
      <c r="BF126" s="212"/>
      <c r="BG126" s="212"/>
      <c r="BH126" s="212"/>
    </row>
    <row r="127" spans="1:60" outlineLevel="3" x14ac:dyDescent="0.2">
      <c r="A127" s="229"/>
      <c r="B127" s="230"/>
      <c r="C127" s="267" t="s">
        <v>470</v>
      </c>
      <c r="D127" s="256"/>
      <c r="E127" s="256"/>
      <c r="F127" s="256"/>
      <c r="G127" s="256"/>
      <c r="H127" s="233"/>
      <c r="I127" s="233"/>
      <c r="J127" s="233"/>
      <c r="K127" s="233"/>
      <c r="L127" s="233"/>
      <c r="M127" s="233"/>
      <c r="N127" s="232"/>
      <c r="O127" s="232"/>
      <c r="P127" s="232"/>
      <c r="Q127" s="232"/>
      <c r="R127" s="233"/>
      <c r="S127" s="233"/>
      <c r="T127" s="233"/>
      <c r="U127" s="233"/>
      <c r="V127" s="233"/>
      <c r="W127" s="233"/>
      <c r="X127" s="233"/>
      <c r="Y127" s="233"/>
      <c r="Z127" s="212"/>
      <c r="AA127" s="212"/>
      <c r="AB127" s="212"/>
      <c r="AC127" s="212"/>
      <c r="AD127" s="212"/>
      <c r="AE127" s="212"/>
      <c r="AF127" s="212"/>
      <c r="AG127" s="212" t="s">
        <v>209</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29"/>
      <c r="B128" s="230"/>
      <c r="C128" s="267" t="s">
        <v>471</v>
      </c>
      <c r="D128" s="256"/>
      <c r="E128" s="256"/>
      <c r="F128" s="256"/>
      <c r="G128" s="256"/>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209</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67" t="s">
        <v>472</v>
      </c>
      <c r="D129" s="256"/>
      <c r="E129" s="256"/>
      <c r="F129" s="256"/>
      <c r="G129" s="256"/>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209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29"/>
      <c r="B130" s="230"/>
      <c r="C130" s="267" t="s">
        <v>473</v>
      </c>
      <c r="D130" s="256"/>
      <c r="E130" s="256"/>
      <c r="F130" s="256"/>
      <c r="G130" s="256"/>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209</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29"/>
      <c r="B131" s="230"/>
      <c r="C131" s="267" t="s">
        <v>474</v>
      </c>
      <c r="D131" s="256"/>
      <c r="E131" s="256"/>
      <c r="F131" s="256"/>
      <c r="G131" s="256"/>
      <c r="H131" s="233"/>
      <c r="I131" s="233"/>
      <c r="J131" s="233"/>
      <c r="K131" s="233"/>
      <c r="L131" s="233"/>
      <c r="M131" s="233"/>
      <c r="N131" s="232"/>
      <c r="O131" s="232"/>
      <c r="P131" s="232"/>
      <c r="Q131" s="232"/>
      <c r="R131" s="233"/>
      <c r="S131" s="233"/>
      <c r="T131" s="233"/>
      <c r="U131" s="233"/>
      <c r="V131" s="233"/>
      <c r="W131" s="233"/>
      <c r="X131" s="233"/>
      <c r="Y131" s="233"/>
      <c r="Z131" s="212"/>
      <c r="AA131" s="212"/>
      <c r="AB131" s="212"/>
      <c r="AC131" s="212"/>
      <c r="AD131" s="212"/>
      <c r="AE131" s="212"/>
      <c r="AF131" s="212"/>
      <c r="AG131" s="212" t="s">
        <v>209</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29"/>
      <c r="B132" s="230"/>
      <c r="C132" s="267" t="s">
        <v>475</v>
      </c>
      <c r="D132" s="256"/>
      <c r="E132" s="256"/>
      <c r="F132" s="256"/>
      <c r="G132" s="256"/>
      <c r="H132" s="233"/>
      <c r="I132" s="233"/>
      <c r="J132" s="233"/>
      <c r="K132" s="233"/>
      <c r="L132" s="233"/>
      <c r="M132" s="233"/>
      <c r="N132" s="232"/>
      <c r="O132" s="232"/>
      <c r="P132" s="232"/>
      <c r="Q132" s="232"/>
      <c r="R132" s="233"/>
      <c r="S132" s="233"/>
      <c r="T132" s="233"/>
      <c r="U132" s="233"/>
      <c r="V132" s="233"/>
      <c r="W132" s="233"/>
      <c r="X132" s="233"/>
      <c r="Y132" s="233"/>
      <c r="Z132" s="212"/>
      <c r="AA132" s="212"/>
      <c r="AB132" s="212"/>
      <c r="AC132" s="212"/>
      <c r="AD132" s="212"/>
      <c r="AE132" s="212"/>
      <c r="AF132" s="212"/>
      <c r="AG132" s="212" t="s">
        <v>209</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29"/>
      <c r="B133" s="230"/>
      <c r="C133" s="267" t="s">
        <v>476</v>
      </c>
      <c r="D133" s="256"/>
      <c r="E133" s="256"/>
      <c r="F133" s="256"/>
      <c r="G133" s="256"/>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209</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29"/>
      <c r="B134" s="230"/>
      <c r="C134" s="268" t="s">
        <v>477</v>
      </c>
      <c r="D134" s="238"/>
      <c r="E134" s="239">
        <v>306.464</v>
      </c>
      <c r="F134" s="233"/>
      <c r="G134" s="233"/>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212</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49">
        <v>29</v>
      </c>
      <c r="B135" s="250" t="s">
        <v>478</v>
      </c>
      <c r="C135" s="265" t="s">
        <v>479</v>
      </c>
      <c r="D135" s="251" t="s">
        <v>202</v>
      </c>
      <c r="E135" s="252">
        <v>238.75200000000001</v>
      </c>
      <c r="F135" s="253"/>
      <c r="G135" s="254">
        <f>ROUND(E135*F135,2)</f>
        <v>0</v>
      </c>
      <c r="H135" s="234"/>
      <c r="I135" s="233">
        <f>ROUND(E135*H135,2)</f>
        <v>0</v>
      </c>
      <c r="J135" s="234"/>
      <c r="K135" s="233">
        <f>ROUND(E135*J135,2)</f>
        <v>0</v>
      </c>
      <c r="L135" s="233">
        <v>21</v>
      </c>
      <c r="M135" s="233">
        <f>G135*(1+L135/100)</f>
        <v>0</v>
      </c>
      <c r="N135" s="232">
        <v>0</v>
      </c>
      <c r="O135" s="232">
        <f>ROUND(E135*N135,2)</f>
        <v>0</v>
      </c>
      <c r="P135" s="232">
        <v>0</v>
      </c>
      <c r="Q135" s="232">
        <f>ROUND(E135*P135,2)</f>
        <v>0</v>
      </c>
      <c r="R135" s="233"/>
      <c r="S135" s="233" t="s">
        <v>203</v>
      </c>
      <c r="T135" s="233" t="s">
        <v>204</v>
      </c>
      <c r="U135" s="233">
        <v>0</v>
      </c>
      <c r="V135" s="233">
        <f>ROUND(E135*U135,2)</f>
        <v>0</v>
      </c>
      <c r="W135" s="233"/>
      <c r="X135" s="233" t="s">
        <v>205</v>
      </c>
      <c r="Y135" s="233" t="s">
        <v>206</v>
      </c>
      <c r="Z135" s="212"/>
      <c r="AA135" s="212"/>
      <c r="AB135" s="212"/>
      <c r="AC135" s="212"/>
      <c r="AD135" s="212"/>
      <c r="AE135" s="212"/>
      <c r="AF135" s="212"/>
      <c r="AG135" s="212" t="s">
        <v>341</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2" x14ac:dyDescent="0.2">
      <c r="A136" s="229"/>
      <c r="B136" s="230"/>
      <c r="C136" s="266" t="s">
        <v>596</v>
      </c>
      <c r="D136" s="255"/>
      <c r="E136" s="255"/>
      <c r="F136" s="255"/>
      <c r="G136" s="255"/>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209</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57" t="str">
        <f>C136</f>
        <v>Pozinkovaná ocel, profily válované za studena z žárově pozinkovaných pásů z oceli, Spoje prováděné pomocí pozinkovaných metrických šroubů.</v>
      </c>
      <c r="BB136" s="212"/>
      <c r="BC136" s="212"/>
      <c r="BD136" s="212"/>
      <c r="BE136" s="212"/>
      <c r="BF136" s="212"/>
      <c r="BG136" s="212"/>
      <c r="BH136" s="212"/>
    </row>
    <row r="137" spans="1:60" ht="22.5" outlineLevel="3" x14ac:dyDescent="0.2">
      <c r="A137" s="229"/>
      <c r="B137" s="230"/>
      <c r="C137" s="267" t="s">
        <v>597</v>
      </c>
      <c r="D137" s="256"/>
      <c r="E137" s="256"/>
      <c r="F137" s="256"/>
      <c r="G137" s="256"/>
      <c r="H137" s="233"/>
      <c r="I137" s="233"/>
      <c r="J137" s="233"/>
      <c r="K137" s="233"/>
      <c r="L137" s="233"/>
      <c r="M137" s="233"/>
      <c r="N137" s="232"/>
      <c r="O137" s="232"/>
      <c r="P137" s="232"/>
      <c r="Q137" s="232"/>
      <c r="R137" s="233"/>
      <c r="S137" s="233"/>
      <c r="T137" s="233"/>
      <c r="U137" s="233"/>
      <c r="V137" s="233"/>
      <c r="W137" s="233"/>
      <c r="X137" s="233"/>
      <c r="Y137" s="233"/>
      <c r="Z137" s="212"/>
      <c r="AA137" s="212"/>
      <c r="AB137" s="212"/>
      <c r="AC137" s="212"/>
      <c r="AD137" s="212"/>
      <c r="AE137" s="212"/>
      <c r="AF137" s="212"/>
      <c r="AG137" s="212" t="s">
        <v>209</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57" t="str">
        <f>C137</f>
        <v>Sekundární nosné konstukce střechy jsou ocelové vaznice ze Z-profilů za studena tvarované a pozinkované.</v>
      </c>
      <c r="BB137" s="212"/>
      <c r="BC137" s="212"/>
      <c r="BD137" s="212"/>
      <c r="BE137" s="212"/>
      <c r="BF137" s="212"/>
      <c r="BG137" s="212"/>
      <c r="BH137" s="212"/>
    </row>
    <row r="138" spans="1:60" ht="22.5" outlineLevel="3" x14ac:dyDescent="0.2">
      <c r="A138" s="229"/>
      <c r="B138" s="230"/>
      <c r="C138" s="267" t="s">
        <v>441</v>
      </c>
      <c r="D138" s="256"/>
      <c r="E138" s="256"/>
      <c r="F138" s="256"/>
      <c r="G138" s="256"/>
      <c r="H138" s="233"/>
      <c r="I138" s="233"/>
      <c r="J138" s="233"/>
      <c r="K138" s="233"/>
      <c r="L138" s="233"/>
      <c r="M138" s="233"/>
      <c r="N138" s="232"/>
      <c r="O138" s="232"/>
      <c r="P138" s="232"/>
      <c r="Q138" s="232"/>
      <c r="R138" s="233"/>
      <c r="S138" s="233"/>
      <c r="T138" s="233"/>
      <c r="U138" s="233"/>
      <c r="V138" s="233"/>
      <c r="W138" s="233"/>
      <c r="X138" s="233"/>
      <c r="Y138" s="233"/>
      <c r="Z138" s="212"/>
      <c r="AA138" s="212"/>
      <c r="AB138" s="212"/>
      <c r="AC138" s="212"/>
      <c r="AD138" s="212"/>
      <c r="AE138" s="212"/>
      <c r="AF138" s="212"/>
      <c r="AG138" s="212" t="s">
        <v>209</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57" t="str">
        <f>C138</f>
        <v>Primární nosná kce střechy jsou ocelové příhradové nosníky, plnostěnné nosníky ve štítech. Nosníky jsou stabilizované vaznicemi a střešními ztužidly příp. stabilizacemi. -&gt; pozinko. ocel za studena.</v>
      </c>
      <c r="BB138" s="212"/>
      <c r="BC138" s="212"/>
      <c r="BD138" s="212"/>
      <c r="BE138" s="212"/>
      <c r="BF138" s="212"/>
      <c r="BG138" s="212"/>
      <c r="BH138" s="212"/>
    </row>
    <row r="139" spans="1:60" ht="22.5" outlineLevel="3" x14ac:dyDescent="0.2">
      <c r="A139" s="229"/>
      <c r="B139" s="230"/>
      <c r="C139" s="267" t="s">
        <v>598</v>
      </c>
      <c r="D139" s="256"/>
      <c r="E139" s="256"/>
      <c r="F139" s="256"/>
      <c r="G139" s="256"/>
      <c r="H139" s="233"/>
      <c r="I139" s="233"/>
      <c r="J139" s="233"/>
      <c r="K139" s="233"/>
      <c r="L139" s="233"/>
      <c r="M139" s="233"/>
      <c r="N139" s="232"/>
      <c r="O139" s="232"/>
      <c r="P139" s="232"/>
      <c r="Q139" s="232"/>
      <c r="R139" s="233"/>
      <c r="S139" s="233"/>
      <c r="T139" s="233"/>
      <c r="U139" s="233"/>
      <c r="V139" s="233"/>
      <c r="W139" s="233"/>
      <c r="X139" s="233"/>
      <c r="Y139" s="233"/>
      <c r="Z139" s="212"/>
      <c r="AA139" s="212"/>
      <c r="AB139" s="212"/>
      <c r="AC139" s="212"/>
      <c r="AD139" s="212"/>
      <c r="AE139" s="212"/>
      <c r="AF139" s="212"/>
      <c r="AG139" s="212" t="s">
        <v>209</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57" t="str">
        <f>C139</f>
        <v>Stěnová ztužidla jsou z táhel z ocelových plochých pásků z pozink. oceli za studena. Dále jsou součístí sloupy a vodorovné vzpěry.</v>
      </c>
      <c r="BB139" s="212"/>
      <c r="BC139" s="212"/>
      <c r="BD139" s="212"/>
      <c r="BE139" s="212"/>
      <c r="BF139" s="212"/>
      <c r="BG139" s="212"/>
      <c r="BH139" s="212"/>
    </row>
    <row r="140" spans="1:60" outlineLevel="3" x14ac:dyDescent="0.2">
      <c r="A140" s="229"/>
      <c r="B140" s="230"/>
      <c r="C140" s="281" t="s">
        <v>442</v>
      </c>
      <c r="D140" s="235"/>
      <c r="E140" s="236"/>
      <c r="F140" s="237"/>
      <c r="G140" s="237"/>
      <c r="H140" s="233"/>
      <c r="I140" s="233"/>
      <c r="J140" s="233"/>
      <c r="K140" s="233"/>
      <c r="L140" s="233"/>
      <c r="M140" s="233"/>
      <c r="N140" s="232"/>
      <c r="O140" s="232"/>
      <c r="P140" s="232"/>
      <c r="Q140" s="232"/>
      <c r="R140" s="233"/>
      <c r="S140" s="233"/>
      <c r="T140" s="233"/>
      <c r="U140" s="233"/>
      <c r="V140" s="233"/>
      <c r="W140" s="233"/>
      <c r="X140" s="233"/>
      <c r="Y140" s="233"/>
      <c r="Z140" s="212"/>
      <c r="AA140" s="212"/>
      <c r="AB140" s="212"/>
      <c r="AC140" s="212"/>
      <c r="AD140" s="212"/>
      <c r="AE140" s="212"/>
      <c r="AF140" s="212"/>
      <c r="AG140" s="212" t="s">
        <v>209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29"/>
      <c r="B141" s="230"/>
      <c r="C141" s="267" t="s">
        <v>599</v>
      </c>
      <c r="D141" s="256"/>
      <c r="E141" s="256"/>
      <c r="F141" s="256"/>
      <c r="G141" s="256"/>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209</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29"/>
      <c r="B142" s="230"/>
      <c r="C142" s="267" t="s">
        <v>600</v>
      </c>
      <c r="D142" s="256"/>
      <c r="E142" s="256"/>
      <c r="F142" s="256"/>
      <c r="G142" s="256"/>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209</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29"/>
      <c r="B143" s="230"/>
      <c r="C143" s="267" t="s">
        <v>480</v>
      </c>
      <c r="D143" s="256"/>
      <c r="E143" s="256"/>
      <c r="F143" s="256"/>
      <c r="G143" s="256"/>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209</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29"/>
      <c r="B144" s="230"/>
      <c r="C144" s="267" t="s">
        <v>481</v>
      </c>
      <c r="D144" s="256"/>
      <c r="E144" s="256"/>
      <c r="F144" s="256"/>
      <c r="G144" s="256"/>
      <c r="H144" s="233"/>
      <c r="I144" s="233"/>
      <c r="J144" s="233"/>
      <c r="K144" s="233"/>
      <c r="L144" s="233"/>
      <c r="M144" s="233"/>
      <c r="N144" s="232"/>
      <c r="O144" s="232"/>
      <c r="P144" s="232"/>
      <c r="Q144" s="232"/>
      <c r="R144" s="233"/>
      <c r="S144" s="233"/>
      <c r="T144" s="233"/>
      <c r="U144" s="233"/>
      <c r="V144" s="233"/>
      <c r="W144" s="233"/>
      <c r="X144" s="233"/>
      <c r="Y144" s="233"/>
      <c r="Z144" s="212"/>
      <c r="AA144" s="212"/>
      <c r="AB144" s="212"/>
      <c r="AC144" s="212"/>
      <c r="AD144" s="212"/>
      <c r="AE144" s="212"/>
      <c r="AF144" s="212"/>
      <c r="AG144" s="212" t="s">
        <v>209</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29"/>
      <c r="B145" s="230"/>
      <c r="C145" s="267" t="s">
        <v>601</v>
      </c>
      <c r="D145" s="256"/>
      <c r="E145" s="256"/>
      <c r="F145" s="256"/>
      <c r="G145" s="256"/>
      <c r="H145" s="233"/>
      <c r="I145" s="233"/>
      <c r="J145" s="233"/>
      <c r="K145" s="233"/>
      <c r="L145" s="233"/>
      <c r="M145" s="233"/>
      <c r="N145" s="232"/>
      <c r="O145" s="232"/>
      <c r="P145" s="232"/>
      <c r="Q145" s="232"/>
      <c r="R145" s="233"/>
      <c r="S145" s="233"/>
      <c r="T145" s="233"/>
      <c r="U145" s="233"/>
      <c r="V145" s="233"/>
      <c r="W145" s="233"/>
      <c r="X145" s="233"/>
      <c r="Y145" s="233"/>
      <c r="Z145" s="212"/>
      <c r="AA145" s="212"/>
      <c r="AB145" s="212"/>
      <c r="AC145" s="212"/>
      <c r="AD145" s="212"/>
      <c r="AE145" s="212"/>
      <c r="AF145" s="212"/>
      <c r="AG145" s="212" t="s">
        <v>209</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29"/>
      <c r="B146" s="230"/>
      <c r="C146" s="267" t="s">
        <v>584</v>
      </c>
      <c r="D146" s="256"/>
      <c r="E146" s="256"/>
      <c r="F146" s="256"/>
      <c r="G146" s="256"/>
      <c r="H146" s="233"/>
      <c r="I146" s="233"/>
      <c r="J146" s="233"/>
      <c r="K146" s="233"/>
      <c r="L146" s="233"/>
      <c r="M146" s="233"/>
      <c r="N146" s="232"/>
      <c r="O146" s="232"/>
      <c r="P146" s="232"/>
      <c r="Q146" s="232"/>
      <c r="R146" s="233"/>
      <c r="S146" s="233"/>
      <c r="T146" s="233"/>
      <c r="U146" s="233"/>
      <c r="V146" s="233"/>
      <c r="W146" s="233"/>
      <c r="X146" s="233"/>
      <c r="Y146" s="233"/>
      <c r="Z146" s="212"/>
      <c r="AA146" s="212"/>
      <c r="AB146" s="212"/>
      <c r="AC146" s="212"/>
      <c r="AD146" s="212"/>
      <c r="AE146" s="212"/>
      <c r="AF146" s="212"/>
      <c r="AG146" s="212" t="s">
        <v>209</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29"/>
      <c r="B147" s="230"/>
      <c r="C147" s="281" t="s">
        <v>442</v>
      </c>
      <c r="D147" s="235"/>
      <c r="E147" s="236"/>
      <c r="F147" s="237"/>
      <c r="G147" s="237"/>
      <c r="H147" s="233"/>
      <c r="I147" s="233"/>
      <c r="J147" s="233"/>
      <c r="K147" s="233"/>
      <c r="L147" s="233"/>
      <c r="M147" s="233"/>
      <c r="N147" s="232"/>
      <c r="O147" s="232"/>
      <c r="P147" s="232"/>
      <c r="Q147" s="232"/>
      <c r="R147" s="233"/>
      <c r="S147" s="233"/>
      <c r="T147" s="233"/>
      <c r="U147" s="233"/>
      <c r="V147" s="233"/>
      <c r="W147" s="233"/>
      <c r="X147" s="233"/>
      <c r="Y147" s="233"/>
      <c r="Z147" s="212"/>
      <c r="AA147" s="212"/>
      <c r="AB147" s="212"/>
      <c r="AC147" s="212"/>
      <c r="AD147" s="212"/>
      <c r="AE147" s="212"/>
      <c r="AF147" s="212"/>
      <c r="AG147" s="212" t="s">
        <v>209</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29"/>
      <c r="B148" s="230"/>
      <c r="C148" s="267" t="s">
        <v>445</v>
      </c>
      <c r="D148" s="256"/>
      <c r="E148" s="256"/>
      <c r="F148" s="256"/>
      <c r="G148" s="256"/>
      <c r="H148" s="233"/>
      <c r="I148" s="233"/>
      <c r="J148" s="233"/>
      <c r="K148" s="233"/>
      <c r="L148" s="233"/>
      <c r="M148" s="233"/>
      <c r="N148" s="232"/>
      <c r="O148" s="232"/>
      <c r="P148" s="232"/>
      <c r="Q148" s="232"/>
      <c r="R148" s="233"/>
      <c r="S148" s="233"/>
      <c r="T148" s="233"/>
      <c r="U148" s="233"/>
      <c r="V148" s="233"/>
      <c r="W148" s="233"/>
      <c r="X148" s="233"/>
      <c r="Y148" s="233"/>
      <c r="Z148" s="212"/>
      <c r="AA148" s="212"/>
      <c r="AB148" s="212"/>
      <c r="AC148" s="212"/>
      <c r="AD148" s="212"/>
      <c r="AE148" s="212"/>
      <c r="AF148" s="212"/>
      <c r="AG148" s="212" t="s">
        <v>209</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29"/>
      <c r="B149" s="230"/>
      <c r="C149" s="281" t="s">
        <v>442</v>
      </c>
      <c r="D149" s="235"/>
      <c r="E149" s="236"/>
      <c r="F149" s="237"/>
      <c r="G149" s="237"/>
      <c r="H149" s="233"/>
      <c r="I149" s="233"/>
      <c r="J149" s="233"/>
      <c r="K149" s="233"/>
      <c r="L149" s="233"/>
      <c r="M149" s="233"/>
      <c r="N149" s="232"/>
      <c r="O149" s="232"/>
      <c r="P149" s="232"/>
      <c r="Q149" s="232"/>
      <c r="R149" s="233"/>
      <c r="S149" s="233"/>
      <c r="T149" s="233"/>
      <c r="U149" s="233"/>
      <c r="V149" s="233"/>
      <c r="W149" s="233"/>
      <c r="X149" s="233"/>
      <c r="Y149" s="233"/>
      <c r="Z149" s="212"/>
      <c r="AA149" s="212"/>
      <c r="AB149" s="212"/>
      <c r="AC149" s="212"/>
      <c r="AD149" s="212"/>
      <c r="AE149" s="212"/>
      <c r="AF149" s="212"/>
      <c r="AG149" s="212" t="s">
        <v>209</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3" x14ac:dyDescent="0.2">
      <c r="A150" s="229"/>
      <c r="B150" s="230"/>
      <c r="C150" s="267" t="s">
        <v>446</v>
      </c>
      <c r="D150" s="256"/>
      <c r="E150" s="256"/>
      <c r="F150" s="256"/>
      <c r="G150" s="256"/>
      <c r="H150" s="233"/>
      <c r="I150" s="233"/>
      <c r="J150" s="233"/>
      <c r="K150" s="233"/>
      <c r="L150" s="233"/>
      <c r="M150" s="233"/>
      <c r="N150" s="232"/>
      <c r="O150" s="232"/>
      <c r="P150" s="232"/>
      <c r="Q150" s="232"/>
      <c r="R150" s="233"/>
      <c r="S150" s="233"/>
      <c r="T150" s="233"/>
      <c r="U150" s="233"/>
      <c r="V150" s="233"/>
      <c r="W150" s="233"/>
      <c r="X150" s="233"/>
      <c r="Y150" s="233"/>
      <c r="Z150" s="212"/>
      <c r="AA150" s="212"/>
      <c r="AB150" s="212"/>
      <c r="AC150" s="212"/>
      <c r="AD150" s="212"/>
      <c r="AE150" s="212"/>
      <c r="AF150" s="212"/>
      <c r="AG150" s="212" t="s">
        <v>209</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57" t="str">
        <f>C150</f>
        <v>- dodání dílce požadovaného tvaru a vlastností, jeho skladování, doprava a osazení do definitivní polohy, včetně komplexní technologie výroby a montáže dílců, ošetření a ochrana dílců,</v>
      </c>
      <c r="BB150" s="212"/>
      <c r="BC150" s="212"/>
      <c r="BD150" s="212"/>
      <c r="BE150" s="212"/>
      <c r="BF150" s="212"/>
      <c r="BG150" s="212"/>
      <c r="BH150" s="212"/>
    </row>
    <row r="151" spans="1:60" outlineLevel="3" x14ac:dyDescent="0.2">
      <c r="A151" s="229"/>
      <c r="B151" s="230"/>
      <c r="C151" s="267" t="s">
        <v>447</v>
      </c>
      <c r="D151" s="256"/>
      <c r="E151" s="256"/>
      <c r="F151" s="256"/>
      <c r="G151" s="256"/>
      <c r="H151" s="233"/>
      <c r="I151" s="233"/>
      <c r="J151" s="233"/>
      <c r="K151" s="233"/>
      <c r="L151" s="233"/>
      <c r="M151" s="233"/>
      <c r="N151" s="232"/>
      <c r="O151" s="232"/>
      <c r="P151" s="232"/>
      <c r="Q151" s="232"/>
      <c r="R151" s="233"/>
      <c r="S151" s="233"/>
      <c r="T151" s="233"/>
      <c r="U151" s="233"/>
      <c r="V151" s="233"/>
      <c r="W151" s="233"/>
      <c r="X151" s="233"/>
      <c r="Y151" s="233"/>
      <c r="Z151" s="212"/>
      <c r="AA151" s="212"/>
      <c r="AB151" s="212"/>
      <c r="AC151" s="212"/>
      <c r="AD151" s="212"/>
      <c r="AE151" s="212"/>
      <c r="AF151" s="212"/>
      <c r="AG151" s="212" t="s">
        <v>209</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29"/>
      <c r="B152" s="230"/>
      <c r="C152" s="267" t="s">
        <v>448</v>
      </c>
      <c r="D152" s="256"/>
      <c r="E152" s="256"/>
      <c r="F152" s="256"/>
      <c r="G152" s="256"/>
      <c r="H152" s="233"/>
      <c r="I152" s="233"/>
      <c r="J152" s="233"/>
      <c r="K152" s="233"/>
      <c r="L152" s="233"/>
      <c r="M152" s="233"/>
      <c r="N152" s="232"/>
      <c r="O152" s="232"/>
      <c r="P152" s="232"/>
      <c r="Q152" s="232"/>
      <c r="R152" s="233"/>
      <c r="S152" s="233"/>
      <c r="T152" s="233"/>
      <c r="U152" s="233"/>
      <c r="V152" s="233"/>
      <c r="W152" s="233"/>
      <c r="X152" s="233"/>
      <c r="Y152" s="233"/>
      <c r="Z152" s="212"/>
      <c r="AA152" s="212"/>
      <c r="AB152" s="212"/>
      <c r="AC152" s="212"/>
      <c r="AD152" s="212"/>
      <c r="AE152" s="212"/>
      <c r="AF152" s="212"/>
      <c r="AG152" s="212" t="s">
        <v>209</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29"/>
      <c r="B153" s="230"/>
      <c r="C153" s="267" t="s">
        <v>449</v>
      </c>
      <c r="D153" s="256"/>
      <c r="E153" s="256"/>
      <c r="F153" s="256"/>
      <c r="G153" s="256"/>
      <c r="H153" s="233"/>
      <c r="I153" s="233"/>
      <c r="J153" s="233"/>
      <c r="K153" s="233"/>
      <c r="L153" s="233"/>
      <c r="M153" s="233"/>
      <c r="N153" s="232"/>
      <c r="O153" s="232"/>
      <c r="P153" s="232"/>
      <c r="Q153" s="232"/>
      <c r="R153" s="233"/>
      <c r="S153" s="233"/>
      <c r="T153" s="233"/>
      <c r="U153" s="233"/>
      <c r="V153" s="233"/>
      <c r="W153" s="233"/>
      <c r="X153" s="233"/>
      <c r="Y153" s="233"/>
      <c r="Z153" s="212"/>
      <c r="AA153" s="212"/>
      <c r="AB153" s="212"/>
      <c r="AC153" s="212"/>
      <c r="AD153" s="212"/>
      <c r="AE153" s="212"/>
      <c r="AF153" s="212"/>
      <c r="AG153" s="212" t="s">
        <v>209</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29"/>
      <c r="B154" s="230"/>
      <c r="C154" s="267" t="s">
        <v>450</v>
      </c>
      <c r="D154" s="256"/>
      <c r="E154" s="256"/>
      <c r="F154" s="256"/>
      <c r="G154" s="256"/>
      <c r="H154" s="233"/>
      <c r="I154" s="233"/>
      <c r="J154" s="233"/>
      <c r="K154" s="233"/>
      <c r="L154" s="233"/>
      <c r="M154" s="233"/>
      <c r="N154" s="232"/>
      <c r="O154" s="232"/>
      <c r="P154" s="232"/>
      <c r="Q154" s="232"/>
      <c r="R154" s="233"/>
      <c r="S154" s="233"/>
      <c r="T154" s="233"/>
      <c r="U154" s="233"/>
      <c r="V154" s="233"/>
      <c r="W154" s="233"/>
      <c r="X154" s="233"/>
      <c r="Y154" s="233"/>
      <c r="Z154" s="212"/>
      <c r="AA154" s="212"/>
      <c r="AB154" s="212"/>
      <c r="AC154" s="212"/>
      <c r="AD154" s="212"/>
      <c r="AE154" s="212"/>
      <c r="AF154" s="212"/>
      <c r="AG154" s="212" t="s">
        <v>209</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29"/>
      <c r="B155" s="230"/>
      <c r="C155" s="267" t="s">
        <v>451</v>
      </c>
      <c r="D155" s="256"/>
      <c r="E155" s="256"/>
      <c r="F155" s="256"/>
      <c r="G155" s="256"/>
      <c r="H155" s="233"/>
      <c r="I155" s="233"/>
      <c r="J155" s="233"/>
      <c r="K155" s="233"/>
      <c r="L155" s="233"/>
      <c r="M155" s="233"/>
      <c r="N155" s="232"/>
      <c r="O155" s="232"/>
      <c r="P155" s="232"/>
      <c r="Q155" s="232"/>
      <c r="R155" s="233"/>
      <c r="S155" s="233"/>
      <c r="T155" s="233"/>
      <c r="U155" s="233"/>
      <c r="V155" s="233"/>
      <c r="W155" s="233"/>
      <c r="X155" s="233"/>
      <c r="Y155" s="233"/>
      <c r="Z155" s="212"/>
      <c r="AA155" s="212"/>
      <c r="AB155" s="212"/>
      <c r="AC155" s="212"/>
      <c r="AD155" s="212"/>
      <c r="AE155" s="212"/>
      <c r="AF155" s="212"/>
      <c r="AG155" s="212" t="s">
        <v>209</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29"/>
      <c r="B156" s="230"/>
      <c r="C156" s="267" t="s">
        <v>452</v>
      </c>
      <c r="D156" s="256"/>
      <c r="E156" s="256"/>
      <c r="F156" s="256"/>
      <c r="G156" s="256"/>
      <c r="H156" s="233"/>
      <c r="I156" s="233"/>
      <c r="J156" s="233"/>
      <c r="K156" s="233"/>
      <c r="L156" s="233"/>
      <c r="M156" s="233"/>
      <c r="N156" s="232"/>
      <c r="O156" s="232"/>
      <c r="P156" s="232"/>
      <c r="Q156" s="232"/>
      <c r="R156" s="233"/>
      <c r="S156" s="233"/>
      <c r="T156" s="233"/>
      <c r="U156" s="233"/>
      <c r="V156" s="233"/>
      <c r="W156" s="233"/>
      <c r="X156" s="233"/>
      <c r="Y156" s="233"/>
      <c r="Z156" s="212"/>
      <c r="AA156" s="212"/>
      <c r="AB156" s="212"/>
      <c r="AC156" s="212"/>
      <c r="AD156" s="212"/>
      <c r="AE156" s="212"/>
      <c r="AF156" s="212"/>
      <c r="AG156" s="212" t="s">
        <v>209</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29"/>
      <c r="B157" s="230"/>
      <c r="C157" s="267" t="s">
        <v>453</v>
      </c>
      <c r="D157" s="256"/>
      <c r="E157" s="256"/>
      <c r="F157" s="256"/>
      <c r="G157" s="256"/>
      <c r="H157" s="233"/>
      <c r="I157" s="233"/>
      <c r="J157" s="233"/>
      <c r="K157" s="233"/>
      <c r="L157" s="233"/>
      <c r="M157" s="233"/>
      <c r="N157" s="232"/>
      <c r="O157" s="232"/>
      <c r="P157" s="232"/>
      <c r="Q157" s="232"/>
      <c r="R157" s="233"/>
      <c r="S157" s="233"/>
      <c r="T157" s="233"/>
      <c r="U157" s="233"/>
      <c r="V157" s="233"/>
      <c r="W157" s="233"/>
      <c r="X157" s="233"/>
      <c r="Y157" s="233"/>
      <c r="Z157" s="212"/>
      <c r="AA157" s="212"/>
      <c r="AB157" s="212"/>
      <c r="AC157" s="212"/>
      <c r="AD157" s="212"/>
      <c r="AE157" s="212"/>
      <c r="AF157" s="212"/>
      <c r="AG157" s="212" t="s">
        <v>209</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29"/>
      <c r="B158" s="230"/>
      <c r="C158" s="267" t="s">
        <v>454</v>
      </c>
      <c r="D158" s="256"/>
      <c r="E158" s="256"/>
      <c r="F158" s="256"/>
      <c r="G158" s="256"/>
      <c r="H158" s="233"/>
      <c r="I158" s="233"/>
      <c r="J158" s="233"/>
      <c r="K158" s="233"/>
      <c r="L158" s="233"/>
      <c r="M158" s="233"/>
      <c r="N158" s="232"/>
      <c r="O158" s="232"/>
      <c r="P158" s="232"/>
      <c r="Q158" s="232"/>
      <c r="R158" s="233"/>
      <c r="S158" s="233"/>
      <c r="T158" s="233"/>
      <c r="U158" s="233"/>
      <c r="V158" s="233"/>
      <c r="W158" s="233"/>
      <c r="X158" s="233"/>
      <c r="Y158" s="233"/>
      <c r="Z158" s="212"/>
      <c r="AA158" s="212"/>
      <c r="AB158" s="212"/>
      <c r="AC158" s="212"/>
      <c r="AD158" s="212"/>
      <c r="AE158" s="212"/>
      <c r="AF158" s="212"/>
      <c r="AG158" s="212" t="s">
        <v>209</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3" x14ac:dyDescent="0.2">
      <c r="A159" s="229"/>
      <c r="B159" s="230"/>
      <c r="C159" s="267" t="s">
        <v>455</v>
      </c>
      <c r="D159" s="256"/>
      <c r="E159" s="256"/>
      <c r="F159" s="256"/>
      <c r="G159" s="256"/>
      <c r="H159" s="233"/>
      <c r="I159" s="233"/>
      <c r="J159" s="233"/>
      <c r="K159" s="233"/>
      <c r="L159" s="233"/>
      <c r="M159" s="233"/>
      <c r="N159" s="232"/>
      <c r="O159" s="232"/>
      <c r="P159" s="232"/>
      <c r="Q159" s="232"/>
      <c r="R159" s="233"/>
      <c r="S159" s="233"/>
      <c r="T159" s="233"/>
      <c r="U159" s="233"/>
      <c r="V159" s="233"/>
      <c r="W159" s="233"/>
      <c r="X159" s="233"/>
      <c r="Y159" s="233"/>
      <c r="Z159" s="212"/>
      <c r="AA159" s="212"/>
      <c r="AB159" s="212"/>
      <c r="AC159" s="212"/>
      <c r="AD159" s="212"/>
      <c r="AE159" s="212"/>
      <c r="AF159" s="212"/>
      <c r="AG159" s="212" t="s">
        <v>209</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57" t="str">
        <f>C159</f>
        <v>- další práce dané případně specifikací k příslušnému dílci (úprava pohledových ploch, příp. rubových ploch, osazení měřících zařízení, zkoušení a měření dílců a pod.).</v>
      </c>
      <c r="BB159" s="212"/>
      <c r="BC159" s="212"/>
      <c r="BD159" s="212"/>
      <c r="BE159" s="212"/>
      <c r="BF159" s="212"/>
      <c r="BG159" s="212"/>
      <c r="BH159" s="212"/>
    </row>
    <row r="160" spans="1:60" ht="22.5" outlineLevel="3" x14ac:dyDescent="0.2">
      <c r="A160" s="229"/>
      <c r="B160" s="230"/>
      <c r="C160" s="267" t="s">
        <v>456</v>
      </c>
      <c r="D160" s="256"/>
      <c r="E160" s="256"/>
      <c r="F160" s="256"/>
      <c r="G160" s="256"/>
      <c r="H160" s="233"/>
      <c r="I160" s="233"/>
      <c r="J160" s="233"/>
      <c r="K160" s="233"/>
      <c r="L160" s="233"/>
      <c r="M160" s="233"/>
      <c r="N160" s="232"/>
      <c r="O160" s="232"/>
      <c r="P160" s="232"/>
      <c r="Q160" s="232"/>
      <c r="R160" s="233"/>
      <c r="S160" s="233"/>
      <c r="T160" s="233"/>
      <c r="U160" s="233"/>
      <c r="V160" s="233"/>
      <c r="W160" s="233"/>
      <c r="X160" s="233"/>
      <c r="Y160" s="233"/>
      <c r="Z160" s="212"/>
      <c r="AA160" s="212"/>
      <c r="AB160" s="212"/>
      <c r="AC160" s="212"/>
      <c r="AD160" s="212"/>
      <c r="AE160" s="212"/>
      <c r="AF160" s="212"/>
      <c r="AG160" s="212" t="s">
        <v>209</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57" t="str">
        <f>C160</f>
        <v>- dodání  materiálu  v požadované kvalitě a výroba konstrukce i dílenská (včetně  pomůcek,  přípravků a prostředků pro výrobu) bez ohledu na náročnost a její hmotnost, dílenská montáž,</v>
      </c>
      <c r="BB160" s="212"/>
      <c r="BC160" s="212"/>
      <c r="BD160" s="212"/>
      <c r="BE160" s="212"/>
      <c r="BF160" s="212"/>
      <c r="BG160" s="212"/>
      <c r="BH160" s="212"/>
    </row>
    <row r="161" spans="1:60" outlineLevel="3" x14ac:dyDescent="0.2">
      <c r="A161" s="229"/>
      <c r="B161" s="230"/>
      <c r="C161" s="267" t="s">
        <v>457</v>
      </c>
      <c r="D161" s="256"/>
      <c r="E161" s="256"/>
      <c r="F161" s="256"/>
      <c r="G161" s="256"/>
      <c r="H161" s="233"/>
      <c r="I161" s="233"/>
      <c r="J161" s="233"/>
      <c r="K161" s="233"/>
      <c r="L161" s="233"/>
      <c r="M161" s="233"/>
      <c r="N161" s="232"/>
      <c r="O161" s="232"/>
      <c r="P161" s="232"/>
      <c r="Q161" s="232"/>
      <c r="R161" s="233"/>
      <c r="S161" s="233"/>
      <c r="T161" s="233"/>
      <c r="U161" s="233"/>
      <c r="V161" s="233"/>
      <c r="W161" s="233"/>
      <c r="X161" s="233"/>
      <c r="Y161" s="233"/>
      <c r="Z161" s="212"/>
      <c r="AA161" s="212"/>
      <c r="AB161" s="212"/>
      <c r="AC161" s="212"/>
      <c r="AD161" s="212"/>
      <c r="AE161" s="212"/>
      <c r="AF161" s="212"/>
      <c r="AG161" s="212" t="s">
        <v>209</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22.5" outlineLevel="3" x14ac:dyDescent="0.2">
      <c r="A162" s="229"/>
      <c r="B162" s="230"/>
      <c r="C162" s="267" t="s">
        <v>458</v>
      </c>
      <c r="D162" s="256"/>
      <c r="E162" s="256"/>
      <c r="F162" s="256"/>
      <c r="G162" s="256"/>
      <c r="H162" s="233"/>
      <c r="I162" s="233"/>
      <c r="J162" s="233"/>
      <c r="K162" s="233"/>
      <c r="L162" s="233"/>
      <c r="M162" s="233"/>
      <c r="N162" s="232"/>
      <c r="O162" s="232"/>
      <c r="P162" s="232"/>
      <c r="Q162" s="232"/>
      <c r="R162" s="233"/>
      <c r="S162" s="233"/>
      <c r="T162" s="233"/>
      <c r="U162" s="233"/>
      <c r="V162" s="233"/>
      <c r="W162" s="233"/>
      <c r="X162" s="233"/>
      <c r="Y162" s="233"/>
      <c r="Z162" s="212"/>
      <c r="AA162" s="212"/>
      <c r="AB162" s="212"/>
      <c r="AC162" s="212"/>
      <c r="AD162" s="212"/>
      <c r="AE162" s="212"/>
      <c r="AF162" s="212"/>
      <c r="AG162" s="212" t="s">
        <v>209</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57" t="str">
        <f>C162</f>
        <v>- zřízení  montážních  a  dilatačních  spojů,  spar, včetně potřebných úprav, vložek, opracování, očištění a ošetření,</v>
      </c>
      <c r="BB162" s="212"/>
      <c r="BC162" s="212"/>
      <c r="BD162" s="212"/>
      <c r="BE162" s="212"/>
      <c r="BF162" s="212"/>
      <c r="BG162" s="212"/>
      <c r="BH162" s="212"/>
    </row>
    <row r="163" spans="1:60" ht="22.5" outlineLevel="3" x14ac:dyDescent="0.2">
      <c r="A163" s="229"/>
      <c r="B163" s="230"/>
      <c r="C163" s="267" t="s">
        <v>459</v>
      </c>
      <c r="D163" s="256"/>
      <c r="E163" s="256"/>
      <c r="F163" s="256"/>
      <c r="G163" s="256"/>
      <c r="H163" s="233"/>
      <c r="I163" s="233"/>
      <c r="J163" s="233"/>
      <c r="K163" s="233"/>
      <c r="L163" s="233"/>
      <c r="M163" s="233"/>
      <c r="N163" s="232"/>
      <c r="O163" s="232"/>
      <c r="P163" s="232"/>
      <c r="Q163" s="232"/>
      <c r="R163" s="233"/>
      <c r="S163" s="233"/>
      <c r="T163" s="233"/>
      <c r="U163" s="233"/>
      <c r="V163" s="233"/>
      <c r="W163" s="233"/>
      <c r="X163" s="233"/>
      <c r="Y163" s="233"/>
      <c r="Z163" s="212"/>
      <c r="AA163" s="212"/>
      <c r="AB163" s="212"/>
      <c r="AC163" s="212"/>
      <c r="AD163" s="212"/>
      <c r="AE163" s="212"/>
      <c r="AF163" s="212"/>
      <c r="AG163" s="212" t="s">
        <v>209</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57" t="str">
        <f>C163</f>
        <v>- podpěr. konstr. a lešení všech druhů pro montáž konstrukcí i doplňkových, včetně požadovaných otvorů, ochranných a bezpečnostních opatření a základů pro tyto konstrukce a lešení,</v>
      </c>
      <c r="BB163" s="212"/>
      <c r="BC163" s="212"/>
      <c r="BD163" s="212"/>
      <c r="BE163" s="212"/>
      <c r="BF163" s="212"/>
      <c r="BG163" s="212"/>
      <c r="BH163" s="212"/>
    </row>
    <row r="164" spans="1:60" ht="22.5" outlineLevel="3" x14ac:dyDescent="0.2">
      <c r="A164" s="229"/>
      <c r="B164" s="230"/>
      <c r="C164" s="267" t="s">
        <v>460</v>
      </c>
      <c r="D164" s="256"/>
      <c r="E164" s="256"/>
      <c r="F164" s="256"/>
      <c r="G164" s="256"/>
      <c r="H164" s="233"/>
      <c r="I164" s="233"/>
      <c r="J164" s="233"/>
      <c r="K164" s="233"/>
      <c r="L164" s="233"/>
      <c r="M164" s="233"/>
      <c r="N164" s="232"/>
      <c r="O164" s="232"/>
      <c r="P164" s="232"/>
      <c r="Q164" s="232"/>
      <c r="R164" s="233"/>
      <c r="S164" s="233"/>
      <c r="T164" s="233"/>
      <c r="U164" s="233"/>
      <c r="V164" s="233"/>
      <c r="W164" s="233"/>
      <c r="X164" s="233"/>
      <c r="Y164" s="233"/>
      <c r="Z164" s="212"/>
      <c r="AA164" s="212"/>
      <c r="AB164" s="212"/>
      <c r="AC164" s="212"/>
      <c r="AD164" s="212"/>
      <c r="AE164" s="212"/>
      <c r="AF164" s="212"/>
      <c r="AG164" s="212" t="s">
        <v>209</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57" t="str">
        <f>C164</f>
        <v>- jakákoliv doprava a manipulace dílců  a  montážních  sestav,  včetně  dopravy konstrukce z výrobny na stavbu,</v>
      </c>
      <c r="BB164" s="212"/>
      <c r="BC164" s="212"/>
      <c r="BD164" s="212"/>
      <c r="BE164" s="212"/>
      <c r="BF164" s="212"/>
      <c r="BG164" s="212"/>
      <c r="BH164" s="212"/>
    </row>
    <row r="165" spans="1:60" outlineLevel="3" x14ac:dyDescent="0.2">
      <c r="A165" s="229"/>
      <c r="B165" s="230"/>
      <c r="C165" s="267" t="s">
        <v>602</v>
      </c>
      <c r="D165" s="256"/>
      <c r="E165" s="256"/>
      <c r="F165" s="256"/>
      <c r="G165" s="256"/>
      <c r="H165" s="233"/>
      <c r="I165" s="233"/>
      <c r="J165" s="233"/>
      <c r="K165" s="233"/>
      <c r="L165" s="233"/>
      <c r="M165" s="233"/>
      <c r="N165" s="232"/>
      <c r="O165" s="232"/>
      <c r="P165" s="232"/>
      <c r="Q165" s="232"/>
      <c r="R165" s="233"/>
      <c r="S165" s="233"/>
      <c r="T165" s="233"/>
      <c r="U165" s="233"/>
      <c r="V165" s="233"/>
      <c r="W165" s="233"/>
      <c r="X165" s="233"/>
      <c r="Y165" s="233"/>
      <c r="Z165" s="212"/>
      <c r="AA165" s="212"/>
      <c r="AB165" s="212"/>
      <c r="AC165" s="212"/>
      <c r="AD165" s="212"/>
      <c r="AE165" s="212"/>
      <c r="AF165" s="212"/>
      <c r="AG165" s="212" t="s">
        <v>209</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29"/>
      <c r="B166" s="230"/>
      <c r="C166" s="267" t="s">
        <v>461</v>
      </c>
      <c r="D166" s="256"/>
      <c r="E166" s="256"/>
      <c r="F166" s="256"/>
      <c r="G166" s="256"/>
      <c r="H166" s="233"/>
      <c r="I166" s="233"/>
      <c r="J166" s="233"/>
      <c r="K166" s="233"/>
      <c r="L166" s="233"/>
      <c r="M166" s="233"/>
      <c r="N166" s="232"/>
      <c r="O166" s="232"/>
      <c r="P166" s="232"/>
      <c r="Q166" s="232"/>
      <c r="R166" s="233"/>
      <c r="S166" s="233"/>
      <c r="T166" s="233"/>
      <c r="U166" s="233"/>
      <c r="V166" s="233"/>
      <c r="W166" s="233"/>
      <c r="X166" s="233"/>
      <c r="Y166" s="233"/>
      <c r="Z166" s="212"/>
      <c r="AA166" s="212"/>
      <c r="AB166" s="212"/>
      <c r="AC166" s="212"/>
      <c r="AD166" s="212"/>
      <c r="AE166" s="212"/>
      <c r="AF166" s="212"/>
      <c r="AG166" s="212" t="s">
        <v>209</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29"/>
      <c r="B167" s="230"/>
      <c r="C167" s="267" t="s">
        <v>462</v>
      </c>
      <c r="D167" s="256"/>
      <c r="E167" s="256"/>
      <c r="F167" s="256"/>
      <c r="G167" s="256"/>
      <c r="H167" s="233"/>
      <c r="I167" s="233"/>
      <c r="J167" s="233"/>
      <c r="K167" s="233"/>
      <c r="L167" s="233"/>
      <c r="M167" s="233"/>
      <c r="N167" s="232"/>
      <c r="O167" s="232"/>
      <c r="P167" s="232"/>
      <c r="Q167" s="232"/>
      <c r="R167" s="233"/>
      <c r="S167" s="233"/>
      <c r="T167" s="233"/>
      <c r="U167" s="233"/>
      <c r="V167" s="233"/>
      <c r="W167" s="233"/>
      <c r="X167" s="233"/>
      <c r="Y167" s="233"/>
      <c r="Z167" s="212"/>
      <c r="AA167" s="212"/>
      <c r="AB167" s="212"/>
      <c r="AC167" s="212"/>
      <c r="AD167" s="212"/>
      <c r="AE167" s="212"/>
      <c r="AF167" s="212"/>
      <c r="AG167" s="212" t="s">
        <v>209</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29"/>
      <c r="B168" s="230"/>
      <c r="C168" s="267" t="s">
        <v>463</v>
      </c>
      <c r="D168" s="256"/>
      <c r="E168" s="256"/>
      <c r="F168" s="256"/>
      <c r="G168" s="256"/>
      <c r="H168" s="233"/>
      <c r="I168" s="233"/>
      <c r="J168" s="233"/>
      <c r="K168" s="233"/>
      <c r="L168" s="233"/>
      <c r="M168" s="233"/>
      <c r="N168" s="232"/>
      <c r="O168" s="232"/>
      <c r="P168" s="232"/>
      <c r="Q168" s="232"/>
      <c r="R168" s="233"/>
      <c r="S168" s="233"/>
      <c r="T168" s="233"/>
      <c r="U168" s="233"/>
      <c r="V168" s="233"/>
      <c r="W168" s="233"/>
      <c r="X168" s="233"/>
      <c r="Y168" s="233"/>
      <c r="Z168" s="212"/>
      <c r="AA168" s="212"/>
      <c r="AB168" s="212"/>
      <c r="AC168" s="212"/>
      <c r="AD168" s="212"/>
      <c r="AE168" s="212"/>
      <c r="AF168" s="212"/>
      <c r="AG168" s="212" t="s">
        <v>209</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29"/>
      <c r="B169" s="230"/>
      <c r="C169" s="267" t="s">
        <v>464</v>
      </c>
      <c r="D169" s="256"/>
      <c r="E169" s="256"/>
      <c r="F169" s="256"/>
      <c r="G169" s="256"/>
      <c r="H169" s="233"/>
      <c r="I169" s="233"/>
      <c r="J169" s="233"/>
      <c r="K169" s="233"/>
      <c r="L169" s="233"/>
      <c r="M169" s="233"/>
      <c r="N169" s="232"/>
      <c r="O169" s="232"/>
      <c r="P169" s="232"/>
      <c r="Q169" s="232"/>
      <c r="R169" s="233"/>
      <c r="S169" s="233"/>
      <c r="T169" s="233"/>
      <c r="U169" s="233"/>
      <c r="V169" s="233"/>
      <c r="W169" s="233"/>
      <c r="X169" s="233"/>
      <c r="Y169" s="233"/>
      <c r="Z169" s="212"/>
      <c r="AA169" s="212"/>
      <c r="AB169" s="212"/>
      <c r="AC169" s="212"/>
      <c r="AD169" s="212"/>
      <c r="AE169" s="212"/>
      <c r="AF169" s="212"/>
      <c r="AG169" s="212" t="s">
        <v>209</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29"/>
      <c r="B170" s="230"/>
      <c r="C170" s="267" t="s">
        <v>465</v>
      </c>
      <c r="D170" s="256"/>
      <c r="E170" s="256"/>
      <c r="F170" s="256"/>
      <c r="G170" s="256"/>
      <c r="H170" s="233"/>
      <c r="I170" s="233"/>
      <c r="J170" s="233"/>
      <c r="K170" s="233"/>
      <c r="L170" s="233"/>
      <c r="M170" s="233"/>
      <c r="N170" s="232"/>
      <c r="O170" s="232"/>
      <c r="P170" s="232"/>
      <c r="Q170" s="232"/>
      <c r="R170" s="233"/>
      <c r="S170" s="233"/>
      <c r="T170" s="233"/>
      <c r="U170" s="233"/>
      <c r="V170" s="233"/>
      <c r="W170" s="233"/>
      <c r="X170" s="233"/>
      <c r="Y170" s="233"/>
      <c r="Z170" s="212"/>
      <c r="AA170" s="212"/>
      <c r="AB170" s="212"/>
      <c r="AC170" s="212"/>
      <c r="AD170" s="212"/>
      <c r="AE170" s="212"/>
      <c r="AF170" s="212"/>
      <c r="AG170" s="212" t="s">
        <v>209</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29"/>
      <c r="B171" s="230"/>
      <c r="C171" s="267" t="s">
        <v>466</v>
      </c>
      <c r="D171" s="256"/>
      <c r="E171" s="256"/>
      <c r="F171" s="256"/>
      <c r="G171" s="256"/>
      <c r="H171" s="233"/>
      <c r="I171" s="233"/>
      <c r="J171" s="233"/>
      <c r="K171" s="233"/>
      <c r="L171" s="233"/>
      <c r="M171" s="233"/>
      <c r="N171" s="232"/>
      <c r="O171" s="232"/>
      <c r="P171" s="232"/>
      <c r="Q171" s="232"/>
      <c r="R171" s="233"/>
      <c r="S171" s="233"/>
      <c r="T171" s="233"/>
      <c r="U171" s="233"/>
      <c r="V171" s="233"/>
      <c r="W171" s="233"/>
      <c r="X171" s="233"/>
      <c r="Y171" s="233"/>
      <c r="Z171" s="212"/>
      <c r="AA171" s="212"/>
      <c r="AB171" s="212"/>
      <c r="AC171" s="212"/>
      <c r="AD171" s="212"/>
      <c r="AE171" s="212"/>
      <c r="AF171" s="212"/>
      <c r="AG171" s="212" t="s">
        <v>209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29"/>
      <c r="B172" s="230"/>
      <c r="C172" s="267" t="s">
        <v>467</v>
      </c>
      <c r="D172" s="256"/>
      <c r="E172" s="256"/>
      <c r="F172" s="256"/>
      <c r="G172" s="256"/>
      <c r="H172" s="233"/>
      <c r="I172" s="233"/>
      <c r="J172" s="233"/>
      <c r="K172" s="233"/>
      <c r="L172" s="233"/>
      <c r="M172" s="233"/>
      <c r="N172" s="232"/>
      <c r="O172" s="232"/>
      <c r="P172" s="232"/>
      <c r="Q172" s="232"/>
      <c r="R172" s="233"/>
      <c r="S172" s="233"/>
      <c r="T172" s="233"/>
      <c r="U172" s="233"/>
      <c r="V172" s="233"/>
      <c r="W172" s="233"/>
      <c r="X172" s="233"/>
      <c r="Y172" s="233"/>
      <c r="Z172" s="212"/>
      <c r="AA172" s="212"/>
      <c r="AB172" s="212"/>
      <c r="AC172" s="212"/>
      <c r="AD172" s="212"/>
      <c r="AE172" s="212"/>
      <c r="AF172" s="212"/>
      <c r="AG172" s="212" t="s">
        <v>209</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57" t="str">
        <f>C172</f>
        <v>- zřízení kotevních otvorů nebo jam, nejsou-li částí jiné konstrukce, jejich úpravy, očištění a ošetření,</v>
      </c>
      <c r="BB172" s="212"/>
      <c r="BC172" s="212"/>
      <c r="BD172" s="212"/>
      <c r="BE172" s="212"/>
      <c r="BF172" s="212"/>
      <c r="BG172" s="212"/>
      <c r="BH172" s="212"/>
    </row>
    <row r="173" spans="1:60" outlineLevel="3" x14ac:dyDescent="0.2">
      <c r="A173" s="229"/>
      <c r="B173" s="230"/>
      <c r="C173" s="267" t="s">
        <v>468</v>
      </c>
      <c r="D173" s="256"/>
      <c r="E173" s="256"/>
      <c r="F173" s="256"/>
      <c r="G173" s="256"/>
      <c r="H173" s="233"/>
      <c r="I173" s="233"/>
      <c r="J173" s="233"/>
      <c r="K173" s="233"/>
      <c r="L173" s="233"/>
      <c r="M173" s="233"/>
      <c r="N173" s="232"/>
      <c r="O173" s="232"/>
      <c r="P173" s="232"/>
      <c r="Q173" s="232"/>
      <c r="R173" s="233"/>
      <c r="S173" s="233"/>
      <c r="T173" s="233"/>
      <c r="U173" s="233"/>
      <c r="V173" s="233"/>
      <c r="W173" s="233"/>
      <c r="X173" s="233"/>
      <c r="Y173" s="233"/>
      <c r="Z173" s="212"/>
      <c r="AA173" s="212"/>
      <c r="AB173" s="212"/>
      <c r="AC173" s="212"/>
      <c r="AD173" s="212"/>
      <c r="AE173" s="212"/>
      <c r="AF173" s="212"/>
      <c r="AG173" s="212" t="s">
        <v>209</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29"/>
      <c r="B174" s="230"/>
      <c r="C174" s="267" t="s">
        <v>469</v>
      </c>
      <c r="D174" s="256"/>
      <c r="E174" s="256"/>
      <c r="F174" s="256"/>
      <c r="G174" s="256"/>
      <c r="H174" s="233"/>
      <c r="I174" s="233"/>
      <c r="J174" s="233"/>
      <c r="K174" s="233"/>
      <c r="L174" s="233"/>
      <c r="M174" s="233"/>
      <c r="N174" s="232"/>
      <c r="O174" s="232"/>
      <c r="P174" s="232"/>
      <c r="Q174" s="232"/>
      <c r="R174" s="233"/>
      <c r="S174" s="233"/>
      <c r="T174" s="233"/>
      <c r="U174" s="233"/>
      <c r="V174" s="233"/>
      <c r="W174" s="233"/>
      <c r="X174" s="233"/>
      <c r="Y174" s="233"/>
      <c r="Z174" s="212"/>
      <c r="AA174" s="212"/>
      <c r="AB174" s="212"/>
      <c r="AC174" s="212"/>
      <c r="AD174" s="212"/>
      <c r="AE174" s="212"/>
      <c r="AF174" s="212"/>
      <c r="AG174" s="212" t="s">
        <v>209</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57" t="str">
        <f>C174</f>
        <v>- výplň kotevních otvorů  (příp.  podlití  patních  desek)  maltou,  betonem  nebo  jinou speciální hmotou</v>
      </c>
      <c r="BB174" s="212"/>
      <c r="BC174" s="212"/>
      <c r="BD174" s="212"/>
      <c r="BE174" s="212"/>
      <c r="BF174" s="212"/>
      <c r="BG174" s="212"/>
      <c r="BH174" s="212"/>
    </row>
    <row r="175" spans="1:60" outlineLevel="3" x14ac:dyDescent="0.2">
      <c r="A175" s="229"/>
      <c r="B175" s="230"/>
      <c r="C175" s="267" t="s">
        <v>470</v>
      </c>
      <c r="D175" s="256"/>
      <c r="E175" s="256"/>
      <c r="F175" s="256"/>
      <c r="G175" s="256"/>
      <c r="H175" s="233"/>
      <c r="I175" s="233"/>
      <c r="J175" s="233"/>
      <c r="K175" s="233"/>
      <c r="L175" s="233"/>
      <c r="M175" s="233"/>
      <c r="N175" s="232"/>
      <c r="O175" s="232"/>
      <c r="P175" s="232"/>
      <c r="Q175" s="232"/>
      <c r="R175" s="233"/>
      <c r="S175" s="233"/>
      <c r="T175" s="233"/>
      <c r="U175" s="233"/>
      <c r="V175" s="233"/>
      <c r="W175" s="233"/>
      <c r="X175" s="233"/>
      <c r="Y175" s="233"/>
      <c r="Z175" s="212"/>
      <c r="AA175" s="212"/>
      <c r="AB175" s="212"/>
      <c r="AC175" s="212"/>
      <c r="AD175" s="212"/>
      <c r="AE175" s="212"/>
      <c r="AF175" s="212"/>
      <c r="AG175" s="212" t="s">
        <v>209</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29"/>
      <c r="B176" s="230"/>
      <c r="C176" s="267" t="s">
        <v>471</v>
      </c>
      <c r="D176" s="256"/>
      <c r="E176" s="256"/>
      <c r="F176" s="256"/>
      <c r="G176" s="256"/>
      <c r="H176" s="233"/>
      <c r="I176" s="233"/>
      <c r="J176" s="233"/>
      <c r="K176" s="233"/>
      <c r="L176" s="233"/>
      <c r="M176" s="233"/>
      <c r="N176" s="232"/>
      <c r="O176" s="232"/>
      <c r="P176" s="232"/>
      <c r="Q176" s="232"/>
      <c r="R176" s="233"/>
      <c r="S176" s="233"/>
      <c r="T176" s="233"/>
      <c r="U176" s="233"/>
      <c r="V176" s="233"/>
      <c r="W176" s="233"/>
      <c r="X176" s="233"/>
      <c r="Y176" s="233"/>
      <c r="Z176" s="212"/>
      <c r="AA176" s="212"/>
      <c r="AB176" s="212"/>
      <c r="AC176" s="212"/>
      <c r="AD176" s="212"/>
      <c r="AE176" s="212"/>
      <c r="AF176" s="212"/>
      <c r="AG176" s="212" t="s">
        <v>209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29"/>
      <c r="B177" s="230"/>
      <c r="C177" s="267" t="s">
        <v>472</v>
      </c>
      <c r="D177" s="256"/>
      <c r="E177" s="256"/>
      <c r="F177" s="256"/>
      <c r="G177" s="256"/>
      <c r="H177" s="233"/>
      <c r="I177" s="233"/>
      <c r="J177" s="233"/>
      <c r="K177" s="233"/>
      <c r="L177" s="233"/>
      <c r="M177" s="233"/>
      <c r="N177" s="232"/>
      <c r="O177" s="232"/>
      <c r="P177" s="232"/>
      <c r="Q177" s="232"/>
      <c r="R177" s="233"/>
      <c r="S177" s="233"/>
      <c r="T177" s="233"/>
      <c r="U177" s="233"/>
      <c r="V177" s="233"/>
      <c r="W177" s="233"/>
      <c r="X177" s="233"/>
      <c r="Y177" s="233"/>
      <c r="Z177" s="212"/>
      <c r="AA177" s="212"/>
      <c r="AB177" s="212"/>
      <c r="AC177" s="212"/>
      <c r="AD177" s="212"/>
      <c r="AE177" s="212"/>
      <c r="AF177" s="212"/>
      <c r="AG177" s="212" t="s">
        <v>209</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29"/>
      <c r="B178" s="230"/>
      <c r="C178" s="267" t="s">
        <v>473</v>
      </c>
      <c r="D178" s="256"/>
      <c r="E178" s="256"/>
      <c r="F178" s="256"/>
      <c r="G178" s="256"/>
      <c r="H178" s="233"/>
      <c r="I178" s="233"/>
      <c r="J178" s="233"/>
      <c r="K178" s="233"/>
      <c r="L178" s="233"/>
      <c r="M178" s="233"/>
      <c r="N178" s="232"/>
      <c r="O178" s="232"/>
      <c r="P178" s="232"/>
      <c r="Q178" s="232"/>
      <c r="R178" s="233"/>
      <c r="S178" s="233"/>
      <c r="T178" s="233"/>
      <c r="U178" s="233"/>
      <c r="V178" s="233"/>
      <c r="W178" s="233"/>
      <c r="X178" s="233"/>
      <c r="Y178" s="233"/>
      <c r="Z178" s="212"/>
      <c r="AA178" s="212"/>
      <c r="AB178" s="212"/>
      <c r="AC178" s="212"/>
      <c r="AD178" s="212"/>
      <c r="AE178" s="212"/>
      <c r="AF178" s="212"/>
      <c r="AG178" s="212" t="s">
        <v>209</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29"/>
      <c r="B179" s="230"/>
      <c r="C179" s="267" t="s">
        <v>474</v>
      </c>
      <c r="D179" s="256"/>
      <c r="E179" s="256"/>
      <c r="F179" s="256"/>
      <c r="G179" s="256"/>
      <c r="H179" s="233"/>
      <c r="I179" s="233"/>
      <c r="J179" s="233"/>
      <c r="K179" s="233"/>
      <c r="L179" s="233"/>
      <c r="M179" s="233"/>
      <c r="N179" s="232"/>
      <c r="O179" s="232"/>
      <c r="P179" s="232"/>
      <c r="Q179" s="232"/>
      <c r="R179" s="233"/>
      <c r="S179" s="233"/>
      <c r="T179" s="233"/>
      <c r="U179" s="233"/>
      <c r="V179" s="233"/>
      <c r="W179" s="233"/>
      <c r="X179" s="233"/>
      <c r="Y179" s="233"/>
      <c r="Z179" s="212"/>
      <c r="AA179" s="212"/>
      <c r="AB179" s="212"/>
      <c r="AC179" s="212"/>
      <c r="AD179" s="212"/>
      <c r="AE179" s="212"/>
      <c r="AF179" s="212"/>
      <c r="AG179" s="212" t="s">
        <v>209</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29"/>
      <c r="B180" s="230"/>
      <c r="C180" s="267" t="s">
        <v>475</v>
      </c>
      <c r="D180" s="256"/>
      <c r="E180" s="256"/>
      <c r="F180" s="256"/>
      <c r="G180" s="256"/>
      <c r="H180" s="233"/>
      <c r="I180" s="233"/>
      <c r="J180" s="233"/>
      <c r="K180" s="233"/>
      <c r="L180" s="233"/>
      <c r="M180" s="233"/>
      <c r="N180" s="232"/>
      <c r="O180" s="232"/>
      <c r="P180" s="232"/>
      <c r="Q180" s="232"/>
      <c r="R180" s="233"/>
      <c r="S180" s="233"/>
      <c r="T180" s="233"/>
      <c r="U180" s="233"/>
      <c r="V180" s="233"/>
      <c r="W180" s="233"/>
      <c r="X180" s="233"/>
      <c r="Y180" s="233"/>
      <c r="Z180" s="212"/>
      <c r="AA180" s="212"/>
      <c r="AB180" s="212"/>
      <c r="AC180" s="212"/>
      <c r="AD180" s="212"/>
      <c r="AE180" s="212"/>
      <c r="AF180" s="212"/>
      <c r="AG180" s="212" t="s">
        <v>209</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29"/>
      <c r="B181" s="230"/>
      <c r="C181" s="267" t="s">
        <v>476</v>
      </c>
      <c r="D181" s="256"/>
      <c r="E181" s="256"/>
      <c r="F181" s="256"/>
      <c r="G181" s="256"/>
      <c r="H181" s="233"/>
      <c r="I181" s="233"/>
      <c r="J181" s="233"/>
      <c r="K181" s="233"/>
      <c r="L181" s="233"/>
      <c r="M181" s="233"/>
      <c r="N181" s="232"/>
      <c r="O181" s="232"/>
      <c r="P181" s="232"/>
      <c r="Q181" s="232"/>
      <c r="R181" s="233"/>
      <c r="S181" s="233"/>
      <c r="T181" s="233"/>
      <c r="U181" s="233"/>
      <c r="V181" s="233"/>
      <c r="W181" s="233"/>
      <c r="X181" s="233"/>
      <c r="Y181" s="233"/>
      <c r="Z181" s="212"/>
      <c r="AA181" s="212"/>
      <c r="AB181" s="212"/>
      <c r="AC181" s="212"/>
      <c r="AD181" s="212"/>
      <c r="AE181" s="212"/>
      <c r="AF181" s="212"/>
      <c r="AG181" s="212" t="s">
        <v>209</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29"/>
      <c r="B182" s="230"/>
      <c r="C182" s="268" t="s">
        <v>482</v>
      </c>
      <c r="D182" s="238"/>
      <c r="E182" s="239">
        <v>151.70400000000001</v>
      </c>
      <c r="F182" s="233"/>
      <c r="G182" s="233"/>
      <c r="H182" s="233"/>
      <c r="I182" s="233"/>
      <c r="J182" s="233"/>
      <c r="K182" s="233"/>
      <c r="L182" s="233"/>
      <c r="M182" s="233"/>
      <c r="N182" s="232"/>
      <c r="O182" s="232"/>
      <c r="P182" s="232"/>
      <c r="Q182" s="232"/>
      <c r="R182" s="233"/>
      <c r="S182" s="233"/>
      <c r="T182" s="233"/>
      <c r="U182" s="233"/>
      <c r="V182" s="233"/>
      <c r="W182" s="233"/>
      <c r="X182" s="233"/>
      <c r="Y182" s="233"/>
      <c r="Z182" s="212"/>
      <c r="AA182" s="212"/>
      <c r="AB182" s="212"/>
      <c r="AC182" s="212"/>
      <c r="AD182" s="212"/>
      <c r="AE182" s="212"/>
      <c r="AF182" s="212"/>
      <c r="AG182" s="212" t="s">
        <v>212</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29"/>
      <c r="B183" s="230"/>
      <c r="C183" s="268" t="s">
        <v>483</v>
      </c>
      <c r="D183" s="238"/>
      <c r="E183" s="239">
        <v>74.647999999999996</v>
      </c>
      <c r="F183" s="233"/>
      <c r="G183" s="233"/>
      <c r="H183" s="233"/>
      <c r="I183" s="233"/>
      <c r="J183" s="233"/>
      <c r="K183" s="233"/>
      <c r="L183" s="233"/>
      <c r="M183" s="233"/>
      <c r="N183" s="232"/>
      <c r="O183" s="232"/>
      <c r="P183" s="232"/>
      <c r="Q183" s="232"/>
      <c r="R183" s="233"/>
      <c r="S183" s="233"/>
      <c r="T183" s="233"/>
      <c r="U183" s="233"/>
      <c r="V183" s="233"/>
      <c r="W183" s="233"/>
      <c r="X183" s="233"/>
      <c r="Y183" s="233"/>
      <c r="Z183" s="212"/>
      <c r="AA183" s="212"/>
      <c r="AB183" s="212"/>
      <c r="AC183" s="212"/>
      <c r="AD183" s="212"/>
      <c r="AE183" s="212"/>
      <c r="AF183" s="212"/>
      <c r="AG183" s="212" t="s">
        <v>212</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29"/>
      <c r="B184" s="230"/>
      <c r="C184" s="268" t="s">
        <v>484</v>
      </c>
      <c r="D184" s="238"/>
      <c r="E184" s="239">
        <v>12.4</v>
      </c>
      <c r="F184" s="233"/>
      <c r="G184" s="233"/>
      <c r="H184" s="233"/>
      <c r="I184" s="233"/>
      <c r="J184" s="233"/>
      <c r="K184" s="233"/>
      <c r="L184" s="233"/>
      <c r="M184" s="233"/>
      <c r="N184" s="232"/>
      <c r="O184" s="232"/>
      <c r="P184" s="232"/>
      <c r="Q184" s="232"/>
      <c r="R184" s="233"/>
      <c r="S184" s="233"/>
      <c r="T184" s="233"/>
      <c r="U184" s="233"/>
      <c r="V184" s="233"/>
      <c r="W184" s="233"/>
      <c r="X184" s="233"/>
      <c r="Y184" s="233"/>
      <c r="Z184" s="212"/>
      <c r="AA184" s="212"/>
      <c r="AB184" s="212"/>
      <c r="AC184" s="212"/>
      <c r="AD184" s="212"/>
      <c r="AE184" s="212"/>
      <c r="AF184" s="212"/>
      <c r="AG184" s="212" t="s">
        <v>212</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x14ac:dyDescent="0.2">
      <c r="A185" s="242" t="s">
        <v>198</v>
      </c>
      <c r="B185" s="243" t="s">
        <v>143</v>
      </c>
      <c r="C185" s="264" t="s">
        <v>144</v>
      </c>
      <c r="D185" s="244"/>
      <c r="E185" s="245"/>
      <c r="F185" s="246"/>
      <c r="G185" s="247">
        <f>SUMIF(AG186:AG219,"&lt;&gt;NOR",G186:G219)</f>
        <v>0</v>
      </c>
      <c r="H185" s="241"/>
      <c r="I185" s="241">
        <f>SUM(I186:I219)</f>
        <v>0</v>
      </c>
      <c r="J185" s="241"/>
      <c r="K185" s="241">
        <f>SUM(K186:K219)</f>
        <v>0</v>
      </c>
      <c r="L185" s="241"/>
      <c r="M185" s="241">
        <f>SUM(M186:M219)</f>
        <v>0</v>
      </c>
      <c r="N185" s="240"/>
      <c r="O185" s="240">
        <f>SUM(O186:O219)</f>
        <v>121.41999999999999</v>
      </c>
      <c r="P185" s="240"/>
      <c r="Q185" s="240">
        <f>SUM(Q186:Q219)</f>
        <v>0</v>
      </c>
      <c r="R185" s="241"/>
      <c r="S185" s="241"/>
      <c r="T185" s="241"/>
      <c r="U185" s="241"/>
      <c r="V185" s="241">
        <f>SUM(V186:V219)</f>
        <v>349.86</v>
      </c>
      <c r="W185" s="241"/>
      <c r="X185" s="241"/>
      <c r="Y185" s="241"/>
      <c r="AG185" t="s">
        <v>199</v>
      </c>
    </row>
    <row r="186" spans="1:60" ht="22.5" outlineLevel="1" x14ac:dyDescent="0.2">
      <c r="A186" s="249">
        <v>30</v>
      </c>
      <c r="B186" s="250" t="s">
        <v>485</v>
      </c>
      <c r="C186" s="265" t="s">
        <v>486</v>
      </c>
      <c r="D186" s="251" t="s">
        <v>216</v>
      </c>
      <c r="E186" s="252">
        <v>49.823999999999998</v>
      </c>
      <c r="F186" s="253"/>
      <c r="G186" s="254">
        <f>ROUND(E186*F186,2)</f>
        <v>0</v>
      </c>
      <c r="H186" s="234"/>
      <c r="I186" s="233">
        <f>ROUND(E186*H186,2)</f>
        <v>0</v>
      </c>
      <c r="J186" s="234"/>
      <c r="K186" s="233">
        <f>ROUND(E186*J186,2)</f>
        <v>0</v>
      </c>
      <c r="L186" s="233">
        <v>21</v>
      </c>
      <c r="M186" s="233">
        <f>G186*(1+L186/100)</f>
        <v>0</v>
      </c>
      <c r="N186" s="232">
        <v>2.323</v>
      </c>
      <c r="O186" s="232">
        <f>ROUND(E186*N186,2)</f>
        <v>115.74</v>
      </c>
      <c r="P186" s="232">
        <v>0</v>
      </c>
      <c r="Q186" s="232">
        <f>ROUND(E186*P186,2)</f>
        <v>0</v>
      </c>
      <c r="R186" s="233"/>
      <c r="S186" s="233" t="s">
        <v>340</v>
      </c>
      <c r="T186" s="233" t="s">
        <v>204</v>
      </c>
      <c r="U186" s="233">
        <v>2.3170000000000002</v>
      </c>
      <c r="V186" s="233">
        <f>ROUND(E186*U186,2)</f>
        <v>115.44</v>
      </c>
      <c r="W186" s="233"/>
      <c r="X186" s="233" t="s">
        <v>205</v>
      </c>
      <c r="Y186" s="233" t="s">
        <v>206</v>
      </c>
      <c r="Z186" s="212"/>
      <c r="AA186" s="212"/>
      <c r="AB186" s="212"/>
      <c r="AC186" s="212"/>
      <c r="AD186" s="212"/>
      <c r="AE186" s="212"/>
      <c r="AF186" s="212"/>
      <c r="AG186" s="212" t="s">
        <v>341</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29"/>
      <c r="B187" s="230"/>
      <c r="C187" s="266" t="s">
        <v>487</v>
      </c>
      <c r="D187" s="255"/>
      <c r="E187" s="255"/>
      <c r="F187" s="255"/>
      <c r="G187" s="255"/>
      <c r="H187" s="233"/>
      <c r="I187" s="233"/>
      <c r="J187" s="233"/>
      <c r="K187" s="233"/>
      <c r="L187" s="233"/>
      <c r="M187" s="233"/>
      <c r="N187" s="232"/>
      <c r="O187" s="232"/>
      <c r="P187" s="232"/>
      <c r="Q187" s="232"/>
      <c r="R187" s="233"/>
      <c r="S187" s="233"/>
      <c r="T187" s="233"/>
      <c r="U187" s="233"/>
      <c r="V187" s="233"/>
      <c r="W187" s="233"/>
      <c r="X187" s="233"/>
      <c r="Y187" s="233"/>
      <c r="Z187" s="212"/>
      <c r="AA187" s="212"/>
      <c r="AB187" s="212"/>
      <c r="AC187" s="212"/>
      <c r="AD187" s="212"/>
      <c r="AE187" s="212"/>
      <c r="AF187" s="212"/>
      <c r="AG187" s="212" t="s">
        <v>209</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29"/>
      <c r="B188" s="230"/>
      <c r="C188" s="268" t="s">
        <v>488</v>
      </c>
      <c r="D188" s="238"/>
      <c r="E188" s="239">
        <v>49.247999999999998</v>
      </c>
      <c r="F188" s="233"/>
      <c r="G188" s="233"/>
      <c r="H188" s="233"/>
      <c r="I188" s="233"/>
      <c r="J188" s="233"/>
      <c r="K188" s="233"/>
      <c r="L188" s="233"/>
      <c r="M188" s="233"/>
      <c r="N188" s="232"/>
      <c r="O188" s="232"/>
      <c r="P188" s="232"/>
      <c r="Q188" s="232"/>
      <c r="R188" s="233"/>
      <c r="S188" s="233"/>
      <c r="T188" s="233"/>
      <c r="U188" s="233"/>
      <c r="V188" s="233"/>
      <c r="W188" s="233"/>
      <c r="X188" s="233"/>
      <c r="Y188" s="233"/>
      <c r="Z188" s="212"/>
      <c r="AA188" s="212"/>
      <c r="AB188" s="212"/>
      <c r="AC188" s="212"/>
      <c r="AD188" s="212"/>
      <c r="AE188" s="212"/>
      <c r="AF188" s="212"/>
      <c r="AG188" s="212" t="s">
        <v>212</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29"/>
      <c r="B189" s="230"/>
      <c r="C189" s="268" t="s">
        <v>489</v>
      </c>
      <c r="D189" s="238"/>
      <c r="E189" s="239">
        <v>0.83199999999999996</v>
      </c>
      <c r="F189" s="233"/>
      <c r="G189" s="233"/>
      <c r="H189" s="233"/>
      <c r="I189" s="233"/>
      <c r="J189" s="233"/>
      <c r="K189" s="233"/>
      <c r="L189" s="233"/>
      <c r="M189" s="233"/>
      <c r="N189" s="232"/>
      <c r="O189" s="232"/>
      <c r="P189" s="232"/>
      <c r="Q189" s="232"/>
      <c r="R189" s="233"/>
      <c r="S189" s="233"/>
      <c r="T189" s="233"/>
      <c r="U189" s="233"/>
      <c r="V189" s="233"/>
      <c r="W189" s="233"/>
      <c r="X189" s="233"/>
      <c r="Y189" s="233"/>
      <c r="Z189" s="212"/>
      <c r="AA189" s="212"/>
      <c r="AB189" s="212"/>
      <c r="AC189" s="212"/>
      <c r="AD189" s="212"/>
      <c r="AE189" s="212"/>
      <c r="AF189" s="212"/>
      <c r="AG189" s="212" t="s">
        <v>212</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29"/>
      <c r="B190" s="230"/>
      <c r="C190" s="268" t="s">
        <v>490</v>
      </c>
      <c r="D190" s="238"/>
      <c r="E190" s="239">
        <v>-0.25600000000000001</v>
      </c>
      <c r="F190" s="233"/>
      <c r="G190" s="233"/>
      <c r="H190" s="233"/>
      <c r="I190" s="233"/>
      <c r="J190" s="233"/>
      <c r="K190" s="233"/>
      <c r="L190" s="233"/>
      <c r="M190" s="233"/>
      <c r="N190" s="232"/>
      <c r="O190" s="232"/>
      <c r="P190" s="232"/>
      <c r="Q190" s="232"/>
      <c r="R190" s="233"/>
      <c r="S190" s="233"/>
      <c r="T190" s="233"/>
      <c r="U190" s="233"/>
      <c r="V190" s="233"/>
      <c r="W190" s="233"/>
      <c r="X190" s="233"/>
      <c r="Y190" s="233"/>
      <c r="Z190" s="212"/>
      <c r="AA190" s="212"/>
      <c r="AB190" s="212"/>
      <c r="AC190" s="212"/>
      <c r="AD190" s="212"/>
      <c r="AE190" s="212"/>
      <c r="AF190" s="212"/>
      <c r="AG190" s="212" t="s">
        <v>212</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49">
        <v>31</v>
      </c>
      <c r="B191" s="250" t="s">
        <v>491</v>
      </c>
      <c r="C191" s="265" t="s">
        <v>492</v>
      </c>
      <c r="D191" s="251" t="s">
        <v>202</v>
      </c>
      <c r="E191" s="252">
        <v>249.12</v>
      </c>
      <c r="F191" s="253"/>
      <c r="G191" s="254">
        <f>ROUND(E191*F191,2)</f>
        <v>0</v>
      </c>
      <c r="H191" s="234"/>
      <c r="I191" s="233">
        <f>ROUND(E191*H191,2)</f>
        <v>0</v>
      </c>
      <c r="J191" s="234"/>
      <c r="K191" s="233">
        <f>ROUND(E191*J191,2)</f>
        <v>0</v>
      </c>
      <c r="L191" s="233">
        <v>21</v>
      </c>
      <c r="M191" s="233">
        <f>G191*(1+L191/100)</f>
        <v>0</v>
      </c>
      <c r="N191" s="232">
        <v>2.2000000000000001E-4</v>
      </c>
      <c r="O191" s="232">
        <f>ROUND(E191*N191,2)</f>
        <v>0.05</v>
      </c>
      <c r="P191" s="232">
        <v>0</v>
      </c>
      <c r="Q191" s="232">
        <f>ROUND(E191*P191,2)</f>
        <v>0</v>
      </c>
      <c r="R191" s="233"/>
      <c r="S191" s="233" t="s">
        <v>340</v>
      </c>
      <c r="T191" s="233" t="s">
        <v>340</v>
      </c>
      <c r="U191" s="233">
        <v>0.02</v>
      </c>
      <c r="V191" s="233">
        <f>ROUND(E191*U191,2)</f>
        <v>4.9800000000000004</v>
      </c>
      <c r="W191" s="233"/>
      <c r="X191" s="233" t="s">
        <v>205</v>
      </c>
      <c r="Y191" s="233" t="s">
        <v>206</v>
      </c>
      <c r="Z191" s="212"/>
      <c r="AA191" s="212"/>
      <c r="AB191" s="212"/>
      <c r="AC191" s="212"/>
      <c r="AD191" s="212"/>
      <c r="AE191" s="212"/>
      <c r="AF191" s="212"/>
      <c r="AG191" s="212" t="s">
        <v>341</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29"/>
      <c r="B192" s="230"/>
      <c r="C192" s="268" t="s">
        <v>493</v>
      </c>
      <c r="D192" s="238"/>
      <c r="E192" s="239">
        <v>249.12</v>
      </c>
      <c r="F192" s="233"/>
      <c r="G192" s="233"/>
      <c r="H192" s="233"/>
      <c r="I192" s="233"/>
      <c r="J192" s="233"/>
      <c r="K192" s="233"/>
      <c r="L192" s="233"/>
      <c r="M192" s="233"/>
      <c r="N192" s="232"/>
      <c r="O192" s="232"/>
      <c r="P192" s="232"/>
      <c r="Q192" s="232"/>
      <c r="R192" s="233"/>
      <c r="S192" s="233"/>
      <c r="T192" s="233"/>
      <c r="U192" s="233"/>
      <c r="V192" s="233"/>
      <c r="W192" s="233"/>
      <c r="X192" s="233"/>
      <c r="Y192" s="233"/>
      <c r="Z192" s="212"/>
      <c r="AA192" s="212"/>
      <c r="AB192" s="212"/>
      <c r="AC192" s="212"/>
      <c r="AD192" s="212"/>
      <c r="AE192" s="212"/>
      <c r="AF192" s="212"/>
      <c r="AG192" s="212" t="s">
        <v>212</v>
      </c>
      <c r="AH192" s="212">
        <v>5</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49">
        <v>32</v>
      </c>
      <c r="B193" s="250" t="s">
        <v>494</v>
      </c>
      <c r="C193" s="265" t="s">
        <v>495</v>
      </c>
      <c r="D193" s="251" t="s">
        <v>202</v>
      </c>
      <c r="E193" s="252">
        <v>249.12</v>
      </c>
      <c r="F193" s="253"/>
      <c r="G193" s="254">
        <f>ROUND(E193*F193,2)</f>
        <v>0</v>
      </c>
      <c r="H193" s="234"/>
      <c r="I193" s="233">
        <f>ROUND(E193*H193,2)</f>
        <v>0</v>
      </c>
      <c r="J193" s="234"/>
      <c r="K193" s="233">
        <f>ROUND(E193*J193,2)</f>
        <v>0</v>
      </c>
      <c r="L193" s="233">
        <v>21</v>
      </c>
      <c r="M193" s="233">
        <f>G193*(1+L193/100)</f>
        <v>0</v>
      </c>
      <c r="N193" s="232">
        <v>5.0000000000000001E-3</v>
      </c>
      <c r="O193" s="232">
        <f>ROUND(E193*N193,2)</f>
        <v>1.25</v>
      </c>
      <c r="P193" s="232">
        <v>0</v>
      </c>
      <c r="Q193" s="232">
        <f>ROUND(E193*P193,2)</f>
        <v>0</v>
      </c>
      <c r="R193" s="233"/>
      <c r="S193" s="233" t="s">
        <v>340</v>
      </c>
      <c r="T193" s="233" t="s">
        <v>340</v>
      </c>
      <c r="U193" s="233">
        <v>0.17799999999999999</v>
      </c>
      <c r="V193" s="233">
        <f>ROUND(E193*U193,2)</f>
        <v>44.34</v>
      </c>
      <c r="W193" s="233"/>
      <c r="X193" s="233" t="s">
        <v>205</v>
      </c>
      <c r="Y193" s="233" t="s">
        <v>206</v>
      </c>
      <c r="Z193" s="212"/>
      <c r="AA193" s="212"/>
      <c r="AB193" s="212"/>
      <c r="AC193" s="212"/>
      <c r="AD193" s="212"/>
      <c r="AE193" s="212"/>
      <c r="AF193" s="212"/>
      <c r="AG193" s="212" t="s">
        <v>341</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29"/>
      <c r="B194" s="230"/>
      <c r="C194" s="268" t="s">
        <v>496</v>
      </c>
      <c r="D194" s="238"/>
      <c r="E194" s="239">
        <v>246.24</v>
      </c>
      <c r="F194" s="233"/>
      <c r="G194" s="233"/>
      <c r="H194" s="233"/>
      <c r="I194" s="233"/>
      <c r="J194" s="233"/>
      <c r="K194" s="233"/>
      <c r="L194" s="233"/>
      <c r="M194" s="233"/>
      <c r="N194" s="232"/>
      <c r="O194" s="232"/>
      <c r="P194" s="232"/>
      <c r="Q194" s="232"/>
      <c r="R194" s="233"/>
      <c r="S194" s="233"/>
      <c r="T194" s="233"/>
      <c r="U194" s="233"/>
      <c r="V194" s="233"/>
      <c r="W194" s="233"/>
      <c r="X194" s="233"/>
      <c r="Y194" s="233"/>
      <c r="Z194" s="212"/>
      <c r="AA194" s="212"/>
      <c r="AB194" s="212"/>
      <c r="AC194" s="212"/>
      <c r="AD194" s="212"/>
      <c r="AE194" s="212"/>
      <c r="AF194" s="212"/>
      <c r="AG194" s="212" t="s">
        <v>212</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29"/>
      <c r="B195" s="230"/>
      <c r="C195" s="268" t="s">
        <v>497</v>
      </c>
      <c r="D195" s="238"/>
      <c r="E195" s="239">
        <v>4.16</v>
      </c>
      <c r="F195" s="233"/>
      <c r="G195" s="233"/>
      <c r="H195" s="233"/>
      <c r="I195" s="233"/>
      <c r="J195" s="233"/>
      <c r="K195" s="233"/>
      <c r="L195" s="233"/>
      <c r="M195" s="233"/>
      <c r="N195" s="232"/>
      <c r="O195" s="232"/>
      <c r="P195" s="232"/>
      <c r="Q195" s="232"/>
      <c r="R195" s="233"/>
      <c r="S195" s="233"/>
      <c r="T195" s="233"/>
      <c r="U195" s="233"/>
      <c r="V195" s="233"/>
      <c r="W195" s="233"/>
      <c r="X195" s="233"/>
      <c r="Y195" s="233"/>
      <c r="Z195" s="212"/>
      <c r="AA195" s="212"/>
      <c r="AB195" s="212"/>
      <c r="AC195" s="212"/>
      <c r="AD195" s="212"/>
      <c r="AE195" s="212"/>
      <c r="AF195" s="212"/>
      <c r="AG195" s="212" t="s">
        <v>212</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29"/>
      <c r="B196" s="230"/>
      <c r="C196" s="268" t="s">
        <v>498</v>
      </c>
      <c r="D196" s="238"/>
      <c r="E196" s="239">
        <v>-1.28</v>
      </c>
      <c r="F196" s="233"/>
      <c r="G196" s="233"/>
      <c r="H196" s="233"/>
      <c r="I196" s="233"/>
      <c r="J196" s="233"/>
      <c r="K196" s="233"/>
      <c r="L196" s="233"/>
      <c r="M196" s="233"/>
      <c r="N196" s="232"/>
      <c r="O196" s="232"/>
      <c r="P196" s="232"/>
      <c r="Q196" s="232"/>
      <c r="R196" s="233"/>
      <c r="S196" s="233"/>
      <c r="T196" s="233"/>
      <c r="U196" s="233"/>
      <c r="V196" s="233"/>
      <c r="W196" s="233"/>
      <c r="X196" s="233"/>
      <c r="Y196" s="233"/>
      <c r="Z196" s="212"/>
      <c r="AA196" s="212"/>
      <c r="AB196" s="212"/>
      <c r="AC196" s="212"/>
      <c r="AD196" s="212"/>
      <c r="AE196" s="212"/>
      <c r="AF196" s="212"/>
      <c r="AG196" s="212" t="s">
        <v>212</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49">
        <v>33</v>
      </c>
      <c r="B197" s="250" t="s">
        <v>499</v>
      </c>
      <c r="C197" s="265" t="s">
        <v>500</v>
      </c>
      <c r="D197" s="251" t="s">
        <v>202</v>
      </c>
      <c r="E197" s="252">
        <v>249.12</v>
      </c>
      <c r="F197" s="253"/>
      <c r="G197" s="254">
        <f>ROUND(E197*F197,2)</f>
        <v>0</v>
      </c>
      <c r="H197" s="234"/>
      <c r="I197" s="233">
        <f>ROUND(E197*H197,2)</f>
        <v>0</v>
      </c>
      <c r="J197" s="234"/>
      <c r="K197" s="233">
        <f>ROUND(E197*J197,2)</f>
        <v>0</v>
      </c>
      <c r="L197" s="233">
        <v>21</v>
      </c>
      <c r="M197" s="233">
        <f>G197*(1+L197/100)</f>
        <v>0</v>
      </c>
      <c r="N197" s="232">
        <v>0</v>
      </c>
      <c r="O197" s="232">
        <f>ROUND(E197*N197,2)</f>
        <v>0</v>
      </c>
      <c r="P197" s="232">
        <v>0</v>
      </c>
      <c r="Q197" s="232">
        <f>ROUND(E197*P197,2)</f>
        <v>0</v>
      </c>
      <c r="R197" s="233"/>
      <c r="S197" s="233" t="s">
        <v>340</v>
      </c>
      <c r="T197" s="233" t="s">
        <v>340</v>
      </c>
      <c r="U197" s="233">
        <v>0.17799999999999999</v>
      </c>
      <c r="V197" s="233">
        <f>ROUND(E197*U197,2)</f>
        <v>44.34</v>
      </c>
      <c r="W197" s="233"/>
      <c r="X197" s="233" t="s">
        <v>205</v>
      </c>
      <c r="Y197" s="233" t="s">
        <v>206</v>
      </c>
      <c r="Z197" s="212"/>
      <c r="AA197" s="212"/>
      <c r="AB197" s="212"/>
      <c r="AC197" s="212"/>
      <c r="AD197" s="212"/>
      <c r="AE197" s="212"/>
      <c r="AF197" s="212"/>
      <c r="AG197" s="212" t="s">
        <v>341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29"/>
      <c r="B198" s="230"/>
      <c r="C198" s="268" t="s">
        <v>493</v>
      </c>
      <c r="D198" s="238"/>
      <c r="E198" s="239">
        <v>249.12</v>
      </c>
      <c r="F198" s="233"/>
      <c r="G198" s="233"/>
      <c r="H198" s="233"/>
      <c r="I198" s="233"/>
      <c r="J198" s="233"/>
      <c r="K198" s="233"/>
      <c r="L198" s="233"/>
      <c r="M198" s="233"/>
      <c r="N198" s="232"/>
      <c r="O198" s="232"/>
      <c r="P198" s="232"/>
      <c r="Q198" s="232"/>
      <c r="R198" s="233"/>
      <c r="S198" s="233"/>
      <c r="T198" s="233"/>
      <c r="U198" s="233"/>
      <c r="V198" s="233"/>
      <c r="W198" s="233"/>
      <c r="X198" s="233"/>
      <c r="Y198" s="233"/>
      <c r="Z198" s="212"/>
      <c r="AA198" s="212"/>
      <c r="AB198" s="212"/>
      <c r="AC198" s="212"/>
      <c r="AD198" s="212"/>
      <c r="AE198" s="212"/>
      <c r="AF198" s="212"/>
      <c r="AG198" s="212" t="s">
        <v>212</v>
      </c>
      <c r="AH198" s="212">
        <v>5</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49">
        <v>34</v>
      </c>
      <c r="B199" s="250" t="s">
        <v>501</v>
      </c>
      <c r="C199" s="265" t="s">
        <v>502</v>
      </c>
      <c r="D199" s="251" t="s">
        <v>301</v>
      </c>
      <c r="E199" s="252">
        <v>454.8</v>
      </c>
      <c r="F199" s="253"/>
      <c r="G199" s="254">
        <f>ROUND(E199*F199,2)</f>
        <v>0</v>
      </c>
      <c r="H199" s="234"/>
      <c r="I199" s="233">
        <f>ROUND(E199*H199,2)</f>
        <v>0</v>
      </c>
      <c r="J199" s="234"/>
      <c r="K199" s="233">
        <f>ROUND(E199*J199,2)</f>
        <v>0</v>
      </c>
      <c r="L199" s="233">
        <v>21</v>
      </c>
      <c r="M199" s="233">
        <f>G199*(1+L199/100)</f>
        <v>0</v>
      </c>
      <c r="N199" s="232">
        <v>0</v>
      </c>
      <c r="O199" s="232">
        <f>ROUND(E199*N199,2)</f>
        <v>0</v>
      </c>
      <c r="P199" s="232">
        <v>0</v>
      </c>
      <c r="Q199" s="232">
        <f>ROUND(E199*P199,2)</f>
        <v>0</v>
      </c>
      <c r="R199" s="233"/>
      <c r="S199" s="233" t="s">
        <v>340</v>
      </c>
      <c r="T199" s="233" t="s">
        <v>340</v>
      </c>
      <c r="U199" s="233">
        <v>7.2999999999999995E-2</v>
      </c>
      <c r="V199" s="233">
        <f>ROUND(E199*U199,2)</f>
        <v>33.200000000000003</v>
      </c>
      <c r="W199" s="233"/>
      <c r="X199" s="233" t="s">
        <v>205</v>
      </c>
      <c r="Y199" s="233" t="s">
        <v>206</v>
      </c>
      <c r="Z199" s="212"/>
      <c r="AA199" s="212"/>
      <c r="AB199" s="212"/>
      <c r="AC199" s="212"/>
      <c r="AD199" s="212"/>
      <c r="AE199" s="212"/>
      <c r="AF199" s="212"/>
      <c r="AG199" s="212" t="s">
        <v>341</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29"/>
      <c r="B200" s="230"/>
      <c r="C200" s="268" t="s">
        <v>503</v>
      </c>
      <c r="D200" s="238"/>
      <c r="E200" s="239">
        <v>228</v>
      </c>
      <c r="F200" s="233"/>
      <c r="G200" s="233"/>
      <c r="H200" s="233"/>
      <c r="I200" s="233"/>
      <c r="J200" s="233"/>
      <c r="K200" s="233"/>
      <c r="L200" s="233"/>
      <c r="M200" s="233"/>
      <c r="N200" s="232"/>
      <c r="O200" s="232"/>
      <c r="P200" s="232"/>
      <c r="Q200" s="232"/>
      <c r="R200" s="233"/>
      <c r="S200" s="233"/>
      <c r="T200" s="233"/>
      <c r="U200" s="233"/>
      <c r="V200" s="233"/>
      <c r="W200" s="233"/>
      <c r="X200" s="233"/>
      <c r="Y200" s="233"/>
      <c r="Z200" s="212"/>
      <c r="AA200" s="212"/>
      <c r="AB200" s="212"/>
      <c r="AC200" s="212"/>
      <c r="AD200" s="212"/>
      <c r="AE200" s="212"/>
      <c r="AF200" s="212"/>
      <c r="AG200" s="212" t="s">
        <v>212</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29"/>
      <c r="B201" s="230"/>
      <c r="C201" s="268" t="s">
        <v>504</v>
      </c>
      <c r="D201" s="238"/>
      <c r="E201" s="239">
        <v>226.8</v>
      </c>
      <c r="F201" s="233"/>
      <c r="G201" s="233"/>
      <c r="H201" s="233"/>
      <c r="I201" s="233"/>
      <c r="J201" s="233"/>
      <c r="K201" s="233"/>
      <c r="L201" s="233"/>
      <c r="M201" s="233"/>
      <c r="N201" s="232"/>
      <c r="O201" s="232"/>
      <c r="P201" s="232"/>
      <c r="Q201" s="232"/>
      <c r="R201" s="233"/>
      <c r="S201" s="233"/>
      <c r="T201" s="233"/>
      <c r="U201" s="233"/>
      <c r="V201" s="233"/>
      <c r="W201" s="233"/>
      <c r="X201" s="233"/>
      <c r="Y201" s="233"/>
      <c r="Z201" s="212"/>
      <c r="AA201" s="212"/>
      <c r="AB201" s="212"/>
      <c r="AC201" s="212"/>
      <c r="AD201" s="212"/>
      <c r="AE201" s="212"/>
      <c r="AF201" s="212"/>
      <c r="AG201" s="212" t="s">
        <v>212</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49">
        <v>35</v>
      </c>
      <c r="B202" s="250" t="s">
        <v>505</v>
      </c>
      <c r="C202" s="265" t="s">
        <v>506</v>
      </c>
      <c r="D202" s="251" t="s">
        <v>216</v>
      </c>
      <c r="E202" s="252">
        <v>49.823999999999998</v>
      </c>
      <c r="F202" s="253"/>
      <c r="G202" s="254">
        <f>ROUND(E202*F202,2)</f>
        <v>0</v>
      </c>
      <c r="H202" s="234"/>
      <c r="I202" s="233">
        <f>ROUND(E202*H202,2)</f>
        <v>0</v>
      </c>
      <c r="J202" s="234"/>
      <c r="K202" s="233">
        <f>ROUND(E202*J202,2)</f>
        <v>0</v>
      </c>
      <c r="L202" s="233">
        <v>21</v>
      </c>
      <c r="M202" s="233">
        <f>G202*(1+L202/100)</f>
        <v>0</v>
      </c>
      <c r="N202" s="232">
        <v>0</v>
      </c>
      <c r="O202" s="232">
        <f>ROUND(E202*N202,2)</f>
        <v>0</v>
      </c>
      <c r="P202" s="232">
        <v>0</v>
      </c>
      <c r="Q202" s="232">
        <f>ROUND(E202*P202,2)</f>
        <v>0</v>
      </c>
      <c r="R202" s="233"/>
      <c r="S202" s="233" t="s">
        <v>340</v>
      </c>
      <c r="T202" s="233" t="s">
        <v>340</v>
      </c>
      <c r="U202" s="233">
        <v>0.20499999999999999</v>
      </c>
      <c r="V202" s="233">
        <f>ROUND(E202*U202,2)</f>
        <v>10.210000000000001</v>
      </c>
      <c r="W202" s="233"/>
      <c r="X202" s="233" t="s">
        <v>205</v>
      </c>
      <c r="Y202" s="233" t="s">
        <v>206</v>
      </c>
      <c r="Z202" s="212"/>
      <c r="AA202" s="212"/>
      <c r="AB202" s="212"/>
      <c r="AC202" s="212"/>
      <c r="AD202" s="212"/>
      <c r="AE202" s="212"/>
      <c r="AF202" s="212"/>
      <c r="AG202" s="212" t="s">
        <v>341</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29"/>
      <c r="B203" s="230"/>
      <c r="C203" s="268" t="s">
        <v>507</v>
      </c>
      <c r="D203" s="238"/>
      <c r="E203" s="239">
        <v>49.823999999999998</v>
      </c>
      <c r="F203" s="233"/>
      <c r="G203" s="233"/>
      <c r="H203" s="233"/>
      <c r="I203" s="233"/>
      <c r="J203" s="233"/>
      <c r="K203" s="233"/>
      <c r="L203" s="233"/>
      <c r="M203" s="233"/>
      <c r="N203" s="232"/>
      <c r="O203" s="232"/>
      <c r="P203" s="232"/>
      <c r="Q203" s="232"/>
      <c r="R203" s="233"/>
      <c r="S203" s="233"/>
      <c r="T203" s="233"/>
      <c r="U203" s="233"/>
      <c r="V203" s="233"/>
      <c r="W203" s="233"/>
      <c r="X203" s="233"/>
      <c r="Y203" s="233"/>
      <c r="Z203" s="212"/>
      <c r="AA203" s="212"/>
      <c r="AB203" s="212"/>
      <c r="AC203" s="212"/>
      <c r="AD203" s="212"/>
      <c r="AE203" s="212"/>
      <c r="AF203" s="212"/>
      <c r="AG203" s="212" t="s">
        <v>212</v>
      </c>
      <c r="AH203" s="212">
        <v>5</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49">
        <v>36</v>
      </c>
      <c r="B204" s="250" t="s">
        <v>508</v>
      </c>
      <c r="C204" s="265" t="s">
        <v>509</v>
      </c>
      <c r="D204" s="251" t="s">
        <v>202</v>
      </c>
      <c r="E204" s="252">
        <v>1.56</v>
      </c>
      <c r="F204" s="253"/>
      <c r="G204" s="254">
        <f>ROUND(E204*F204,2)</f>
        <v>0</v>
      </c>
      <c r="H204" s="234"/>
      <c r="I204" s="233">
        <f>ROUND(E204*H204,2)</f>
        <v>0</v>
      </c>
      <c r="J204" s="234"/>
      <c r="K204" s="233">
        <f>ROUND(E204*J204,2)</f>
        <v>0</v>
      </c>
      <c r="L204" s="233">
        <v>21</v>
      </c>
      <c r="M204" s="233">
        <f>G204*(1+L204/100)</f>
        <v>0</v>
      </c>
      <c r="N204" s="232">
        <v>1.41E-2</v>
      </c>
      <c r="O204" s="232">
        <f>ROUND(E204*N204,2)</f>
        <v>0.02</v>
      </c>
      <c r="P204" s="232">
        <v>0</v>
      </c>
      <c r="Q204" s="232">
        <f>ROUND(E204*P204,2)</f>
        <v>0</v>
      </c>
      <c r="R204" s="233"/>
      <c r="S204" s="233" t="s">
        <v>340</v>
      </c>
      <c r="T204" s="233" t="s">
        <v>340</v>
      </c>
      <c r="U204" s="233">
        <v>0.39600000000000002</v>
      </c>
      <c r="V204" s="233">
        <f>ROUND(E204*U204,2)</f>
        <v>0.62</v>
      </c>
      <c r="W204" s="233"/>
      <c r="X204" s="233" t="s">
        <v>205</v>
      </c>
      <c r="Y204" s="233" t="s">
        <v>206</v>
      </c>
      <c r="Z204" s="212"/>
      <c r="AA204" s="212"/>
      <c r="AB204" s="212"/>
      <c r="AC204" s="212"/>
      <c r="AD204" s="212"/>
      <c r="AE204" s="212"/>
      <c r="AF204" s="212"/>
      <c r="AG204" s="212" t="s">
        <v>341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29"/>
      <c r="B205" s="230"/>
      <c r="C205" s="268" t="s">
        <v>510</v>
      </c>
      <c r="D205" s="238"/>
      <c r="E205" s="239">
        <v>1.56</v>
      </c>
      <c r="F205" s="233"/>
      <c r="G205" s="233"/>
      <c r="H205" s="233"/>
      <c r="I205" s="233"/>
      <c r="J205" s="233"/>
      <c r="K205" s="233"/>
      <c r="L205" s="233"/>
      <c r="M205" s="233"/>
      <c r="N205" s="232"/>
      <c r="O205" s="232"/>
      <c r="P205" s="232"/>
      <c r="Q205" s="232"/>
      <c r="R205" s="233"/>
      <c r="S205" s="233"/>
      <c r="T205" s="233"/>
      <c r="U205" s="233"/>
      <c r="V205" s="233"/>
      <c r="W205" s="233"/>
      <c r="X205" s="233"/>
      <c r="Y205" s="233"/>
      <c r="Z205" s="212"/>
      <c r="AA205" s="212"/>
      <c r="AB205" s="212"/>
      <c r="AC205" s="212"/>
      <c r="AD205" s="212"/>
      <c r="AE205" s="212"/>
      <c r="AF205" s="212"/>
      <c r="AG205" s="212" t="s">
        <v>212</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49">
        <v>37</v>
      </c>
      <c r="B206" s="250" t="s">
        <v>511</v>
      </c>
      <c r="C206" s="265" t="s">
        <v>512</v>
      </c>
      <c r="D206" s="251" t="s">
        <v>202</v>
      </c>
      <c r="E206" s="252">
        <v>1.56</v>
      </c>
      <c r="F206" s="253"/>
      <c r="G206" s="254">
        <f>ROUND(E206*F206,2)</f>
        <v>0</v>
      </c>
      <c r="H206" s="234"/>
      <c r="I206" s="233">
        <f>ROUND(E206*H206,2)</f>
        <v>0</v>
      </c>
      <c r="J206" s="234"/>
      <c r="K206" s="233">
        <f>ROUND(E206*J206,2)</f>
        <v>0</v>
      </c>
      <c r="L206" s="233">
        <v>21</v>
      </c>
      <c r="M206" s="233">
        <f>G206*(1+L206/100)</f>
        <v>0</v>
      </c>
      <c r="N206" s="232">
        <v>0</v>
      </c>
      <c r="O206" s="232">
        <f>ROUND(E206*N206,2)</f>
        <v>0</v>
      </c>
      <c r="P206" s="232">
        <v>0</v>
      </c>
      <c r="Q206" s="232">
        <f>ROUND(E206*P206,2)</f>
        <v>0</v>
      </c>
      <c r="R206" s="233"/>
      <c r="S206" s="233" t="s">
        <v>340</v>
      </c>
      <c r="T206" s="233" t="s">
        <v>340</v>
      </c>
      <c r="U206" s="233">
        <v>0.24</v>
      </c>
      <c r="V206" s="233">
        <f>ROUND(E206*U206,2)</f>
        <v>0.37</v>
      </c>
      <c r="W206" s="233"/>
      <c r="X206" s="233" t="s">
        <v>205</v>
      </c>
      <c r="Y206" s="233" t="s">
        <v>206</v>
      </c>
      <c r="Z206" s="212"/>
      <c r="AA206" s="212"/>
      <c r="AB206" s="212"/>
      <c r="AC206" s="212"/>
      <c r="AD206" s="212"/>
      <c r="AE206" s="212"/>
      <c r="AF206" s="212"/>
      <c r="AG206" s="212" t="s">
        <v>341</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29"/>
      <c r="B207" s="230"/>
      <c r="C207" s="268" t="s">
        <v>513</v>
      </c>
      <c r="D207" s="238"/>
      <c r="E207" s="239">
        <v>1.56</v>
      </c>
      <c r="F207" s="233"/>
      <c r="G207" s="233"/>
      <c r="H207" s="233"/>
      <c r="I207" s="233"/>
      <c r="J207" s="233"/>
      <c r="K207" s="233"/>
      <c r="L207" s="233"/>
      <c r="M207" s="233"/>
      <c r="N207" s="232"/>
      <c r="O207" s="232"/>
      <c r="P207" s="232"/>
      <c r="Q207" s="232"/>
      <c r="R207" s="233"/>
      <c r="S207" s="233"/>
      <c r="T207" s="233"/>
      <c r="U207" s="233"/>
      <c r="V207" s="233"/>
      <c r="W207" s="233"/>
      <c r="X207" s="233"/>
      <c r="Y207" s="233"/>
      <c r="Z207" s="212"/>
      <c r="AA207" s="212"/>
      <c r="AB207" s="212"/>
      <c r="AC207" s="212"/>
      <c r="AD207" s="212"/>
      <c r="AE207" s="212"/>
      <c r="AF207" s="212"/>
      <c r="AG207" s="212" t="s">
        <v>212</v>
      </c>
      <c r="AH207" s="212">
        <v>5</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1" x14ac:dyDescent="0.2">
      <c r="A208" s="249">
        <v>38</v>
      </c>
      <c r="B208" s="250" t="s">
        <v>514</v>
      </c>
      <c r="C208" s="265" t="s">
        <v>515</v>
      </c>
      <c r="D208" s="251" t="s">
        <v>224</v>
      </c>
      <c r="E208" s="252">
        <v>0.83069999999999999</v>
      </c>
      <c r="F208" s="253"/>
      <c r="G208" s="254">
        <f>ROUND(E208*F208,2)</f>
        <v>0</v>
      </c>
      <c r="H208" s="234"/>
      <c r="I208" s="233">
        <f>ROUND(E208*H208,2)</f>
        <v>0</v>
      </c>
      <c r="J208" s="234"/>
      <c r="K208" s="233">
        <f>ROUND(E208*J208,2)</f>
        <v>0</v>
      </c>
      <c r="L208" s="233">
        <v>21</v>
      </c>
      <c r="M208" s="233">
        <f>G208*(1+L208/100)</f>
        <v>0</v>
      </c>
      <c r="N208" s="232">
        <v>1.0800399999999999</v>
      </c>
      <c r="O208" s="232">
        <f>ROUND(E208*N208,2)</f>
        <v>0.9</v>
      </c>
      <c r="P208" s="232">
        <v>0</v>
      </c>
      <c r="Q208" s="232">
        <f>ROUND(E208*P208,2)</f>
        <v>0</v>
      </c>
      <c r="R208" s="233"/>
      <c r="S208" s="233" t="s">
        <v>340</v>
      </c>
      <c r="T208" s="233" t="s">
        <v>340</v>
      </c>
      <c r="U208" s="233">
        <v>15.231</v>
      </c>
      <c r="V208" s="233">
        <f>ROUND(E208*U208,2)</f>
        <v>12.65</v>
      </c>
      <c r="W208" s="233"/>
      <c r="X208" s="233" t="s">
        <v>205</v>
      </c>
      <c r="Y208" s="233" t="s">
        <v>206</v>
      </c>
      <c r="Z208" s="212"/>
      <c r="AA208" s="212"/>
      <c r="AB208" s="212"/>
      <c r="AC208" s="212"/>
      <c r="AD208" s="212"/>
      <c r="AE208" s="212"/>
      <c r="AF208" s="212"/>
      <c r="AG208" s="212" t="s">
        <v>341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2" x14ac:dyDescent="0.2">
      <c r="A209" s="229"/>
      <c r="B209" s="230"/>
      <c r="C209" s="268" t="s">
        <v>516</v>
      </c>
      <c r="D209" s="238"/>
      <c r="E209" s="239">
        <v>0.82072000000000001</v>
      </c>
      <c r="F209" s="233"/>
      <c r="G209" s="233"/>
      <c r="H209" s="233"/>
      <c r="I209" s="233"/>
      <c r="J209" s="233"/>
      <c r="K209" s="233"/>
      <c r="L209" s="233"/>
      <c r="M209" s="233"/>
      <c r="N209" s="232"/>
      <c r="O209" s="232"/>
      <c r="P209" s="232"/>
      <c r="Q209" s="232"/>
      <c r="R209" s="233"/>
      <c r="S209" s="233"/>
      <c r="T209" s="233"/>
      <c r="U209" s="233"/>
      <c r="V209" s="233"/>
      <c r="W209" s="233"/>
      <c r="X209" s="233"/>
      <c r="Y209" s="233"/>
      <c r="Z209" s="212"/>
      <c r="AA209" s="212"/>
      <c r="AB209" s="212"/>
      <c r="AC209" s="212"/>
      <c r="AD209" s="212"/>
      <c r="AE209" s="212"/>
      <c r="AF209" s="212"/>
      <c r="AG209" s="212" t="s">
        <v>212</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29"/>
      <c r="B210" s="230"/>
      <c r="C210" s="268" t="s">
        <v>517</v>
      </c>
      <c r="D210" s="238"/>
      <c r="E210" s="239">
        <v>1.387E-2</v>
      </c>
      <c r="F210" s="233"/>
      <c r="G210" s="233"/>
      <c r="H210" s="233"/>
      <c r="I210" s="233"/>
      <c r="J210" s="233"/>
      <c r="K210" s="233"/>
      <c r="L210" s="233"/>
      <c r="M210" s="233"/>
      <c r="N210" s="232"/>
      <c r="O210" s="232"/>
      <c r="P210" s="232"/>
      <c r="Q210" s="232"/>
      <c r="R210" s="233"/>
      <c r="S210" s="233"/>
      <c r="T210" s="233"/>
      <c r="U210" s="233"/>
      <c r="V210" s="233"/>
      <c r="W210" s="233"/>
      <c r="X210" s="233"/>
      <c r="Y210" s="233"/>
      <c r="Z210" s="212"/>
      <c r="AA210" s="212"/>
      <c r="AB210" s="212"/>
      <c r="AC210" s="212"/>
      <c r="AD210" s="212"/>
      <c r="AE210" s="212"/>
      <c r="AF210" s="212"/>
      <c r="AG210" s="212" t="s">
        <v>212</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29"/>
      <c r="B211" s="230"/>
      <c r="C211" s="268" t="s">
        <v>518</v>
      </c>
      <c r="D211" s="238"/>
      <c r="E211" s="239">
        <v>-3.8800000000000002E-3</v>
      </c>
      <c r="F211" s="233"/>
      <c r="G211" s="233"/>
      <c r="H211" s="233"/>
      <c r="I211" s="233"/>
      <c r="J211" s="233"/>
      <c r="K211" s="233"/>
      <c r="L211" s="233"/>
      <c r="M211" s="233"/>
      <c r="N211" s="232"/>
      <c r="O211" s="232"/>
      <c r="P211" s="232"/>
      <c r="Q211" s="232"/>
      <c r="R211" s="233"/>
      <c r="S211" s="233"/>
      <c r="T211" s="233"/>
      <c r="U211" s="233"/>
      <c r="V211" s="233"/>
      <c r="W211" s="233"/>
      <c r="X211" s="233"/>
      <c r="Y211" s="233"/>
      <c r="Z211" s="212"/>
      <c r="AA211" s="212"/>
      <c r="AB211" s="212"/>
      <c r="AC211" s="212"/>
      <c r="AD211" s="212"/>
      <c r="AE211" s="212"/>
      <c r="AF211" s="212"/>
      <c r="AG211" s="212" t="s">
        <v>212</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49">
        <v>39</v>
      </c>
      <c r="B212" s="250" t="s">
        <v>514</v>
      </c>
      <c r="C212" s="265" t="s">
        <v>519</v>
      </c>
      <c r="D212" s="251" t="s">
        <v>224</v>
      </c>
      <c r="E212" s="252">
        <v>1.49472</v>
      </c>
      <c r="F212" s="253"/>
      <c r="G212" s="254">
        <f>ROUND(E212*F212,2)</f>
        <v>0</v>
      </c>
      <c r="H212" s="234"/>
      <c r="I212" s="233">
        <f>ROUND(E212*H212,2)</f>
        <v>0</v>
      </c>
      <c r="J212" s="234"/>
      <c r="K212" s="233">
        <f>ROUND(E212*J212,2)</f>
        <v>0</v>
      </c>
      <c r="L212" s="233">
        <v>21</v>
      </c>
      <c r="M212" s="233">
        <f>G212*(1+L212/100)</f>
        <v>0</v>
      </c>
      <c r="N212" s="232">
        <v>0</v>
      </c>
      <c r="O212" s="232">
        <f>ROUND(E212*N212,2)</f>
        <v>0</v>
      </c>
      <c r="P212" s="232">
        <v>0</v>
      </c>
      <c r="Q212" s="232">
        <f>ROUND(E212*P212,2)</f>
        <v>0</v>
      </c>
      <c r="R212" s="233"/>
      <c r="S212" s="233" t="s">
        <v>340</v>
      </c>
      <c r="T212" s="233" t="s">
        <v>340</v>
      </c>
      <c r="U212" s="233">
        <v>15.231</v>
      </c>
      <c r="V212" s="233">
        <f>ROUND(E212*U212,2)</f>
        <v>22.77</v>
      </c>
      <c r="W212" s="233"/>
      <c r="X212" s="233" t="s">
        <v>205</v>
      </c>
      <c r="Y212" s="233" t="s">
        <v>206</v>
      </c>
      <c r="Z212" s="212"/>
      <c r="AA212" s="212"/>
      <c r="AB212" s="212"/>
      <c r="AC212" s="212"/>
      <c r="AD212" s="212"/>
      <c r="AE212" s="212"/>
      <c r="AF212" s="212"/>
      <c r="AG212" s="212" t="s">
        <v>341</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29"/>
      <c r="B213" s="230"/>
      <c r="C213" s="268" t="s">
        <v>520</v>
      </c>
      <c r="D213" s="238"/>
      <c r="E213" s="239"/>
      <c r="F213" s="233"/>
      <c r="G213" s="233"/>
      <c r="H213" s="233"/>
      <c r="I213" s="233"/>
      <c r="J213" s="233"/>
      <c r="K213" s="233"/>
      <c r="L213" s="233"/>
      <c r="M213" s="233"/>
      <c r="N213" s="232"/>
      <c r="O213" s="232"/>
      <c r="P213" s="232"/>
      <c r="Q213" s="232"/>
      <c r="R213" s="233"/>
      <c r="S213" s="233"/>
      <c r="T213" s="233"/>
      <c r="U213" s="233"/>
      <c r="V213" s="233"/>
      <c r="W213" s="233"/>
      <c r="X213" s="233"/>
      <c r="Y213" s="233"/>
      <c r="Z213" s="212"/>
      <c r="AA213" s="212"/>
      <c r="AB213" s="212"/>
      <c r="AC213" s="212"/>
      <c r="AD213" s="212"/>
      <c r="AE213" s="212"/>
      <c r="AF213" s="212"/>
      <c r="AG213" s="212" t="s">
        <v>212</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29"/>
      <c r="B214" s="230"/>
      <c r="C214" s="268" t="s">
        <v>521</v>
      </c>
      <c r="D214" s="238"/>
      <c r="E214" s="239">
        <v>1.49472</v>
      </c>
      <c r="F214" s="233"/>
      <c r="G214" s="233"/>
      <c r="H214" s="233"/>
      <c r="I214" s="233"/>
      <c r="J214" s="233"/>
      <c r="K214" s="233"/>
      <c r="L214" s="233"/>
      <c r="M214" s="233"/>
      <c r="N214" s="232"/>
      <c r="O214" s="232"/>
      <c r="P214" s="232"/>
      <c r="Q214" s="232"/>
      <c r="R214" s="233"/>
      <c r="S214" s="233"/>
      <c r="T214" s="233"/>
      <c r="U214" s="233"/>
      <c r="V214" s="233"/>
      <c r="W214" s="233"/>
      <c r="X214" s="233"/>
      <c r="Y214" s="233"/>
      <c r="Z214" s="212"/>
      <c r="AA214" s="212"/>
      <c r="AB214" s="212"/>
      <c r="AC214" s="212"/>
      <c r="AD214" s="212"/>
      <c r="AE214" s="212"/>
      <c r="AF214" s="212"/>
      <c r="AG214" s="212" t="s">
        <v>212</v>
      </c>
      <c r="AH214" s="212">
        <v>5</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49">
        <v>40</v>
      </c>
      <c r="B215" s="250" t="s">
        <v>522</v>
      </c>
      <c r="C215" s="265" t="s">
        <v>523</v>
      </c>
      <c r="D215" s="251" t="s">
        <v>301</v>
      </c>
      <c r="E215" s="252">
        <v>454.8</v>
      </c>
      <c r="F215" s="253"/>
      <c r="G215" s="254">
        <f>ROUND(E215*F215,2)</f>
        <v>0</v>
      </c>
      <c r="H215" s="234"/>
      <c r="I215" s="233">
        <f>ROUND(E215*H215,2)</f>
        <v>0</v>
      </c>
      <c r="J215" s="234"/>
      <c r="K215" s="233">
        <f>ROUND(E215*J215,2)</f>
        <v>0</v>
      </c>
      <c r="L215" s="233">
        <v>21</v>
      </c>
      <c r="M215" s="233">
        <f>G215*(1+L215/100)</f>
        <v>0</v>
      </c>
      <c r="N215" s="232">
        <v>3.8300000000000001E-3</v>
      </c>
      <c r="O215" s="232">
        <f>ROUND(E215*N215,2)</f>
        <v>1.74</v>
      </c>
      <c r="P215" s="232">
        <v>0</v>
      </c>
      <c r="Q215" s="232">
        <f>ROUND(E215*P215,2)</f>
        <v>0</v>
      </c>
      <c r="R215" s="233"/>
      <c r="S215" s="233" t="s">
        <v>340</v>
      </c>
      <c r="T215" s="233" t="s">
        <v>340</v>
      </c>
      <c r="U215" s="233">
        <v>0.13400000000000001</v>
      </c>
      <c r="V215" s="233">
        <f>ROUND(E215*U215,2)</f>
        <v>60.94</v>
      </c>
      <c r="W215" s="233"/>
      <c r="X215" s="233" t="s">
        <v>205</v>
      </c>
      <c r="Y215" s="233" t="s">
        <v>206</v>
      </c>
      <c r="Z215" s="212"/>
      <c r="AA215" s="212"/>
      <c r="AB215" s="212"/>
      <c r="AC215" s="212"/>
      <c r="AD215" s="212"/>
      <c r="AE215" s="212"/>
      <c r="AF215" s="212"/>
      <c r="AG215" s="212" t="s">
        <v>341</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29"/>
      <c r="B216" s="230"/>
      <c r="C216" s="268" t="s">
        <v>524</v>
      </c>
      <c r="D216" s="238"/>
      <c r="E216" s="239">
        <v>454.8</v>
      </c>
      <c r="F216" s="233"/>
      <c r="G216" s="233"/>
      <c r="H216" s="233"/>
      <c r="I216" s="233"/>
      <c r="J216" s="233"/>
      <c r="K216" s="233"/>
      <c r="L216" s="233"/>
      <c r="M216" s="233"/>
      <c r="N216" s="232"/>
      <c r="O216" s="232"/>
      <c r="P216" s="232"/>
      <c r="Q216" s="232"/>
      <c r="R216" s="233"/>
      <c r="S216" s="233"/>
      <c r="T216" s="233"/>
      <c r="U216" s="233"/>
      <c r="V216" s="233"/>
      <c r="W216" s="233"/>
      <c r="X216" s="233"/>
      <c r="Y216" s="233"/>
      <c r="Z216" s="212"/>
      <c r="AA216" s="212"/>
      <c r="AB216" s="212"/>
      <c r="AC216" s="212"/>
      <c r="AD216" s="212"/>
      <c r="AE216" s="212"/>
      <c r="AF216" s="212"/>
      <c r="AG216" s="212" t="s">
        <v>212</v>
      </c>
      <c r="AH216" s="212">
        <v>5</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49">
        <v>41</v>
      </c>
      <c r="B217" s="250" t="s">
        <v>525</v>
      </c>
      <c r="C217" s="265" t="s">
        <v>526</v>
      </c>
      <c r="D217" s="251" t="s">
        <v>527</v>
      </c>
      <c r="E217" s="252">
        <v>1718.9280000000001</v>
      </c>
      <c r="F217" s="253"/>
      <c r="G217" s="254">
        <f>ROUND(E217*F217,2)</f>
        <v>0</v>
      </c>
      <c r="H217" s="234"/>
      <c r="I217" s="233">
        <f>ROUND(E217*H217,2)</f>
        <v>0</v>
      </c>
      <c r="J217" s="234"/>
      <c r="K217" s="233">
        <f>ROUND(E217*J217,2)</f>
        <v>0</v>
      </c>
      <c r="L217" s="233">
        <v>21</v>
      </c>
      <c r="M217" s="233">
        <f>G217*(1+L217/100)</f>
        <v>0</v>
      </c>
      <c r="N217" s="232">
        <v>1E-3</v>
      </c>
      <c r="O217" s="232">
        <f>ROUND(E217*N217,2)</f>
        <v>1.72</v>
      </c>
      <c r="P217" s="232">
        <v>0</v>
      </c>
      <c r="Q217" s="232">
        <f>ROUND(E217*P217,2)</f>
        <v>0</v>
      </c>
      <c r="R217" s="233" t="s">
        <v>528</v>
      </c>
      <c r="S217" s="233" t="s">
        <v>340</v>
      </c>
      <c r="T217" s="233" t="s">
        <v>340</v>
      </c>
      <c r="U217" s="233">
        <v>0</v>
      </c>
      <c r="V217" s="233">
        <f>ROUND(E217*U217,2)</f>
        <v>0</v>
      </c>
      <c r="W217" s="233"/>
      <c r="X217" s="233" t="s">
        <v>225</v>
      </c>
      <c r="Y217" s="233" t="s">
        <v>206</v>
      </c>
      <c r="Z217" s="212"/>
      <c r="AA217" s="212"/>
      <c r="AB217" s="212"/>
      <c r="AC217" s="212"/>
      <c r="AD217" s="212"/>
      <c r="AE217" s="212"/>
      <c r="AF217" s="212"/>
      <c r="AG217" s="212" t="s">
        <v>529</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29"/>
      <c r="B218" s="230"/>
      <c r="C218" s="268" t="s">
        <v>530</v>
      </c>
      <c r="D218" s="238"/>
      <c r="E218" s="239">
        <v>1494.72</v>
      </c>
      <c r="F218" s="233"/>
      <c r="G218" s="233"/>
      <c r="H218" s="233"/>
      <c r="I218" s="233"/>
      <c r="J218" s="233"/>
      <c r="K218" s="233"/>
      <c r="L218" s="233"/>
      <c r="M218" s="233"/>
      <c r="N218" s="232"/>
      <c r="O218" s="232"/>
      <c r="P218" s="232"/>
      <c r="Q218" s="232"/>
      <c r="R218" s="233"/>
      <c r="S218" s="233"/>
      <c r="T218" s="233"/>
      <c r="U218" s="233"/>
      <c r="V218" s="233"/>
      <c r="W218" s="233"/>
      <c r="X218" s="233"/>
      <c r="Y218" s="233"/>
      <c r="Z218" s="212"/>
      <c r="AA218" s="212"/>
      <c r="AB218" s="212"/>
      <c r="AC218" s="212"/>
      <c r="AD218" s="212"/>
      <c r="AE218" s="212"/>
      <c r="AF218" s="212"/>
      <c r="AG218" s="212" t="s">
        <v>212</v>
      </c>
      <c r="AH218" s="212">
        <v>5</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29"/>
      <c r="B219" s="230"/>
      <c r="C219" s="282" t="s">
        <v>531</v>
      </c>
      <c r="D219" s="278"/>
      <c r="E219" s="279">
        <v>224.208</v>
      </c>
      <c r="F219" s="233"/>
      <c r="G219" s="233"/>
      <c r="H219" s="233"/>
      <c r="I219" s="233"/>
      <c r="J219" s="233"/>
      <c r="K219" s="233"/>
      <c r="L219" s="233"/>
      <c r="M219" s="233"/>
      <c r="N219" s="232"/>
      <c r="O219" s="232"/>
      <c r="P219" s="232"/>
      <c r="Q219" s="232"/>
      <c r="R219" s="233"/>
      <c r="S219" s="233"/>
      <c r="T219" s="233"/>
      <c r="U219" s="233"/>
      <c r="V219" s="233"/>
      <c r="W219" s="233"/>
      <c r="X219" s="233"/>
      <c r="Y219" s="233"/>
      <c r="Z219" s="212"/>
      <c r="AA219" s="212"/>
      <c r="AB219" s="212"/>
      <c r="AC219" s="212"/>
      <c r="AD219" s="212"/>
      <c r="AE219" s="212"/>
      <c r="AF219" s="212"/>
      <c r="AG219" s="212" t="s">
        <v>212</v>
      </c>
      <c r="AH219" s="212">
        <v>4</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ht="25.5" x14ac:dyDescent="0.2">
      <c r="A220" s="242" t="s">
        <v>198</v>
      </c>
      <c r="B220" s="243" t="s">
        <v>147</v>
      </c>
      <c r="C220" s="264" t="s">
        <v>148</v>
      </c>
      <c r="D220" s="244"/>
      <c r="E220" s="245"/>
      <c r="F220" s="246"/>
      <c r="G220" s="247">
        <f>SUMIF(AG221:AG229,"&lt;&gt;NOR",G221:G229)</f>
        <v>0</v>
      </c>
      <c r="H220" s="241"/>
      <c r="I220" s="241">
        <f>SUM(I221:I229)</f>
        <v>0</v>
      </c>
      <c r="J220" s="241"/>
      <c r="K220" s="241">
        <f>SUM(K221:K229)</f>
        <v>0</v>
      </c>
      <c r="L220" s="241"/>
      <c r="M220" s="241">
        <f>SUM(M221:M229)</f>
        <v>0</v>
      </c>
      <c r="N220" s="240"/>
      <c r="O220" s="240">
        <f>SUM(O221:O229)</f>
        <v>0.03</v>
      </c>
      <c r="P220" s="240"/>
      <c r="Q220" s="240">
        <f>SUM(Q221:Q229)</f>
        <v>0</v>
      </c>
      <c r="R220" s="241"/>
      <c r="S220" s="241"/>
      <c r="T220" s="241"/>
      <c r="U220" s="241"/>
      <c r="V220" s="241">
        <f>SUM(V221:V229)</f>
        <v>71.89</v>
      </c>
      <c r="W220" s="241"/>
      <c r="X220" s="241"/>
      <c r="Y220" s="241"/>
      <c r="AG220" t="s">
        <v>199</v>
      </c>
    </row>
    <row r="221" spans="1:60" outlineLevel="1" x14ac:dyDescent="0.2">
      <c r="A221" s="249">
        <v>42</v>
      </c>
      <c r="B221" s="250" t="s">
        <v>532</v>
      </c>
      <c r="C221" s="265" t="s">
        <v>533</v>
      </c>
      <c r="D221" s="251" t="s">
        <v>202</v>
      </c>
      <c r="E221" s="252">
        <v>224.64</v>
      </c>
      <c r="F221" s="253"/>
      <c r="G221" s="254">
        <f>ROUND(E221*F221,2)</f>
        <v>0</v>
      </c>
      <c r="H221" s="234"/>
      <c r="I221" s="233">
        <f>ROUND(E221*H221,2)</f>
        <v>0</v>
      </c>
      <c r="J221" s="234"/>
      <c r="K221" s="233">
        <f>ROUND(E221*J221,2)</f>
        <v>0</v>
      </c>
      <c r="L221" s="233">
        <v>21</v>
      </c>
      <c r="M221" s="233">
        <f>G221*(1+L221/100)</f>
        <v>0</v>
      </c>
      <c r="N221" s="232">
        <v>4.0000000000000003E-5</v>
      </c>
      <c r="O221" s="232">
        <f>ROUND(E221*N221,2)</f>
        <v>0.01</v>
      </c>
      <c r="P221" s="232">
        <v>0</v>
      </c>
      <c r="Q221" s="232">
        <f>ROUND(E221*P221,2)</f>
        <v>0</v>
      </c>
      <c r="R221" s="233"/>
      <c r="S221" s="233" t="s">
        <v>340</v>
      </c>
      <c r="T221" s="233" t="s">
        <v>340</v>
      </c>
      <c r="U221" s="233">
        <v>0.26300000000000001</v>
      </c>
      <c r="V221" s="233">
        <f>ROUND(E221*U221,2)</f>
        <v>59.08</v>
      </c>
      <c r="W221" s="233"/>
      <c r="X221" s="233" t="s">
        <v>205</v>
      </c>
      <c r="Y221" s="233" t="s">
        <v>206</v>
      </c>
      <c r="Z221" s="212"/>
      <c r="AA221" s="212"/>
      <c r="AB221" s="212"/>
      <c r="AC221" s="212"/>
      <c r="AD221" s="212"/>
      <c r="AE221" s="212"/>
      <c r="AF221" s="212"/>
      <c r="AG221" s="212" t="s">
        <v>341</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29"/>
      <c r="B222" s="230"/>
      <c r="C222" s="268" t="s">
        <v>534</v>
      </c>
      <c r="D222" s="238"/>
      <c r="E222" s="239">
        <v>224.64</v>
      </c>
      <c r="F222" s="233"/>
      <c r="G222" s="233"/>
      <c r="H222" s="233"/>
      <c r="I222" s="233"/>
      <c r="J222" s="233"/>
      <c r="K222" s="233"/>
      <c r="L222" s="233"/>
      <c r="M222" s="233"/>
      <c r="N222" s="232"/>
      <c r="O222" s="232"/>
      <c r="P222" s="232"/>
      <c r="Q222" s="232"/>
      <c r="R222" s="233"/>
      <c r="S222" s="233"/>
      <c r="T222" s="233"/>
      <c r="U222" s="233"/>
      <c r="V222" s="233"/>
      <c r="W222" s="233"/>
      <c r="X222" s="233"/>
      <c r="Y222" s="233"/>
      <c r="Z222" s="212"/>
      <c r="AA222" s="212"/>
      <c r="AB222" s="212"/>
      <c r="AC222" s="212"/>
      <c r="AD222" s="212"/>
      <c r="AE222" s="212"/>
      <c r="AF222" s="212"/>
      <c r="AG222" s="212" t="s">
        <v>212</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58">
        <v>43</v>
      </c>
      <c r="B223" s="259" t="s">
        <v>535</v>
      </c>
      <c r="C223" s="269" t="s">
        <v>536</v>
      </c>
      <c r="D223" s="260" t="s">
        <v>315</v>
      </c>
      <c r="E223" s="261">
        <v>2</v>
      </c>
      <c r="F223" s="262"/>
      <c r="G223" s="263">
        <f>ROUND(E223*F223,2)</f>
        <v>0</v>
      </c>
      <c r="H223" s="234"/>
      <c r="I223" s="233">
        <f>ROUND(E223*H223,2)</f>
        <v>0</v>
      </c>
      <c r="J223" s="234"/>
      <c r="K223" s="233">
        <f>ROUND(E223*J223,2)</f>
        <v>0</v>
      </c>
      <c r="L223" s="233">
        <v>21</v>
      </c>
      <c r="M223" s="233">
        <f>G223*(1+L223/100)</f>
        <v>0</v>
      </c>
      <c r="N223" s="232">
        <v>1.0000000000000001E-5</v>
      </c>
      <c r="O223" s="232">
        <f>ROUND(E223*N223,2)</f>
        <v>0</v>
      </c>
      <c r="P223" s="232">
        <v>0</v>
      </c>
      <c r="Q223" s="232">
        <f>ROUND(E223*P223,2)</f>
        <v>0</v>
      </c>
      <c r="R223" s="233"/>
      <c r="S223" s="233" t="s">
        <v>340</v>
      </c>
      <c r="T223" s="233" t="s">
        <v>340</v>
      </c>
      <c r="U223" s="233">
        <v>0.17</v>
      </c>
      <c r="V223" s="233">
        <f>ROUND(E223*U223,2)</f>
        <v>0.34</v>
      </c>
      <c r="W223" s="233"/>
      <c r="X223" s="233" t="s">
        <v>205</v>
      </c>
      <c r="Y223" s="233" t="s">
        <v>206</v>
      </c>
      <c r="Z223" s="212"/>
      <c r="AA223" s="212"/>
      <c r="AB223" s="212"/>
      <c r="AC223" s="212"/>
      <c r="AD223" s="212"/>
      <c r="AE223" s="212"/>
      <c r="AF223" s="212"/>
      <c r="AG223" s="212" t="s">
        <v>341</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58">
        <v>44</v>
      </c>
      <c r="B224" s="259" t="s">
        <v>537</v>
      </c>
      <c r="C224" s="269" t="s">
        <v>538</v>
      </c>
      <c r="D224" s="260" t="s">
        <v>315</v>
      </c>
      <c r="E224" s="261">
        <v>2</v>
      </c>
      <c r="F224" s="262"/>
      <c r="G224" s="263">
        <f>ROUND(E224*F224,2)</f>
        <v>0</v>
      </c>
      <c r="H224" s="234"/>
      <c r="I224" s="233">
        <f>ROUND(E224*H224,2)</f>
        <v>0</v>
      </c>
      <c r="J224" s="234"/>
      <c r="K224" s="233">
        <f>ROUND(E224*J224,2)</f>
        <v>0</v>
      </c>
      <c r="L224" s="233">
        <v>21</v>
      </c>
      <c r="M224" s="233">
        <f>G224*(1+L224/100)</f>
        <v>0</v>
      </c>
      <c r="N224" s="232">
        <v>0</v>
      </c>
      <c r="O224" s="232">
        <f>ROUND(E224*N224,2)</f>
        <v>0</v>
      </c>
      <c r="P224" s="232">
        <v>0</v>
      </c>
      <c r="Q224" s="232">
        <f>ROUND(E224*P224,2)</f>
        <v>0</v>
      </c>
      <c r="R224" s="233"/>
      <c r="S224" s="233" t="s">
        <v>340</v>
      </c>
      <c r="T224" s="233" t="s">
        <v>340</v>
      </c>
      <c r="U224" s="233">
        <v>0.11890000000000001</v>
      </c>
      <c r="V224" s="233">
        <f>ROUND(E224*U224,2)</f>
        <v>0.24</v>
      </c>
      <c r="W224" s="233"/>
      <c r="X224" s="233" t="s">
        <v>205</v>
      </c>
      <c r="Y224" s="233" t="s">
        <v>206</v>
      </c>
      <c r="Z224" s="212"/>
      <c r="AA224" s="212"/>
      <c r="AB224" s="212"/>
      <c r="AC224" s="212"/>
      <c r="AD224" s="212"/>
      <c r="AE224" s="212"/>
      <c r="AF224" s="212"/>
      <c r="AG224" s="212" t="s">
        <v>341</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58">
        <v>45</v>
      </c>
      <c r="B225" s="259" t="s">
        <v>539</v>
      </c>
      <c r="C225" s="269" t="s">
        <v>540</v>
      </c>
      <c r="D225" s="260" t="s">
        <v>315</v>
      </c>
      <c r="E225" s="261">
        <v>2</v>
      </c>
      <c r="F225" s="262"/>
      <c r="G225" s="263">
        <f>ROUND(E225*F225,2)</f>
        <v>0</v>
      </c>
      <c r="H225" s="234"/>
      <c r="I225" s="233">
        <f>ROUND(E225*H225,2)</f>
        <v>0</v>
      </c>
      <c r="J225" s="234"/>
      <c r="K225" s="233">
        <f>ROUND(E225*J225,2)</f>
        <v>0</v>
      </c>
      <c r="L225" s="233">
        <v>21</v>
      </c>
      <c r="M225" s="233">
        <f>G225*(1+L225/100)</f>
        <v>0</v>
      </c>
      <c r="N225" s="232">
        <v>0</v>
      </c>
      <c r="O225" s="232">
        <f>ROUND(E225*N225,2)</f>
        <v>0</v>
      </c>
      <c r="P225" s="232">
        <v>0</v>
      </c>
      <c r="Q225" s="232">
        <f>ROUND(E225*P225,2)</f>
        <v>0</v>
      </c>
      <c r="R225" s="233"/>
      <c r="S225" s="233" t="s">
        <v>340</v>
      </c>
      <c r="T225" s="233" t="s">
        <v>340</v>
      </c>
      <c r="U225" s="233">
        <v>0.26419999999999999</v>
      </c>
      <c r="V225" s="233">
        <f>ROUND(E225*U225,2)</f>
        <v>0.53</v>
      </c>
      <c r="W225" s="233"/>
      <c r="X225" s="233" t="s">
        <v>205</v>
      </c>
      <c r="Y225" s="233" t="s">
        <v>206</v>
      </c>
      <c r="Z225" s="212"/>
      <c r="AA225" s="212"/>
      <c r="AB225" s="212"/>
      <c r="AC225" s="212"/>
      <c r="AD225" s="212"/>
      <c r="AE225" s="212"/>
      <c r="AF225" s="212"/>
      <c r="AG225" s="212" t="s">
        <v>341</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58">
        <v>46</v>
      </c>
      <c r="B226" s="259" t="s">
        <v>541</v>
      </c>
      <c r="C226" s="269" t="s">
        <v>542</v>
      </c>
      <c r="D226" s="260" t="s">
        <v>315</v>
      </c>
      <c r="E226" s="261">
        <v>52</v>
      </c>
      <c r="F226" s="262"/>
      <c r="G226" s="263">
        <f>ROUND(E226*F226,2)</f>
        <v>0</v>
      </c>
      <c r="H226" s="234"/>
      <c r="I226" s="233">
        <f>ROUND(E226*H226,2)</f>
        <v>0</v>
      </c>
      <c r="J226" s="234"/>
      <c r="K226" s="233">
        <f>ROUND(E226*J226,2)</f>
        <v>0</v>
      </c>
      <c r="L226" s="233">
        <v>21</v>
      </c>
      <c r="M226" s="233">
        <f>G226*(1+L226/100)</f>
        <v>0</v>
      </c>
      <c r="N226" s="232">
        <v>6.9999999999999994E-5</v>
      </c>
      <c r="O226" s="232">
        <f>ROUND(E226*N226,2)</f>
        <v>0</v>
      </c>
      <c r="P226" s="232">
        <v>0</v>
      </c>
      <c r="Q226" s="232">
        <f>ROUND(E226*P226,2)</f>
        <v>0</v>
      </c>
      <c r="R226" s="233"/>
      <c r="S226" s="233" t="s">
        <v>340</v>
      </c>
      <c r="T226" s="233" t="s">
        <v>340</v>
      </c>
      <c r="U226" s="233">
        <v>0.22500000000000001</v>
      </c>
      <c r="V226" s="233">
        <f>ROUND(E226*U226,2)</f>
        <v>11.7</v>
      </c>
      <c r="W226" s="233"/>
      <c r="X226" s="233" t="s">
        <v>205</v>
      </c>
      <c r="Y226" s="233" t="s">
        <v>206</v>
      </c>
      <c r="Z226" s="212"/>
      <c r="AA226" s="212"/>
      <c r="AB226" s="212"/>
      <c r="AC226" s="212"/>
      <c r="AD226" s="212"/>
      <c r="AE226" s="212"/>
      <c r="AF226" s="212"/>
      <c r="AG226" s="212" t="s">
        <v>341</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58">
        <v>47</v>
      </c>
      <c r="B227" s="259" t="s">
        <v>543</v>
      </c>
      <c r="C227" s="269" t="s">
        <v>544</v>
      </c>
      <c r="D227" s="260" t="s">
        <v>315</v>
      </c>
      <c r="E227" s="261">
        <v>2</v>
      </c>
      <c r="F227" s="262"/>
      <c r="G227" s="263">
        <f>ROUND(E227*F227,2)</f>
        <v>0</v>
      </c>
      <c r="H227" s="234"/>
      <c r="I227" s="233">
        <f>ROUND(E227*H227,2)</f>
        <v>0</v>
      </c>
      <c r="J227" s="234"/>
      <c r="K227" s="233">
        <f>ROUND(E227*J227,2)</f>
        <v>0</v>
      </c>
      <c r="L227" s="233">
        <v>21</v>
      </c>
      <c r="M227" s="233">
        <f>G227*(1+L227/100)</f>
        <v>0</v>
      </c>
      <c r="N227" s="232">
        <v>9.7999999999999997E-3</v>
      </c>
      <c r="O227" s="232">
        <f>ROUND(E227*N227,2)</f>
        <v>0.02</v>
      </c>
      <c r="P227" s="232">
        <v>0</v>
      </c>
      <c r="Q227" s="232">
        <f>ROUND(E227*P227,2)</f>
        <v>0</v>
      </c>
      <c r="R227" s="233" t="s">
        <v>528</v>
      </c>
      <c r="S227" s="233" t="s">
        <v>340</v>
      </c>
      <c r="T227" s="233" t="s">
        <v>340</v>
      </c>
      <c r="U227" s="233">
        <v>0</v>
      </c>
      <c r="V227" s="233">
        <f>ROUND(E227*U227,2)</f>
        <v>0</v>
      </c>
      <c r="W227" s="233"/>
      <c r="X227" s="233" t="s">
        <v>225</v>
      </c>
      <c r="Y227" s="233" t="s">
        <v>206</v>
      </c>
      <c r="Z227" s="212"/>
      <c r="AA227" s="212"/>
      <c r="AB227" s="212"/>
      <c r="AC227" s="212"/>
      <c r="AD227" s="212"/>
      <c r="AE227" s="212"/>
      <c r="AF227" s="212"/>
      <c r="AG227" s="212" t="s">
        <v>529</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ht="22.5" outlineLevel="1" x14ac:dyDescent="0.2">
      <c r="A228" s="258">
        <v>48</v>
      </c>
      <c r="B228" s="259" t="s">
        <v>545</v>
      </c>
      <c r="C228" s="269" t="s">
        <v>546</v>
      </c>
      <c r="D228" s="260" t="s">
        <v>315</v>
      </c>
      <c r="E228" s="261">
        <v>2</v>
      </c>
      <c r="F228" s="262"/>
      <c r="G228" s="263">
        <f>ROUND(E228*F228,2)</f>
        <v>0</v>
      </c>
      <c r="H228" s="234"/>
      <c r="I228" s="233">
        <f>ROUND(E228*H228,2)</f>
        <v>0</v>
      </c>
      <c r="J228" s="234"/>
      <c r="K228" s="233">
        <f>ROUND(E228*J228,2)</f>
        <v>0</v>
      </c>
      <c r="L228" s="233">
        <v>21</v>
      </c>
      <c r="M228" s="233">
        <f>G228*(1+L228/100)</f>
        <v>0</v>
      </c>
      <c r="N228" s="232">
        <v>0</v>
      </c>
      <c r="O228" s="232">
        <f>ROUND(E228*N228,2)</f>
        <v>0</v>
      </c>
      <c r="P228" s="232">
        <v>0</v>
      </c>
      <c r="Q228" s="232">
        <f>ROUND(E228*P228,2)</f>
        <v>0</v>
      </c>
      <c r="R228" s="233"/>
      <c r="S228" s="233" t="s">
        <v>203</v>
      </c>
      <c r="T228" s="233" t="s">
        <v>204</v>
      </c>
      <c r="U228" s="233">
        <v>0</v>
      </c>
      <c r="V228" s="233">
        <f>ROUND(E228*U228,2)</f>
        <v>0</v>
      </c>
      <c r="W228" s="233"/>
      <c r="X228" s="233" t="s">
        <v>225</v>
      </c>
      <c r="Y228" s="233" t="s">
        <v>206</v>
      </c>
      <c r="Z228" s="212"/>
      <c r="AA228" s="212"/>
      <c r="AB228" s="212"/>
      <c r="AC228" s="212"/>
      <c r="AD228" s="212"/>
      <c r="AE228" s="212"/>
      <c r="AF228" s="212"/>
      <c r="AG228" s="212" t="s">
        <v>529</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58">
        <v>49</v>
      </c>
      <c r="B229" s="259" t="s">
        <v>547</v>
      </c>
      <c r="C229" s="269" t="s">
        <v>548</v>
      </c>
      <c r="D229" s="260" t="s">
        <v>315</v>
      </c>
      <c r="E229" s="261">
        <v>2</v>
      </c>
      <c r="F229" s="262"/>
      <c r="G229" s="263">
        <f>ROUND(E229*F229,2)</f>
        <v>0</v>
      </c>
      <c r="H229" s="234"/>
      <c r="I229" s="233">
        <f>ROUND(E229*H229,2)</f>
        <v>0</v>
      </c>
      <c r="J229" s="234"/>
      <c r="K229" s="233">
        <f>ROUND(E229*J229,2)</f>
        <v>0</v>
      </c>
      <c r="L229" s="233">
        <v>21</v>
      </c>
      <c r="M229" s="233">
        <f>G229*(1+L229/100)</f>
        <v>0</v>
      </c>
      <c r="N229" s="232">
        <v>0</v>
      </c>
      <c r="O229" s="232">
        <f>ROUND(E229*N229,2)</f>
        <v>0</v>
      </c>
      <c r="P229" s="232">
        <v>0</v>
      </c>
      <c r="Q229" s="232">
        <f>ROUND(E229*P229,2)</f>
        <v>0</v>
      </c>
      <c r="R229" s="233"/>
      <c r="S229" s="233" t="s">
        <v>203</v>
      </c>
      <c r="T229" s="233" t="s">
        <v>204</v>
      </c>
      <c r="U229" s="233">
        <v>0</v>
      </c>
      <c r="V229" s="233">
        <f>ROUND(E229*U229,2)</f>
        <v>0</v>
      </c>
      <c r="W229" s="233"/>
      <c r="X229" s="233" t="s">
        <v>225</v>
      </c>
      <c r="Y229" s="233" t="s">
        <v>206</v>
      </c>
      <c r="Z229" s="212"/>
      <c r="AA229" s="212"/>
      <c r="AB229" s="212"/>
      <c r="AC229" s="212"/>
      <c r="AD229" s="212"/>
      <c r="AE229" s="212"/>
      <c r="AF229" s="212"/>
      <c r="AG229" s="212" t="s">
        <v>529</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x14ac:dyDescent="0.2">
      <c r="A230" s="242" t="s">
        <v>198</v>
      </c>
      <c r="B230" s="243" t="s">
        <v>149</v>
      </c>
      <c r="C230" s="264" t="s">
        <v>150</v>
      </c>
      <c r="D230" s="244"/>
      <c r="E230" s="245"/>
      <c r="F230" s="246"/>
      <c r="G230" s="247">
        <f>SUMIF(AG231:AG231,"&lt;&gt;NOR",G231:G231)</f>
        <v>0</v>
      </c>
      <c r="H230" s="241"/>
      <c r="I230" s="241">
        <f>SUM(I231:I231)</f>
        <v>0</v>
      </c>
      <c r="J230" s="241"/>
      <c r="K230" s="241">
        <f>SUM(K231:K231)</f>
        <v>0</v>
      </c>
      <c r="L230" s="241"/>
      <c r="M230" s="241">
        <f>SUM(M231:M231)</f>
        <v>0</v>
      </c>
      <c r="N230" s="240"/>
      <c r="O230" s="240">
        <f>SUM(O231:O231)</f>
        <v>0</v>
      </c>
      <c r="P230" s="240"/>
      <c r="Q230" s="240">
        <f>SUM(Q231:Q231)</f>
        <v>0</v>
      </c>
      <c r="R230" s="241"/>
      <c r="S230" s="241"/>
      <c r="T230" s="241"/>
      <c r="U230" s="241"/>
      <c r="V230" s="241">
        <f>SUM(V231:V231)</f>
        <v>457.27</v>
      </c>
      <c r="W230" s="241"/>
      <c r="X230" s="241"/>
      <c r="Y230" s="241"/>
      <c r="AG230" t="s">
        <v>199</v>
      </c>
    </row>
    <row r="231" spans="1:60" outlineLevel="1" x14ac:dyDescent="0.2">
      <c r="A231" s="258">
        <v>50</v>
      </c>
      <c r="B231" s="259" t="s">
        <v>549</v>
      </c>
      <c r="C231" s="269" t="s">
        <v>550</v>
      </c>
      <c r="D231" s="260" t="s">
        <v>224</v>
      </c>
      <c r="E231" s="261">
        <v>1489.4804099999999</v>
      </c>
      <c r="F231" s="262"/>
      <c r="G231" s="263">
        <f>ROUND(E231*F231,2)</f>
        <v>0</v>
      </c>
      <c r="H231" s="234"/>
      <c r="I231" s="233">
        <f>ROUND(E231*H231,2)</f>
        <v>0</v>
      </c>
      <c r="J231" s="234"/>
      <c r="K231" s="233">
        <f>ROUND(E231*J231,2)</f>
        <v>0</v>
      </c>
      <c r="L231" s="233">
        <v>21</v>
      </c>
      <c r="M231" s="233">
        <f>G231*(1+L231/100)</f>
        <v>0</v>
      </c>
      <c r="N231" s="232">
        <v>0</v>
      </c>
      <c r="O231" s="232">
        <f>ROUND(E231*N231,2)</f>
        <v>0</v>
      </c>
      <c r="P231" s="232">
        <v>0</v>
      </c>
      <c r="Q231" s="232">
        <f>ROUND(E231*P231,2)</f>
        <v>0</v>
      </c>
      <c r="R231" s="233"/>
      <c r="S231" s="233" t="s">
        <v>340</v>
      </c>
      <c r="T231" s="233" t="s">
        <v>204</v>
      </c>
      <c r="U231" s="233">
        <v>0.307</v>
      </c>
      <c r="V231" s="233">
        <f>ROUND(E231*U231,2)</f>
        <v>457.27</v>
      </c>
      <c r="W231" s="233"/>
      <c r="X231" s="233" t="s">
        <v>551</v>
      </c>
      <c r="Y231" s="233" t="s">
        <v>206</v>
      </c>
      <c r="Z231" s="212"/>
      <c r="AA231" s="212"/>
      <c r="AB231" s="212"/>
      <c r="AC231" s="212"/>
      <c r="AD231" s="212"/>
      <c r="AE231" s="212"/>
      <c r="AF231" s="212"/>
      <c r="AG231" s="212" t="s">
        <v>552</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x14ac:dyDescent="0.2">
      <c r="A232" s="242" t="s">
        <v>198</v>
      </c>
      <c r="B232" s="243" t="s">
        <v>156</v>
      </c>
      <c r="C232" s="264" t="s">
        <v>157</v>
      </c>
      <c r="D232" s="244"/>
      <c r="E232" s="245"/>
      <c r="F232" s="246"/>
      <c r="G232" s="247">
        <f>SUMIF(AG233:AG238,"&lt;&gt;NOR",G233:G238)</f>
        <v>0</v>
      </c>
      <c r="H232" s="241"/>
      <c r="I232" s="241">
        <f>SUM(I233:I238)</f>
        <v>0</v>
      </c>
      <c r="J232" s="241"/>
      <c r="K232" s="241">
        <f>SUM(K233:K238)</f>
        <v>0</v>
      </c>
      <c r="L232" s="241"/>
      <c r="M232" s="241">
        <f>SUM(M233:M238)</f>
        <v>0</v>
      </c>
      <c r="N232" s="240"/>
      <c r="O232" s="240">
        <f>SUM(O233:O238)</f>
        <v>0.44999999999999996</v>
      </c>
      <c r="P232" s="240"/>
      <c r="Q232" s="240">
        <f>SUM(Q233:Q238)</f>
        <v>0</v>
      </c>
      <c r="R232" s="241"/>
      <c r="S232" s="241"/>
      <c r="T232" s="241"/>
      <c r="U232" s="241"/>
      <c r="V232" s="241">
        <f>SUM(V233:V238)</f>
        <v>105.02999999999999</v>
      </c>
      <c r="W232" s="241"/>
      <c r="X232" s="241"/>
      <c r="Y232" s="241"/>
      <c r="AG232" t="s">
        <v>199</v>
      </c>
    </row>
    <row r="233" spans="1:60" ht="22.5" outlineLevel="1" x14ac:dyDescent="0.2">
      <c r="A233" s="249">
        <v>51</v>
      </c>
      <c r="B233" s="250" t="s">
        <v>553</v>
      </c>
      <c r="C233" s="265" t="s">
        <v>554</v>
      </c>
      <c r="D233" s="251" t="s">
        <v>202</v>
      </c>
      <c r="E233" s="252">
        <v>308.95999999999998</v>
      </c>
      <c r="F233" s="253"/>
      <c r="G233" s="254">
        <f>ROUND(E233*F233,2)</f>
        <v>0</v>
      </c>
      <c r="H233" s="234"/>
      <c r="I233" s="233">
        <f>ROUND(E233*H233,2)</f>
        <v>0</v>
      </c>
      <c r="J233" s="234"/>
      <c r="K233" s="233">
        <f>ROUND(E233*J233,2)</f>
        <v>0</v>
      </c>
      <c r="L233" s="233">
        <v>21</v>
      </c>
      <c r="M233" s="233">
        <f>G233*(1+L233/100)</f>
        <v>0</v>
      </c>
      <c r="N233" s="232">
        <v>1.3600000000000001E-3</v>
      </c>
      <c r="O233" s="232">
        <f>ROUND(E233*N233,2)</f>
        <v>0.42</v>
      </c>
      <c r="P233" s="232">
        <v>0</v>
      </c>
      <c r="Q233" s="232">
        <f>ROUND(E233*P233,2)</f>
        <v>0</v>
      </c>
      <c r="R233" s="233"/>
      <c r="S233" s="233" t="s">
        <v>340</v>
      </c>
      <c r="T233" s="233" t="s">
        <v>340</v>
      </c>
      <c r="U233" s="233">
        <v>0.31</v>
      </c>
      <c r="V233" s="233">
        <f>ROUND(E233*U233,2)</f>
        <v>95.78</v>
      </c>
      <c r="W233" s="233"/>
      <c r="X233" s="233" t="s">
        <v>205</v>
      </c>
      <c r="Y233" s="233" t="s">
        <v>206</v>
      </c>
      <c r="Z233" s="212"/>
      <c r="AA233" s="212"/>
      <c r="AB233" s="212"/>
      <c r="AC233" s="212"/>
      <c r="AD233" s="212"/>
      <c r="AE233" s="212"/>
      <c r="AF233" s="212"/>
      <c r="AG233" s="212" t="s">
        <v>341</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29"/>
      <c r="B234" s="230"/>
      <c r="C234" s="268" t="s">
        <v>555</v>
      </c>
      <c r="D234" s="238"/>
      <c r="E234" s="239">
        <v>302.56</v>
      </c>
      <c r="F234" s="233"/>
      <c r="G234" s="233"/>
      <c r="H234" s="233"/>
      <c r="I234" s="233"/>
      <c r="J234" s="233"/>
      <c r="K234" s="233"/>
      <c r="L234" s="233"/>
      <c r="M234" s="233"/>
      <c r="N234" s="232"/>
      <c r="O234" s="232"/>
      <c r="P234" s="232"/>
      <c r="Q234" s="232"/>
      <c r="R234" s="233"/>
      <c r="S234" s="233"/>
      <c r="T234" s="233"/>
      <c r="U234" s="233"/>
      <c r="V234" s="233"/>
      <c r="W234" s="233"/>
      <c r="X234" s="233"/>
      <c r="Y234" s="233"/>
      <c r="Z234" s="212"/>
      <c r="AA234" s="212"/>
      <c r="AB234" s="212"/>
      <c r="AC234" s="212"/>
      <c r="AD234" s="212"/>
      <c r="AE234" s="212"/>
      <c r="AF234" s="212"/>
      <c r="AG234" s="212" t="s">
        <v>212</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29"/>
      <c r="B235" s="230"/>
      <c r="C235" s="268" t="s">
        <v>556</v>
      </c>
      <c r="D235" s="238"/>
      <c r="E235" s="239">
        <v>6.4</v>
      </c>
      <c r="F235" s="233"/>
      <c r="G235" s="233"/>
      <c r="H235" s="233"/>
      <c r="I235" s="233"/>
      <c r="J235" s="233"/>
      <c r="K235" s="233"/>
      <c r="L235" s="233"/>
      <c r="M235" s="233"/>
      <c r="N235" s="232"/>
      <c r="O235" s="232"/>
      <c r="P235" s="232"/>
      <c r="Q235" s="232"/>
      <c r="R235" s="233"/>
      <c r="S235" s="233"/>
      <c r="T235" s="233"/>
      <c r="U235" s="233"/>
      <c r="V235" s="233"/>
      <c r="W235" s="233"/>
      <c r="X235" s="233"/>
      <c r="Y235" s="233"/>
      <c r="Z235" s="212"/>
      <c r="AA235" s="212"/>
      <c r="AB235" s="212"/>
      <c r="AC235" s="212"/>
      <c r="AD235" s="212"/>
      <c r="AE235" s="212"/>
      <c r="AF235" s="212"/>
      <c r="AG235" s="212" t="s">
        <v>212</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22.5" outlineLevel="1" x14ac:dyDescent="0.2">
      <c r="A236" s="249">
        <v>52</v>
      </c>
      <c r="B236" s="250" t="s">
        <v>557</v>
      </c>
      <c r="C236" s="265" t="s">
        <v>558</v>
      </c>
      <c r="D236" s="251" t="s">
        <v>202</v>
      </c>
      <c r="E236" s="252">
        <v>21.9</v>
      </c>
      <c r="F236" s="253"/>
      <c r="G236" s="254">
        <f>ROUND(E236*F236,2)</f>
        <v>0</v>
      </c>
      <c r="H236" s="234"/>
      <c r="I236" s="233">
        <f>ROUND(E236*H236,2)</f>
        <v>0</v>
      </c>
      <c r="J236" s="234"/>
      <c r="K236" s="233">
        <f>ROUND(E236*J236,2)</f>
        <v>0</v>
      </c>
      <c r="L236" s="233">
        <v>21</v>
      </c>
      <c r="M236" s="233">
        <f>G236*(1+L236/100)</f>
        <v>0</v>
      </c>
      <c r="N236" s="232">
        <v>1.39E-3</v>
      </c>
      <c r="O236" s="232">
        <f>ROUND(E236*N236,2)</f>
        <v>0.03</v>
      </c>
      <c r="P236" s="232">
        <v>0</v>
      </c>
      <c r="Q236" s="232">
        <f>ROUND(E236*P236,2)</f>
        <v>0</v>
      </c>
      <c r="R236" s="233"/>
      <c r="S236" s="233" t="s">
        <v>340</v>
      </c>
      <c r="T236" s="233" t="s">
        <v>340</v>
      </c>
      <c r="U236" s="233">
        <v>0.39</v>
      </c>
      <c r="V236" s="233">
        <f>ROUND(E236*U236,2)</f>
        <v>8.5399999999999991</v>
      </c>
      <c r="W236" s="233"/>
      <c r="X236" s="233" t="s">
        <v>205</v>
      </c>
      <c r="Y236" s="233" t="s">
        <v>206</v>
      </c>
      <c r="Z236" s="212"/>
      <c r="AA236" s="212"/>
      <c r="AB236" s="212"/>
      <c r="AC236" s="212"/>
      <c r="AD236" s="212"/>
      <c r="AE236" s="212"/>
      <c r="AF236" s="212"/>
      <c r="AG236" s="212" t="s">
        <v>341</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29"/>
      <c r="B237" s="230"/>
      <c r="C237" s="268" t="s">
        <v>559</v>
      </c>
      <c r="D237" s="238"/>
      <c r="E237" s="239">
        <v>21.9</v>
      </c>
      <c r="F237" s="233"/>
      <c r="G237" s="233"/>
      <c r="H237" s="233"/>
      <c r="I237" s="233"/>
      <c r="J237" s="233"/>
      <c r="K237" s="233"/>
      <c r="L237" s="233"/>
      <c r="M237" s="233"/>
      <c r="N237" s="232"/>
      <c r="O237" s="232"/>
      <c r="P237" s="232"/>
      <c r="Q237" s="232"/>
      <c r="R237" s="233"/>
      <c r="S237" s="233"/>
      <c r="T237" s="233"/>
      <c r="U237" s="233"/>
      <c r="V237" s="233"/>
      <c r="W237" s="233"/>
      <c r="X237" s="233"/>
      <c r="Y237" s="233"/>
      <c r="Z237" s="212"/>
      <c r="AA237" s="212"/>
      <c r="AB237" s="212"/>
      <c r="AC237" s="212"/>
      <c r="AD237" s="212"/>
      <c r="AE237" s="212"/>
      <c r="AF237" s="212"/>
      <c r="AG237" s="212" t="s">
        <v>212</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58">
        <v>53</v>
      </c>
      <c r="B238" s="259" t="s">
        <v>560</v>
      </c>
      <c r="C238" s="269" t="s">
        <v>561</v>
      </c>
      <c r="D238" s="260" t="s">
        <v>224</v>
      </c>
      <c r="E238" s="261">
        <v>0.45062999999999998</v>
      </c>
      <c r="F238" s="262"/>
      <c r="G238" s="263">
        <f>ROUND(E238*F238,2)</f>
        <v>0</v>
      </c>
      <c r="H238" s="234"/>
      <c r="I238" s="233">
        <f>ROUND(E238*H238,2)</f>
        <v>0</v>
      </c>
      <c r="J238" s="234"/>
      <c r="K238" s="233">
        <f>ROUND(E238*J238,2)</f>
        <v>0</v>
      </c>
      <c r="L238" s="233">
        <v>21</v>
      </c>
      <c r="M238" s="233">
        <f>G238*(1+L238/100)</f>
        <v>0</v>
      </c>
      <c r="N238" s="232">
        <v>0</v>
      </c>
      <c r="O238" s="232">
        <f>ROUND(E238*N238,2)</f>
        <v>0</v>
      </c>
      <c r="P238" s="232">
        <v>0</v>
      </c>
      <c r="Q238" s="232">
        <f>ROUND(E238*P238,2)</f>
        <v>0</v>
      </c>
      <c r="R238" s="233"/>
      <c r="S238" s="233" t="s">
        <v>340</v>
      </c>
      <c r="T238" s="233" t="s">
        <v>340</v>
      </c>
      <c r="U238" s="233">
        <v>1.5669999999999999</v>
      </c>
      <c r="V238" s="233">
        <f>ROUND(E238*U238,2)</f>
        <v>0.71</v>
      </c>
      <c r="W238" s="233"/>
      <c r="X238" s="233" t="s">
        <v>551</v>
      </c>
      <c r="Y238" s="233" t="s">
        <v>206</v>
      </c>
      <c r="Z238" s="212"/>
      <c r="AA238" s="212"/>
      <c r="AB238" s="212"/>
      <c r="AC238" s="212"/>
      <c r="AD238" s="212"/>
      <c r="AE238" s="212"/>
      <c r="AF238" s="212"/>
      <c r="AG238" s="212" t="s">
        <v>552</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x14ac:dyDescent="0.2">
      <c r="A239" s="242" t="s">
        <v>198</v>
      </c>
      <c r="B239" s="243" t="s">
        <v>166</v>
      </c>
      <c r="C239" s="264" t="s">
        <v>167</v>
      </c>
      <c r="D239" s="244"/>
      <c r="E239" s="245"/>
      <c r="F239" s="246"/>
      <c r="G239" s="247">
        <f>SUMIF(AG240:AG251,"&lt;&gt;NOR",G240:G251)</f>
        <v>0</v>
      </c>
      <c r="H239" s="241"/>
      <c r="I239" s="241">
        <f>SUM(I240:I251)</f>
        <v>0</v>
      </c>
      <c r="J239" s="241"/>
      <c r="K239" s="241">
        <f>SUM(K240:K251)</f>
        <v>0</v>
      </c>
      <c r="L239" s="241"/>
      <c r="M239" s="241">
        <f>SUM(M240:M251)</f>
        <v>0</v>
      </c>
      <c r="N239" s="240"/>
      <c r="O239" s="240">
        <f>SUM(O240:O251)</f>
        <v>1.21</v>
      </c>
      <c r="P239" s="240"/>
      <c r="Q239" s="240">
        <f>SUM(Q240:Q251)</f>
        <v>0</v>
      </c>
      <c r="R239" s="241"/>
      <c r="S239" s="241"/>
      <c r="T239" s="241"/>
      <c r="U239" s="241"/>
      <c r="V239" s="241">
        <f>SUM(V240:V251)</f>
        <v>177.53000000000003</v>
      </c>
      <c r="W239" s="241"/>
      <c r="X239" s="241"/>
      <c r="Y239" s="241"/>
      <c r="AG239" t="s">
        <v>199</v>
      </c>
    </row>
    <row r="240" spans="1:60" ht="22.5" outlineLevel="1" x14ac:dyDescent="0.2">
      <c r="A240" s="249">
        <v>54</v>
      </c>
      <c r="B240" s="250" t="s">
        <v>562</v>
      </c>
      <c r="C240" s="265" t="s">
        <v>563</v>
      </c>
      <c r="D240" s="251" t="s">
        <v>301</v>
      </c>
      <c r="E240" s="252">
        <v>50.4</v>
      </c>
      <c r="F240" s="253"/>
      <c r="G240" s="254">
        <f>ROUND(E240*F240,2)</f>
        <v>0</v>
      </c>
      <c r="H240" s="234"/>
      <c r="I240" s="233">
        <f>ROUND(E240*H240,2)</f>
        <v>0</v>
      </c>
      <c r="J240" s="234"/>
      <c r="K240" s="233">
        <f>ROUND(E240*J240,2)</f>
        <v>0</v>
      </c>
      <c r="L240" s="233">
        <v>21</v>
      </c>
      <c r="M240" s="233">
        <f>G240*(1+L240/100)</f>
        <v>0</v>
      </c>
      <c r="N240" s="232">
        <v>6.0200000000000002E-3</v>
      </c>
      <c r="O240" s="232">
        <f>ROUND(E240*N240,2)</f>
        <v>0.3</v>
      </c>
      <c r="P240" s="232">
        <v>0</v>
      </c>
      <c r="Q240" s="232">
        <f>ROUND(E240*P240,2)</f>
        <v>0</v>
      </c>
      <c r="R240" s="233"/>
      <c r="S240" s="233" t="s">
        <v>340</v>
      </c>
      <c r="T240" s="233" t="s">
        <v>340</v>
      </c>
      <c r="U240" s="233">
        <v>0.67195000000000005</v>
      </c>
      <c r="V240" s="233">
        <f>ROUND(E240*U240,2)</f>
        <v>33.869999999999997</v>
      </c>
      <c r="W240" s="233"/>
      <c r="X240" s="233" t="s">
        <v>205</v>
      </c>
      <c r="Y240" s="233" t="s">
        <v>206</v>
      </c>
      <c r="Z240" s="212"/>
      <c r="AA240" s="212"/>
      <c r="AB240" s="212"/>
      <c r="AC240" s="212"/>
      <c r="AD240" s="212"/>
      <c r="AE240" s="212"/>
      <c r="AF240" s="212"/>
      <c r="AG240" s="212" t="s">
        <v>341</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29"/>
      <c r="B241" s="230"/>
      <c r="C241" s="268" t="s">
        <v>564</v>
      </c>
      <c r="D241" s="238"/>
      <c r="E241" s="239">
        <v>50.4</v>
      </c>
      <c r="F241" s="233"/>
      <c r="G241" s="233"/>
      <c r="H241" s="233"/>
      <c r="I241" s="233"/>
      <c r="J241" s="233"/>
      <c r="K241" s="233"/>
      <c r="L241" s="233"/>
      <c r="M241" s="233"/>
      <c r="N241" s="232"/>
      <c r="O241" s="232"/>
      <c r="P241" s="232"/>
      <c r="Q241" s="232"/>
      <c r="R241" s="233"/>
      <c r="S241" s="233"/>
      <c r="T241" s="233"/>
      <c r="U241" s="233"/>
      <c r="V241" s="233"/>
      <c r="W241" s="233"/>
      <c r="X241" s="233"/>
      <c r="Y241" s="233"/>
      <c r="Z241" s="212"/>
      <c r="AA241" s="212"/>
      <c r="AB241" s="212"/>
      <c r="AC241" s="212"/>
      <c r="AD241" s="212"/>
      <c r="AE241" s="212"/>
      <c r="AF241" s="212"/>
      <c r="AG241" s="212" t="s">
        <v>212</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49">
        <v>55</v>
      </c>
      <c r="B242" s="250" t="s">
        <v>565</v>
      </c>
      <c r="C242" s="265" t="s">
        <v>566</v>
      </c>
      <c r="D242" s="251" t="s">
        <v>301</v>
      </c>
      <c r="E242" s="252">
        <v>50.4</v>
      </c>
      <c r="F242" s="253"/>
      <c r="G242" s="254">
        <f>ROUND(E242*F242,2)</f>
        <v>0</v>
      </c>
      <c r="H242" s="234"/>
      <c r="I242" s="233">
        <f>ROUND(E242*H242,2)</f>
        <v>0</v>
      </c>
      <c r="J242" s="234"/>
      <c r="K242" s="233">
        <f>ROUND(E242*J242,2)</f>
        <v>0</v>
      </c>
      <c r="L242" s="233">
        <v>21</v>
      </c>
      <c r="M242" s="233">
        <f>G242*(1+L242/100)</f>
        <v>0</v>
      </c>
      <c r="N242" s="232">
        <v>5.5399999999999998E-3</v>
      </c>
      <c r="O242" s="232">
        <f>ROUND(E242*N242,2)</f>
        <v>0.28000000000000003</v>
      </c>
      <c r="P242" s="232">
        <v>0</v>
      </c>
      <c r="Q242" s="232">
        <f>ROUND(E242*P242,2)</f>
        <v>0</v>
      </c>
      <c r="R242" s="233"/>
      <c r="S242" s="233" t="s">
        <v>340</v>
      </c>
      <c r="T242" s="233" t="s">
        <v>340</v>
      </c>
      <c r="U242" s="233">
        <v>0.65119000000000005</v>
      </c>
      <c r="V242" s="233">
        <f>ROUND(E242*U242,2)</f>
        <v>32.82</v>
      </c>
      <c r="W242" s="233"/>
      <c r="X242" s="233" t="s">
        <v>205</v>
      </c>
      <c r="Y242" s="233" t="s">
        <v>206</v>
      </c>
      <c r="Z242" s="212"/>
      <c r="AA242" s="212"/>
      <c r="AB242" s="212"/>
      <c r="AC242" s="212"/>
      <c r="AD242" s="212"/>
      <c r="AE242" s="212"/>
      <c r="AF242" s="212"/>
      <c r="AG242" s="212" t="s">
        <v>341</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29"/>
      <c r="B243" s="230"/>
      <c r="C243" s="268" t="s">
        <v>567</v>
      </c>
      <c r="D243" s="238"/>
      <c r="E243" s="239">
        <v>50.4</v>
      </c>
      <c r="F243" s="233"/>
      <c r="G243" s="233"/>
      <c r="H243" s="233"/>
      <c r="I243" s="233"/>
      <c r="J243" s="233"/>
      <c r="K243" s="233"/>
      <c r="L243" s="233"/>
      <c r="M243" s="233"/>
      <c r="N243" s="232"/>
      <c r="O243" s="232"/>
      <c r="P243" s="232"/>
      <c r="Q243" s="232"/>
      <c r="R243" s="233"/>
      <c r="S243" s="233"/>
      <c r="T243" s="233"/>
      <c r="U243" s="233"/>
      <c r="V243" s="233"/>
      <c r="W243" s="233"/>
      <c r="X243" s="233"/>
      <c r="Y243" s="233"/>
      <c r="Z243" s="212"/>
      <c r="AA243" s="212"/>
      <c r="AB243" s="212"/>
      <c r="AC243" s="212"/>
      <c r="AD243" s="212"/>
      <c r="AE243" s="212"/>
      <c r="AF243" s="212"/>
      <c r="AG243" s="212" t="s">
        <v>212</v>
      </c>
      <c r="AH243" s="212">
        <v>5</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58">
        <v>56</v>
      </c>
      <c r="B244" s="259" t="s">
        <v>568</v>
      </c>
      <c r="C244" s="269" t="s">
        <v>569</v>
      </c>
      <c r="D244" s="260" t="s">
        <v>315</v>
      </c>
      <c r="E244" s="261">
        <v>2</v>
      </c>
      <c r="F244" s="262"/>
      <c r="G244" s="263">
        <f>ROUND(E244*F244,2)</f>
        <v>0</v>
      </c>
      <c r="H244" s="234"/>
      <c r="I244" s="233">
        <f>ROUND(E244*H244,2)</f>
        <v>0</v>
      </c>
      <c r="J244" s="234"/>
      <c r="K244" s="233">
        <f>ROUND(E244*J244,2)</f>
        <v>0</v>
      </c>
      <c r="L244" s="233">
        <v>21</v>
      </c>
      <c r="M244" s="233">
        <f>G244*(1+L244/100)</f>
        <v>0</v>
      </c>
      <c r="N244" s="232">
        <v>1.65E-3</v>
      </c>
      <c r="O244" s="232">
        <f>ROUND(E244*N244,2)</f>
        <v>0</v>
      </c>
      <c r="P244" s="232">
        <v>0</v>
      </c>
      <c r="Q244" s="232">
        <f>ROUND(E244*P244,2)</f>
        <v>0</v>
      </c>
      <c r="R244" s="233"/>
      <c r="S244" s="233" t="s">
        <v>340</v>
      </c>
      <c r="T244" s="233" t="s">
        <v>340</v>
      </c>
      <c r="U244" s="233">
        <v>1.0879000000000001</v>
      </c>
      <c r="V244" s="233">
        <f>ROUND(E244*U244,2)</f>
        <v>2.1800000000000002</v>
      </c>
      <c r="W244" s="233"/>
      <c r="X244" s="233" t="s">
        <v>205</v>
      </c>
      <c r="Y244" s="233" t="s">
        <v>206</v>
      </c>
      <c r="Z244" s="212"/>
      <c r="AA244" s="212"/>
      <c r="AB244" s="212"/>
      <c r="AC244" s="212"/>
      <c r="AD244" s="212"/>
      <c r="AE244" s="212"/>
      <c r="AF244" s="212"/>
      <c r="AG244" s="212" t="s">
        <v>341</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49">
        <v>57</v>
      </c>
      <c r="B245" s="250" t="s">
        <v>570</v>
      </c>
      <c r="C245" s="265" t="s">
        <v>571</v>
      </c>
      <c r="D245" s="251" t="s">
        <v>301</v>
      </c>
      <c r="E245" s="252">
        <v>23.904</v>
      </c>
      <c r="F245" s="253"/>
      <c r="G245" s="254">
        <f>ROUND(E245*F245,2)</f>
        <v>0</v>
      </c>
      <c r="H245" s="234"/>
      <c r="I245" s="233">
        <f>ROUND(E245*H245,2)</f>
        <v>0</v>
      </c>
      <c r="J245" s="234"/>
      <c r="K245" s="233">
        <f>ROUND(E245*J245,2)</f>
        <v>0</v>
      </c>
      <c r="L245" s="233">
        <v>21</v>
      </c>
      <c r="M245" s="233">
        <f>G245*(1+L245/100)</f>
        <v>0</v>
      </c>
      <c r="N245" s="232">
        <v>3.2799999999999999E-3</v>
      </c>
      <c r="O245" s="232">
        <f>ROUND(E245*N245,2)</f>
        <v>0.08</v>
      </c>
      <c r="P245" s="232">
        <v>0</v>
      </c>
      <c r="Q245" s="232">
        <f>ROUND(E245*P245,2)</f>
        <v>0</v>
      </c>
      <c r="R245" s="233"/>
      <c r="S245" s="233" t="s">
        <v>340</v>
      </c>
      <c r="T245" s="233" t="s">
        <v>340</v>
      </c>
      <c r="U245" s="233">
        <v>0.5806</v>
      </c>
      <c r="V245" s="233">
        <f>ROUND(E245*U245,2)</f>
        <v>13.88</v>
      </c>
      <c r="W245" s="233"/>
      <c r="X245" s="233" t="s">
        <v>205</v>
      </c>
      <c r="Y245" s="233" t="s">
        <v>206</v>
      </c>
      <c r="Z245" s="212"/>
      <c r="AA245" s="212"/>
      <c r="AB245" s="212"/>
      <c r="AC245" s="212"/>
      <c r="AD245" s="212"/>
      <c r="AE245" s="212"/>
      <c r="AF245" s="212"/>
      <c r="AG245" s="212" t="s">
        <v>341</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29"/>
      <c r="B246" s="230"/>
      <c r="C246" s="268" t="s">
        <v>572</v>
      </c>
      <c r="D246" s="238"/>
      <c r="E246" s="239">
        <v>23.904</v>
      </c>
      <c r="F246" s="233"/>
      <c r="G246" s="233"/>
      <c r="H246" s="233"/>
      <c r="I246" s="233"/>
      <c r="J246" s="233"/>
      <c r="K246" s="233"/>
      <c r="L246" s="233"/>
      <c r="M246" s="233"/>
      <c r="N246" s="232"/>
      <c r="O246" s="232"/>
      <c r="P246" s="232"/>
      <c r="Q246" s="232"/>
      <c r="R246" s="233"/>
      <c r="S246" s="233"/>
      <c r="T246" s="233"/>
      <c r="U246" s="233"/>
      <c r="V246" s="233"/>
      <c r="W246" s="233"/>
      <c r="X246" s="233"/>
      <c r="Y246" s="233"/>
      <c r="Z246" s="212"/>
      <c r="AA246" s="212"/>
      <c r="AB246" s="212"/>
      <c r="AC246" s="212"/>
      <c r="AD246" s="212"/>
      <c r="AE246" s="212"/>
      <c r="AF246" s="212"/>
      <c r="AG246" s="212" t="s">
        <v>212</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49">
        <v>58</v>
      </c>
      <c r="B247" s="250" t="s">
        <v>573</v>
      </c>
      <c r="C247" s="265" t="s">
        <v>574</v>
      </c>
      <c r="D247" s="251" t="s">
        <v>301</v>
      </c>
      <c r="E247" s="252">
        <v>89.6</v>
      </c>
      <c r="F247" s="253"/>
      <c r="G247" s="254">
        <f>ROUND(E247*F247,2)</f>
        <v>0</v>
      </c>
      <c r="H247" s="234"/>
      <c r="I247" s="233">
        <f>ROUND(E247*H247,2)</f>
        <v>0</v>
      </c>
      <c r="J247" s="234"/>
      <c r="K247" s="233">
        <f>ROUND(E247*J247,2)</f>
        <v>0</v>
      </c>
      <c r="L247" s="233">
        <v>21</v>
      </c>
      <c r="M247" s="233">
        <f>G247*(1+L247/100)</f>
        <v>0</v>
      </c>
      <c r="N247" s="232">
        <v>5.9699999999999996E-3</v>
      </c>
      <c r="O247" s="232">
        <f>ROUND(E247*N247,2)</f>
        <v>0.53</v>
      </c>
      <c r="P247" s="232">
        <v>0</v>
      </c>
      <c r="Q247" s="232">
        <f>ROUND(E247*P247,2)</f>
        <v>0</v>
      </c>
      <c r="R247" s="233"/>
      <c r="S247" s="233" t="s">
        <v>340</v>
      </c>
      <c r="T247" s="233" t="s">
        <v>340</v>
      </c>
      <c r="U247" s="233">
        <v>0.93874999999999997</v>
      </c>
      <c r="V247" s="233">
        <f>ROUND(E247*U247,2)</f>
        <v>84.11</v>
      </c>
      <c r="W247" s="233"/>
      <c r="X247" s="233" t="s">
        <v>205</v>
      </c>
      <c r="Y247" s="233" t="s">
        <v>206</v>
      </c>
      <c r="Z247" s="212"/>
      <c r="AA247" s="212"/>
      <c r="AB247" s="212"/>
      <c r="AC247" s="212"/>
      <c r="AD247" s="212"/>
      <c r="AE247" s="212"/>
      <c r="AF247" s="212"/>
      <c r="AG247" s="212" t="s">
        <v>341</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ht="22.5" outlineLevel="2" x14ac:dyDescent="0.2">
      <c r="A248" s="229"/>
      <c r="B248" s="230"/>
      <c r="C248" s="268" t="s">
        <v>575</v>
      </c>
      <c r="D248" s="238"/>
      <c r="E248" s="239">
        <v>89.6</v>
      </c>
      <c r="F248" s="233"/>
      <c r="G248" s="233"/>
      <c r="H248" s="233"/>
      <c r="I248" s="233"/>
      <c r="J248" s="233"/>
      <c r="K248" s="233"/>
      <c r="L248" s="233"/>
      <c r="M248" s="233"/>
      <c r="N248" s="232"/>
      <c r="O248" s="232"/>
      <c r="P248" s="232"/>
      <c r="Q248" s="232"/>
      <c r="R248" s="233"/>
      <c r="S248" s="233"/>
      <c r="T248" s="233"/>
      <c r="U248" s="233"/>
      <c r="V248" s="233"/>
      <c r="W248" s="233"/>
      <c r="X248" s="233"/>
      <c r="Y248" s="233"/>
      <c r="Z248" s="212"/>
      <c r="AA248" s="212"/>
      <c r="AB248" s="212"/>
      <c r="AC248" s="212"/>
      <c r="AD248" s="212"/>
      <c r="AE248" s="212"/>
      <c r="AF248" s="212"/>
      <c r="AG248" s="212" t="s">
        <v>212</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49">
        <v>59</v>
      </c>
      <c r="B249" s="250" t="s">
        <v>576</v>
      </c>
      <c r="C249" s="265" t="s">
        <v>577</v>
      </c>
      <c r="D249" s="251" t="s">
        <v>301</v>
      </c>
      <c r="E249" s="252">
        <v>8.02</v>
      </c>
      <c r="F249" s="253"/>
      <c r="G249" s="254">
        <f>ROUND(E249*F249,2)</f>
        <v>0</v>
      </c>
      <c r="H249" s="234"/>
      <c r="I249" s="233">
        <f>ROUND(E249*H249,2)</f>
        <v>0</v>
      </c>
      <c r="J249" s="234"/>
      <c r="K249" s="233">
        <f>ROUND(E249*J249,2)</f>
        <v>0</v>
      </c>
      <c r="L249" s="233">
        <v>21</v>
      </c>
      <c r="M249" s="233">
        <f>G249*(1+L249/100)</f>
        <v>0</v>
      </c>
      <c r="N249" s="232">
        <v>3.1099999999999999E-3</v>
      </c>
      <c r="O249" s="232">
        <f>ROUND(E249*N249,2)</f>
        <v>0.02</v>
      </c>
      <c r="P249" s="232">
        <v>0</v>
      </c>
      <c r="Q249" s="232">
        <f>ROUND(E249*P249,2)</f>
        <v>0</v>
      </c>
      <c r="R249" s="233"/>
      <c r="S249" s="233" t="s">
        <v>340</v>
      </c>
      <c r="T249" s="233" t="s">
        <v>340</v>
      </c>
      <c r="U249" s="233">
        <v>0.5948</v>
      </c>
      <c r="V249" s="233">
        <f>ROUND(E249*U249,2)</f>
        <v>4.7699999999999996</v>
      </c>
      <c r="W249" s="233"/>
      <c r="X249" s="233" t="s">
        <v>205</v>
      </c>
      <c r="Y249" s="233" t="s">
        <v>206</v>
      </c>
      <c r="Z249" s="212"/>
      <c r="AA249" s="212"/>
      <c r="AB249" s="212"/>
      <c r="AC249" s="212"/>
      <c r="AD249" s="212"/>
      <c r="AE249" s="212"/>
      <c r="AF249" s="212"/>
      <c r="AG249" s="212" t="s">
        <v>341</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29"/>
      <c r="B250" s="230"/>
      <c r="C250" s="268" t="s">
        <v>578</v>
      </c>
      <c r="D250" s="238"/>
      <c r="E250" s="239">
        <v>8.02</v>
      </c>
      <c r="F250" s="233"/>
      <c r="G250" s="233"/>
      <c r="H250" s="233"/>
      <c r="I250" s="233"/>
      <c r="J250" s="233"/>
      <c r="K250" s="233"/>
      <c r="L250" s="233"/>
      <c r="M250" s="233"/>
      <c r="N250" s="232"/>
      <c r="O250" s="232"/>
      <c r="P250" s="232"/>
      <c r="Q250" s="232"/>
      <c r="R250" s="233"/>
      <c r="S250" s="233"/>
      <c r="T250" s="233"/>
      <c r="U250" s="233"/>
      <c r="V250" s="233"/>
      <c r="W250" s="233"/>
      <c r="X250" s="233"/>
      <c r="Y250" s="233"/>
      <c r="Z250" s="212"/>
      <c r="AA250" s="212"/>
      <c r="AB250" s="212"/>
      <c r="AC250" s="212"/>
      <c r="AD250" s="212"/>
      <c r="AE250" s="212"/>
      <c r="AF250" s="212"/>
      <c r="AG250" s="212" t="s">
        <v>212</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58">
        <v>60</v>
      </c>
      <c r="B251" s="259" t="s">
        <v>579</v>
      </c>
      <c r="C251" s="269" t="s">
        <v>580</v>
      </c>
      <c r="D251" s="260" t="s">
        <v>224</v>
      </c>
      <c r="E251" s="261">
        <v>1.22418</v>
      </c>
      <c r="F251" s="262"/>
      <c r="G251" s="263">
        <f>ROUND(E251*F251,2)</f>
        <v>0</v>
      </c>
      <c r="H251" s="234"/>
      <c r="I251" s="233">
        <f>ROUND(E251*H251,2)</f>
        <v>0</v>
      </c>
      <c r="J251" s="234"/>
      <c r="K251" s="233">
        <f>ROUND(E251*J251,2)</f>
        <v>0</v>
      </c>
      <c r="L251" s="233">
        <v>21</v>
      </c>
      <c r="M251" s="233">
        <f>G251*(1+L251/100)</f>
        <v>0</v>
      </c>
      <c r="N251" s="232">
        <v>0</v>
      </c>
      <c r="O251" s="232">
        <f>ROUND(E251*N251,2)</f>
        <v>0</v>
      </c>
      <c r="P251" s="232">
        <v>0</v>
      </c>
      <c r="Q251" s="232">
        <f>ROUND(E251*P251,2)</f>
        <v>0</v>
      </c>
      <c r="R251" s="233"/>
      <c r="S251" s="233" t="s">
        <v>340</v>
      </c>
      <c r="T251" s="233" t="s">
        <v>340</v>
      </c>
      <c r="U251" s="233">
        <v>4.82</v>
      </c>
      <c r="V251" s="233">
        <f>ROUND(E251*U251,2)</f>
        <v>5.9</v>
      </c>
      <c r="W251" s="233"/>
      <c r="X251" s="233" t="s">
        <v>551</v>
      </c>
      <c r="Y251" s="233" t="s">
        <v>206</v>
      </c>
      <c r="Z251" s="212"/>
      <c r="AA251" s="212"/>
      <c r="AB251" s="212"/>
      <c r="AC251" s="212"/>
      <c r="AD251" s="212"/>
      <c r="AE251" s="212"/>
      <c r="AF251" s="212"/>
      <c r="AG251" s="212" t="s">
        <v>552</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x14ac:dyDescent="0.2">
      <c r="A252" s="242" t="s">
        <v>198</v>
      </c>
      <c r="B252" s="243" t="s">
        <v>168</v>
      </c>
      <c r="C252" s="264" t="s">
        <v>169</v>
      </c>
      <c r="D252" s="244"/>
      <c r="E252" s="245"/>
      <c r="F252" s="246"/>
      <c r="G252" s="247">
        <f>SUMIF(AG253:AG260,"&lt;&gt;NOR",G253:G260)</f>
        <v>0</v>
      </c>
      <c r="H252" s="241"/>
      <c r="I252" s="241">
        <f>SUM(I253:I260)</f>
        <v>0</v>
      </c>
      <c r="J252" s="241"/>
      <c r="K252" s="241">
        <f>SUM(K253:K260)</f>
        <v>0</v>
      </c>
      <c r="L252" s="241"/>
      <c r="M252" s="241">
        <f>SUM(M253:M260)</f>
        <v>0</v>
      </c>
      <c r="N252" s="240"/>
      <c r="O252" s="240">
        <f>SUM(O253:O260)</f>
        <v>0</v>
      </c>
      <c r="P252" s="240"/>
      <c r="Q252" s="240">
        <f>SUM(Q253:Q260)</f>
        <v>0</v>
      </c>
      <c r="R252" s="241"/>
      <c r="S252" s="241"/>
      <c r="T252" s="241"/>
      <c r="U252" s="241"/>
      <c r="V252" s="241">
        <f>SUM(V253:V260)</f>
        <v>5.54</v>
      </c>
      <c r="W252" s="241"/>
      <c r="X252" s="241"/>
      <c r="Y252" s="241"/>
      <c r="AG252" t="s">
        <v>199</v>
      </c>
    </row>
    <row r="253" spans="1:60" outlineLevel="1" x14ac:dyDescent="0.2">
      <c r="A253" s="249">
        <v>61</v>
      </c>
      <c r="B253" s="250" t="s">
        <v>581</v>
      </c>
      <c r="C253" s="265" t="s">
        <v>582</v>
      </c>
      <c r="D253" s="251" t="s">
        <v>315</v>
      </c>
      <c r="E253" s="252">
        <v>1</v>
      </c>
      <c r="F253" s="253"/>
      <c r="G253" s="254">
        <f>ROUND(E253*F253,2)</f>
        <v>0</v>
      </c>
      <c r="H253" s="234"/>
      <c r="I253" s="233">
        <f>ROUND(E253*H253,2)</f>
        <v>0</v>
      </c>
      <c r="J253" s="234"/>
      <c r="K253" s="233">
        <f>ROUND(E253*J253,2)</f>
        <v>0</v>
      </c>
      <c r="L253" s="233">
        <v>21</v>
      </c>
      <c r="M253" s="233">
        <f>G253*(1+L253/100)</f>
        <v>0</v>
      </c>
      <c r="N253" s="232">
        <v>9.3000000000000005E-4</v>
      </c>
      <c r="O253" s="232">
        <f>ROUND(E253*N253,2)</f>
        <v>0</v>
      </c>
      <c r="P253" s="232">
        <v>0</v>
      </c>
      <c r="Q253" s="232">
        <f>ROUND(E253*P253,2)</f>
        <v>0</v>
      </c>
      <c r="R253" s="233"/>
      <c r="S253" s="233" t="s">
        <v>203</v>
      </c>
      <c r="T253" s="233" t="s">
        <v>204</v>
      </c>
      <c r="U253" s="233">
        <v>5.54</v>
      </c>
      <c r="V253" s="233">
        <f>ROUND(E253*U253,2)</f>
        <v>5.54</v>
      </c>
      <c r="W253" s="233"/>
      <c r="X253" s="233" t="s">
        <v>205</v>
      </c>
      <c r="Y253" s="233" t="s">
        <v>206</v>
      </c>
      <c r="Z253" s="212"/>
      <c r="AA253" s="212"/>
      <c r="AB253" s="212"/>
      <c r="AC253" s="212"/>
      <c r="AD253" s="212"/>
      <c r="AE253" s="212"/>
      <c r="AF253" s="212"/>
      <c r="AG253" s="212" t="s">
        <v>341</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ht="22.5" outlineLevel="2" x14ac:dyDescent="0.2">
      <c r="A254" s="229"/>
      <c r="B254" s="230"/>
      <c r="C254" s="266" t="s">
        <v>596</v>
      </c>
      <c r="D254" s="255"/>
      <c r="E254" s="255"/>
      <c r="F254" s="255"/>
      <c r="G254" s="255"/>
      <c r="H254" s="233"/>
      <c r="I254" s="233"/>
      <c r="J254" s="233"/>
      <c r="K254" s="233"/>
      <c r="L254" s="233"/>
      <c r="M254" s="233"/>
      <c r="N254" s="232"/>
      <c r="O254" s="232"/>
      <c r="P254" s="232"/>
      <c r="Q254" s="232"/>
      <c r="R254" s="233"/>
      <c r="S254" s="233"/>
      <c r="T254" s="233"/>
      <c r="U254" s="233"/>
      <c r="V254" s="233"/>
      <c r="W254" s="233"/>
      <c r="X254" s="233"/>
      <c r="Y254" s="233"/>
      <c r="Z254" s="212"/>
      <c r="AA254" s="212"/>
      <c r="AB254" s="212"/>
      <c r="AC254" s="212"/>
      <c r="AD254" s="212"/>
      <c r="AE254" s="212"/>
      <c r="AF254" s="212"/>
      <c r="AG254" s="212" t="s">
        <v>209</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57" t="str">
        <f>C254</f>
        <v>Pozinkovaná ocel, profily válované za studena z žárově pozinkovaných pásů z oceli, Spoje prováděné pomocí pozinkovaných metrických šroubů.</v>
      </c>
      <c r="BB254" s="212"/>
      <c r="BC254" s="212"/>
      <c r="BD254" s="212"/>
      <c r="BE254" s="212"/>
      <c r="BF254" s="212"/>
      <c r="BG254" s="212"/>
      <c r="BH254" s="212"/>
    </row>
    <row r="255" spans="1:60" outlineLevel="3" x14ac:dyDescent="0.2">
      <c r="A255" s="229"/>
      <c r="B255" s="230"/>
      <c r="C255" s="281" t="s">
        <v>442</v>
      </c>
      <c r="D255" s="235"/>
      <c r="E255" s="236"/>
      <c r="F255" s="237"/>
      <c r="G255" s="237"/>
      <c r="H255" s="233"/>
      <c r="I255" s="233"/>
      <c r="J255" s="233"/>
      <c r="K255" s="233"/>
      <c r="L255" s="233"/>
      <c r="M255" s="233"/>
      <c r="N255" s="232"/>
      <c r="O255" s="232"/>
      <c r="P255" s="232"/>
      <c r="Q255" s="232"/>
      <c r="R255" s="233"/>
      <c r="S255" s="233"/>
      <c r="T255" s="233"/>
      <c r="U255" s="233"/>
      <c r="V255" s="233"/>
      <c r="W255" s="233"/>
      <c r="X255" s="233"/>
      <c r="Y255" s="233"/>
      <c r="Z255" s="212"/>
      <c r="AA255" s="212"/>
      <c r="AB255" s="212"/>
      <c r="AC255" s="212"/>
      <c r="AD255" s="212"/>
      <c r="AE255" s="212"/>
      <c r="AF255" s="212"/>
      <c r="AG255" s="212" t="s">
        <v>209</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29"/>
      <c r="B256" s="230"/>
      <c r="C256" s="267" t="s">
        <v>599</v>
      </c>
      <c r="D256" s="256"/>
      <c r="E256" s="256"/>
      <c r="F256" s="256"/>
      <c r="G256" s="256"/>
      <c r="H256" s="233"/>
      <c r="I256" s="233"/>
      <c r="J256" s="233"/>
      <c r="K256" s="233"/>
      <c r="L256" s="233"/>
      <c r="M256" s="233"/>
      <c r="N256" s="232"/>
      <c r="O256" s="232"/>
      <c r="P256" s="232"/>
      <c r="Q256" s="232"/>
      <c r="R256" s="233"/>
      <c r="S256" s="233"/>
      <c r="T256" s="233"/>
      <c r="U256" s="233"/>
      <c r="V256" s="233"/>
      <c r="W256" s="233"/>
      <c r="X256" s="233"/>
      <c r="Y256" s="233"/>
      <c r="Z256" s="212"/>
      <c r="AA256" s="212"/>
      <c r="AB256" s="212"/>
      <c r="AC256" s="212"/>
      <c r="AD256" s="212"/>
      <c r="AE256" s="212"/>
      <c r="AF256" s="212"/>
      <c r="AG256" s="212" t="s">
        <v>209</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29"/>
      <c r="B257" s="230"/>
      <c r="C257" s="267" t="s">
        <v>583</v>
      </c>
      <c r="D257" s="256"/>
      <c r="E257" s="256"/>
      <c r="F257" s="256"/>
      <c r="G257" s="256"/>
      <c r="H257" s="233"/>
      <c r="I257" s="233"/>
      <c r="J257" s="233"/>
      <c r="K257" s="233"/>
      <c r="L257" s="233"/>
      <c r="M257" s="233"/>
      <c r="N257" s="232"/>
      <c r="O257" s="232"/>
      <c r="P257" s="232"/>
      <c r="Q257" s="232"/>
      <c r="R257" s="233"/>
      <c r="S257" s="233"/>
      <c r="T257" s="233"/>
      <c r="U257" s="233"/>
      <c r="V257" s="233"/>
      <c r="W257" s="233"/>
      <c r="X257" s="233"/>
      <c r="Y257" s="233"/>
      <c r="Z257" s="212"/>
      <c r="AA257" s="212"/>
      <c r="AB257" s="212"/>
      <c r="AC257" s="212"/>
      <c r="AD257" s="212"/>
      <c r="AE257" s="212"/>
      <c r="AF257" s="212"/>
      <c r="AG257" s="212" t="s">
        <v>209</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29"/>
      <c r="B258" s="230"/>
      <c r="C258" s="267" t="s">
        <v>33</v>
      </c>
      <c r="D258" s="256"/>
      <c r="E258" s="256"/>
      <c r="F258" s="256"/>
      <c r="G258" s="256"/>
      <c r="H258" s="233"/>
      <c r="I258" s="233"/>
      <c r="J258" s="233"/>
      <c r="K258" s="233"/>
      <c r="L258" s="233"/>
      <c r="M258" s="233"/>
      <c r="N258" s="232"/>
      <c r="O258" s="232"/>
      <c r="P258" s="232"/>
      <c r="Q258" s="232"/>
      <c r="R258" s="233"/>
      <c r="S258" s="233"/>
      <c r="T258" s="233"/>
      <c r="U258" s="233"/>
      <c r="V258" s="233"/>
      <c r="W258" s="233"/>
      <c r="X258" s="233"/>
      <c r="Y258" s="233"/>
      <c r="Z258" s="212"/>
      <c r="AA258" s="212"/>
      <c r="AB258" s="212"/>
      <c r="AC258" s="212"/>
      <c r="AD258" s="212"/>
      <c r="AE258" s="212"/>
      <c r="AF258" s="212"/>
      <c r="AG258" s="212" t="s">
        <v>209</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29"/>
      <c r="B259" s="230"/>
      <c r="C259" s="267" t="s">
        <v>584</v>
      </c>
      <c r="D259" s="256"/>
      <c r="E259" s="256"/>
      <c r="F259" s="256"/>
      <c r="G259" s="256"/>
      <c r="H259" s="233"/>
      <c r="I259" s="233"/>
      <c r="J259" s="233"/>
      <c r="K259" s="233"/>
      <c r="L259" s="233"/>
      <c r="M259" s="233"/>
      <c r="N259" s="232"/>
      <c r="O259" s="232"/>
      <c r="P259" s="232"/>
      <c r="Q259" s="232"/>
      <c r="R259" s="233"/>
      <c r="S259" s="233"/>
      <c r="T259" s="233"/>
      <c r="U259" s="233"/>
      <c r="V259" s="233"/>
      <c r="W259" s="233"/>
      <c r="X259" s="233"/>
      <c r="Y259" s="233"/>
      <c r="Z259" s="212"/>
      <c r="AA259" s="212"/>
      <c r="AB259" s="212"/>
      <c r="AC259" s="212"/>
      <c r="AD259" s="212"/>
      <c r="AE259" s="212"/>
      <c r="AF259" s="212"/>
      <c r="AG259" s="212" t="s">
        <v>209</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29">
        <v>62</v>
      </c>
      <c r="B260" s="230" t="s">
        <v>585</v>
      </c>
      <c r="C260" s="283" t="s">
        <v>586</v>
      </c>
      <c r="D260" s="231" t="s">
        <v>0</v>
      </c>
      <c r="E260" s="280"/>
      <c r="F260" s="234"/>
      <c r="G260" s="233">
        <f>ROUND(E260*F260,2)</f>
        <v>0</v>
      </c>
      <c r="H260" s="234"/>
      <c r="I260" s="233">
        <f>ROUND(E260*H260,2)</f>
        <v>0</v>
      </c>
      <c r="J260" s="234"/>
      <c r="K260" s="233">
        <f>ROUND(E260*J260,2)</f>
        <v>0</v>
      </c>
      <c r="L260" s="233">
        <v>21</v>
      </c>
      <c r="M260" s="233">
        <f>G260*(1+L260/100)</f>
        <v>0</v>
      </c>
      <c r="N260" s="232">
        <v>0</v>
      </c>
      <c r="O260" s="232">
        <f>ROUND(E260*N260,2)</f>
        <v>0</v>
      </c>
      <c r="P260" s="232">
        <v>0</v>
      </c>
      <c r="Q260" s="232">
        <f>ROUND(E260*P260,2)</f>
        <v>0</v>
      </c>
      <c r="R260" s="233"/>
      <c r="S260" s="233" t="s">
        <v>340</v>
      </c>
      <c r="T260" s="233" t="s">
        <v>340</v>
      </c>
      <c r="U260" s="233">
        <v>0</v>
      </c>
      <c r="V260" s="233">
        <f>ROUND(E260*U260,2)</f>
        <v>0</v>
      </c>
      <c r="W260" s="233"/>
      <c r="X260" s="233" t="s">
        <v>551</v>
      </c>
      <c r="Y260" s="233" t="s">
        <v>206</v>
      </c>
      <c r="Z260" s="212"/>
      <c r="AA260" s="212"/>
      <c r="AB260" s="212"/>
      <c r="AC260" s="212"/>
      <c r="AD260" s="212"/>
      <c r="AE260" s="212"/>
      <c r="AF260" s="212"/>
      <c r="AG260" s="212" t="s">
        <v>552</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x14ac:dyDescent="0.2">
      <c r="A261" s="3"/>
      <c r="B261" s="4"/>
      <c r="C261" s="270"/>
      <c r="D261" s="6"/>
      <c r="E261" s="3"/>
      <c r="F261" s="3"/>
      <c r="G261" s="3"/>
      <c r="H261" s="3"/>
      <c r="I261" s="3"/>
      <c r="J261" s="3"/>
      <c r="K261" s="3"/>
      <c r="L261" s="3"/>
      <c r="M261" s="3"/>
      <c r="N261" s="3"/>
      <c r="O261" s="3"/>
      <c r="P261" s="3"/>
      <c r="Q261" s="3"/>
      <c r="R261" s="3"/>
      <c r="S261" s="3"/>
      <c r="T261" s="3"/>
      <c r="U261" s="3"/>
      <c r="V261" s="3"/>
      <c r="W261" s="3"/>
      <c r="X261" s="3"/>
      <c r="Y261" s="3"/>
      <c r="AE261">
        <v>12</v>
      </c>
      <c r="AF261">
        <v>21</v>
      </c>
      <c r="AG261" t="s">
        <v>184</v>
      </c>
    </row>
    <row r="262" spans="1:60" x14ac:dyDescent="0.2">
      <c r="A262" s="215"/>
      <c r="B262" s="216" t="s">
        <v>31</v>
      </c>
      <c r="C262" s="271"/>
      <c r="D262" s="217"/>
      <c r="E262" s="218"/>
      <c r="F262" s="218"/>
      <c r="G262" s="248">
        <f>G8+G37+G71+G87+G185+G220+G230+G232+G239+G252</f>
        <v>0</v>
      </c>
      <c r="H262" s="3"/>
      <c r="I262" s="3"/>
      <c r="J262" s="3"/>
      <c r="K262" s="3"/>
      <c r="L262" s="3"/>
      <c r="M262" s="3"/>
      <c r="N262" s="3"/>
      <c r="O262" s="3"/>
      <c r="P262" s="3"/>
      <c r="Q262" s="3"/>
      <c r="R262" s="3"/>
      <c r="S262" s="3"/>
      <c r="T262" s="3"/>
      <c r="U262" s="3"/>
      <c r="V262" s="3"/>
      <c r="W262" s="3"/>
      <c r="X262" s="3"/>
      <c r="Y262" s="3"/>
      <c r="AE262">
        <f>SUMIF(L7:L260,AE261,G7:G260)</f>
        <v>0</v>
      </c>
      <c r="AF262">
        <f>SUMIF(L7:L260,AF261,G7:G260)</f>
        <v>0</v>
      </c>
      <c r="AG262" t="s">
        <v>334</v>
      </c>
    </row>
    <row r="263" spans="1:60" x14ac:dyDescent="0.2">
      <c r="A263" s="277" t="s">
        <v>587</v>
      </c>
      <c r="B263" s="277"/>
      <c r="C263" s="270"/>
      <c r="D263" s="6"/>
      <c r="E263" s="3"/>
      <c r="F263" s="3"/>
      <c r="G263" s="3"/>
      <c r="H263" s="3"/>
      <c r="I263" s="3"/>
      <c r="J263" s="3"/>
      <c r="K263" s="3"/>
      <c r="L263" s="3"/>
      <c r="M263" s="3"/>
      <c r="N263" s="3"/>
      <c r="O263" s="3"/>
      <c r="P263" s="3"/>
      <c r="Q263" s="3"/>
      <c r="R263" s="3"/>
      <c r="S263" s="3"/>
      <c r="T263" s="3"/>
      <c r="U263" s="3"/>
      <c r="V263" s="3"/>
      <c r="W263" s="3"/>
      <c r="X263" s="3"/>
      <c r="Y263" s="3"/>
    </row>
    <row r="264" spans="1:60" x14ac:dyDescent="0.2">
      <c r="A264" s="3"/>
      <c r="B264" s="4" t="s">
        <v>588</v>
      </c>
      <c r="C264" s="270" t="s">
        <v>589</v>
      </c>
      <c r="D264" s="6"/>
      <c r="E264" s="3"/>
      <c r="F264" s="3"/>
      <c r="G264" s="3"/>
      <c r="H264" s="3"/>
      <c r="I264" s="3"/>
      <c r="J264" s="3"/>
      <c r="K264" s="3"/>
      <c r="L264" s="3"/>
      <c r="M264" s="3"/>
      <c r="N264" s="3"/>
      <c r="O264" s="3"/>
      <c r="P264" s="3"/>
      <c r="Q264" s="3"/>
      <c r="R264" s="3"/>
      <c r="S264" s="3"/>
      <c r="T264" s="3"/>
      <c r="U264" s="3"/>
      <c r="V264" s="3"/>
      <c r="W264" s="3"/>
      <c r="X264" s="3"/>
      <c r="Y264" s="3"/>
      <c r="AG264" t="s">
        <v>590</v>
      </c>
    </row>
    <row r="265" spans="1:60" ht="25.5" x14ac:dyDescent="0.2">
      <c r="A265" s="3"/>
      <c r="B265" s="4" t="s">
        <v>591</v>
      </c>
      <c r="C265" s="270" t="s">
        <v>592</v>
      </c>
      <c r="D265" s="6"/>
      <c r="E265" s="3"/>
      <c r="F265" s="3"/>
      <c r="G265" s="3"/>
      <c r="H265" s="3"/>
      <c r="I265" s="3"/>
      <c r="J265" s="3"/>
      <c r="K265" s="3"/>
      <c r="L265" s="3"/>
      <c r="M265" s="3"/>
      <c r="N265" s="3"/>
      <c r="O265" s="3"/>
      <c r="P265" s="3"/>
      <c r="Q265" s="3"/>
      <c r="R265" s="3"/>
      <c r="S265" s="3"/>
      <c r="T265" s="3"/>
      <c r="U265" s="3"/>
      <c r="V265" s="3"/>
      <c r="W265" s="3"/>
      <c r="X265" s="3"/>
      <c r="Y265" s="3"/>
      <c r="AG265" t="s">
        <v>593</v>
      </c>
    </row>
    <row r="266" spans="1:60" x14ac:dyDescent="0.2">
      <c r="A266" s="3"/>
      <c r="B266" s="4"/>
      <c r="C266" s="270" t="s">
        <v>594</v>
      </c>
      <c r="D266" s="6"/>
      <c r="E266" s="3"/>
      <c r="F266" s="3"/>
      <c r="G266" s="3"/>
      <c r="H266" s="3"/>
      <c r="I266" s="3"/>
      <c r="J266" s="3"/>
      <c r="K266" s="3"/>
      <c r="L266" s="3"/>
      <c r="M266" s="3"/>
      <c r="N266" s="3"/>
      <c r="O266" s="3"/>
      <c r="P266" s="3"/>
      <c r="Q266" s="3"/>
      <c r="R266" s="3"/>
      <c r="S266" s="3"/>
      <c r="T266" s="3"/>
      <c r="U266" s="3"/>
      <c r="V266" s="3"/>
      <c r="W266" s="3"/>
      <c r="X266" s="3"/>
      <c r="Y266" s="3"/>
      <c r="AG266" t="s">
        <v>595</v>
      </c>
    </row>
    <row r="267" spans="1:60" x14ac:dyDescent="0.2">
      <c r="A267" s="3"/>
      <c r="B267" s="4"/>
      <c r="C267" s="270"/>
      <c r="D267" s="6"/>
      <c r="E267" s="3"/>
      <c r="F267" s="3"/>
      <c r="G267" s="3"/>
      <c r="H267" s="3"/>
      <c r="I267" s="3"/>
      <c r="J267" s="3"/>
      <c r="K267" s="3"/>
      <c r="L267" s="3"/>
      <c r="M267" s="3"/>
      <c r="N267" s="3"/>
      <c r="O267" s="3"/>
      <c r="P267" s="3"/>
      <c r="Q267" s="3"/>
      <c r="R267" s="3"/>
      <c r="S267" s="3"/>
      <c r="T267" s="3"/>
      <c r="U267" s="3"/>
      <c r="V267" s="3"/>
      <c r="W267" s="3"/>
      <c r="X267" s="3"/>
      <c r="Y267" s="3"/>
    </row>
    <row r="268" spans="1:60" x14ac:dyDescent="0.2">
      <c r="A268" s="3"/>
      <c r="B268" s="4"/>
      <c r="C268" s="270"/>
      <c r="D268" s="6"/>
      <c r="E268" s="3"/>
      <c r="F268" s="3"/>
      <c r="G268" s="3"/>
      <c r="H268" s="3"/>
      <c r="I268" s="3"/>
      <c r="J268" s="3"/>
      <c r="K268" s="3"/>
      <c r="L268" s="3"/>
      <c r="M268" s="3"/>
      <c r="N268" s="3"/>
      <c r="O268" s="3"/>
      <c r="P268" s="3"/>
      <c r="Q268" s="3"/>
      <c r="R268" s="3"/>
      <c r="S268" s="3"/>
      <c r="T268" s="3"/>
      <c r="U268" s="3"/>
      <c r="V268" s="3"/>
      <c r="W268" s="3"/>
      <c r="X268" s="3"/>
      <c r="Y268" s="3"/>
    </row>
    <row r="269" spans="1:60" x14ac:dyDescent="0.2">
      <c r="A269" s="3"/>
      <c r="B269" s="4"/>
      <c r="C269" s="270"/>
      <c r="D269" s="6"/>
      <c r="E269" s="3"/>
      <c r="F269" s="3"/>
      <c r="G269" s="3"/>
      <c r="H269" s="3"/>
      <c r="I269" s="3"/>
      <c r="J269" s="3"/>
      <c r="K269" s="3"/>
      <c r="L269" s="3"/>
      <c r="M269" s="3"/>
      <c r="N269" s="3"/>
      <c r="O269" s="3"/>
      <c r="P269" s="3"/>
      <c r="Q269" s="3"/>
      <c r="R269" s="3"/>
      <c r="S269" s="3"/>
      <c r="T269" s="3"/>
      <c r="U269" s="3"/>
      <c r="V269" s="3"/>
      <c r="W269" s="3"/>
      <c r="X269" s="3"/>
      <c r="Y269" s="3"/>
    </row>
    <row r="270" spans="1:60" x14ac:dyDescent="0.2">
      <c r="A270" s="219" t="s">
        <v>335</v>
      </c>
      <c r="B270" s="219"/>
      <c r="C270" s="272"/>
      <c r="D270" s="6"/>
      <c r="E270" s="3"/>
      <c r="F270" s="3"/>
      <c r="G270" s="3"/>
      <c r="H270" s="3"/>
      <c r="I270" s="3"/>
      <c r="J270" s="3"/>
      <c r="K270" s="3"/>
      <c r="L270" s="3"/>
      <c r="M270" s="3"/>
      <c r="N270" s="3"/>
      <c r="O270" s="3"/>
      <c r="P270" s="3"/>
      <c r="Q270" s="3"/>
      <c r="R270" s="3"/>
      <c r="S270" s="3"/>
      <c r="T270" s="3"/>
      <c r="U270" s="3"/>
      <c r="V270" s="3"/>
      <c r="W270" s="3"/>
      <c r="X270" s="3"/>
      <c r="Y270" s="3"/>
    </row>
    <row r="271" spans="1:60" x14ac:dyDescent="0.2">
      <c r="A271" s="220"/>
      <c r="B271" s="221"/>
      <c r="C271" s="273"/>
      <c r="D271" s="221"/>
      <c r="E271" s="221"/>
      <c r="F271" s="221"/>
      <c r="G271" s="222"/>
      <c r="H271" s="3"/>
      <c r="I271" s="3"/>
      <c r="J271" s="3"/>
      <c r="K271" s="3"/>
      <c r="L271" s="3"/>
      <c r="M271" s="3"/>
      <c r="N271" s="3"/>
      <c r="O271" s="3"/>
      <c r="P271" s="3"/>
      <c r="Q271" s="3"/>
      <c r="R271" s="3"/>
      <c r="S271" s="3"/>
      <c r="T271" s="3"/>
      <c r="U271" s="3"/>
      <c r="V271" s="3"/>
      <c r="W271" s="3"/>
      <c r="X271" s="3"/>
      <c r="Y271" s="3"/>
      <c r="AG271" t="s">
        <v>336</v>
      </c>
    </row>
    <row r="272" spans="1:60" x14ac:dyDescent="0.2">
      <c r="A272" s="223"/>
      <c r="B272" s="224"/>
      <c r="C272" s="274"/>
      <c r="D272" s="224"/>
      <c r="E272" s="224"/>
      <c r="F272" s="224"/>
      <c r="G272" s="225"/>
      <c r="H272" s="3"/>
      <c r="I272" s="3"/>
      <c r="J272" s="3"/>
      <c r="K272" s="3"/>
      <c r="L272" s="3"/>
      <c r="M272" s="3"/>
      <c r="N272" s="3"/>
      <c r="O272" s="3"/>
      <c r="P272" s="3"/>
      <c r="Q272" s="3"/>
      <c r="R272" s="3"/>
      <c r="S272" s="3"/>
      <c r="T272" s="3"/>
      <c r="U272" s="3"/>
      <c r="V272" s="3"/>
      <c r="W272" s="3"/>
      <c r="X272" s="3"/>
      <c r="Y272" s="3"/>
    </row>
    <row r="273" spans="1:33" x14ac:dyDescent="0.2">
      <c r="A273" s="223"/>
      <c r="B273" s="224"/>
      <c r="C273" s="274"/>
      <c r="D273" s="224"/>
      <c r="E273" s="224"/>
      <c r="F273" s="224"/>
      <c r="G273" s="225"/>
      <c r="H273" s="3"/>
      <c r="I273" s="3"/>
      <c r="J273" s="3"/>
      <c r="K273" s="3"/>
      <c r="L273" s="3"/>
      <c r="M273" s="3"/>
      <c r="N273" s="3"/>
      <c r="O273" s="3"/>
      <c r="P273" s="3"/>
      <c r="Q273" s="3"/>
      <c r="R273" s="3"/>
      <c r="S273" s="3"/>
      <c r="T273" s="3"/>
      <c r="U273" s="3"/>
      <c r="V273" s="3"/>
      <c r="W273" s="3"/>
      <c r="X273" s="3"/>
      <c r="Y273" s="3"/>
    </row>
    <row r="274" spans="1:33" x14ac:dyDescent="0.2">
      <c r="A274" s="223"/>
      <c r="B274" s="224"/>
      <c r="C274" s="274"/>
      <c r="D274" s="224"/>
      <c r="E274" s="224"/>
      <c r="F274" s="224"/>
      <c r="G274" s="225"/>
      <c r="H274" s="3"/>
      <c r="I274" s="3"/>
      <c r="J274" s="3"/>
      <c r="K274" s="3"/>
      <c r="L274" s="3"/>
      <c r="M274" s="3"/>
      <c r="N274" s="3"/>
      <c r="O274" s="3"/>
      <c r="P274" s="3"/>
      <c r="Q274" s="3"/>
      <c r="R274" s="3"/>
      <c r="S274" s="3"/>
      <c r="T274" s="3"/>
      <c r="U274" s="3"/>
      <c r="V274" s="3"/>
      <c r="W274" s="3"/>
      <c r="X274" s="3"/>
      <c r="Y274" s="3"/>
    </row>
    <row r="275" spans="1:33" x14ac:dyDescent="0.2">
      <c r="A275" s="226"/>
      <c r="B275" s="227"/>
      <c r="C275" s="275"/>
      <c r="D275" s="227"/>
      <c r="E275" s="227"/>
      <c r="F275" s="227"/>
      <c r="G275" s="228"/>
      <c r="H275" s="3"/>
      <c r="I275" s="3"/>
      <c r="J275" s="3"/>
      <c r="K275" s="3"/>
      <c r="L275" s="3"/>
      <c r="M275" s="3"/>
      <c r="N275" s="3"/>
      <c r="O275" s="3"/>
      <c r="P275" s="3"/>
      <c r="Q275" s="3"/>
      <c r="R275" s="3"/>
      <c r="S275" s="3"/>
      <c r="T275" s="3"/>
      <c r="U275" s="3"/>
      <c r="V275" s="3"/>
      <c r="W275" s="3"/>
      <c r="X275" s="3"/>
      <c r="Y275" s="3"/>
    </row>
    <row r="276" spans="1:33" x14ac:dyDescent="0.2">
      <c r="A276" s="3"/>
      <c r="B276" s="4"/>
      <c r="C276" s="270"/>
      <c r="D276" s="6"/>
      <c r="E276" s="3"/>
      <c r="F276" s="3"/>
      <c r="G276" s="3"/>
      <c r="H276" s="3"/>
      <c r="I276" s="3"/>
      <c r="J276" s="3"/>
      <c r="K276" s="3"/>
      <c r="L276" s="3"/>
      <c r="M276" s="3"/>
      <c r="N276" s="3"/>
      <c r="O276" s="3"/>
      <c r="P276" s="3"/>
      <c r="Q276" s="3"/>
      <c r="R276" s="3"/>
      <c r="S276" s="3"/>
      <c r="T276" s="3"/>
      <c r="U276" s="3"/>
      <c r="V276" s="3"/>
      <c r="W276" s="3"/>
      <c r="X276" s="3"/>
      <c r="Y276" s="3"/>
    </row>
    <row r="277" spans="1:33" x14ac:dyDescent="0.2">
      <c r="C277" s="276"/>
      <c r="D277" s="10"/>
      <c r="AG277" t="s">
        <v>337</v>
      </c>
    </row>
    <row r="278" spans="1:33" x14ac:dyDescent="0.2">
      <c r="D278" s="10"/>
    </row>
    <row r="279" spans="1:33" x14ac:dyDescent="0.2">
      <c r="D279" s="10"/>
    </row>
    <row r="280" spans="1:33" x14ac:dyDescent="0.2">
      <c r="D280" s="10"/>
    </row>
    <row r="281" spans="1:33" x14ac:dyDescent="0.2">
      <c r="D281" s="10"/>
    </row>
    <row r="282" spans="1:33" x14ac:dyDescent="0.2">
      <c r="D282" s="10"/>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ycn8tdpzoJgeW+2EUDDL75SWhkSGEco4lzdrT/Ot5/bvpAzaOsE7fF4F2YNekjvLULmaqUQCrb47OO3Yap7Kw==" saltValue="NAvmIYpaZj5TTz7WGW0l5A==" spinCount="100000" sheet="1" formatRows="0"/>
  <mergeCells count="112">
    <mergeCell ref="C258:G258"/>
    <mergeCell ref="C259:G259"/>
    <mergeCell ref="C180:G180"/>
    <mergeCell ref="C181:G181"/>
    <mergeCell ref="C187:G187"/>
    <mergeCell ref="C254:G254"/>
    <mergeCell ref="C256:G256"/>
    <mergeCell ref="C257:G257"/>
    <mergeCell ref="C174:G174"/>
    <mergeCell ref="C175:G175"/>
    <mergeCell ref="C176:G176"/>
    <mergeCell ref="C177:G177"/>
    <mergeCell ref="C178:G178"/>
    <mergeCell ref="C179:G179"/>
    <mergeCell ref="C168:G168"/>
    <mergeCell ref="C169:G169"/>
    <mergeCell ref="C170:G170"/>
    <mergeCell ref="C171:G171"/>
    <mergeCell ref="C172:G172"/>
    <mergeCell ref="C173:G173"/>
    <mergeCell ref="C162:G162"/>
    <mergeCell ref="C163:G163"/>
    <mergeCell ref="C164:G164"/>
    <mergeCell ref="C165:G165"/>
    <mergeCell ref="C166:G166"/>
    <mergeCell ref="C167:G167"/>
    <mergeCell ref="C156:G156"/>
    <mergeCell ref="C157:G157"/>
    <mergeCell ref="C158:G158"/>
    <mergeCell ref="C159:G159"/>
    <mergeCell ref="C160:G160"/>
    <mergeCell ref="C161:G161"/>
    <mergeCell ref="C150:G150"/>
    <mergeCell ref="C151:G151"/>
    <mergeCell ref="C152:G152"/>
    <mergeCell ref="C153:G153"/>
    <mergeCell ref="C154:G154"/>
    <mergeCell ref="C155:G155"/>
    <mergeCell ref="C142:G142"/>
    <mergeCell ref="C143:G143"/>
    <mergeCell ref="C144:G144"/>
    <mergeCell ref="C145:G145"/>
    <mergeCell ref="C146:G146"/>
    <mergeCell ref="C148:G148"/>
    <mergeCell ref="C133:G133"/>
    <mergeCell ref="C136:G136"/>
    <mergeCell ref="C137:G137"/>
    <mergeCell ref="C138:G138"/>
    <mergeCell ref="C139:G139"/>
    <mergeCell ref="C141:G141"/>
    <mergeCell ref="C127:G127"/>
    <mergeCell ref="C128:G128"/>
    <mergeCell ref="C129:G129"/>
    <mergeCell ref="C130:G130"/>
    <mergeCell ref="C131:G131"/>
    <mergeCell ref="C132:G132"/>
    <mergeCell ref="C121:G121"/>
    <mergeCell ref="C122:G122"/>
    <mergeCell ref="C123:G123"/>
    <mergeCell ref="C124:G124"/>
    <mergeCell ref="C125:G125"/>
    <mergeCell ref="C126:G126"/>
    <mergeCell ref="C115:G115"/>
    <mergeCell ref="C116:G116"/>
    <mergeCell ref="C117:G117"/>
    <mergeCell ref="C118:G118"/>
    <mergeCell ref="C119:G119"/>
    <mergeCell ref="C120:G120"/>
    <mergeCell ref="C109:G109"/>
    <mergeCell ref="C110:G110"/>
    <mergeCell ref="C111:G111"/>
    <mergeCell ref="C112:G112"/>
    <mergeCell ref="C113:G113"/>
    <mergeCell ref="C114:G114"/>
    <mergeCell ref="C103:G103"/>
    <mergeCell ref="C104:G104"/>
    <mergeCell ref="C105:G105"/>
    <mergeCell ref="C106:G106"/>
    <mergeCell ref="C107:G107"/>
    <mergeCell ref="C108:G108"/>
    <mergeCell ref="C96:G96"/>
    <mergeCell ref="C97:G97"/>
    <mergeCell ref="C98:G98"/>
    <mergeCell ref="C99:G99"/>
    <mergeCell ref="C100:G100"/>
    <mergeCell ref="C102:G102"/>
    <mergeCell ref="C89:G89"/>
    <mergeCell ref="C90:G90"/>
    <mergeCell ref="C91:G91"/>
    <mergeCell ref="C92:G92"/>
    <mergeCell ref="C94:G94"/>
    <mergeCell ref="C95:G95"/>
    <mergeCell ref="A271:G275"/>
    <mergeCell ref="C25:G25"/>
    <mergeCell ref="C31:G31"/>
    <mergeCell ref="C47:G47"/>
    <mergeCell ref="C73:G73"/>
    <mergeCell ref="C75:G75"/>
    <mergeCell ref="C77:G77"/>
    <mergeCell ref="C79:G79"/>
    <mergeCell ref="C81:G81"/>
    <mergeCell ref="C82:G82"/>
    <mergeCell ref="A1:G1"/>
    <mergeCell ref="C2:G2"/>
    <mergeCell ref="C3:G3"/>
    <mergeCell ref="C4:G4"/>
    <mergeCell ref="A263:B263"/>
    <mergeCell ref="A270:C270"/>
    <mergeCell ref="C83:G83"/>
    <mergeCell ref="C84:G84"/>
    <mergeCell ref="C85:G85"/>
    <mergeCell ref="C86:G8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36CFF-E9A9-45A2-B41D-79E7B1455C7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172</v>
      </c>
    </row>
    <row r="2" spans="1:60" ht="24.95" customHeight="1" x14ac:dyDescent="0.2">
      <c r="A2" s="198" t="s">
        <v>8</v>
      </c>
      <c r="B2" s="48" t="s">
        <v>43</v>
      </c>
      <c r="C2" s="201" t="s">
        <v>44</v>
      </c>
      <c r="D2" s="199"/>
      <c r="E2" s="199"/>
      <c r="F2" s="199"/>
      <c r="G2" s="200"/>
      <c r="AG2" t="s">
        <v>173</v>
      </c>
    </row>
    <row r="3" spans="1:60" ht="24.95" customHeight="1" x14ac:dyDescent="0.2">
      <c r="A3" s="198" t="s">
        <v>9</v>
      </c>
      <c r="B3" s="48" t="s">
        <v>62</v>
      </c>
      <c r="C3" s="201" t="s">
        <v>63</v>
      </c>
      <c r="D3" s="199"/>
      <c r="E3" s="199"/>
      <c r="F3" s="199"/>
      <c r="G3" s="200"/>
      <c r="AC3" s="176" t="s">
        <v>173</v>
      </c>
      <c r="AG3" t="s">
        <v>174</v>
      </c>
    </row>
    <row r="4" spans="1:60" ht="24.95" customHeight="1" x14ac:dyDescent="0.2">
      <c r="A4" s="202" t="s">
        <v>10</v>
      </c>
      <c r="B4" s="203" t="s">
        <v>65</v>
      </c>
      <c r="C4" s="204" t="s">
        <v>66</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31</v>
      </c>
      <c r="H6" s="211" t="s">
        <v>32</v>
      </c>
      <c r="I6" s="211" t="s">
        <v>182</v>
      </c>
      <c r="J6" s="211" t="s">
        <v>33</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198</v>
      </c>
      <c r="B8" s="243" t="s">
        <v>158</v>
      </c>
      <c r="C8" s="264" t="s">
        <v>159</v>
      </c>
      <c r="D8" s="244"/>
      <c r="E8" s="245"/>
      <c r="F8" s="246"/>
      <c r="G8" s="247">
        <f>SUMIF(AG9:AG17,"&lt;&gt;NOR",G9:G17)</f>
        <v>0</v>
      </c>
      <c r="H8" s="241"/>
      <c r="I8" s="241">
        <f>SUM(I9:I17)</f>
        <v>0</v>
      </c>
      <c r="J8" s="241"/>
      <c r="K8" s="241">
        <f>SUM(K9:K17)</f>
        <v>0</v>
      </c>
      <c r="L8" s="241"/>
      <c r="M8" s="241">
        <f>SUM(M9:M17)</f>
        <v>0</v>
      </c>
      <c r="N8" s="240"/>
      <c r="O8" s="240">
        <f>SUM(O9:O17)</f>
        <v>0.08</v>
      </c>
      <c r="P8" s="240"/>
      <c r="Q8" s="240">
        <f>SUM(Q9:Q17)</f>
        <v>0</v>
      </c>
      <c r="R8" s="241"/>
      <c r="S8" s="241"/>
      <c r="T8" s="241"/>
      <c r="U8" s="241"/>
      <c r="V8" s="241">
        <f>SUM(V9:V17)</f>
        <v>0</v>
      </c>
      <c r="W8" s="241"/>
      <c r="X8" s="241"/>
      <c r="Y8" s="241"/>
      <c r="AG8" t="s">
        <v>199</v>
      </c>
    </row>
    <row r="9" spans="1:60" ht="22.5" outlineLevel="1" x14ac:dyDescent="0.2">
      <c r="A9" s="258">
        <v>1</v>
      </c>
      <c r="B9" s="259" t="s">
        <v>603</v>
      </c>
      <c r="C9" s="269" t="s">
        <v>604</v>
      </c>
      <c r="D9" s="260" t="s">
        <v>301</v>
      </c>
      <c r="E9" s="261">
        <v>88</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203</v>
      </c>
      <c r="T9" s="233" t="s">
        <v>204</v>
      </c>
      <c r="U9" s="233">
        <v>0</v>
      </c>
      <c r="V9" s="233">
        <f>ROUND(E9*U9,2)</f>
        <v>0</v>
      </c>
      <c r="W9" s="233"/>
      <c r="X9" s="233" t="s">
        <v>205</v>
      </c>
      <c r="Y9" s="233" t="s">
        <v>206</v>
      </c>
      <c r="Z9" s="212"/>
      <c r="AA9" s="212"/>
      <c r="AB9" s="212"/>
      <c r="AC9" s="212"/>
      <c r="AD9" s="212"/>
      <c r="AE9" s="212"/>
      <c r="AF9" s="212"/>
      <c r="AG9" s="212" t="s">
        <v>302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8">
        <v>2</v>
      </c>
      <c r="B10" s="259" t="s">
        <v>605</v>
      </c>
      <c r="C10" s="269" t="s">
        <v>606</v>
      </c>
      <c r="D10" s="260" t="s">
        <v>301</v>
      </c>
      <c r="E10" s="261">
        <v>88</v>
      </c>
      <c r="F10" s="262"/>
      <c r="G10" s="263">
        <f>ROUND(E10*F10,2)</f>
        <v>0</v>
      </c>
      <c r="H10" s="234"/>
      <c r="I10" s="233">
        <f>ROUND(E10*H10,2)</f>
        <v>0</v>
      </c>
      <c r="J10" s="234"/>
      <c r="K10" s="233">
        <f>ROUND(E10*J10,2)</f>
        <v>0</v>
      </c>
      <c r="L10" s="233">
        <v>21</v>
      </c>
      <c r="M10" s="233">
        <f>G10*(1+L10/100)</f>
        <v>0</v>
      </c>
      <c r="N10" s="232">
        <v>8.9999999999999998E-4</v>
      </c>
      <c r="O10" s="232">
        <f>ROUND(E10*N10,2)</f>
        <v>0.08</v>
      </c>
      <c r="P10" s="232">
        <v>0</v>
      </c>
      <c r="Q10" s="232">
        <f>ROUND(E10*P10,2)</f>
        <v>0</v>
      </c>
      <c r="R10" s="233"/>
      <c r="S10" s="233" t="s">
        <v>203</v>
      </c>
      <c r="T10" s="233" t="s">
        <v>204</v>
      </c>
      <c r="U10" s="233">
        <v>0</v>
      </c>
      <c r="V10" s="233">
        <f>ROUND(E10*U10,2)</f>
        <v>0</v>
      </c>
      <c r="W10" s="233"/>
      <c r="X10" s="233" t="s">
        <v>225</v>
      </c>
      <c r="Y10" s="233" t="s">
        <v>206</v>
      </c>
      <c r="Z10" s="212"/>
      <c r="AA10" s="212"/>
      <c r="AB10" s="212"/>
      <c r="AC10" s="212"/>
      <c r="AD10" s="212"/>
      <c r="AE10" s="212"/>
      <c r="AF10" s="212"/>
      <c r="AG10" s="212" t="s">
        <v>226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8">
        <v>3</v>
      </c>
      <c r="B11" s="259" t="s">
        <v>607</v>
      </c>
      <c r="C11" s="269" t="s">
        <v>608</v>
      </c>
      <c r="D11" s="260" t="s">
        <v>609</v>
      </c>
      <c r="E11" s="261">
        <v>50</v>
      </c>
      <c r="F11" s="262"/>
      <c r="G11" s="263">
        <f>ROUND(E11*F11,2)</f>
        <v>0</v>
      </c>
      <c r="H11" s="234"/>
      <c r="I11" s="233">
        <f>ROUND(E11*H11,2)</f>
        <v>0</v>
      </c>
      <c r="J11" s="234"/>
      <c r="K11" s="233">
        <f>ROUND(E11*J11,2)</f>
        <v>0</v>
      </c>
      <c r="L11" s="233">
        <v>21</v>
      </c>
      <c r="M11" s="233">
        <f>G11*(1+L11/100)</f>
        <v>0</v>
      </c>
      <c r="N11" s="232">
        <v>4.0000000000000003E-5</v>
      </c>
      <c r="O11" s="232">
        <f>ROUND(E11*N11,2)</f>
        <v>0</v>
      </c>
      <c r="P11" s="232">
        <v>0</v>
      </c>
      <c r="Q11" s="232">
        <f>ROUND(E11*P11,2)</f>
        <v>0</v>
      </c>
      <c r="R11" s="233"/>
      <c r="S11" s="233" t="s">
        <v>203</v>
      </c>
      <c r="T11" s="233" t="s">
        <v>204</v>
      </c>
      <c r="U11" s="233">
        <v>0</v>
      </c>
      <c r="V11" s="233">
        <f>ROUND(E11*U11,2)</f>
        <v>0</v>
      </c>
      <c r="W11" s="233"/>
      <c r="X11" s="233" t="s">
        <v>225</v>
      </c>
      <c r="Y11" s="233" t="s">
        <v>206</v>
      </c>
      <c r="Z11" s="212"/>
      <c r="AA11" s="212"/>
      <c r="AB11" s="212"/>
      <c r="AC11" s="212"/>
      <c r="AD11" s="212"/>
      <c r="AE11" s="212"/>
      <c r="AF11" s="212"/>
      <c r="AG11" s="212" t="s">
        <v>226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58">
        <v>4</v>
      </c>
      <c r="B12" s="259" t="s">
        <v>610</v>
      </c>
      <c r="C12" s="269" t="s">
        <v>611</v>
      </c>
      <c r="D12" s="260" t="s">
        <v>315</v>
      </c>
      <c r="E12" s="261">
        <v>80</v>
      </c>
      <c r="F12" s="262"/>
      <c r="G12" s="263">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203</v>
      </c>
      <c r="T12" s="233" t="s">
        <v>204</v>
      </c>
      <c r="U12" s="233">
        <v>0</v>
      </c>
      <c r="V12" s="233">
        <f>ROUND(E12*U12,2)</f>
        <v>0</v>
      </c>
      <c r="W12" s="233"/>
      <c r="X12" s="233" t="s">
        <v>205</v>
      </c>
      <c r="Y12" s="233" t="s">
        <v>206</v>
      </c>
      <c r="Z12" s="212"/>
      <c r="AA12" s="212"/>
      <c r="AB12" s="212"/>
      <c r="AC12" s="212"/>
      <c r="AD12" s="212"/>
      <c r="AE12" s="212"/>
      <c r="AF12" s="212"/>
      <c r="AG12" s="212" t="s">
        <v>302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8">
        <v>5</v>
      </c>
      <c r="B13" s="259" t="s">
        <v>612</v>
      </c>
      <c r="C13" s="269" t="s">
        <v>613</v>
      </c>
      <c r="D13" s="260" t="s">
        <v>315</v>
      </c>
      <c r="E13" s="261">
        <v>10</v>
      </c>
      <c r="F13" s="262"/>
      <c r="G13" s="263">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203</v>
      </c>
      <c r="T13" s="233" t="s">
        <v>204</v>
      </c>
      <c r="U13" s="233">
        <v>0</v>
      </c>
      <c r="V13" s="233">
        <f>ROUND(E13*U13,2)</f>
        <v>0</v>
      </c>
      <c r="W13" s="233"/>
      <c r="X13" s="233" t="s">
        <v>205</v>
      </c>
      <c r="Y13" s="233" t="s">
        <v>206</v>
      </c>
      <c r="Z13" s="212"/>
      <c r="AA13" s="212"/>
      <c r="AB13" s="212"/>
      <c r="AC13" s="212"/>
      <c r="AD13" s="212"/>
      <c r="AE13" s="212"/>
      <c r="AF13" s="212"/>
      <c r="AG13" s="212" t="s">
        <v>302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58">
        <v>6</v>
      </c>
      <c r="B14" s="259" t="s">
        <v>614</v>
      </c>
      <c r="C14" s="269" t="s">
        <v>615</v>
      </c>
      <c r="D14" s="260" t="s">
        <v>315</v>
      </c>
      <c r="E14" s="261">
        <v>6</v>
      </c>
      <c r="F14" s="262"/>
      <c r="G14" s="263">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203</v>
      </c>
      <c r="T14" s="233" t="s">
        <v>204</v>
      </c>
      <c r="U14" s="233">
        <v>0</v>
      </c>
      <c r="V14" s="233">
        <f>ROUND(E14*U14,2)</f>
        <v>0</v>
      </c>
      <c r="W14" s="233"/>
      <c r="X14" s="233" t="s">
        <v>205</v>
      </c>
      <c r="Y14" s="233" t="s">
        <v>206</v>
      </c>
      <c r="Z14" s="212"/>
      <c r="AA14" s="212"/>
      <c r="AB14" s="212"/>
      <c r="AC14" s="212"/>
      <c r="AD14" s="212"/>
      <c r="AE14" s="212"/>
      <c r="AF14" s="212"/>
      <c r="AG14" s="212" t="s">
        <v>302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58">
        <v>7</v>
      </c>
      <c r="B15" s="259" t="s">
        <v>616</v>
      </c>
      <c r="C15" s="269" t="s">
        <v>617</v>
      </c>
      <c r="D15" s="260" t="s">
        <v>618</v>
      </c>
      <c r="E15" s="261">
        <v>6</v>
      </c>
      <c r="F15" s="262"/>
      <c r="G15" s="263">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203</v>
      </c>
      <c r="T15" s="233" t="s">
        <v>204</v>
      </c>
      <c r="U15" s="233">
        <v>0</v>
      </c>
      <c r="V15" s="233">
        <f>ROUND(E15*U15,2)</f>
        <v>0</v>
      </c>
      <c r="W15" s="233"/>
      <c r="X15" s="233" t="s">
        <v>225</v>
      </c>
      <c r="Y15" s="233" t="s">
        <v>206</v>
      </c>
      <c r="Z15" s="212"/>
      <c r="AA15" s="212"/>
      <c r="AB15" s="212"/>
      <c r="AC15" s="212"/>
      <c r="AD15" s="212"/>
      <c r="AE15" s="212"/>
      <c r="AF15" s="212"/>
      <c r="AG15" s="212" t="s">
        <v>226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8">
        <v>8</v>
      </c>
      <c r="B16" s="259" t="s">
        <v>619</v>
      </c>
      <c r="C16" s="269" t="s">
        <v>620</v>
      </c>
      <c r="D16" s="260" t="s">
        <v>315</v>
      </c>
      <c r="E16" s="261">
        <v>1</v>
      </c>
      <c r="F16" s="262"/>
      <c r="G16" s="263">
        <f>ROUND(E16*F16,2)</f>
        <v>0</v>
      </c>
      <c r="H16" s="234"/>
      <c r="I16" s="233">
        <f>ROUND(E16*H16,2)</f>
        <v>0</v>
      </c>
      <c r="J16" s="234"/>
      <c r="K16" s="233">
        <f>ROUND(E16*J16,2)</f>
        <v>0</v>
      </c>
      <c r="L16" s="233">
        <v>21</v>
      </c>
      <c r="M16" s="233">
        <f>G16*(1+L16/100)</f>
        <v>0</v>
      </c>
      <c r="N16" s="232">
        <v>0</v>
      </c>
      <c r="O16" s="232">
        <f>ROUND(E16*N16,2)</f>
        <v>0</v>
      </c>
      <c r="P16" s="232">
        <v>0</v>
      </c>
      <c r="Q16" s="232">
        <f>ROUND(E16*P16,2)</f>
        <v>0</v>
      </c>
      <c r="R16" s="233"/>
      <c r="S16" s="233" t="s">
        <v>203</v>
      </c>
      <c r="T16" s="233" t="s">
        <v>204</v>
      </c>
      <c r="U16" s="233">
        <v>0</v>
      </c>
      <c r="V16" s="233">
        <f>ROUND(E16*U16,2)</f>
        <v>0</v>
      </c>
      <c r="W16" s="233"/>
      <c r="X16" s="233" t="s">
        <v>205</v>
      </c>
      <c r="Y16" s="233" t="s">
        <v>206</v>
      </c>
      <c r="Z16" s="212"/>
      <c r="AA16" s="212"/>
      <c r="AB16" s="212"/>
      <c r="AC16" s="212"/>
      <c r="AD16" s="212"/>
      <c r="AE16" s="212"/>
      <c r="AF16" s="212"/>
      <c r="AG16" s="212" t="s">
        <v>302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58">
        <v>9</v>
      </c>
      <c r="B17" s="259" t="s">
        <v>621</v>
      </c>
      <c r="C17" s="269" t="s">
        <v>622</v>
      </c>
      <c r="D17" s="260" t="s">
        <v>315</v>
      </c>
      <c r="E17" s="261">
        <v>1</v>
      </c>
      <c r="F17" s="262"/>
      <c r="G17" s="263">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203</v>
      </c>
      <c r="T17" s="233" t="s">
        <v>204</v>
      </c>
      <c r="U17" s="233">
        <v>0</v>
      </c>
      <c r="V17" s="233">
        <f>ROUND(E17*U17,2)</f>
        <v>0</v>
      </c>
      <c r="W17" s="233"/>
      <c r="X17" s="233" t="s">
        <v>205</v>
      </c>
      <c r="Y17" s="233" t="s">
        <v>206</v>
      </c>
      <c r="Z17" s="212"/>
      <c r="AA17" s="212"/>
      <c r="AB17" s="212"/>
      <c r="AC17" s="212"/>
      <c r="AD17" s="212"/>
      <c r="AE17" s="212"/>
      <c r="AF17" s="212"/>
      <c r="AG17" s="212" t="s">
        <v>302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42" t="s">
        <v>198</v>
      </c>
      <c r="B18" s="243" t="s">
        <v>160</v>
      </c>
      <c r="C18" s="264" t="s">
        <v>161</v>
      </c>
      <c r="D18" s="244"/>
      <c r="E18" s="245"/>
      <c r="F18" s="246"/>
      <c r="G18" s="247">
        <f>SUMIF(AG19:AG20,"&lt;&gt;NOR",G19:G20)</f>
        <v>0</v>
      </c>
      <c r="H18" s="241"/>
      <c r="I18" s="241">
        <f>SUM(I19:I20)</f>
        <v>0</v>
      </c>
      <c r="J18" s="241"/>
      <c r="K18" s="241">
        <f>SUM(K19:K20)</f>
        <v>0</v>
      </c>
      <c r="L18" s="241"/>
      <c r="M18" s="241">
        <f>SUM(M19:M20)</f>
        <v>0</v>
      </c>
      <c r="N18" s="240"/>
      <c r="O18" s="240">
        <f>SUM(O19:O20)</f>
        <v>0</v>
      </c>
      <c r="P18" s="240"/>
      <c r="Q18" s="240">
        <f>SUM(Q19:Q20)</f>
        <v>0</v>
      </c>
      <c r="R18" s="241"/>
      <c r="S18" s="241"/>
      <c r="T18" s="241"/>
      <c r="U18" s="241"/>
      <c r="V18" s="241">
        <f>SUM(V19:V20)</f>
        <v>0</v>
      </c>
      <c r="W18" s="241"/>
      <c r="X18" s="241"/>
      <c r="Y18" s="241"/>
      <c r="AG18" t="s">
        <v>199</v>
      </c>
    </row>
    <row r="19" spans="1:60" ht="22.5" outlineLevel="1" x14ac:dyDescent="0.2">
      <c r="A19" s="258">
        <v>10</v>
      </c>
      <c r="B19" s="259" t="s">
        <v>623</v>
      </c>
      <c r="C19" s="269" t="s">
        <v>624</v>
      </c>
      <c r="D19" s="260" t="s">
        <v>315</v>
      </c>
      <c r="E19" s="261">
        <v>1</v>
      </c>
      <c r="F19" s="262"/>
      <c r="G19" s="263">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203</v>
      </c>
      <c r="T19" s="233" t="s">
        <v>204</v>
      </c>
      <c r="U19" s="233">
        <v>0</v>
      </c>
      <c r="V19" s="233">
        <f>ROUND(E19*U19,2)</f>
        <v>0</v>
      </c>
      <c r="W19" s="233"/>
      <c r="X19" s="233" t="s">
        <v>205</v>
      </c>
      <c r="Y19" s="233" t="s">
        <v>206</v>
      </c>
      <c r="Z19" s="212"/>
      <c r="AA19" s="212"/>
      <c r="AB19" s="212"/>
      <c r="AC19" s="212"/>
      <c r="AD19" s="212"/>
      <c r="AE19" s="212"/>
      <c r="AF19" s="212"/>
      <c r="AG19" s="212" t="s">
        <v>302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58">
        <v>11</v>
      </c>
      <c r="B20" s="259" t="s">
        <v>625</v>
      </c>
      <c r="C20" s="269" t="s">
        <v>626</v>
      </c>
      <c r="D20" s="260" t="s">
        <v>618</v>
      </c>
      <c r="E20" s="261">
        <v>1</v>
      </c>
      <c r="F20" s="262"/>
      <c r="G20" s="263">
        <f>ROUND(E20*F20,2)</f>
        <v>0</v>
      </c>
      <c r="H20" s="234"/>
      <c r="I20" s="233">
        <f>ROUND(E20*H20,2)</f>
        <v>0</v>
      </c>
      <c r="J20" s="234"/>
      <c r="K20" s="233">
        <f>ROUND(E20*J20,2)</f>
        <v>0</v>
      </c>
      <c r="L20" s="233">
        <v>21</v>
      </c>
      <c r="M20" s="233">
        <f>G20*(1+L20/100)</f>
        <v>0</v>
      </c>
      <c r="N20" s="232">
        <v>0</v>
      </c>
      <c r="O20" s="232">
        <f>ROUND(E20*N20,2)</f>
        <v>0</v>
      </c>
      <c r="P20" s="232">
        <v>0</v>
      </c>
      <c r="Q20" s="232">
        <f>ROUND(E20*P20,2)</f>
        <v>0</v>
      </c>
      <c r="R20" s="233"/>
      <c r="S20" s="233" t="s">
        <v>203</v>
      </c>
      <c r="T20" s="233" t="s">
        <v>204</v>
      </c>
      <c r="U20" s="233">
        <v>0</v>
      </c>
      <c r="V20" s="233">
        <f>ROUND(E20*U20,2)</f>
        <v>0</v>
      </c>
      <c r="W20" s="233"/>
      <c r="X20" s="233" t="s">
        <v>225</v>
      </c>
      <c r="Y20" s="233" t="s">
        <v>206</v>
      </c>
      <c r="Z20" s="212"/>
      <c r="AA20" s="212"/>
      <c r="AB20" s="212"/>
      <c r="AC20" s="212"/>
      <c r="AD20" s="212"/>
      <c r="AE20" s="212"/>
      <c r="AF20" s="212"/>
      <c r="AG20" s="212" t="s">
        <v>226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42" t="s">
        <v>198</v>
      </c>
      <c r="B21" s="243" t="s">
        <v>162</v>
      </c>
      <c r="C21" s="264" t="s">
        <v>163</v>
      </c>
      <c r="D21" s="244"/>
      <c r="E21" s="245"/>
      <c r="F21" s="246"/>
      <c r="G21" s="247">
        <f>SUMIF(AG22:AG29,"&lt;&gt;NOR",G22:G29)</f>
        <v>0</v>
      </c>
      <c r="H21" s="241"/>
      <c r="I21" s="241">
        <f>SUM(I22:I29)</f>
        <v>0</v>
      </c>
      <c r="J21" s="241"/>
      <c r="K21" s="241">
        <f>SUM(K22:K29)</f>
        <v>0</v>
      </c>
      <c r="L21" s="241"/>
      <c r="M21" s="241">
        <f>SUM(M22:M29)</f>
        <v>0</v>
      </c>
      <c r="N21" s="240"/>
      <c r="O21" s="240">
        <f>SUM(O22:O29)</f>
        <v>0</v>
      </c>
      <c r="P21" s="240"/>
      <c r="Q21" s="240">
        <f>SUM(Q22:Q29)</f>
        <v>0</v>
      </c>
      <c r="R21" s="241"/>
      <c r="S21" s="241"/>
      <c r="T21" s="241"/>
      <c r="U21" s="241"/>
      <c r="V21" s="241">
        <f>SUM(V22:V29)</f>
        <v>0</v>
      </c>
      <c r="W21" s="241"/>
      <c r="X21" s="241"/>
      <c r="Y21" s="241"/>
      <c r="AG21" t="s">
        <v>199</v>
      </c>
    </row>
    <row r="22" spans="1:60" ht="22.5" outlineLevel="1" x14ac:dyDescent="0.2">
      <c r="A22" s="258">
        <v>12</v>
      </c>
      <c r="B22" s="259" t="s">
        <v>627</v>
      </c>
      <c r="C22" s="269" t="s">
        <v>628</v>
      </c>
      <c r="D22" s="260" t="s">
        <v>301</v>
      </c>
      <c r="E22" s="261">
        <v>15</v>
      </c>
      <c r="F22" s="262"/>
      <c r="G22" s="263">
        <f>ROUND(E22*F22,2)</f>
        <v>0</v>
      </c>
      <c r="H22" s="234"/>
      <c r="I22" s="233">
        <f>ROUND(E22*H22,2)</f>
        <v>0</v>
      </c>
      <c r="J22" s="234"/>
      <c r="K22" s="233">
        <f>ROUND(E22*J22,2)</f>
        <v>0</v>
      </c>
      <c r="L22" s="233">
        <v>21</v>
      </c>
      <c r="M22" s="233">
        <f>G22*(1+L22/100)</f>
        <v>0</v>
      </c>
      <c r="N22" s="232">
        <v>0</v>
      </c>
      <c r="O22" s="232">
        <f>ROUND(E22*N22,2)</f>
        <v>0</v>
      </c>
      <c r="P22" s="232">
        <v>0</v>
      </c>
      <c r="Q22" s="232">
        <f>ROUND(E22*P22,2)</f>
        <v>0</v>
      </c>
      <c r="R22" s="233"/>
      <c r="S22" s="233" t="s">
        <v>203</v>
      </c>
      <c r="T22" s="233" t="s">
        <v>204</v>
      </c>
      <c r="U22" s="233">
        <v>0</v>
      </c>
      <c r="V22" s="233">
        <f>ROUND(E22*U22,2)</f>
        <v>0</v>
      </c>
      <c r="W22" s="233"/>
      <c r="X22" s="233" t="s">
        <v>205</v>
      </c>
      <c r="Y22" s="233" t="s">
        <v>206</v>
      </c>
      <c r="Z22" s="212"/>
      <c r="AA22" s="212"/>
      <c r="AB22" s="212"/>
      <c r="AC22" s="212"/>
      <c r="AD22" s="212"/>
      <c r="AE22" s="212"/>
      <c r="AF22" s="212"/>
      <c r="AG22" s="212" t="s">
        <v>302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8">
        <v>13</v>
      </c>
      <c r="B23" s="259" t="s">
        <v>629</v>
      </c>
      <c r="C23" s="269" t="s">
        <v>630</v>
      </c>
      <c r="D23" s="260" t="s">
        <v>301</v>
      </c>
      <c r="E23" s="261">
        <v>15</v>
      </c>
      <c r="F23" s="262"/>
      <c r="G23" s="263">
        <f>ROUND(E23*F23,2)</f>
        <v>0</v>
      </c>
      <c r="H23" s="234"/>
      <c r="I23" s="233">
        <f>ROUND(E23*H23,2)</f>
        <v>0</v>
      </c>
      <c r="J23" s="234"/>
      <c r="K23" s="233">
        <f>ROUND(E23*J23,2)</f>
        <v>0</v>
      </c>
      <c r="L23" s="233">
        <v>21</v>
      </c>
      <c r="M23" s="233">
        <f>G23*(1+L23/100)</f>
        <v>0</v>
      </c>
      <c r="N23" s="232">
        <v>2.5999999999999998E-4</v>
      </c>
      <c r="O23" s="232">
        <f>ROUND(E23*N23,2)</f>
        <v>0</v>
      </c>
      <c r="P23" s="232">
        <v>0</v>
      </c>
      <c r="Q23" s="232">
        <f>ROUND(E23*P23,2)</f>
        <v>0</v>
      </c>
      <c r="R23" s="233"/>
      <c r="S23" s="233" t="s">
        <v>203</v>
      </c>
      <c r="T23" s="233" t="s">
        <v>204</v>
      </c>
      <c r="U23" s="233">
        <v>0</v>
      </c>
      <c r="V23" s="233">
        <f>ROUND(E23*U23,2)</f>
        <v>0</v>
      </c>
      <c r="W23" s="233"/>
      <c r="X23" s="233" t="s">
        <v>225</v>
      </c>
      <c r="Y23" s="233" t="s">
        <v>206</v>
      </c>
      <c r="Z23" s="212"/>
      <c r="AA23" s="212"/>
      <c r="AB23" s="212"/>
      <c r="AC23" s="212"/>
      <c r="AD23" s="212"/>
      <c r="AE23" s="212"/>
      <c r="AF23" s="212"/>
      <c r="AG23" s="212" t="s">
        <v>226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58">
        <v>14</v>
      </c>
      <c r="B24" s="259" t="s">
        <v>631</v>
      </c>
      <c r="C24" s="269" t="s">
        <v>632</v>
      </c>
      <c r="D24" s="260" t="s">
        <v>301</v>
      </c>
      <c r="E24" s="261">
        <v>10</v>
      </c>
      <c r="F24" s="262"/>
      <c r="G24" s="263">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203</v>
      </c>
      <c r="T24" s="233" t="s">
        <v>204</v>
      </c>
      <c r="U24" s="233">
        <v>0</v>
      </c>
      <c r="V24" s="233">
        <f>ROUND(E24*U24,2)</f>
        <v>0</v>
      </c>
      <c r="W24" s="233"/>
      <c r="X24" s="233" t="s">
        <v>205</v>
      </c>
      <c r="Y24" s="233" t="s">
        <v>206</v>
      </c>
      <c r="Z24" s="212"/>
      <c r="AA24" s="212"/>
      <c r="AB24" s="212"/>
      <c r="AC24" s="212"/>
      <c r="AD24" s="212"/>
      <c r="AE24" s="212"/>
      <c r="AF24" s="212"/>
      <c r="AG24" s="212" t="s">
        <v>302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8">
        <v>15</v>
      </c>
      <c r="B25" s="259" t="s">
        <v>633</v>
      </c>
      <c r="C25" s="269" t="s">
        <v>634</v>
      </c>
      <c r="D25" s="260" t="s">
        <v>635</v>
      </c>
      <c r="E25" s="261">
        <v>10</v>
      </c>
      <c r="F25" s="262"/>
      <c r="G25" s="263">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203</v>
      </c>
      <c r="T25" s="233" t="s">
        <v>204</v>
      </c>
      <c r="U25" s="233">
        <v>0</v>
      </c>
      <c r="V25" s="233">
        <f>ROUND(E25*U25,2)</f>
        <v>0</v>
      </c>
      <c r="W25" s="233"/>
      <c r="X25" s="233" t="s">
        <v>225</v>
      </c>
      <c r="Y25" s="233" t="s">
        <v>206</v>
      </c>
      <c r="Z25" s="212"/>
      <c r="AA25" s="212"/>
      <c r="AB25" s="212"/>
      <c r="AC25" s="212"/>
      <c r="AD25" s="212"/>
      <c r="AE25" s="212"/>
      <c r="AF25" s="212"/>
      <c r="AG25" s="212" t="s">
        <v>226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58">
        <v>16</v>
      </c>
      <c r="B26" s="259" t="s">
        <v>636</v>
      </c>
      <c r="C26" s="269" t="s">
        <v>637</v>
      </c>
      <c r="D26" s="260" t="s">
        <v>315</v>
      </c>
      <c r="E26" s="261">
        <v>1</v>
      </c>
      <c r="F26" s="262"/>
      <c r="G26" s="263">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203</v>
      </c>
      <c r="T26" s="233" t="s">
        <v>204</v>
      </c>
      <c r="U26" s="233">
        <v>0</v>
      </c>
      <c r="V26" s="233">
        <f>ROUND(E26*U26,2)</f>
        <v>0</v>
      </c>
      <c r="W26" s="233"/>
      <c r="X26" s="233" t="s">
        <v>205</v>
      </c>
      <c r="Y26" s="233" t="s">
        <v>206</v>
      </c>
      <c r="Z26" s="212"/>
      <c r="AA26" s="212"/>
      <c r="AB26" s="212"/>
      <c r="AC26" s="212"/>
      <c r="AD26" s="212"/>
      <c r="AE26" s="212"/>
      <c r="AF26" s="212"/>
      <c r="AG26" s="212" t="s">
        <v>302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8">
        <v>17</v>
      </c>
      <c r="B27" s="259" t="s">
        <v>638</v>
      </c>
      <c r="C27" s="269" t="s">
        <v>639</v>
      </c>
      <c r="D27" s="260" t="s">
        <v>618</v>
      </c>
      <c r="E27" s="261">
        <v>1</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203</v>
      </c>
      <c r="T27" s="233" t="s">
        <v>204</v>
      </c>
      <c r="U27" s="233">
        <v>0</v>
      </c>
      <c r="V27" s="233">
        <f>ROUND(E27*U27,2)</f>
        <v>0</v>
      </c>
      <c r="W27" s="233"/>
      <c r="X27" s="233" t="s">
        <v>225</v>
      </c>
      <c r="Y27" s="233" t="s">
        <v>206</v>
      </c>
      <c r="Z27" s="212"/>
      <c r="AA27" s="212"/>
      <c r="AB27" s="212"/>
      <c r="AC27" s="212"/>
      <c r="AD27" s="212"/>
      <c r="AE27" s="212"/>
      <c r="AF27" s="212"/>
      <c r="AG27" s="212" t="s">
        <v>226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8">
        <v>18</v>
      </c>
      <c r="B28" s="259" t="s">
        <v>640</v>
      </c>
      <c r="C28" s="269" t="s">
        <v>641</v>
      </c>
      <c r="D28" s="260" t="s">
        <v>315</v>
      </c>
      <c r="E28" s="261">
        <v>14</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203</v>
      </c>
      <c r="T28" s="233" t="s">
        <v>204</v>
      </c>
      <c r="U28" s="233">
        <v>0</v>
      </c>
      <c r="V28" s="233">
        <f>ROUND(E28*U28,2)</f>
        <v>0</v>
      </c>
      <c r="W28" s="233"/>
      <c r="X28" s="233" t="s">
        <v>205</v>
      </c>
      <c r="Y28" s="233" t="s">
        <v>206</v>
      </c>
      <c r="Z28" s="212"/>
      <c r="AA28" s="212"/>
      <c r="AB28" s="212"/>
      <c r="AC28" s="212"/>
      <c r="AD28" s="212"/>
      <c r="AE28" s="212"/>
      <c r="AF28" s="212"/>
      <c r="AG28" s="212" t="s">
        <v>302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8">
        <v>19</v>
      </c>
      <c r="B29" s="259" t="s">
        <v>642</v>
      </c>
      <c r="C29" s="269" t="s">
        <v>643</v>
      </c>
      <c r="D29" s="260" t="s">
        <v>315</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203</v>
      </c>
      <c r="T29" s="233" t="s">
        <v>204</v>
      </c>
      <c r="U29" s="233">
        <v>0</v>
      </c>
      <c r="V29" s="233">
        <f>ROUND(E29*U29,2)</f>
        <v>0</v>
      </c>
      <c r="W29" s="233"/>
      <c r="X29" s="233" t="s">
        <v>205</v>
      </c>
      <c r="Y29" s="233" t="s">
        <v>206</v>
      </c>
      <c r="Z29" s="212"/>
      <c r="AA29" s="212"/>
      <c r="AB29" s="212"/>
      <c r="AC29" s="212"/>
      <c r="AD29" s="212"/>
      <c r="AE29" s="212"/>
      <c r="AF29" s="212"/>
      <c r="AG29" s="212" t="s">
        <v>302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5.5" x14ac:dyDescent="0.2">
      <c r="A30" s="242" t="s">
        <v>198</v>
      </c>
      <c r="B30" s="243" t="s">
        <v>164</v>
      </c>
      <c r="C30" s="264" t="s">
        <v>165</v>
      </c>
      <c r="D30" s="244"/>
      <c r="E30" s="245"/>
      <c r="F30" s="246"/>
      <c r="G30" s="247">
        <f>SUMIF(AG31:AG32,"&lt;&gt;NOR",G31:G32)</f>
        <v>0</v>
      </c>
      <c r="H30" s="241"/>
      <c r="I30" s="241">
        <f>SUM(I31:I32)</f>
        <v>0</v>
      </c>
      <c r="J30" s="241"/>
      <c r="K30" s="241">
        <f>SUM(K31:K32)</f>
        <v>0</v>
      </c>
      <c r="L30" s="241"/>
      <c r="M30" s="241">
        <f>SUM(M31:M32)</f>
        <v>0</v>
      </c>
      <c r="N30" s="240"/>
      <c r="O30" s="240">
        <f>SUM(O31:O32)</f>
        <v>0</v>
      </c>
      <c r="P30" s="240"/>
      <c r="Q30" s="240">
        <f>SUM(Q31:Q32)</f>
        <v>0</v>
      </c>
      <c r="R30" s="241"/>
      <c r="S30" s="241"/>
      <c r="T30" s="241"/>
      <c r="U30" s="241"/>
      <c r="V30" s="241">
        <f>SUM(V31:V32)</f>
        <v>0</v>
      </c>
      <c r="W30" s="241"/>
      <c r="X30" s="241"/>
      <c r="Y30" s="241"/>
      <c r="AG30" t="s">
        <v>199</v>
      </c>
    </row>
    <row r="31" spans="1:60" ht="22.5" outlineLevel="1" x14ac:dyDescent="0.2">
      <c r="A31" s="258">
        <v>20</v>
      </c>
      <c r="B31" s="259" t="s">
        <v>644</v>
      </c>
      <c r="C31" s="269" t="s">
        <v>645</v>
      </c>
      <c r="D31" s="260" t="s">
        <v>315</v>
      </c>
      <c r="E31" s="261">
        <v>1</v>
      </c>
      <c r="F31" s="262"/>
      <c r="G31" s="263">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203</v>
      </c>
      <c r="T31" s="233" t="s">
        <v>204</v>
      </c>
      <c r="U31" s="233">
        <v>0</v>
      </c>
      <c r="V31" s="233">
        <f>ROUND(E31*U31,2)</f>
        <v>0</v>
      </c>
      <c r="W31" s="233"/>
      <c r="X31" s="233" t="s">
        <v>205</v>
      </c>
      <c r="Y31" s="233" t="s">
        <v>206</v>
      </c>
      <c r="Z31" s="212"/>
      <c r="AA31" s="212"/>
      <c r="AB31" s="212"/>
      <c r="AC31" s="212"/>
      <c r="AD31" s="212"/>
      <c r="AE31" s="212"/>
      <c r="AF31" s="212"/>
      <c r="AG31" s="212" t="s">
        <v>302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58">
        <v>21</v>
      </c>
      <c r="B32" s="259" t="s">
        <v>646</v>
      </c>
      <c r="C32" s="269" t="s">
        <v>647</v>
      </c>
      <c r="D32" s="260" t="s">
        <v>609</v>
      </c>
      <c r="E32" s="261">
        <v>1</v>
      </c>
      <c r="F32" s="262"/>
      <c r="G32" s="263">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203</v>
      </c>
      <c r="T32" s="233" t="s">
        <v>204</v>
      </c>
      <c r="U32" s="233">
        <v>0</v>
      </c>
      <c r="V32" s="233">
        <f>ROUND(E32*U32,2)</f>
        <v>0</v>
      </c>
      <c r="W32" s="233"/>
      <c r="X32" s="233" t="s">
        <v>225</v>
      </c>
      <c r="Y32" s="233" t="s">
        <v>206</v>
      </c>
      <c r="Z32" s="212"/>
      <c r="AA32" s="212"/>
      <c r="AB32" s="212"/>
      <c r="AC32" s="212"/>
      <c r="AD32" s="212"/>
      <c r="AE32" s="212"/>
      <c r="AF32" s="212"/>
      <c r="AG32" s="212" t="s">
        <v>226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42" t="s">
        <v>198</v>
      </c>
      <c r="B33" s="243" t="s">
        <v>133</v>
      </c>
      <c r="C33" s="264" t="s">
        <v>134</v>
      </c>
      <c r="D33" s="244"/>
      <c r="E33" s="245"/>
      <c r="F33" s="246"/>
      <c r="G33" s="247">
        <f>SUMIF(AG34:AG92,"&lt;&gt;NOR",G34:G92)</f>
        <v>0</v>
      </c>
      <c r="H33" s="241"/>
      <c r="I33" s="241">
        <f>SUM(I34:I92)</f>
        <v>0</v>
      </c>
      <c r="J33" s="241"/>
      <c r="K33" s="241">
        <f>SUM(K34:K92)</f>
        <v>0</v>
      </c>
      <c r="L33" s="241"/>
      <c r="M33" s="241">
        <f>SUM(M34:M92)</f>
        <v>0</v>
      </c>
      <c r="N33" s="240"/>
      <c r="O33" s="240">
        <f>SUM(O34:O92)</f>
        <v>0.24</v>
      </c>
      <c r="P33" s="240"/>
      <c r="Q33" s="240">
        <f>SUM(Q34:Q92)</f>
        <v>0</v>
      </c>
      <c r="R33" s="241"/>
      <c r="S33" s="241"/>
      <c r="T33" s="241"/>
      <c r="U33" s="241"/>
      <c r="V33" s="241">
        <f>SUM(V34:V92)</f>
        <v>0</v>
      </c>
      <c r="W33" s="241"/>
      <c r="X33" s="241"/>
      <c r="Y33" s="241"/>
      <c r="AG33" t="s">
        <v>199</v>
      </c>
    </row>
    <row r="34" spans="1:60" ht="22.5" outlineLevel="1" x14ac:dyDescent="0.2">
      <c r="A34" s="258">
        <v>22</v>
      </c>
      <c r="B34" s="259" t="s">
        <v>648</v>
      </c>
      <c r="C34" s="269" t="s">
        <v>649</v>
      </c>
      <c r="D34" s="260" t="s">
        <v>315</v>
      </c>
      <c r="E34" s="261">
        <v>6</v>
      </c>
      <c r="F34" s="262"/>
      <c r="G34" s="263">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203</v>
      </c>
      <c r="T34" s="233" t="s">
        <v>204</v>
      </c>
      <c r="U34" s="233">
        <v>0</v>
      </c>
      <c r="V34" s="233">
        <f>ROUND(E34*U34,2)</f>
        <v>0</v>
      </c>
      <c r="W34" s="233"/>
      <c r="X34" s="233" t="s">
        <v>205</v>
      </c>
      <c r="Y34" s="233" t="s">
        <v>206</v>
      </c>
      <c r="Z34" s="212"/>
      <c r="AA34" s="212"/>
      <c r="AB34" s="212"/>
      <c r="AC34" s="212"/>
      <c r="AD34" s="212"/>
      <c r="AE34" s="212"/>
      <c r="AF34" s="212"/>
      <c r="AG34" s="212" t="s">
        <v>207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8">
        <v>23</v>
      </c>
      <c r="B35" s="259" t="s">
        <v>650</v>
      </c>
      <c r="C35" s="269" t="s">
        <v>651</v>
      </c>
      <c r="D35" s="260" t="s">
        <v>618</v>
      </c>
      <c r="E35" s="261">
        <v>6</v>
      </c>
      <c r="F35" s="262"/>
      <c r="G35" s="263">
        <f>ROUND(E35*F35,2)</f>
        <v>0</v>
      </c>
      <c r="H35" s="234"/>
      <c r="I35" s="233">
        <f>ROUND(E35*H35,2)</f>
        <v>0</v>
      </c>
      <c r="J35" s="234"/>
      <c r="K35" s="233">
        <f>ROUND(E35*J35,2)</f>
        <v>0</v>
      </c>
      <c r="L35" s="233">
        <v>21</v>
      </c>
      <c r="M35" s="233">
        <f>G35*(1+L35/100)</f>
        <v>0</v>
      </c>
      <c r="N35" s="232">
        <v>0</v>
      </c>
      <c r="O35" s="232">
        <f>ROUND(E35*N35,2)</f>
        <v>0</v>
      </c>
      <c r="P35" s="232">
        <v>0</v>
      </c>
      <c r="Q35" s="232">
        <f>ROUND(E35*P35,2)</f>
        <v>0</v>
      </c>
      <c r="R35" s="233"/>
      <c r="S35" s="233" t="s">
        <v>203</v>
      </c>
      <c r="T35" s="233" t="s">
        <v>204</v>
      </c>
      <c r="U35" s="233">
        <v>0</v>
      </c>
      <c r="V35" s="233">
        <f>ROUND(E35*U35,2)</f>
        <v>0</v>
      </c>
      <c r="W35" s="233"/>
      <c r="X35" s="233" t="s">
        <v>225</v>
      </c>
      <c r="Y35" s="233" t="s">
        <v>206</v>
      </c>
      <c r="Z35" s="212"/>
      <c r="AA35" s="212"/>
      <c r="AB35" s="212"/>
      <c r="AC35" s="212"/>
      <c r="AD35" s="212"/>
      <c r="AE35" s="212"/>
      <c r="AF35" s="212"/>
      <c r="AG35" s="212" t="s">
        <v>226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8">
        <v>24</v>
      </c>
      <c r="B36" s="259" t="s">
        <v>652</v>
      </c>
      <c r="C36" s="269" t="s">
        <v>653</v>
      </c>
      <c r="D36" s="260" t="s">
        <v>315</v>
      </c>
      <c r="E36" s="261">
        <v>34</v>
      </c>
      <c r="F36" s="262"/>
      <c r="G36" s="263">
        <f>ROUND(E36*F36,2)</f>
        <v>0</v>
      </c>
      <c r="H36" s="234"/>
      <c r="I36" s="233">
        <f>ROUND(E36*H36,2)</f>
        <v>0</v>
      </c>
      <c r="J36" s="234"/>
      <c r="K36" s="233">
        <f>ROUND(E36*J36,2)</f>
        <v>0</v>
      </c>
      <c r="L36" s="233">
        <v>21</v>
      </c>
      <c r="M36" s="233">
        <f>G36*(1+L36/100)</f>
        <v>0</v>
      </c>
      <c r="N36" s="232">
        <v>0</v>
      </c>
      <c r="O36" s="232">
        <f>ROUND(E36*N36,2)</f>
        <v>0</v>
      </c>
      <c r="P36" s="232">
        <v>0</v>
      </c>
      <c r="Q36" s="232">
        <f>ROUND(E36*P36,2)</f>
        <v>0</v>
      </c>
      <c r="R36" s="233"/>
      <c r="S36" s="233" t="s">
        <v>203</v>
      </c>
      <c r="T36" s="233" t="s">
        <v>204</v>
      </c>
      <c r="U36" s="233">
        <v>0</v>
      </c>
      <c r="V36" s="233">
        <f>ROUND(E36*U36,2)</f>
        <v>0</v>
      </c>
      <c r="W36" s="233"/>
      <c r="X36" s="233" t="s">
        <v>225</v>
      </c>
      <c r="Y36" s="233" t="s">
        <v>206</v>
      </c>
      <c r="Z36" s="212"/>
      <c r="AA36" s="212"/>
      <c r="AB36" s="212"/>
      <c r="AC36" s="212"/>
      <c r="AD36" s="212"/>
      <c r="AE36" s="212"/>
      <c r="AF36" s="212"/>
      <c r="AG36" s="212" t="s">
        <v>226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8">
        <v>25</v>
      </c>
      <c r="B37" s="259" t="s">
        <v>654</v>
      </c>
      <c r="C37" s="269" t="s">
        <v>655</v>
      </c>
      <c r="D37" s="260" t="s">
        <v>315</v>
      </c>
      <c r="E37" s="261">
        <v>38</v>
      </c>
      <c r="F37" s="262"/>
      <c r="G37" s="263">
        <f>ROUND(E37*F37,2)</f>
        <v>0</v>
      </c>
      <c r="H37" s="234"/>
      <c r="I37" s="233">
        <f>ROUND(E37*H37,2)</f>
        <v>0</v>
      </c>
      <c r="J37" s="234"/>
      <c r="K37" s="233">
        <f>ROUND(E37*J37,2)</f>
        <v>0</v>
      </c>
      <c r="L37" s="233">
        <v>21</v>
      </c>
      <c r="M37" s="233">
        <f>G37*(1+L37/100)</f>
        <v>0</v>
      </c>
      <c r="N37" s="232">
        <v>0</v>
      </c>
      <c r="O37" s="232">
        <f>ROUND(E37*N37,2)</f>
        <v>0</v>
      </c>
      <c r="P37" s="232">
        <v>0</v>
      </c>
      <c r="Q37" s="232">
        <f>ROUND(E37*P37,2)</f>
        <v>0</v>
      </c>
      <c r="R37" s="233"/>
      <c r="S37" s="233" t="s">
        <v>203</v>
      </c>
      <c r="T37" s="233" t="s">
        <v>204</v>
      </c>
      <c r="U37" s="233">
        <v>0</v>
      </c>
      <c r="V37" s="233">
        <f>ROUND(E37*U37,2)</f>
        <v>0</v>
      </c>
      <c r="W37" s="233"/>
      <c r="X37" s="233" t="s">
        <v>225</v>
      </c>
      <c r="Y37" s="233" t="s">
        <v>206</v>
      </c>
      <c r="Z37" s="212"/>
      <c r="AA37" s="212"/>
      <c r="AB37" s="212"/>
      <c r="AC37" s="212"/>
      <c r="AD37" s="212"/>
      <c r="AE37" s="212"/>
      <c r="AF37" s="212"/>
      <c r="AG37" s="212" t="s">
        <v>226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8">
        <v>26</v>
      </c>
      <c r="B38" s="259" t="s">
        <v>656</v>
      </c>
      <c r="C38" s="269" t="s">
        <v>657</v>
      </c>
      <c r="D38" s="260" t="s">
        <v>315</v>
      </c>
      <c r="E38" s="261">
        <v>20</v>
      </c>
      <c r="F38" s="262"/>
      <c r="G38" s="263">
        <f>ROUND(E38*F38,2)</f>
        <v>0</v>
      </c>
      <c r="H38" s="234"/>
      <c r="I38" s="233">
        <f>ROUND(E38*H38,2)</f>
        <v>0</v>
      </c>
      <c r="J38" s="234"/>
      <c r="K38" s="233">
        <f>ROUND(E38*J38,2)</f>
        <v>0</v>
      </c>
      <c r="L38" s="233">
        <v>21</v>
      </c>
      <c r="M38" s="233">
        <f>G38*(1+L38/100)</f>
        <v>0</v>
      </c>
      <c r="N38" s="232">
        <v>1.0000000000000001E-5</v>
      </c>
      <c r="O38" s="232">
        <f>ROUND(E38*N38,2)</f>
        <v>0</v>
      </c>
      <c r="P38" s="232">
        <v>0</v>
      </c>
      <c r="Q38" s="232">
        <f>ROUND(E38*P38,2)</f>
        <v>0</v>
      </c>
      <c r="R38" s="233"/>
      <c r="S38" s="233" t="s">
        <v>203</v>
      </c>
      <c r="T38" s="233" t="s">
        <v>204</v>
      </c>
      <c r="U38" s="233">
        <v>0</v>
      </c>
      <c r="V38" s="233">
        <f>ROUND(E38*U38,2)</f>
        <v>0</v>
      </c>
      <c r="W38" s="233"/>
      <c r="X38" s="233" t="s">
        <v>225</v>
      </c>
      <c r="Y38" s="233" t="s">
        <v>206</v>
      </c>
      <c r="Z38" s="212"/>
      <c r="AA38" s="212"/>
      <c r="AB38" s="212"/>
      <c r="AC38" s="212"/>
      <c r="AD38" s="212"/>
      <c r="AE38" s="212"/>
      <c r="AF38" s="212"/>
      <c r="AG38" s="212" t="s">
        <v>226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8">
        <v>27</v>
      </c>
      <c r="B39" s="259" t="s">
        <v>658</v>
      </c>
      <c r="C39" s="269" t="s">
        <v>659</v>
      </c>
      <c r="D39" s="260" t="s">
        <v>315</v>
      </c>
      <c r="E39" s="261">
        <v>4</v>
      </c>
      <c r="F39" s="262"/>
      <c r="G39" s="263">
        <f>ROUND(E39*F39,2)</f>
        <v>0</v>
      </c>
      <c r="H39" s="234"/>
      <c r="I39" s="233">
        <f>ROUND(E39*H39,2)</f>
        <v>0</v>
      </c>
      <c r="J39" s="234"/>
      <c r="K39" s="233">
        <f>ROUND(E39*J39,2)</f>
        <v>0</v>
      </c>
      <c r="L39" s="233">
        <v>21</v>
      </c>
      <c r="M39" s="233">
        <f>G39*(1+L39/100)</f>
        <v>0</v>
      </c>
      <c r="N39" s="232">
        <v>0</v>
      </c>
      <c r="O39" s="232">
        <f>ROUND(E39*N39,2)</f>
        <v>0</v>
      </c>
      <c r="P39" s="232">
        <v>0</v>
      </c>
      <c r="Q39" s="232">
        <f>ROUND(E39*P39,2)</f>
        <v>0</v>
      </c>
      <c r="R39" s="233"/>
      <c r="S39" s="233" t="s">
        <v>203</v>
      </c>
      <c r="T39" s="233" t="s">
        <v>204</v>
      </c>
      <c r="U39" s="233">
        <v>0</v>
      </c>
      <c r="V39" s="233">
        <f>ROUND(E39*U39,2)</f>
        <v>0</v>
      </c>
      <c r="W39" s="233"/>
      <c r="X39" s="233" t="s">
        <v>205</v>
      </c>
      <c r="Y39" s="233" t="s">
        <v>206</v>
      </c>
      <c r="Z39" s="212"/>
      <c r="AA39" s="212"/>
      <c r="AB39" s="212"/>
      <c r="AC39" s="212"/>
      <c r="AD39" s="212"/>
      <c r="AE39" s="212"/>
      <c r="AF39" s="212"/>
      <c r="AG39" s="212" t="s">
        <v>207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8">
        <v>28</v>
      </c>
      <c r="B40" s="259" t="s">
        <v>660</v>
      </c>
      <c r="C40" s="269" t="s">
        <v>661</v>
      </c>
      <c r="D40" s="260" t="s">
        <v>315</v>
      </c>
      <c r="E40" s="261">
        <v>4</v>
      </c>
      <c r="F40" s="262"/>
      <c r="G40" s="263">
        <f>ROUND(E40*F40,2)</f>
        <v>0</v>
      </c>
      <c r="H40" s="234"/>
      <c r="I40" s="233">
        <f>ROUND(E40*H40,2)</f>
        <v>0</v>
      </c>
      <c r="J40" s="234"/>
      <c r="K40" s="233">
        <f>ROUND(E40*J40,2)</f>
        <v>0</v>
      </c>
      <c r="L40" s="233">
        <v>21</v>
      </c>
      <c r="M40" s="233">
        <f>G40*(1+L40/100)</f>
        <v>0</v>
      </c>
      <c r="N40" s="232">
        <v>8.0999999999999996E-3</v>
      </c>
      <c r="O40" s="232">
        <f>ROUND(E40*N40,2)</f>
        <v>0.03</v>
      </c>
      <c r="P40" s="232">
        <v>0</v>
      </c>
      <c r="Q40" s="232">
        <f>ROUND(E40*P40,2)</f>
        <v>0</v>
      </c>
      <c r="R40" s="233"/>
      <c r="S40" s="233" t="s">
        <v>203</v>
      </c>
      <c r="T40" s="233" t="s">
        <v>204</v>
      </c>
      <c r="U40" s="233">
        <v>0</v>
      </c>
      <c r="V40" s="233">
        <f>ROUND(E40*U40,2)</f>
        <v>0</v>
      </c>
      <c r="W40" s="233"/>
      <c r="X40" s="233" t="s">
        <v>225</v>
      </c>
      <c r="Y40" s="233" t="s">
        <v>206</v>
      </c>
      <c r="Z40" s="212"/>
      <c r="AA40" s="212"/>
      <c r="AB40" s="212"/>
      <c r="AC40" s="212"/>
      <c r="AD40" s="212"/>
      <c r="AE40" s="212"/>
      <c r="AF40" s="212"/>
      <c r="AG40" s="212" t="s">
        <v>226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58">
        <v>29</v>
      </c>
      <c r="B41" s="259" t="s">
        <v>662</v>
      </c>
      <c r="C41" s="269" t="s">
        <v>663</v>
      </c>
      <c r="D41" s="260" t="s">
        <v>315</v>
      </c>
      <c r="E41" s="261">
        <v>1</v>
      </c>
      <c r="F41" s="262"/>
      <c r="G41" s="263">
        <f>ROUND(E41*F41,2)</f>
        <v>0</v>
      </c>
      <c r="H41" s="234"/>
      <c r="I41" s="233">
        <f>ROUND(E41*H41,2)</f>
        <v>0</v>
      </c>
      <c r="J41" s="234"/>
      <c r="K41" s="233">
        <f>ROUND(E41*J41,2)</f>
        <v>0</v>
      </c>
      <c r="L41" s="233">
        <v>21</v>
      </c>
      <c r="M41" s="233">
        <f>G41*(1+L41/100)</f>
        <v>0</v>
      </c>
      <c r="N41" s="232">
        <v>0</v>
      </c>
      <c r="O41" s="232">
        <f>ROUND(E41*N41,2)</f>
        <v>0</v>
      </c>
      <c r="P41" s="232">
        <v>0</v>
      </c>
      <c r="Q41" s="232">
        <f>ROUND(E41*P41,2)</f>
        <v>0</v>
      </c>
      <c r="R41" s="233"/>
      <c r="S41" s="233" t="s">
        <v>203</v>
      </c>
      <c r="T41" s="233" t="s">
        <v>204</v>
      </c>
      <c r="U41" s="233">
        <v>0</v>
      </c>
      <c r="V41" s="233">
        <f>ROUND(E41*U41,2)</f>
        <v>0</v>
      </c>
      <c r="W41" s="233"/>
      <c r="X41" s="233" t="s">
        <v>205</v>
      </c>
      <c r="Y41" s="233" t="s">
        <v>206</v>
      </c>
      <c r="Z41" s="212"/>
      <c r="AA41" s="212"/>
      <c r="AB41" s="212"/>
      <c r="AC41" s="212"/>
      <c r="AD41" s="212"/>
      <c r="AE41" s="212"/>
      <c r="AF41" s="212"/>
      <c r="AG41" s="212" t="s">
        <v>207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8">
        <v>30</v>
      </c>
      <c r="B42" s="259" t="s">
        <v>664</v>
      </c>
      <c r="C42" s="269" t="s">
        <v>665</v>
      </c>
      <c r="D42" s="260" t="s">
        <v>315</v>
      </c>
      <c r="E42" s="261">
        <v>1</v>
      </c>
      <c r="F42" s="262"/>
      <c r="G42" s="263">
        <f>ROUND(E42*F42,2)</f>
        <v>0</v>
      </c>
      <c r="H42" s="234"/>
      <c r="I42" s="233">
        <f>ROUND(E42*H42,2)</f>
        <v>0</v>
      </c>
      <c r="J42" s="234"/>
      <c r="K42" s="233">
        <f>ROUND(E42*J42,2)</f>
        <v>0</v>
      </c>
      <c r="L42" s="233">
        <v>21</v>
      </c>
      <c r="M42" s="233">
        <f>G42*(1+L42/100)</f>
        <v>0</v>
      </c>
      <c r="N42" s="232">
        <v>2.7999999999999998E-4</v>
      </c>
      <c r="O42" s="232">
        <f>ROUND(E42*N42,2)</f>
        <v>0</v>
      </c>
      <c r="P42" s="232">
        <v>0</v>
      </c>
      <c r="Q42" s="232">
        <f>ROUND(E42*P42,2)</f>
        <v>0</v>
      </c>
      <c r="R42" s="233"/>
      <c r="S42" s="233" t="s">
        <v>203</v>
      </c>
      <c r="T42" s="233" t="s">
        <v>204</v>
      </c>
      <c r="U42" s="233">
        <v>0</v>
      </c>
      <c r="V42" s="233">
        <f>ROUND(E42*U42,2)</f>
        <v>0</v>
      </c>
      <c r="W42" s="233"/>
      <c r="X42" s="233" t="s">
        <v>225</v>
      </c>
      <c r="Y42" s="233" t="s">
        <v>206</v>
      </c>
      <c r="Z42" s="212"/>
      <c r="AA42" s="212"/>
      <c r="AB42" s="212"/>
      <c r="AC42" s="212"/>
      <c r="AD42" s="212"/>
      <c r="AE42" s="212"/>
      <c r="AF42" s="212"/>
      <c r="AG42" s="212" t="s">
        <v>226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8">
        <v>31</v>
      </c>
      <c r="B43" s="259" t="s">
        <v>666</v>
      </c>
      <c r="C43" s="269" t="s">
        <v>663</v>
      </c>
      <c r="D43" s="260" t="s">
        <v>315</v>
      </c>
      <c r="E43" s="261">
        <v>1</v>
      </c>
      <c r="F43" s="262"/>
      <c r="G43" s="263">
        <f>ROUND(E43*F43,2)</f>
        <v>0</v>
      </c>
      <c r="H43" s="234"/>
      <c r="I43" s="233">
        <f>ROUND(E43*H43,2)</f>
        <v>0</v>
      </c>
      <c r="J43" s="234"/>
      <c r="K43" s="233">
        <f>ROUND(E43*J43,2)</f>
        <v>0</v>
      </c>
      <c r="L43" s="233">
        <v>21</v>
      </c>
      <c r="M43" s="233">
        <f>G43*(1+L43/100)</f>
        <v>0</v>
      </c>
      <c r="N43" s="232">
        <v>0</v>
      </c>
      <c r="O43" s="232">
        <f>ROUND(E43*N43,2)</f>
        <v>0</v>
      </c>
      <c r="P43" s="232">
        <v>0</v>
      </c>
      <c r="Q43" s="232">
        <f>ROUND(E43*P43,2)</f>
        <v>0</v>
      </c>
      <c r="R43" s="233"/>
      <c r="S43" s="233" t="s">
        <v>203</v>
      </c>
      <c r="T43" s="233" t="s">
        <v>204</v>
      </c>
      <c r="U43" s="233">
        <v>0</v>
      </c>
      <c r="V43" s="233">
        <f>ROUND(E43*U43,2)</f>
        <v>0</v>
      </c>
      <c r="W43" s="233"/>
      <c r="X43" s="233" t="s">
        <v>205</v>
      </c>
      <c r="Y43" s="233" t="s">
        <v>206</v>
      </c>
      <c r="Z43" s="212"/>
      <c r="AA43" s="212"/>
      <c r="AB43" s="212"/>
      <c r="AC43" s="212"/>
      <c r="AD43" s="212"/>
      <c r="AE43" s="212"/>
      <c r="AF43" s="212"/>
      <c r="AG43" s="212" t="s">
        <v>207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8">
        <v>32</v>
      </c>
      <c r="B44" s="259" t="s">
        <v>667</v>
      </c>
      <c r="C44" s="269" t="s">
        <v>668</v>
      </c>
      <c r="D44" s="260" t="s">
        <v>618</v>
      </c>
      <c r="E44" s="261">
        <v>1</v>
      </c>
      <c r="F44" s="262"/>
      <c r="G44" s="263">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203</v>
      </c>
      <c r="T44" s="233" t="s">
        <v>204</v>
      </c>
      <c r="U44" s="233">
        <v>0</v>
      </c>
      <c r="V44" s="233">
        <f>ROUND(E44*U44,2)</f>
        <v>0</v>
      </c>
      <c r="W44" s="233"/>
      <c r="X44" s="233" t="s">
        <v>225</v>
      </c>
      <c r="Y44" s="233" t="s">
        <v>206</v>
      </c>
      <c r="Z44" s="212"/>
      <c r="AA44" s="212"/>
      <c r="AB44" s="212"/>
      <c r="AC44" s="212"/>
      <c r="AD44" s="212"/>
      <c r="AE44" s="212"/>
      <c r="AF44" s="212"/>
      <c r="AG44" s="212" t="s">
        <v>226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58">
        <v>33</v>
      </c>
      <c r="B45" s="259" t="s">
        <v>669</v>
      </c>
      <c r="C45" s="269" t="s">
        <v>670</v>
      </c>
      <c r="D45" s="260" t="s">
        <v>301</v>
      </c>
      <c r="E45" s="261">
        <v>96</v>
      </c>
      <c r="F45" s="262"/>
      <c r="G45" s="263">
        <f>ROUND(E45*F45,2)</f>
        <v>0</v>
      </c>
      <c r="H45" s="234"/>
      <c r="I45" s="233">
        <f>ROUND(E45*H45,2)</f>
        <v>0</v>
      </c>
      <c r="J45" s="234"/>
      <c r="K45" s="233">
        <f>ROUND(E45*J45,2)</f>
        <v>0</v>
      </c>
      <c r="L45" s="233">
        <v>21</v>
      </c>
      <c r="M45" s="233">
        <f>G45*(1+L45/100)</f>
        <v>0</v>
      </c>
      <c r="N45" s="232">
        <v>0</v>
      </c>
      <c r="O45" s="232">
        <f>ROUND(E45*N45,2)</f>
        <v>0</v>
      </c>
      <c r="P45" s="232">
        <v>0</v>
      </c>
      <c r="Q45" s="232">
        <f>ROUND(E45*P45,2)</f>
        <v>0</v>
      </c>
      <c r="R45" s="233"/>
      <c r="S45" s="233" t="s">
        <v>203</v>
      </c>
      <c r="T45" s="233" t="s">
        <v>204</v>
      </c>
      <c r="U45" s="233">
        <v>0</v>
      </c>
      <c r="V45" s="233">
        <f>ROUND(E45*U45,2)</f>
        <v>0</v>
      </c>
      <c r="W45" s="233"/>
      <c r="X45" s="233" t="s">
        <v>205</v>
      </c>
      <c r="Y45" s="233" t="s">
        <v>206</v>
      </c>
      <c r="Z45" s="212"/>
      <c r="AA45" s="212"/>
      <c r="AB45" s="212"/>
      <c r="AC45" s="212"/>
      <c r="AD45" s="212"/>
      <c r="AE45" s="212"/>
      <c r="AF45" s="212"/>
      <c r="AG45" s="212" t="s">
        <v>207</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8">
        <v>34</v>
      </c>
      <c r="B46" s="259" t="s">
        <v>671</v>
      </c>
      <c r="C46" s="269" t="s">
        <v>672</v>
      </c>
      <c r="D46" s="260" t="s">
        <v>527</v>
      </c>
      <c r="E46" s="261">
        <v>87.36</v>
      </c>
      <c r="F46" s="262"/>
      <c r="G46" s="263">
        <f>ROUND(E46*F46,2)</f>
        <v>0</v>
      </c>
      <c r="H46" s="234"/>
      <c r="I46" s="233">
        <f>ROUND(E46*H46,2)</f>
        <v>0</v>
      </c>
      <c r="J46" s="234"/>
      <c r="K46" s="233">
        <f>ROUND(E46*J46,2)</f>
        <v>0</v>
      </c>
      <c r="L46" s="233">
        <v>21</v>
      </c>
      <c r="M46" s="233">
        <f>G46*(1+L46/100)</f>
        <v>0</v>
      </c>
      <c r="N46" s="232">
        <v>1E-3</v>
      </c>
      <c r="O46" s="232">
        <f>ROUND(E46*N46,2)</f>
        <v>0.09</v>
      </c>
      <c r="P46" s="232">
        <v>0</v>
      </c>
      <c r="Q46" s="232">
        <f>ROUND(E46*P46,2)</f>
        <v>0</v>
      </c>
      <c r="R46" s="233"/>
      <c r="S46" s="233" t="s">
        <v>203</v>
      </c>
      <c r="T46" s="233" t="s">
        <v>204</v>
      </c>
      <c r="U46" s="233">
        <v>0</v>
      </c>
      <c r="V46" s="233">
        <f>ROUND(E46*U46,2)</f>
        <v>0</v>
      </c>
      <c r="W46" s="233"/>
      <c r="X46" s="233" t="s">
        <v>225</v>
      </c>
      <c r="Y46" s="233" t="s">
        <v>206</v>
      </c>
      <c r="Z46" s="212"/>
      <c r="AA46" s="212"/>
      <c r="AB46" s="212"/>
      <c r="AC46" s="212"/>
      <c r="AD46" s="212"/>
      <c r="AE46" s="212"/>
      <c r="AF46" s="212"/>
      <c r="AG46" s="212" t="s">
        <v>226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8">
        <v>35</v>
      </c>
      <c r="B47" s="259" t="s">
        <v>673</v>
      </c>
      <c r="C47" s="269" t="s">
        <v>674</v>
      </c>
      <c r="D47" s="260" t="s">
        <v>301</v>
      </c>
      <c r="E47" s="261">
        <v>35</v>
      </c>
      <c r="F47" s="262"/>
      <c r="G47" s="263">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203</v>
      </c>
      <c r="T47" s="233" t="s">
        <v>204</v>
      </c>
      <c r="U47" s="233">
        <v>0</v>
      </c>
      <c r="V47" s="233">
        <f>ROUND(E47*U47,2)</f>
        <v>0</v>
      </c>
      <c r="W47" s="233"/>
      <c r="X47" s="233" t="s">
        <v>205</v>
      </c>
      <c r="Y47" s="233" t="s">
        <v>206</v>
      </c>
      <c r="Z47" s="212"/>
      <c r="AA47" s="212"/>
      <c r="AB47" s="212"/>
      <c r="AC47" s="212"/>
      <c r="AD47" s="212"/>
      <c r="AE47" s="212"/>
      <c r="AF47" s="212"/>
      <c r="AG47" s="212" t="s">
        <v>207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8">
        <v>36</v>
      </c>
      <c r="B48" s="259" t="s">
        <v>675</v>
      </c>
      <c r="C48" s="269" t="s">
        <v>676</v>
      </c>
      <c r="D48" s="260" t="s">
        <v>527</v>
      </c>
      <c r="E48" s="261">
        <v>22.4</v>
      </c>
      <c r="F48" s="262"/>
      <c r="G48" s="263">
        <f>ROUND(E48*F48,2)</f>
        <v>0</v>
      </c>
      <c r="H48" s="234"/>
      <c r="I48" s="233">
        <f>ROUND(E48*H48,2)</f>
        <v>0</v>
      </c>
      <c r="J48" s="234"/>
      <c r="K48" s="233">
        <f>ROUND(E48*J48,2)</f>
        <v>0</v>
      </c>
      <c r="L48" s="233">
        <v>21</v>
      </c>
      <c r="M48" s="233">
        <f>G48*(1+L48/100)</f>
        <v>0</v>
      </c>
      <c r="N48" s="232">
        <v>1E-3</v>
      </c>
      <c r="O48" s="232">
        <f>ROUND(E48*N48,2)</f>
        <v>0.02</v>
      </c>
      <c r="P48" s="232">
        <v>0</v>
      </c>
      <c r="Q48" s="232">
        <f>ROUND(E48*P48,2)</f>
        <v>0</v>
      </c>
      <c r="R48" s="233"/>
      <c r="S48" s="233" t="s">
        <v>203</v>
      </c>
      <c r="T48" s="233" t="s">
        <v>204</v>
      </c>
      <c r="U48" s="233">
        <v>0</v>
      </c>
      <c r="V48" s="233">
        <f>ROUND(E48*U48,2)</f>
        <v>0</v>
      </c>
      <c r="W48" s="233"/>
      <c r="X48" s="233" t="s">
        <v>225</v>
      </c>
      <c r="Y48" s="233" t="s">
        <v>206</v>
      </c>
      <c r="Z48" s="212"/>
      <c r="AA48" s="212"/>
      <c r="AB48" s="212"/>
      <c r="AC48" s="212"/>
      <c r="AD48" s="212"/>
      <c r="AE48" s="212"/>
      <c r="AF48" s="212"/>
      <c r="AG48" s="212" t="s">
        <v>226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8">
        <v>37</v>
      </c>
      <c r="B49" s="259" t="s">
        <v>677</v>
      </c>
      <c r="C49" s="269" t="s">
        <v>678</v>
      </c>
      <c r="D49" s="260" t="s">
        <v>301</v>
      </c>
      <c r="E49" s="261">
        <v>162</v>
      </c>
      <c r="F49" s="262"/>
      <c r="G49" s="263">
        <f>ROUND(E49*F49,2)</f>
        <v>0</v>
      </c>
      <c r="H49" s="234"/>
      <c r="I49" s="233">
        <f>ROUND(E49*H49,2)</f>
        <v>0</v>
      </c>
      <c r="J49" s="234"/>
      <c r="K49" s="233">
        <f>ROUND(E49*J49,2)</f>
        <v>0</v>
      </c>
      <c r="L49" s="233">
        <v>21</v>
      </c>
      <c r="M49" s="233">
        <f>G49*(1+L49/100)</f>
        <v>0</v>
      </c>
      <c r="N49" s="232">
        <v>0</v>
      </c>
      <c r="O49" s="232">
        <f>ROUND(E49*N49,2)</f>
        <v>0</v>
      </c>
      <c r="P49" s="232">
        <v>0</v>
      </c>
      <c r="Q49" s="232">
        <f>ROUND(E49*P49,2)</f>
        <v>0</v>
      </c>
      <c r="R49" s="233"/>
      <c r="S49" s="233" t="s">
        <v>203</v>
      </c>
      <c r="T49" s="233" t="s">
        <v>204</v>
      </c>
      <c r="U49" s="233">
        <v>0</v>
      </c>
      <c r="V49" s="233">
        <f>ROUND(E49*U49,2)</f>
        <v>0</v>
      </c>
      <c r="W49" s="233"/>
      <c r="X49" s="233" t="s">
        <v>205</v>
      </c>
      <c r="Y49" s="233" t="s">
        <v>206</v>
      </c>
      <c r="Z49" s="212"/>
      <c r="AA49" s="212"/>
      <c r="AB49" s="212"/>
      <c r="AC49" s="212"/>
      <c r="AD49" s="212"/>
      <c r="AE49" s="212"/>
      <c r="AF49" s="212"/>
      <c r="AG49" s="212" t="s">
        <v>207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8">
        <v>38</v>
      </c>
      <c r="B50" s="259" t="s">
        <v>679</v>
      </c>
      <c r="C50" s="269" t="s">
        <v>680</v>
      </c>
      <c r="D50" s="260" t="s">
        <v>527</v>
      </c>
      <c r="E50" s="261">
        <v>22.151</v>
      </c>
      <c r="F50" s="262"/>
      <c r="G50" s="263">
        <f>ROUND(E50*F50,2)</f>
        <v>0</v>
      </c>
      <c r="H50" s="234"/>
      <c r="I50" s="233">
        <f>ROUND(E50*H50,2)</f>
        <v>0</v>
      </c>
      <c r="J50" s="234"/>
      <c r="K50" s="233">
        <f>ROUND(E50*J50,2)</f>
        <v>0</v>
      </c>
      <c r="L50" s="233">
        <v>21</v>
      </c>
      <c r="M50" s="233">
        <f>G50*(1+L50/100)</f>
        <v>0</v>
      </c>
      <c r="N50" s="232">
        <v>1E-3</v>
      </c>
      <c r="O50" s="232">
        <f>ROUND(E50*N50,2)</f>
        <v>0.02</v>
      </c>
      <c r="P50" s="232">
        <v>0</v>
      </c>
      <c r="Q50" s="232">
        <f>ROUND(E50*P50,2)</f>
        <v>0</v>
      </c>
      <c r="R50" s="233"/>
      <c r="S50" s="233" t="s">
        <v>203</v>
      </c>
      <c r="T50" s="233" t="s">
        <v>204</v>
      </c>
      <c r="U50" s="233">
        <v>0</v>
      </c>
      <c r="V50" s="233">
        <f>ROUND(E50*U50,2)</f>
        <v>0</v>
      </c>
      <c r="W50" s="233"/>
      <c r="X50" s="233" t="s">
        <v>225</v>
      </c>
      <c r="Y50" s="233" t="s">
        <v>206</v>
      </c>
      <c r="Z50" s="212"/>
      <c r="AA50" s="212"/>
      <c r="AB50" s="212"/>
      <c r="AC50" s="212"/>
      <c r="AD50" s="212"/>
      <c r="AE50" s="212"/>
      <c r="AF50" s="212"/>
      <c r="AG50" s="212" t="s">
        <v>226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8">
        <v>39</v>
      </c>
      <c r="B51" s="259" t="s">
        <v>681</v>
      </c>
      <c r="C51" s="269" t="s">
        <v>682</v>
      </c>
      <c r="D51" s="260" t="s">
        <v>609</v>
      </c>
      <c r="E51" s="261">
        <v>48</v>
      </c>
      <c r="F51" s="262"/>
      <c r="G51" s="263">
        <f>ROUND(E51*F51,2)</f>
        <v>0</v>
      </c>
      <c r="H51" s="234"/>
      <c r="I51" s="233">
        <f>ROUND(E51*H51,2)</f>
        <v>0</v>
      </c>
      <c r="J51" s="234"/>
      <c r="K51" s="233">
        <f>ROUND(E51*J51,2)</f>
        <v>0</v>
      </c>
      <c r="L51" s="233">
        <v>21</v>
      </c>
      <c r="M51" s="233">
        <f>G51*(1+L51/100)</f>
        <v>0</v>
      </c>
      <c r="N51" s="232">
        <v>0</v>
      </c>
      <c r="O51" s="232">
        <f>ROUND(E51*N51,2)</f>
        <v>0</v>
      </c>
      <c r="P51" s="232">
        <v>0</v>
      </c>
      <c r="Q51" s="232">
        <f>ROUND(E51*P51,2)</f>
        <v>0</v>
      </c>
      <c r="R51" s="233"/>
      <c r="S51" s="233" t="s">
        <v>203</v>
      </c>
      <c r="T51" s="233" t="s">
        <v>204</v>
      </c>
      <c r="U51" s="233">
        <v>0</v>
      </c>
      <c r="V51" s="233">
        <f>ROUND(E51*U51,2)</f>
        <v>0</v>
      </c>
      <c r="W51" s="233"/>
      <c r="X51" s="233" t="s">
        <v>225</v>
      </c>
      <c r="Y51" s="233" t="s">
        <v>206</v>
      </c>
      <c r="Z51" s="212"/>
      <c r="AA51" s="212"/>
      <c r="AB51" s="212"/>
      <c r="AC51" s="212"/>
      <c r="AD51" s="212"/>
      <c r="AE51" s="212"/>
      <c r="AF51" s="212"/>
      <c r="AG51" s="212" t="s">
        <v>226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8">
        <v>40</v>
      </c>
      <c r="B52" s="259" t="s">
        <v>683</v>
      </c>
      <c r="C52" s="269" t="s">
        <v>684</v>
      </c>
      <c r="D52" s="260" t="s">
        <v>315</v>
      </c>
      <c r="E52" s="261">
        <v>48</v>
      </c>
      <c r="F52" s="262"/>
      <c r="G52" s="263">
        <f>ROUND(E52*F52,2)</f>
        <v>0</v>
      </c>
      <c r="H52" s="234"/>
      <c r="I52" s="233">
        <f>ROUND(E52*H52,2)</f>
        <v>0</v>
      </c>
      <c r="J52" s="234"/>
      <c r="K52" s="233">
        <f>ROUND(E52*J52,2)</f>
        <v>0</v>
      </c>
      <c r="L52" s="233">
        <v>21</v>
      </c>
      <c r="M52" s="233">
        <f>G52*(1+L52/100)</f>
        <v>0</v>
      </c>
      <c r="N52" s="232">
        <v>0</v>
      </c>
      <c r="O52" s="232">
        <f>ROUND(E52*N52,2)</f>
        <v>0</v>
      </c>
      <c r="P52" s="232">
        <v>0</v>
      </c>
      <c r="Q52" s="232">
        <f>ROUND(E52*P52,2)</f>
        <v>0</v>
      </c>
      <c r="R52" s="233"/>
      <c r="S52" s="233" t="s">
        <v>203</v>
      </c>
      <c r="T52" s="233" t="s">
        <v>204</v>
      </c>
      <c r="U52" s="233">
        <v>0</v>
      </c>
      <c r="V52" s="233">
        <f>ROUND(E52*U52,2)</f>
        <v>0</v>
      </c>
      <c r="W52" s="233"/>
      <c r="X52" s="233" t="s">
        <v>205</v>
      </c>
      <c r="Y52" s="233" t="s">
        <v>206</v>
      </c>
      <c r="Z52" s="212"/>
      <c r="AA52" s="212"/>
      <c r="AB52" s="212"/>
      <c r="AC52" s="212"/>
      <c r="AD52" s="212"/>
      <c r="AE52" s="212"/>
      <c r="AF52" s="212"/>
      <c r="AG52" s="212" t="s">
        <v>207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8">
        <v>41</v>
      </c>
      <c r="B53" s="259" t="s">
        <v>685</v>
      </c>
      <c r="C53" s="269" t="s">
        <v>686</v>
      </c>
      <c r="D53" s="260" t="s">
        <v>609</v>
      </c>
      <c r="E53" s="261">
        <v>48</v>
      </c>
      <c r="F53" s="262"/>
      <c r="G53" s="263">
        <f>ROUND(E53*F53,2)</f>
        <v>0</v>
      </c>
      <c r="H53" s="234"/>
      <c r="I53" s="233">
        <f>ROUND(E53*H53,2)</f>
        <v>0</v>
      </c>
      <c r="J53" s="234"/>
      <c r="K53" s="233">
        <f>ROUND(E53*J53,2)</f>
        <v>0</v>
      </c>
      <c r="L53" s="233">
        <v>21</v>
      </c>
      <c r="M53" s="233">
        <f>G53*(1+L53/100)</f>
        <v>0</v>
      </c>
      <c r="N53" s="232">
        <v>0</v>
      </c>
      <c r="O53" s="232">
        <f>ROUND(E53*N53,2)</f>
        <v>0</v>
      </c>
      <c r="P53" s="232">
        <v>0</v>
      </c>
      <c r="Q53" s="232">
        <f>ROUND(E53*P53,2)</f>
        <v>0</v>
      </c>
      <c r="R53" s="233"/>
      <c r="S53" s="233" t="s">
        <v>203</v>
      </c>
      <c r="T53" s="233" t="s">
        <v>204</v>
      </c>
      <c r="U53" s="233">
        <v>0</v>
      </c>
      <c r="V53" s="233">
        <f>ROUND(E53*U53,2)</f>
        <v>0</v>
      </c>
      <c r="W53" s="233"/>
      <c r="X53" s="233" t="s">
        <v>225</v>
      </c>
      <c r="Y53" s="233" t="s">
        <v>206</v>
      </c>
      <c r="Z53" s="212"/>
      <c r="AA53" s="212"/>
      <c r="AB53" s="212"/>
      <c r="AC53" s="212"/>
      <c r="AD53" s="212"/>
      <c r="AE53" s="212"/>
      <c r="AF53" s="212"/>
      <c r="AG53" s="212" t="s">
        <v>226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8">
        <v>42</v>
      </c>
      <c r="B54" s="259" t="s">
        <v>683</v>
      </c>
      <c r="C54" s="269" t="s">
        <v>684</v>
      </c>
      <c r="D54" s="260" t="s">
        <v>315</v>
      </c>
      <c r="E54" s="261">
        <v>54</v>
      </c>
      <c r="F54" s="262"/>
      <c r="G54" s="263">
        <f>ROUND(E54*F54,2)</f>
        <v>0</v>
      </c>
      <c r="H54" s="234"/>
      <c r="I54" s="233">
        <f>ROUND(E54*H54,2)</f>
        <v>0</v>
      </c>
      <c r="J54" s="234"/>
      <c r="K54" s="233">
        <f>ROUND(E54*J54,2)</f>
        <v>0</v>
      </c>
      <c r="L54" s="233">
        <v>21</v>
      </c>
      <c r="M54" s="233">
        <f>G54*(1+L54/100)</f>
        <v>0</v>
      </c>
      <c r="N54" s="232">
        <v>0</v>
      </c>
      <c r="O54" s="232">
        <f>ROUND(E54*N54,2)</f>
        <v>0</v>
      </c>
      <c r="P54" s="232">
        <v>0</v>
      </c>
      <c r="Q54" s="232">
        <f>ROUND(E54*P54,2)</f>
        <v>0</v>
      </c>
      <c r="R54" s="233"/>
      <c r="S54" s="233" t="s">
        <v>203</v>
      </c>
      <c r="T54" s="233" t="s">
        <v>204</v>
      </c>
      <c r="U54" s="233">
        <v>0</v>
      </c>
      <c r="V54" s="233">
        <f>ROUND(E54*U54,2)</f>
        <v>0</v>
      </c>
      <c r="W54" s="233"/>
      <c r="X54" s="233" t="s">
        <v>205</v>
      </c>
      <c r="Y54" s="233" t="s">
        <v>206</v>
      </c>
      <c r="Z54" s="212"/>
      <c r="AA54" s="212"/>
      <c r="AB54" s="212"/>
      <c r="AC54" s="212"/>
      <c r="AD54" s="212"/>
      <c r="AE54" s="212"/>
      <c r="AF54" s="212"/>
      <c r="AG54" s="212" t="s">
        <v>207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8">
        <v>43</v>
      </c>
      <c r="B55" s="259" t="s">
        <v>687</v>
      </c>
      <c r="C55" s="269" t="s">
        <v>688</v>
      </c>
      <c r="D55" s="260" t="s">
        <v>315</v>
      </c>
      <c r="E55" s="261">
        <v>54</v>
      </c>
      <c r="F55" s="262"/>
      <c r="G55" s="263">
        <f>ROUND(E55*F55,2)</f>
        <v>0</v>
      </c>
      <c r="H55" s="234"/>
      <c r="I55" s="233">
        <f>ROUND(E55*H55,2)</f>
        <v>0</v>
      </c>
      <c r="J55" s="234"/>
      <c r="K55" s="233">
        <f>ROUND(E55*J55,2)</f>
        <v>0</v>
      </c>
      <c r="L55" s="233">
        <v>21</v>
      </c>
      <c r="M55" s="233">
        <f>G55*(1+L55/100)</f>
        <v>0</v>
      </c>
      <c r="N55" s="232">
        <v>2.3000000000000001E-4</v>
      </c>
      <c r="O55" s="232">
        <f>ROUND(E55*N55,2)</f>
        <v>0.01</v>
      </c>
      <c r="P55" s="232">
        <v>0</v>
      </c>
      <c r="Q55" s="232">
        <f>ROUND(E55*P55,2)</f>
        <v>0</v>
      </c>
      <c r="R55" s="233"/>
      <c r="S55" s="233" t="s">
        <v>203</v>
      </c>
      <c r="T55" s="233" t="s">
        <v>204</v>
      </c>
      <c r="U55" s="233">
        <v>0</v>
      </c>
      <c r="V55" s="233">
        <f>ROUND(E55*U55,2)</f>
        <v>0</v>
      </c>
      <c r="W55" s="233"/>
      <c r="X55" s="233" t="s">
        <v>225</v>
      </c>
      <c r="Y55" s="233" t="s">
        <v>206</v>
      </c>
      <c r="Z55" s="212"/>
      <c r="AA55" s="212"/>
      <c r="AB55" s="212"/>
      <c r="AC55" s="212"/>
      <c r="AD55" s="212"/>
      <c r="AE55" s="212"/>
      <c r="AF55" s="212"/>
      <c r="AG55" s="212" t="s">
        <v>226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8">
        <v>44</v>
      </c>
      <c r="B56" s="259" t="s">
        <v>689</v>
      </c>
      <c r="C56" s="269" t="s">
        <v>690</v>
      </c>
      <c r="D56" s="260" t="s">
        <v>315</v>
      </c>
      <c r="E56" s="261">
        <v>8</v>
      </c>
      <c r="F56" s="262"/>
      <c r="G56" s="263">
        <f>ROUND(E56*F56,2)</f>
        <v>0</v>
      </c>
      <c r="H56" s="234"/>
      <c r="I56" s="233">
        <f>ROUND(E56*H56,2)</f>
        <v>0</v>
      </c>
      <c r="J56" s="234"/>
      <c r="K56" s="233">
        <f>ROUND(E56*J56,2)</f>
        <v>0</v>
      </c>
      <c r="L56" s="233">
        <v>21</v>
      </c>
      <c r="M56" s="233">
        <f>G56*(1+L56/100)</f>
        <v>0</v>
      </c>
      <c r="N56" s="232">
        <v>0</v>
      </c>
      <c r="O56" s="232">
        <f>ROUND(E56*N56,2)</f>
        <v>0</v>
      </c>
      <c r="P56" s="232">
        <v>0</v>
      </c>
      <c r="Q56" s="232">
        <f>ROUND(E56*P56,2)</f>
        <v>0</v>
      </c>
      <c r="R56" s="233"/>
      <c r="S56" s="233" t="s">
        <v>203</v>
      </c>
      <c r="T56" s="233" t="s">
        <v>204</v>
      </c>
      <c r="U56" s="233">
        <v>0</v>
      </c>
      <c r="V56" s="233">
        <f>ROUND(E56*U56,2)</f>
        <v>0</v>
      </c>
      <c r="W56" s="233"/>
      <c r="X56" s="233" t="s">
        <v>205</v>
      </c>
      <c r="Y56" s="233" t="s">
        <v>206</v>
      </c>
      <c r="Z56" s="212"/>
      <c r="AA56" s="212"/>
      <c r="AB56" s="212"/>
      <c r="AC56" s="212"/>
      <c r="AD56" s="212"/>
      <c r="AE56" s="212"/>
      <c r="AF56" s="212"/>
      <c r="AG56" s="212" t="s">
        <v>207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8">
        <v>45</v>
      </c>
      <c r="B57" s="259" t="s">
        <v>691</v>
      </c>
      <c r="C57" s="269" t="s">
        <v>692</v>
      </c>
      <c r="D57" s="260" t="s">
        <v>315</v>
      </c>
      <c r="E57" s="261">
        <v>8</v>
      </c>
      <c r="F57" s="262"/>
      <c r="G57" s="263">
        <f>ROUND(E57*F57,2)</f>
        <v>0</v>
      </c>
      <c r="H57" s="234"/>
      <c r="I57" s="233">
        <f>ROUND(E57*H57,2)</f>
        <v>0</v>
      </c>
      <c r="J57" s="234"/>
      <c r="K57" s="233">
        <f>ROUND(E57*J57,2)</f>
        <v>0</v>
      </c>
      <c r="L57" s="233">
        <v>21</v>
      </c>
      <c r="M57" s="233">
        <f>G57*(1+L57/100)</f>
        <v>0</v>
      </c>
      <c r="N57" s="232">
        <v>1.6000000000000001E-4</v>
      </c>
      <c r="O57" s="232">
        <f>ROUND(E57*N57,2)</f>
        <v>0</v>
      </c>
      <c r="P57" s="232">
        <v>0</v>
      </c>
      <c r="Q57" s="232">
        <f>ROUND(E57*P57,2)</f>
        <v>0</v>
      </c>
      <c r="R57" s="233"/>
      <c r="S57" s="233" t="s">
        <v>203</v>
      </c>
      <c r="T57" s="233" t="s">
        <v>204</v>
      </c>
      <c r="U57" s="233">
        <v>0</v>
      </c>
      <c r="V57" s="233">
        <f>ROUND(E57*U57,2)</f>
        <v>0</v>
      </c>
      <c r="W57" s="233"/>
      <c r="X57" s="233" t="s">
        <v>225</v>
      </c>
      <c r="Y57" s="233" t="s">
        <v>206</v>
      </c>
      <c r="Z57" s="212"/>
      <c r="AA57" s="212"/>
      <c r="AB57" s="212"/>
      <c r="AC57" s="212"/>
      <c r="AD57" s="212"/>
      <c r="AE57" s="212"/>
      <c r="AF57" s="212"/>
      <c r="AG57" s="212" t="s">
        <v>226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58">
        <v>46</v>
      </c>
      <c r="B58" s="259" t="s">
        <v>689</v>
      </c>
      <c r="C58" s="269" t="s">
        <v>690</v>
      </c>
      <c r="D58" s="260" t="s">
        <v>315</v>
      </c>
      <c r="E58" s="261">
        <v>6</v>
      </c>
      <c r="F58" s="262"/>
      <c r="G58" s="263">
        <f>ROUND(E58*F58,2)</f>
        <v>0</v>
      </c>
      <c r="H58" s="234"/>
      <c r="I58" s="233">
        <f>ROUND(E58*H58,2)</f>
        <v>0</v>
      </c>
      <c r="J58" s="234"/>
      <c r="K58" s="233">
        <f>ROUND(E58*J58,2)</f>
        <v>0</v>
      </c>
      <c r="L58" s="233">
        <v>21</v>
      </c>
      <c r="M58" s="233">
        <f>G58*(1+L58/100)</f>
        <v>0</v>
      </c>
      <c r="N58" s="232">
        <v>0</v>
      </c>
      <c r="O58" s="232">
        <f>ROUND(E58*N58,2)</f>
        <v>0</v>
      </c>
      <c r="P58" s="232">
        <v>0</v>
      </c>
      <c r="Q58" s="232">
        <f>ROUND(E58*P58,2)</f>
        <v>0</v>
      </c>
      <c r="R58" s="233"/>
      <c r="S58" s="233" t="s">
        <v>203</v>
      </c>
      <c r="T58" s="233" t="s">
        <v>204</v>
      </c>
      <c r="U58" s="233">
        <v>0</v>
      </c>
      <c r="V58" s="233">
        <f>ROUND(E58*U58,2)</f>
        <v>0</v>
      </c>
      <c r="W58" s="233"/>
      <c r="X58" s="233" t="s">
        <v>205</v>
      </c>
      <c r="Y58" s="233" t="s">
        <v>206</v>
      </c>
      <c r="Z58" s="212"/>
      <c r="AA58" s="212"/>
      <c r="AB58" s="212"/>
      <c r="AC58" s="212"/>
      <c r="AD58" s="212"/>
      <c r="AE58" s="212"/>
      <c r="AF58" s="212"/>
      <c r="AG58" s="212" t="s">
        <v>207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8">
        <v>47</v>
      </c>
      <c r="B59" s="259" t="s">
        <v>693</v>
      </c>
      <c r="C59" s="269" t="s">
        <v>694</v>
      </c>
      <c r="D59" s="260" t="s">
        <v>315</v>
      </c>
      <c r="E59" s="261">
        <v>6</v>
      </c>
      <c r="F59" s="262"/>
      <c r="G59" s="263">
        <f>ROUND(E59*F59,2)</f>
        <v>0</v>
      </c>
      <c r="H59" s="234"/>
      <c r="I59" s="233">
        <f>ROUND(E59*H59,2)</f>
        <v>0</v>
      </c>
      <c r="J59" s="234"/>
      <c r="K59" s="233">
        <f>ROUND(E59*J59,2)</f>
        <v>0</v>
      </c>
      <c r="L59" s="233">
        <v>21</v>
      </c>
      <c r="M59" s="233">
        <f>G59*(1+L59/100)</f>
        <v>0</v>
      </c>
      <c r="N59" s="232">
        <v>1.6000000000000001E-4</v>
      </c>
      <c r="O59" s="232">
        <f>ROUND(E59*N59,2)</f>
        <v>0</v>
      </c>
      <c r="P59" s="232">
        <v>0</v>
      </c>
      <c r="Q59" s="232">
        <f>ROUND(E59*P59,2)</f>
        <v>0</v>
      </c>
      <c r="R59" s="233"/>
      <c r="S59" s="233" t="s">
        <v>203</v>
      </c>
      <c r="T59" s="233" t="s">
        <v>204</v>
      </c>
      <c r="U59" s="233">
        <v>0</v>
      </c>
      <c r="V59" s="233">
        <f>ROUND(E59*U59,2)</f>
        <v>0</v>
      </c>
      <c r="W59" s="233"/>
      <c r="X59" s="233" t="s">
        <v>225</v>
      </c>
      <c r="Y59" s="233" t="s">
        <v>206</v>
      </c>
      <c r="Z59" s="212"/>
      <c r="AA59" s="212"/>
      <c r="AB59" s="212"/>
      <c r="AC59" s="212"/>
      <c r="AD59" s="212"/>
      <c r="AE59" s="212"/>
      <c r="AF59" s="212"/>
      <c r="AG59" s="212" t="s">
        <v>226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58">
        <v>48</v>
      </c>
      <c r="B60" s="259" t="s">
        <v>689</v>
      </c>
      <c r="C60" s="269" t="s">
        <v>690</v>
      </c>
      <c r="D60" s="260" t="s">
        <v>315</v>
      </c>
      <c r="E60" s="261">
        <v>6</v>
      </c>
      <c r="F60" s="262"/>
      <c r="G60" s="263">
        <f>ROUND(E60*F60,2)</f>
        <v>0</v>
      </c>
      <c r="H60" s="234"/>
      <c r="I60" s="233">
        <f>ROUND(E60*H60,2)</f>
        <v>0</v>
      </c>
      <c r="J60" s="234"/>
      <c r="K60" s="233">
        <f>ROUND(E60*J60,2)</f>
        <v>0</v>
      </c>
      <c r="L60" s="233">
        <v>21</v>
      </c>
      <c r="M60" s="233">
        <f>G60*(1+L60/100)</f>
        <v>0</v>
      </c>
      <c r="N60" s="232">
        <v>0</v>
      </c>
      <c r="O60" s="232">
        <f>ROUND(E60*N60,2)</f>
        <v>0</v>
      </c>
      <c r="P60" s="232">
        <v>0</v>
      </c>
      <c r="Q60" s="232">
        <f>ROUND(E60*P60,2)</f>
        <v>0</v>
      </c>
      <c r="R60" s="233"/>
      <c r="S60" s="233" t="s">
        <v>203</v>
      </c>
      <c r="T60" s="233" t="s">
        <v>204</v>
      </c>
      <c r="U60" s="233">
        <v>0</v>
      </c>
      <c r="V60" s="233">
        <f>ROUND(E60*U60,2)</f>
        <v>0</v>
      </c>
      <c r="W60" s="233"/>
      <c r="X60" s="233" t="s">
        <v>205</v>
      </c>
      <c r="Y60" s="233" t="s">
        <v>206</v>
      </c>
      <c r="Z60" s="212"/>
      <c r="AA60" s="212"/>
      <c r="AB60" s="212"/>
      <c r="AC60" s="212"/>
      <c r="AD60" s="212"/>
      <c r="AE60" s="212"/>
      <c r="AF60" s="212"/>
      <c r="AG60" s="212" t="s">
        <v>207</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8">
        <v>49</v>
      </c>
      <c r="B61" s="259" t="s">
        <v>695</v>
      </c>
      <c r="C61" s="269" t="s">
        <v>696</v>
      </c>
      <c r="D61" s="260" t="s">
        <v>315</v>
      </c>
      <c r="E61" s="261">
        <v>6</v>
      </c>
      <c r="F61" s="262"/>
      <c r="G61" s="263">
        <f>ROUND(E61*F61,2)</f>
        <v>0</v>
      </c>
      <c r="H61" s="234"/>
      <c r="I61" s="233">
        <f>ROUND(E61*H61,2)</f>
        <v>0</v>
      </c>
      <c r="J61" s="234"/>
      <c r="K61" s="233">
        <f>ROUND(E61*J61,2)</f>
        <v>0</v>
      </c>
      <c r="L61" s="233">
        <v>21</v>
      </c>
      <c r="M61" s="233">
        <f>G61*(1+L61/100)</f>
        <v>0</v>
      </c>
      <c r="N61" s="232">
        <v>2.0000000000000001E-4</v>
      </c>
      <c r="O61" s="232">
        <f>ROUND(E61*N61,2)</f>
        <v>0</v>
      </c>
      <c r="P61" s="232">
        <v>0</v>
      </c>
      <c r="Q61" s="232">
        <f>ROUND(E61*P61,2)</f>
        <v>0</v>
      </c>
      <c r="R61" s="233"/>
      <c r="S61" s="233" t="s">
        <v>203</v>
      </c>
      <c r="T61" s="233" t="s">
        <v>204</v>
      </c>
      <c r="U61" s="233">
        <v>0</v>
      </c>
      <c r="V61" s="233">
        <f>ROUND(E61*U61,2)</f>
        <v>0</v>
      </c>
      <c r="W61" s="233"/>
      <c r="X61" s="233" t="s">
        <v>225</v>
      </c>
      <c r="Y61" s="233" t="s">
        <v>206</v>
      </c>
      <c r="Z61" s="212"/>
      <c r="AA61" s="212"/>
      <c r="AB61" s="212"/>
      <c r="AC61" s="212"/>
      <c r="AD61" s="212"/>
      <c r="AE61" s="212"/>
      <c r="AF61" s="212"/>
      <c r="AG61" s="212" t="s">
        <v>226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8">
        <v>50</v>
      </c>
      <c r="B62" s="259" t="s">
        <v>697</v>
      </c>
      <c r="C62" s="269" t="s">
        <v>690</v>
      </c>
      <c r="D62" s="260" t="s">
        <v>315</v>
      </c>
      <c r="E62" s="261">
        <v>38</v>
      </c>
      <c r="F62" s="262"/>
      <c r="G62" s="263">
        <f>ROUND(E62*F62,2)</f>
        <v>0</v>
      </c>
      <c r="H62" s="234"/>
      <c r="I62" s="233">
        <f>ROUND(E62*H62,2)</f>
        <v>0</v>
      </c>
      <c r="J62" s="234"/>
      <c r="K62" s="233">
        <f>ROUND(E62*J62,2)</f>
        <v>0</v>
      </c>
      <c r="L62" s="233">
        <v>21</v>
      </c>
      <c r="M62" s="233">
        <f>G62*(1+L62/100)</f>
        <v>0</v>
      </c>
      <c r="N62" s="232">
        <v>0</v>
      </c>
      <c r="O62" s="232">
        <f>ROUND(E62*N62,2)</f>
        <v>0</v>
      </c>
      <c r="P62" s="232">
        <v>0</v>
      </c>
      <c r="Q62" s="232">
        <f>ROUND(E62*P62,2)</f>
        <v>0</v>
      </c>
      <c r="R62" s="233"/>
      <c r="S62" s="233" t="s">
        <v>203</v>
      </c>
      <c r="T62" s="233" t="s">
        <v>204</v>
      </c>
      <c r="U62" s="233">
        <v>0</v>
      </c>
      <c r="V62" s="233">
        <f>ROUND(E62*U62,2)</f>
        <v>0</v>
      </c>
      <c r="W62" s="233"/>
      <c r="X62" s="233" t="s">
        <v>205</v>
      </c>
      <c r="Y62" s="233" t="s">
        <v>206</v>
      </c>
      <c r="Z62" s="212"/>
      <c r="AA62" s="212"/>
      <c r="AB62" s="212"/>
      <c r="AC62" s="212"/>
      <c r="AD62" s="212"/>
      <c r="AE62" s="212"/>
      <c r="AF62" s="212"/>
      <c r="AG62" s="212" t="s">
        <v>207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8">
        <v>51</v>
      </c>
      <c r="B63" s="259" t="s">
        <v>698</v>
      </c>
      <c r="C63" s="269" t="s">
        <v>699</v>
      </c>
      <c r="D63" s="260" t="s">
        <v>315</v>
      </c>
      <c r="E63" s="261">
        <v>24</v>
      </c>
      <c r="F63" s="262"/>
      <c r="G63" s="263">
        <f>ROUND(E63*F63,2)</f>
        <v>0</v>
      </c>
      <c r="H63" s="234"/>
      <c r="I63" s="233">
        <f>ROUND(E63*H63,2)</f>
        <v>0</v>
      </c>
      <c r="J63" s="234"/>
      <c r="K63" s="233">
        <f>ROUND(E63*J63,2)</f>
        <v>0</v>
      </c>
      <c r="L63" s="233">
        <v>21</v>
      </c>
      <c r="M63" s="233">
        <f>G63*(1+L63/100)</f>
        <v>0</v>
      </c>
      <c r="N63" s="232">
        <v>2.5999999999999998E-4</v>
      </c>
      <c r="O63" s="232">
        <f>ROUND(E63*N63,2)</f>
        <v>0.01</v>
      </c>
      <c r="P63" s="232">
        <v>0</v>
      </c>
      <c r="Q63" s="232">
        <f>ROUND(E63*P63,2)</f>
        <v>0</v>
      </c>
      <c r="R63" s="233"/>
      <c r="S63" s="233" t="s">
        <v>203</v>
      </c>
      <c r="T63" s="233" t="s">
        <v>204</v>
      </c>
      <c r="U63" s="233">
        <v>0</v>
      </c>
      <c r="V63" s="233">
        <f>ROUND(E63*U63,2)</f>
        <v>0</v>
      </c>
      <c r="W63" s="233"/>
      <c r="X63" s="233" t="s">
        <v>225</v>
      </c>
      <c r="Y63" s="233" t="s">
        <v>206</v>
      </c>
      <c r="Z63" s="212"/>
      <c r="AA63" s="212"/>
      <c r="AB63" s="212"/>
      <c r="AC63" s="212"/>
      <c r="AD63" s="212"/>
      <c r="AE63" s="212"/>
      <c r="AF63" s="212"/>
      <c r="AG63" s="212" t="s">
        <v>226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8">
        <v>52</v>
      </c>
      <c r="B64" s="259" t="s">
        <v>700</v>
      </c>
      <c r="C64" s="269" t="s">
        <v>701</v>
      </c>
      <c r="D64" s="260" t="s">
        <v>315</v>
      </c>
      <c r="E64" s="261">
        <v>14</v>
      </c>
      <c r="F64" s="262"/>
      <c r="G64" s="263">
        <f>ROUND(E64*F64,2)</f>
        <v>0</v>
      </c>
      <c r="H64" s="234"/>
      <c r="I64" s="233">
        <f>ROUND(E64*H64,2)</f>
        <v>0</v>
      </c>
      <c r="J64" s="234"/>
      <c r="K64" s="233">
        <f>ROUND(E64*J64,2)</f>
        <v>0</v>
      </c>
      <c r="L64" s="233">
        <v>21</v>
      </c>
      <c r="M64" s="233">
        <f>G64*(1+L64/100)</f>
        <v>0</v>
      </c>
      <c r="N64" s="232">
        <v>6.9999999999999999E-4</v>
      </c>
      <c r="O64" s="232">
        <f>ROUND(E64*N64,2)</f>
        <v>0.01</v>
      </c>
      <c r="P64" s="232">
        <v>0</v>
      </c>
      <c r="Q64" s="232">
        <f>ROUND(E64*P64,2)</f>
        <v>0</v>
      </c>
      <c r="R64" s="233"/>
      <c r="S64" s="233" t="s">
        <v>203</v>
      </c>
      <c r="T64" s="233" t="s">
        <v>204</v>
      </c>
      <c r="U64" s="233">
        <v>0</v>
      </c>
      <c r="V64" s="233">
        <f>ROUND(E64*U64,2)</f>
        <v>0</v>
      </c>
      <c r="W64" s="233"/>
      <c r="X64" s="233" t="s">
        <v>225</v>
      </c>
      <c r="Y64" s="233" t="s">
        <v>206</v>
      </c>
      <c r="Z64" s="212"/>
      <c r="AA64" s="212"/>
      <c r="AB64" s="212"/>
      <c r="AC64" s="212"/>
      <c r="AD64" s="212"/>
      <c r="AE64" s="212"/>
      <c r="AF64" s="212"/>
      <c r="AG64" s="212" t="s">
        <v>226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8">
        <v>53</v>
      </c>
      <c r="B65" s="259" t="s">
        <v>702</v>
      </c>
      <c r="C65" s="269" t="s">
        <v>703</v>
      </c>
      <c r="D65" s="260" t="s">
        <v>315</v>
      </c>
      <c r="E65" s="261">
        <v>6</v>
      </c>
      <c r="F65" s="262"/>
      <c r="G65" s="263">
        <f>ROUND(E65*F65,2)</f>
        <v>0</v>
      </c>
      <c r="H65" s="234"/>
      <c r="I65" s="233">
        <f>ROUND(E65*H65,2)</f>
        <v>0</v>
      </c>
      <c r="J65" s="234"/>
      <c r="K65" s="233">
        <f>ROUND(E65*J65,2)</f>
        <v>0</v>
      </c>
      <c r="L65" s="233">
        <v>21</v>
      </c>
      <c r="M65" s="233">
        <f>G65*(1+L65/100)</f>
        <v>0</v>
      </c>
      <c r="N65" s="232">
        <v>0</v>
      </c>
      <c r="O65" s="232">
        <f>ROUND(E65*N65,2)</f>
        <v>0</v>
      </c>
      <c r="P65" s="232">
        <v>0</v>
      </c>
      <c r="Q65" s="232">
        <f>ROUND(E65*P65,2)</f>
        <v>0</v>
      </c>
      <c r="R65" s="233"/>
      <c r="S65" s="233" t="s">
        <v>203</v>
      </c>
      <c r="T65" s="233" t="s">
        <v>204</v>
      </c>
      <c r="U65" s="233">
        <v>0</v>
      </c>
      <c r="V65" s="233">
        <f>ROUND(E65*U65,2)</f>
        <v>0</v>
      </c>
      <c r="W65" s="233"/>
      <c r="X65" s="233" t="s">
        <v>205</v>
      </c>
      <c r="Y65" s="233" t="s">
        <v>206</v>
      </c>
      <c r="Z65" s="212"/>
      <c r="AA65" s="212"/>
      <c r="AB65" s="212"/>
      <c r="AC65" s="212"/>
      <c r="AD65" s="212"/>
      <c r="AE65" s="212"/>
      <c r="AF65" s="212"/>
      <c r="AG65" s="212" t="s">
        <v>207</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8">
        <v>54</v>
      </c>
      <c r="B66" s="259" t="s">
        <v>704</v>
      </c>
      <c r="C66" s="269" t="s">
        <v>705</v>
      </c>
      <c r="D66" s="260" t="s">
        <v>315</v>
      </c>
      <c r="E66" s="261">
        <v>6</v>
      </c>
      <c r="F66" s="262"/>
      <c r="G66" s="263">
        <f>ROUND(E66*F66,2)</f>
        <v>0</v>
      </c>
      <c r="H66" s="234"/>
      <c r="I66" s="233">
        <f>ROUND(E66*H66,2)</f>
        <v>0</v>
      </c>
      <c r="J66" s="234"/>
      <c r="K66" s="233">
        <f>ROUND(E66*J66,2)</f>
        <v>0</v>
      </c>
      <c r="L66" s="233">
        <v>21</v>
      </c>
      <c r="M66" s="233">
        <f>G66*(1+L66/100)</f>
        <v>0</v>
      </c>
      <c r="N66" s="232">
        <v>1.2999999999999999E-4</v>
      </c>
      <c r="O66" s="232">
        <f>ROUND(E66*N66,2)</f>
        <v>0</v>
      </c>
      <c r="P66" s="232">
        <v>0</v>
      </c>
      <c r="Q66" s="232">
        <f>ROUND(E66*P66,2)</f>
        <v>0</v>
      </c>
      <c r="R66" s="233"/>
      <c r="S66" s="233" t="s">
        <v>203</v>
      </c>
      <c r="T66" s="233" t="s">
        <v>204</v>
      </c>
      <c r="U66" s="233">
        <v>0</v>
      </c>
      <c r="V66" s="233">
        <f>ROUND(E66*U66,2)</f>
        <v>0</v>
      </c>
      <c r="W66" s="233"/>
      <c r="X66" s="233" t="s">
        <v>225</v>
      </c>
      <c r="Y66" s="233" t="s">
        <v>206</v>
      </c>
      <c r="Z66" s="212"/>
      <c r="AA66" s="212"/>
      <c r="AB66" s="212"/>
      <c r="AC66" s="212"/>
      <c r="AD66" s="212"/>
      <c r="AE66" s="212"/>
      <c r="AF66" s="212"/>
      <c r="AG66" s="212" t="s">
        <v>226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8">
        <v>55</v>
      </c>
      <c r="B67" s="259" t="s">
        <v>706</v>
      </c>
      <c r="C67" s="269" t="s">
        <v>707</v>
      </c>
      <c r="D67" s="260" t="s">
        <v>315</v>
      </c>
      <c r="E67" s="261">
        <v>4</v>
      </c>
      <c r="F67" s="262"/>
      <c r="G67" s="263">
        <f>ROUND(E67*F67,2)</f>
        <v>0</v>
      </c>
      <c r="H67" s="234"/>
      <c r="I67" s="233">
        <f>ROUND(E67*H67,2)</f>
        <v>0</v>
      </c>
      <c r="J67" s="234"/>
      <c r="K67" s="233">
        <f>ROUND(E67*J67,2)</f>
        <v>0</v>
      </c>
      <c r="L67" s="233">
        <v>21</v>
      </c>
      <c r="M67" s="233">
        <f>G67*(1+L67/100)</f>
        <v>0</v>
      </c>
      <c r="N67" s="232">
        <v>0</v>
      </c>
      <c r="O67" s="232">
        <f>ROUND(E67*N67,2)</f>
        <v>0</v>
      </c>
      <c r="P67" s="232">
        <v>0</v>
      </c>
      <c r="Q67" s="232">
        <f>ROUND(E67*P67,2)</f>
        <v>0</v>
      </c>
      <c r="R67" s="233"/>
      <c r="S67" s="233" t="s">
        <v>203</v>
      </c>
      <c r="T67" s="233" t="s">
        <v>204</v>
      </c>
      <c r="U67" s="233">
        <v>0</v>
      </c>
      <c r="V67" s="233">
        <f>ROUND(E67*U67,2)</f>
        <v>0</v>
      </c>
      <c r="W67" s="233"/>
      <c r="X67" s="233" t="s">
        <v>205</v>
      </c>
      <c r="Y67" s="233" t="s">
        <v>206</v>
      </c>
      <c r="Z67" s="212"/>
      <c r="AA67" s="212"/>
      <c r="AB67" s="212"/>
      <c r="AC67" s="212"/>
      <c r="AD67" s="212"/>
      <c r="AE67" s="212"/>
      <c r="AF67" s="212"/>
      <c r="AG67" s="212" t="s">
        <v>207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8">
        <v>56</v>
      </c>
      <c r="B68" s="259" t="s">
        <v>708</v>
      </c>
      <c r="C68" s="269" t="s">
        <v>709</v>
      </c>
      <c r="D68" s="260" t="s">
        <v>609</v>
      </c>
      <c r="E68" s="261">
        <v>4</v>
      </c>
      <c r="F68" s="262"/>
      <c r="G68" s="263">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203</v>
      </c>
      <c r="T68" s="233" t="s">
        <v>204</v>
      </c>
      <c r="U68" s="233">
        <v>0</v>
      </c>
      <c r="V68" s="233">
        <f>ROUND(E68*U68,2)</f>
        <v>0</v>
      </c>
      <c r="W68" s="233"/>
      <c r="X68" s="233" t="s">
        <v>225</v>
      </c>
      <c r="Y68" s="233" t="s">
        <v>206</v>
      </c>
      <c r="Z68" s="212"/>
      <c r="AA68" s="212"/>
      <c r="AB68" s="212"/>
      <c r="AC68" s="212"/>
      <c r="AD68" s="212"/>
      <c r="AE68" s="212"/>
      <c r="AF68" s="212"/>
      <c r="AG68" s="212" t="s">
        <v>226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8">
        <v>57</v>
      </c>
      <c r="B69" s="259" t="s">
        <v>710</v>
      </c>
      <c r="C69" s="269" t="s">
        <v>711</v>
      </c>
      <c r="D69" s="260" t="s">
        <v>315</v>
      </c>
      <c r="E69" s="261">
        <v>6</v>
      </c>
      <c r="F69" s="262"/>
      <c r="G69" s="263">
        <f>ROUND(E69*F69,2)</f>
        <v>0</v>
      </c>
      <c r="H69" s="234"/>
      <c r="I69" s="233">
        <f>ROUND(E69*H69,2)</f>
        <v>0</v>
      </c>
      <c r="J69" s="234"/>
      <c r="K69" s="233">
        <f>ROUND(E69*J69,2)</f>
        <v>0</v>
      </c>
      <c r="L69" s="233">
        <v>21</v>
      </c>
      <c r="M69" s="233">
        <f>G69*(1+L69/100)</f>
        <v>0</v>
      </c>
      <c r="N69" s="232">
        <v>0</v>
      </c>
      <c r="O69" s="232">
        <f>ROUND(E69*N69,2)</f>
        <v>0</v>
      </c>
      <c r="P69" s="232">
        <v>0</v>
      </c>
      <c r="Q69" s="232">
        <f>ROUND(E69*P69,2)</f>
        <v>0</v>
      </c>
      <c r="R69" s="233"/>
      <c r="S69" s="233" t="s">
        <v>203</v>
      </c>
      <c r="T69" s="233" t="s">
        <v>204</v>
      </c>
      <c r="U69" s="233">
        <v>0</v>
      </c>
      <c r="V69" s="233">
        <f>ROUND(E69*U69,2)</f>
        <v>0</v>
      </c>
      <c r="W69" s="233"/>
      <c r="X69" s="233" t="s">
        <v>205</v>
      </c>
      <c r="Y69" s="233" t="s">
        <v>206</v>
      </c>
      <c r="Z69" s="212"/>
      <c r="AA69" s="212"/>
      <c r="AB69" s="212"/>
      <c r="AC69" s="212"/>
      <c r="AD69" s="212"/>
      <c r="AE69" s="212"/>
      <c r="AF69" s="212"/>
      <c r="AG69" s="212" t="s">
        <v>207</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8">
        <v>58</v>
      </c>
      <c r="B70" s="259" t="s">
        <v>712</v>
      </c>
      <c r="C70" s="269" t="s">
        <v>713</v>
      </c>
      <c r="D70" s="260" t="s">
        <v>315</v>
      </c>
      <c r="E70" s="261">
        <v>6</v>
      </c>
      <c r="F70" s="262"/>
      <c r="G70" s="263">
        <f>ROUND(E70*F70,2)</f>
        <v>0</v>
      </c>
      <c r="H70" s="234"/>
      <c r="I70" s="233">
        <f>ROUND(E70*H70,2)</f>
        <v>0</v>
      </c>
      <c r="J70" s="234"/>
      <c r="K70" s="233">
        <f>ROUND(E70*J70,2)</f>
        <v>0</v>
      </c>
      <c r="L70" s="233">
        <v>21</v>
      </c>
      <c r="M70" s="233">
        <f>G70*(1+L70/100)</f>
        <v>0</v>
      </c>
      <c r="N70" s="232">
        <v>4.1999999999999997E-3</v>
      </c>
      <c r="O70" s="232">
        <f>ROUND(E70*N70,2)</f>
        <v>0.03</v>
      </c>
      <c r="P70" s="232">
        <v>0</v>
      </c>
      <c r="Q70" s="232">
        <f>ROUND(E70*P70,2)</f>
        <v>0</v>
      </c>
      <c r="R70" s="233"/>
      <c r="S70" s="233" t="s">
        <v>203</v>
      </c>
      <c r="T70" s="233" t="s">
        <v>204</v>
      </c>
      <c r="U70" s="233">
        <v>0</v>
      </c>
      <c r="V70" s="233">
        <f>ROUND(E70*U70,2)</f>
        <v>0</v>
      </c>
      <c r="W70" s="233"/>
      <c r="X70" s="233" t="s">
        <v>225</v>
      </c>
      <c r="Y70" s="233" t="s">
        <v>206</v>
      </c>
      <c r="Z70" s="212"/>
      <c r="AA70" s="212"/>
      <c r="AB70" s="212"/>
      <c r="AC70" s="212"/>
      <c r="AD70" s="212"/>
      <c r="AE70" s="212"/>
      <c r="AF70" s="212"/>
      <c r="AG70" s="212" t="s">
        <v>226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8">
        <v>59</v>
      </c>
      <c r="B71" s="259" t="s">
        <v>714</v>
      </c>
      <c r="C71" s="269" t="s">
        <v>715</v>
      </c>
      <c r="D71" s="260" t="s">
        <v>315</v>
      </c>
      <c r="E71" s="261">
        <v>12</v>
      </c>
      <c r="F71" s="262"/>
      <c r="G71" s="263">
        <f>ROUND(E71*F71,2)</f>
        <v>0</v>
      </c>
      <c r="H71" s="234"/>
      <c r="I71" s="233">
        <f>ROUND(E71*H71,2)</f>
        <v>0</v>
      </c>
      <c r="J71" s="234"/>
      <c r="K71" s="233">
        <f>ROUND(E71*J71,2)</f>
        <v>0</v>
      </c>
      <c r="L71" s="233">
        <v>21</v>
      </c>
      <c r="M71" s="233">
        <f>G71*(1+L71/100)</f>
        <v>0</v>
      </c>
      <c r="N71" s="232">
        <v>3.2000000000000003E-4</v>
      </c>
      <c r="O71" s="232">
        <f>ROUND(E71*N71,2)</f>
        <v>0</v>
      </c>
      <c r="P71" s="232">
        <v>0</v>
      </c>
      <c r="Q71" s="232">
        <f>ROUND(E71*P71,2)</f>
        <v>0</v>
      </c>
      <c r="R71" s="233"/>
      <c r="S71" s="233" t="s">
        <v>203</v>
      </c>
      <c r="T71" s="233" t="s">
        <v>204</v>
      </c>
      <c r="U71" s="233">
        <v>0</v>
      </c>
      <c r="V71" s="233">
        <f>ROUND(E71*U71,2)</f>
        <v>0</v>
      </c>
      <c r="W71" s="233"/>
      <c r="X71" s="233" t="s">
        <v>225</v>
      </c>
      <c r="Y71" s="233" t="s">
        <v>206</v>
      </c>
      <c r="Z71" s="212"/>
      <c r="AA71" s="212"/>
      <c r="AB71" s="212"/>
      <c r="AC71" s="212"/>
      <c r="AD71" s="212"/>
      <c r="AE71" s="212"/>
      <c r="AF71" s="212"/>
      <c r="AG71" s="212" t="s">
        <v>226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8">
        <v>60</v>
      </c>
      <c r="B72" s="259" t="s">
        <v>716</v>
      </c>
      <c r="C72" s="269" t="s">
        <v>717</v>
      </c>
      <c r="D72" s="260" t="s">
        <v>315</v>
      </c>
      <c r="E72" s="261">
        <v>6</v>
      </c>
      <c r="F72" s="262"/>
      <c r="G72" s="263">
        <f>ROUND(E72*F72,2)</f>
        <v>0</v>
      </c>
      <c r="H72" s="234"/>
      <c r="I72" s="233">
        <f>ROUND(E72*H72,2)</f>
        <v>0</v>
      </c>
      <c r="J72" s="234"/>
      <c r="K72" s="233">
        <f>ROUND(E72*J72,2)</f>
        <v>0</v>
      </c>
      <c r="L72" s="233">
        <v>21</v>
      </c>
      <c r="M72" s="233">
        <f>G72*(1+L72/100)</f>
        <v>0</v>
      </c>
      <c r="N72" s="232">
        <v>0</v>
      </c>
      <c r="O72" s="232">
        <f>ROUND(E72*N72,2)</f>
        <v>0</v>
      </c>
      <c r="P72" s="232">
        <v>0</v>
      </c>
      <c r="Q72" s="232">
        <f>ROUND(E72*P72,2)</f>
        <v>0</v>
      </c>
      <c r="R72" s="233"/>
      <c r="S72" s="233" t="s">
        <v>203</v>
      </c>
      <c r="T72" s="233" t="s">
        <v>204</v>
      </c>
      <c r="U72" s="233">
        <v>0</v>
      </c>
      <c r="V72" s="233">
        <f>ROUND(E72*U72,2)</f>
        <v>0</v>
      </c>
      <c r="W72" s="233"/>
      <c r="X72" s="233" t="s">
        <v>205</v>
      </c>
      <c r="Y72" s="233" t="s">
        <v>206</v>
      </c>
      <c r="Z72" s="212"/>
      <c r="AA72" s="212"/>
      <c r="AB72" s="212"/>
      <c r="AC72" s="212"/>
      <c r="AD72" s="212"/>
      <c r="AE72" s="212"/>
      <c r="AF72" s="212"/>
      <c r="AG72" s="212" t="s">
        <v>207</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8">
        <v>61</v>
      </c>
      <c r="B73" s="259" t="s">
        <v>718</v>
      </c>
      <c r="C73" s="269" t="s">
        <v>719</v>
      </c>
      <c r="D73" s="260" t="s">
        <v>315</v>
      </c>
      <c r="E73" s="261">
        <v>6</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203</v>
      </c>
      <c r="T73" s="233" t="s">
        <v>204</v>
      </c>
      <c r="U73" s="233">
        <v>0</v>
      </c>
      <c r="V73" s="233">
        <f>ROUND(E73*U73,2)</f>
        <v>0</v>
      </c>
      <c r="W73" s="233"/>
      <c r="X73" s="233" t="s">
        <v>225</v>
      </c>
      <c r="Y73" s="233" t="s">
        <v>206</v>
      </c>
      <c r="Z73" s="212"/>
      <c r="AA73" s="212"/>
      <c r="AB73" s="212"/>
      <c r="AC73" s="212"/>
      <c r="AD73" s="212"/>
      <c r="AE73" s="212"/>
      <c r="AF73" s="212"/>
      <c r="AG73" s="212" t="s">
        <v>226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58">
        <v>62</v>
      </c>
      <c r="B74" s="259" t="s">
        <v>720</v>
      </c>
      <c r="C74" s="269" t="s">
        <v>721</v>
      </c>
      <c r="D74" s="260" t="s">
        <v>301</v>
      </c>
      <c r="E74" s="261">
        <v>45</v>
      </c>
      <c r="F74" s="262"/>
      <c r="G74" s="263">
        <f>ROUND(E74*F74,2)</f>
        <v>0</v>
      </c>
      <c r="H74" s="234"/>
      <c r="I74" s="233">
        <f>ROUND(E74*H74,2)</f>
        <v>0</v>
      </c>
      <c r="J74" s="234"/>
      <c r="K74" s="233">
        <f>ROUND(E74*J74,2)</f>
        <v>0</v>
      </c>
      <c r="L74" s="233">
        <v>21</v>
      </c>
      <c r="M74" s="233">
        <f>G74*(1+L74/100)</f>
        <v>0</v>
      </c>
      <c r="N74" s="232">
        <v>0</v>
      </c>
      <c r="O74" s="232">
        <f>ROUND(E74*N74,2)</f>
        <v>0</v>
      </c>
      <c r="P74" s="232">
        <v>0</v>
      </c>
      <c r="Q74" s="232">
        <f>ROUND(E74*P74,2)</f>
        <v>0</v>
      </c>
      <c r="R74" s="233"/>
      <c r="S74" s="233" t="s">
        <v>203</v>
      </c>
      <c r="T74" s="233" t="s">
        <v>204</v>
      </c>
      <c r="U74" s="233">
        <v>0</v>
      </c>
      <c r="V74" s="233">
        <f>ROUND(E74*U74,2)</f>
        <v>0</v>
      </c>
      <c r="W74" s="233"/>
      <c r="X74" s="233" t="s">
        <v>205</v>
      </c>
      <c r="Y74" s="233" t="s">
        <v>206</v>
      </c>
      <c r="Z74" s="212"/>
      <c r="AA74" s="212"/>
      <c r="AB74" s="212"/>
      <c r="AC74" s="212"/>
      <c r="AD74" s="212"/>
      <c r="AE74" s="212"/>
      <c r="AF74" s="212"/>
      <c r="AG74" s="212" t="s">
        <v>207</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8">
        <v>63</v>
      </c>
      <c r="B75" s="259" t="s">
        <v>722</v>
      </c>
      <c r="C75" s="269" t="s">
        <v>723</v>
      </c>
      <c r="D75" s="260" t="s">
        <v>301</v>
      </c>
      <c r="E75" s="261">
        <v>45</v>
      </c>
      <c r="F75" s="262"/>
      <c r="G75" s="263">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203</v>
      </c>
      <c r="T75" s="233" t="s">
        <v>204</v>
      </c>
      <c r="U75" s="233">
        <v>0</v>
      </c>
      <c r="V75" s="233">
        <f>ROUND(E75*U75,2)</f>
        <v>0</v>
      </c>
      <c r="W75" s="233"/>
      <c r="X75" s="233" t="s">
        <v>225</v>
      </c>
      <c r="Y75" s="233" t="s">
        <v>206</v>
      </c>
      <c r="Z75" s="212"/>
      <c r="AA75" s="212"/>
      <c r="AB75" s="212"/>
      <c r="AC75" s="212"/>
      <c r="AD75" s="212"/>
      <c r="AE75" s="212"/>
      <c r="AF75" s="212"/>
      <c r="AG75" s="212" t="s">
        <v>226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58">
        <v>64</v>
      </c>
      <c r="B76" s="259" t="s">
        <v>724</v>
      </c>
      <c r="C76" s="269" t="s">
        <v>721</v>
      </c>
      <c r="D76" s="260" t="s">
        <v>301</v>
      </c>
      <c r="E76" s="261">
        <v>8</v>
      </c>
      <c r="F76" s="262"/>
      <c r="G76" s="263">
        <f>ROUND(E76*F76,2)</f>
        <v>0</v>
      </c>
      <c r="H76" s="234"/>
      <c r="I76" s="233">
        <f>ROUND(E76*H76,2)</f>
        <v>0</v>
      </c>
      <c r="J76" s="234"/>
      <c r="K76" s="233">
        <f>ROUND(E76*J76,2)</f>
        <v>0</v>
      </c>
      <c r="L76" s="233">
        <v>21</v>
      </c>
      <c r="M76" s="233">
        <f>G76*(1+L76/100)</f>
        <v>0</v>
      </c>
      <c r="N76" s="232">
        <v>0</v>
      </c>
      <c r="O76" s="232">
        <f>ROUND(E76*N76,2)</f>
        <v>0</v>
      </c>
      <c r="P76" s="232">
        <v>0</v>
      </c>
      <c r="Q76" s="232">
        <f>ROUND(E76*P76,2)</f>
        <v>0</v>
      </c>
      <c r="R76" s="233"/>
      <c r="S76" s="233" t="s">
        <v>203</v>
      </c>
      <c r="T76" s="233" t="s">
        <v>204</v>
      </c>
      <c r="U76" s="233">
        <v>0</v>
      </c>
      <c r="V76" s="233">
        <f>ROUND(E76*U76,2)</f>
        <v>0</v>
      </c>
      <c r="W76" s="233"/>
      <c r="X76" s="233" t="s">
        <v>205</v>
      </c>
      <c r="Y76" s="233" t="s">
        <v>206</v>
      </c>
      <c r="Z76" s="212"/>
      <c r="AA76" s="212"/>
      <c r="AB76" s="212"/>
      <c r="AC76" s="212"/>
      <c r="AD76" s="212"/>
      <c r="AE76" s="212"/>
      <c r="AF76" s="212"/>
      <c r="AG76" s="212" t="s">
        <v>207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8">
        <v>65</v>
      </c>
      <c r="B77" s="259" t="s">
        <v>725</v>
      </c>
      <c r="C77" s="269" t="s">
        <v>726</v>
      </c>
      <c r="D77" s="260" t="s">
        <v>301</v>
      </c>
      <c r="E77" s="261">
        <v>8</v>
      </c>
      <c r="F77" s="262"/>
      <c r="G77" s="263">
        <f>ROUND(E77*F77,2)</f>
        <v>0</v>
      </c>
      <c r="H77" s="234"/>
      <c r="I77" s="233">
        <f>ROUND(E77*H77,2)</f>
        <v>0</v>
      </c>
      <c r="J77" s="234"/>
      <c r="K77" s="233">
        <f>ROUND(E77*J77,2)</f>
        <v>0</v>
      </c>
      <c r="L77" s="233">
        <v>21</v>
      </c>
      <c r="M77" s="233">
        <f>G77*(1+L77/100)</f>
        <v>0</v>
      </c>
      <c r="N77" s="232">
        <v>2.7E-4</v>
      </c>
      <c r="O77" s="232">
        <f>ROUND(E77*N77,2)</f>
        <v>0</v>
      </c>
      <c r="P77" s="232">
        <v>0</v>
      </c>
      <c r="Q77" s="232">
        <f>ROUND(E77*P77,2)</f>
        <v>0</v>
      </c>
      <c r="R77" s="233"/>
      <c r="S77" s="233" t="s">
        <v>203</v>
      </c>
      <c r="T77" s="233" t="s">
        <v>204</v>
      </c>
      <c r="U77" s="233">
        <v>0</v>
      </c>
      <c r="V77" s="233">
        <f>ROUND(E77*U77,2)</f>
        <v>0</v>
      </c>
      <c r="W77" s="233"/>
      <c r="X77" s="233" t="s">
        <v>225</v>
      </c>
      <c r="Y77" s="233" t="s">
        <v>206</v>
      </c>
      <c r="Z77" s="212"/>
      <c r="AA77" s="212"/>
      <c r="AB77" s="212"/>
      <c r="AC77" s="212"/>
      <c r="AD77" s="212"/>
      <c r="AE77" s="212"/>
      <c r="AF77" s="212"/>
      <c r="AG77" s="212" t="s">
        <v>226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58">
        <v>66</v>
      </c>
      <c r="B78" s="259" t="s">
        <v>727</v>
      </c>
      <c r="C78" s="269" t="s">
        <v>728</v>
      </c>
      <c r="D78" s="260" t="s">
        <v>301</v>
      </c>
      <c r="E78" s="261">
        <v>15</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203</v>
      </c>
      <c r="T78" s="233" t="s">
        <v>204</v>
      </c>
      <c r="U78" s="233">
        <v>0</v>
      </c>
      <c r="V78" s="233">
        <f>ROUND(E78*U78,2)</f>
        <v>0</v>
      </c>
      <c r="W78" s="233"/>
      <c r="X78" s="233" t="s">
        <v>205</v>
      </c>
      <c r="Y78" s="233" t="s">
        <v>206</v>
      </c>
      <c r="Z78" s="212"/>
      <c r="AA78" s="212"/>
      <c r="AB78" s="212"/>
      <c r="AC78" s="212"/>
      <c r="AD78" s="212"/>
      <c r="AE78" s="212"/>
      <c r="AF78" s="212"/>
      <c r="AG78" s="212" t="s">
        <v>207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8">
        <v>67</v>
      </c>
      <c r="B79" s="259" t="s">
        <v>729</v>
      </c>
      <c r="C79" s="269" t="s">
        <v>730</v>
      </c>
      <c r="D79" s="260" t="s">
        <v>635</v>
      </c>
      <c r="E79" s="261">
        <v>15</v>
      </c>
      <c r="F79" s="262"/>
      <c r="G79" s="263">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203</v>
      </c>
      <c r="T79" s="233" t="s">
        <v>204</v>
      </c>
      <c r="U79" s="233">
        <v>0</v>
      </c>
      <c r="V79" s="233">
        <f>ROUND(E79*U79,2)</f>
        <v>0</v>
      </c>
      <c r="W79" s="233"/>
      <c r="X79" s="233" t="s">
        <v>225</v>
      </c>
      <c r="Y79" s="233" t="s">
        <v>206</v>
      </c>
      <c r="Z79" s="212"/>
      <c r="AA79" s="212"/>
      <c r="AB79" s="212"/>
      <c r="AC79" s="212"/>
      <c r="AD79" s="212"/>
      <c r="AE79" s="212"/>
      <c r="AF79" s="212"/>
      <c r="AG79" s="212" t="s">
        <v>226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33.75" outlineLevel="1" x14ac:dyDescent="0.2">
      <c r="A80" s="258">
        <v>68</v>
      </c>
      <c r="B80" s="259" t="s">
        <v>731</v>
      </c>
      <c r="C80" s="269" t="s">
        <v>732</v>
      </c>
      <c r="D80" s="260" t="s">
        <v>301</v>
      </c>
      <c r="E80" s="261">
        <v>145</v>
      </c>
      <c r="F80" s="262"/>
      <c r="G80" s="263">
        <f>ROUND(E80*F80,2)</f>
        <v>0</v>
      </c>
      <c r="H80" s="234"/>
      <c r="I80" s="233">
        <f>ROUND(E80*H80,2)</f>
        <v>0</v>
      </c>
      <c r="J80" s="234"/>
      <c r="K80" s="233">
        <f>ROUND(E80*J80,2)</f>
        <v>0</v>
      </c>
      <c r="L80" s="233">
        <v>21</v>
      </c>
      <c r="M80" s="233">
        <f>G80*(1+L80/100)</f>
        <v>0</v>
      </c>
      <c r="N80" s="232">
        <v>0</v>
      </c>
      <c r="O80" s="232">
        <f>ROUND(E80*N80,2)</f>
        <v>0</v>
      </c>
      <c r="P80" s="232">
        <v>0</v>
      </c>
      <c r="Q80" s="232">
        <f>ROUND(E80*P80,2)</f>
        <v>0</v>
      </c>
      <c r="R80" s="233"/>
      <c r="S80" s="233" t="s">
        <v>203</v>
      </c>
      <c r="T80" s="233" t="s">
        <v>204</v>
      </c>
      <c r="U80" s="233">
        <v>0</v>
      </c>
      <c r="V80" s="233">
        <f>ROUND(E80*U80,2)</f>
        <v>0</v>
      </c>
      <c r="W80" s="233"/>
      <c r="X80" s="233" t="s">
        <v>205</v>
      </c>
      <c r="Y80" s="233" t="s">
        <v>206</v>
      </c>
      <c r="Z80" s="212"/>
      <c r="AA80" s="212"/>
      <c r="AB80" s="212"/>
      <c r="AC80" s="212"/>
      <c r="AD80" s="212"/>
      <c r="AE80" s="212"/>
      <c r="AF80" s="212"/>
      <c r="AG80" s="212" t="s">
        <v>207</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58">
        <v>69</v>
      </c>
      <c r="B81" s="259" t="s">
        <v>733</v>
      </c>
      <c r="C81" s="269" t="s">
        <v>734</v>
      </c>
      <c r="D81" s="260" t="s">
        <v>301</v>
      </c>
      <c r="E81" s="261">
        <v>145</v>
      </c>
      <c r="F81" s="262"/>
      <c r="G81" s="263">
        <f>ROUND(E81*F81,2)</f>
        <v>0</v>
      </c>
      <c r="H81" s="234"/>
      <c r="I81" s="233">
        <f>ROUND(E81*H81,2)</f>
        <v>0</v>
      </c>
      <c r="J81" s="234"/>
      <c r="K81" s="233">
        <f>ROUND(E81*J81,2)</f>
        <v>0</v>
      </c>
      <c r="L81" s="233">
        <v>21</v>
      </c>
      <c r="M81" s="233">
        <f>G81*(1+L81/100)</f>
        <v>0</v>
      </c>
      <c r="N81" s="232">
        <v>1.7000000000000001E-4</v>
      </c>
      <c r="O81" s="232">
        <f>ROUND(E81*N81,2)</f>
        <v>0.02</v>
      </c>
      <c r="P81" s="232">
        <v>0</v>
      </c>
      <c r="Q81" s="232">
        <f>ROUND(E81*P81,2)</f>
        <v>0</v>
      </c>
      <c r="R81" s="233"/>
      <c r="S81" s="233" t="s">
        <v>203</v>
      </c>
      <c r="T81" s="233" t="s">
        <v>204</v>
      </c>
      <c r="U81" s="233">
        <v>0</v>
      </c>
      <c r="V81" s="233">
        <f>ROUND(E81*U81,2)</f>
        <v>0</v>
      </c>
      <c r="W81" s="233"/>
      <c r="X81" s="233" t="s">
        <v>225</v>
      </c>
      <c r="Y81" s="233" t="s">
        <v>206</v>
      </c>
      <c r="Z81" s="212"/>
      <c r="AA81" s="212"/>
      <c r="AB81" s="212"/>
      <c r="AC81" s="212"/>
      <c r="AD81" s="212"/>
      <c r="AE81" s="212"/>
      <c r="AF81" s="212"/>
      <c r="AG81" s="212" t="s">
        <v>226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58">
        <v>70</v>
      </c>
      <c r="B82" s="259" t="s">
        <v>735</v>
      </c>
      <c r="C82" s="269" t="s">
        <v>736</v>
      </c>
      <c r="D82" s="260" t="s">
        <v>301</v>
      </c>
      <c r="E82" s="261">
        <v>10</v>
      </c>
      <c r="F82" s="262"/>
      <c r="G82" s="263">
        <f>ROUND(E82*F82,2)</f>
        <v>0</v>
      </c>
      <c r="H82" s="234"/>
      <c r="I82" s="233">
        <f>ROUND(E82*H82,2)</f>
        <v>0</v>
      </c>
      <c r="J82" s="234"/>
      <c r="K82" s="233">
        <f>ROUND(E82*J82,2)</f>
        <v>0</v>
      </c>
      <c r="L82" s="233">
        <v>21</v>
      </c>
      <c r="M82" s="233">
        <f>G82*(1+L82/100)</f>
        <v>0</v>
      </c>
      <c r="N82" s="232">
        <v>0</v>
      </c>
      <c r="O82" s="232">
        <f>ROUND(E82*N82,2)</f>
        <v>0</v>
      </c>
      <c r="P82" s="232">
        <v>0</v>
      </c>
      <c r="Q82" s="232">
        <f>ROUND(E82*P82,2)</f>
        <v>0</v>
      </c>
      <c r="R82" s="233"/>
      <c r="S82" s="233" t="s">
        <v>203</v>
      </c>
      <c r="T82" s="233" t="s">
        <v>204</v>
      </c>
      <c r="U82" s="233">
        <v>0</v>
      </c>
      <c r="V82" s="233">
        <f>ROUND(E82*U82,2)</f>
        <v>0</v>
      </c>
      <c r="W82" s="233"/>
      <c r="X82" s="233" t="s">
        <v>205</v>
      </c>
      <c r="Y82" s="233" t="s">
        <v>206</v>
      </c>
      <c r="Z82" s="212"/>
      <c r="AA82" s="212"/>
      <c r="AB82" s="212"/>
      <c r="AC82" s="212"/>
      <c r="AD82" s="212"/>
      <c r="AE82" s="212"/>
      <c r="AF82" s="212"/>
      <c r="AG82" s="212" t="s">
        <v>207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8">
        <v>71</v>
      </c>
      <c r="B83" s="259" t="s">
        <v>737</v>
      </c>
      <c r="C83" s="269" t="s">
        <v>738</v>
      </c>
      <c r="D83" s="260" t="s">
        <v>301</v>
      </c>
      <c r="E83" s="261">
        <v>10</v>
      </c>
      <c r="F83" s="262"/>
      <c r="G83" s="263">
        <f>ROUND(E83*F83,2)</f>
        <v>0</v>
      </c>
      <c r="H83" s="234"/>
      <c r="I83" s="233">
        <f>ROUND(E83*H83,2)</f>
        <v>0</v>
      </c>
      <c r="J83" s="234"/>
      <c r="K83" s="233">
        <f>ROUND(E83*J83,2)</f>
        <v>0</v>
      </c>
      <c r="L83" s="233">
        <v>21</v>
      </c>
      <c r="M83" s="233">
        <f>G83*(1+L83/100)</f>
        <v>0</v>
      </c>
      <c r="N83" s="232">
        <v>2.5000000000000001E-4</v>
      </c>
      <c r="O83" s="232">
        <f>ROUND(E83*N83,2)</f>
        <v>0</v>
      </c>
      <c r="P83" s="232">
        <v>0</v>
      </c>
      <c r="Q83" s="232">
        <f>ROUND(E83*P83,2)</f>
        <v>0</v>
      </c>
      <c r="R83" s="233"/>
      <c r="S83" s="233" t="s">
        <v>203</v>
      </c>
      <c r="T83" s="233" t="s">
        <v>204</v>
      </c>
      <c r="U83" s="233">
        <v>0</v>
      </c>
      <c r="V83" s="233">
        <f>ROUND(E83*U83,2)</f>
        <v>0</v>
      </c>
      <c r="W83" s="233"/>
      <c r="X83" s="233" t="s">
        <v>225</v>
      </c>
      <c r="Y83" s="233" t="s">
        <v>206</v>
      </c>
      <c r="Z83" s="212"/>
      <c r="AA83" s="212"/>
      <c r="AB83" s="212"/>
      <c r="AC83" s="212"/>
      <c r="AD83" s="212"/>
      <c r="AE83" s="212"/>
      <c r="AF83" s="212"/>
      <c r="AG83" s="212" t="s">
        <v>226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8">
        <v>72</v>
      </c>
      <c r="B84" s="259" t="s">
        <v>739</v>
      </c>
      <c r="C84" s="269" t="s">
        <v>740</v>
      </c>
      <c r="D84" s="260" t="s">
        <v>301</v>
      </c>
      <c r="E84" s="261">
        <v>15</v>
      </c>
      <c r="F84" s="262"/>
      <c r="G84" s="263">
        <f>ROUND(E84*F84,2)</f>
        <v>0</v>
      </c>
      <c r="H84" s="234"/>
      <c r="I84" s="233">
        <f>ROUND(E84*H84,2)</f>
        <v>0</v>
      </c>
      <c r="J84" s="234"/>
      <c r="K84" s="233">
        <f>ROUND(E84*J84,2)</f>
        <v>0</v>
      </c>
      <c r="L84" s="233">
        <v>21</v>
      </c>
      <c r="M84" s="233">
        <f>G84*(1+L84/100)</f>
        <v>0</v>
      </c>
      <c r="N84" s="232">
        <v>6.9999999999999994E-5</v>
      </c>
      <c r="O84" s="232">
        <f>ROUND(E84*N84,2)</f>
        <v>0</v>
      </c>
      <c r="P84" s="232">
        <v>0</v>
      </c>
      <c r="Q84" s="232">
        <f>ROUND(E84*P84,2)</f>
        <v>0</v>
      </c>
      <c r="R84" s="233"/>
      <c r="S84" s="233" t="s">
        <v>203</v>
      </c>
      <c r="T84" s="233" t="s">
        <v>204</v>
      </c>
      <c r="U84" s="233">
        <v>0</v>
      </c>
      <c r="V84" s="233">
        <f>ROUND(E84*U84,2)</f>
        <v>0</v>
      </c>
      <c r="W84" s="233"/>
      <c r="X84" s="233" t="s">
        <v>205</v>
      </c>
      <c r="Y84" s="233" t="s">
        <v>206</v>
      </c>
      <c r="Z84" s="212"/>
      <c r="AA84" s="212"/>
      <c r="AB84" s="212"/>
      <c r="AC84" s="212"/>
      <c r="AD84" s="212"/>
      <c r="AE84" s="212"/>
      <c r="AF84" s="212"/>
      <c r="AG84" s="212" t="s">
        <v>207</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58">
        <v>73</v>
      </c>
      <c r="B85" s="259" t="s">
        <v>741</v>
      </c>
      <c r="C85" s="269" t="s">
        <v>742</v>
      </c>
      <c r="D85" s="260" t="s">
        <v>635</v>
      </c>
      <c r="E85" s="261">
        <v>15</v>
      </c>
      <c r="F85" s="262"/>
      <c r="G85" s="263">
        <f>ROUND(E85*F85,2)</f>
        <v>0</v>
      </c>
      <c r="H85" s="234"/>
      <c r="I85" s="233">
        <f>ROUND(E85*H85,2)</f>
        <v>0</v>
      </c>
      <c r="J85" s="234"/>
      <c r="K85" s="233">
        <f>ROUND(E85*J85,2)</f>
        <v>0</v>
      </c>
      <c r="L85" s="233">
        <v>21</v>
      </c>
      <c r="M85" s="233">
        <f>G85*(1+L85/100)</f>
        <v>0</v>
      </c>
      <c r="N85" s="232">
        <v>0</v>
      </c>
      <c r="O85" s="232">
        <f>ROUND(E85*N85,2)</f>
        <v>0</v>
      </c>
      <c r="P85" s="232">
        <v>0</v>
      </c>
      <c r="Q85" s="232">
        <f>ROUND(E85*P85,2)</f>
        <v>0</v>
      </c>
      <c r="R85" s="233"/>
      <c r="S85" s="233" t="s">
        <v>203</v>
      </c>
      <c r="T85" s="233" t="s">
        <v>204</v>
      </c>
      <c r="U85" s="233">
        <v>0</v>
      </c>
      <c r="V85" s="233">
        <f>ROUND(E85*U85,2)</f>
        <v>0</v>
      </c>
      <c r="W85" s="233"/>
      <c r="X85" s="233" t="s">
        <v>225</v>
      </c>
      <c r="Y85" s="233" t="s">
        <v>206</v>
      </c>
      <c r="Z85" s="212"/>
      <c r="AA85" s="212"/>
      <c r="AB85" s="212"/>
      <c r="AC85" s="212"/>
      <c r="AD85" s="212"/>
      <c r="AE85" s="212"/>
      <c r="AF85" s="212"/>
      <c r="AG85" s="212" t="s">
        <v>226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58">
        <v>74</v>
      </c>
      <c r="B86" s="259" t="s">
        <v>743</v>
      </c>
      <c r="C86" s="269" t="s">
        <v>744</v>
      </c>
      <c r="D86" s="260" t="s">
        <v>301</v>
      </c>
      <c r="E86" s="261">
        <v>80</v>
      </c>
      <c r="F86" s="262"/>
      <c r="G86" s="263">
        <f>ROUND(E86*F86,2)</f>
        <v>0</v>
      </c>
      <c r="H86" s="234"/>
      <c r="I86" s="233">
        <f>ROUND(E86*H86,2)</f>
        <v>0</v>
      </c>
      <c r="J86" s="234"/>
      <c r="K86" s="233">
        <f>ROUND(E86*J86,2)</f>
        <v>0</v>
      </c>
      <c r="L86" s="233">
        <v>21</v>
      </c>
      <c r="M86" s="233">
        <f>G86*(1+L86/100)</f>
        <v>0</v>
      </c>
      <c r="N86" s="232">
        <v>0</v>
      </c>
      <c r="O86" s="232">
        <f>ROUND(E86*N86,2)</f>
        <v>0</v>
      </c>
      <c r="P86" s="232">
        <v>0</v>
      </c>
      <c r="Q86" s="232">
        <f>ROUND(E86*P86,2)</f>
        <v>0</v>
      </c>
      <c r="R86" s="233"/>
      <c r="S86" s="233" t="s">
        <v>203</v>
      </c>
      <c r="T86" s="233" t="s">
        <v>204</v>
      </c>
      <c r="U86" s="233">
        <v>0</v>
      </c>
      <c r="V86" s="233">
        <f>ROUND(E86*U86,2)</f>
        <v>0</v>
      </c>
      <c r="W86" s="233"/>
      <c r="X86" s="233" t="s">
        <v>205</v>
      </c>
      <c r="Y86" s="233" t="s">
        <v>206</v>
      </c>
      <c r="Z86" s="212"/>
      <c r="AA86" s="212"/>
      <c r="AB86" s="212"/>
      <c r="AC86" s="212"/>
      <c r="AD86" s="212"/>
      <c r="AE86" s="212"/>
      <c r="AF86" s="212"/>
      <c r="AG86" s="212" t="s">
        <v>207</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58">
        <v>75</v>
      </c>
      <c r="B87" s="259" t="s">
        <v>745</v>
      </c>
      <c r="C87" s="269" t="s">
        <v>746</v>
      </c>
      <c r="D87" s="260" t="s">
        <v>618</v>
      </c>
      <c r="E87" s="261">
        <v>80</v>
      </c>
      <c r="F87" s="262"/>
      <c r="G87" s="263">
        <f>ROUND(E87*F87,2)</f>
        <v>0</v>
      </c>
      <c r="H87" s="234"/>
      <c r="I87" s="233">
        <f>ROUND(E87*H87,2)</f>
        <v>0</v>
      </c>
      <c r="J87" s="234"/>
      <c r="K87" s="233">
        <f>ROUND(E87*J87,2)</f>
        <v>0</v>
      </c>
      <c r="L87" s="233">
        <v>21</v>
      </c>
      <c r="M87" s="233">
        <f>G87*(1+L87/100)</f>
        <v>0</v>
      </c>
      <c r="N87" s="232">
        <v>0</v>
      </c>
      <c r="O87" s="232">
        <f>ROUND(E87*N87,2)</f>
        <v>0</v>
      </c>
      <c r="P87" s="232">
        <v>0</v>
      </c>
      <c r="Q87" s="232">
        <f>ROUND(E87*P87,2)</f>
        <v>0</v>
      </c>
      <c r="R87" s="233"/>
      <c r="S87" s="233" t="s">
        <v>203</v>
      </c>
      <c r="T87" s="233" t="s">
        <v>204</v>
      </c>
      <c r="U87" s="233">
        <v>0</v>
      </c>
      <c r="V87" s="233">
        <f>ROUND(E87*U87,2)</f>
        <v>0</v>
      </c>
      <c r="W87" s="233"/>
      <c r="X87" s="233" t="s">
        <v>225</v>
      </c>
      <c r="Y87" s="233" t="s">
        <v>206</v>
      </c>
      <c r="Z87" s="212"/>
      <c r="AA87" s="212"/>
      <c r="AB87" s="212"/>
      <c r="AC87" s="212"/>
      <c r="AD87" s="212"/>
      <c r="AE87" s="212"/>
      <c r="AF87" s="212"/>
      <c r="AG87" s="212" t="s">
        <v>226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8">
        <v>76</v>
      </c>
      <c r="B88" s="259" t="s">
        <v>747</v>
      </c>
      <c r="C88" s="269" t="s">
        <v>748</v>
      </c>
      <c r="D88" s="260" t="s">
        <v>0</v>
      </c>
      <c r="E88" s="261">
        <v>974.92100000000005</v>
      </c>
      <c r="F88" s="262"/>
      <c r="G88" s="263">
        <f>ROUND(E88*F88,2)</f>
        <v>0</v>
      </c>
      <c r="H88" s="234"/>
      <c r="I88" s="233">
        <f>ROUND(E88*H88,2)</f>
        <v>0</v>
      </c>
      <c r="J88" s="234"/>
      <c r="K88" s="233">
        <f>ROUND(E88*J88,2)</f>
        <v>0</v>
      </c>
      <c r="L88" s="233">
        <v>21</v>
      </c>
      <c r="M88" s="233">
        <f>G88*(1+L88/100)</f>
        <v>0</v>
      </c>
      <c r="N88" s="232">
        <v>0</v>
      </c>
      <c r="O88" s="232">
        <f>ROUND(E88*N88,2)</f>
        <v>0</v>
      </c>
      <c r="P88" s="232">
        <v>0</v>
      </c>
      <c r="Q88" s="232">
        <f>ROUND(E88*P88,2)</f>
        <v>0</v>
      </c>
      <c r="R88" s="233"/>
      <c r="S88" s="233" t="s">
        <v>203</v>
      </c>
      <c r="T88" s="233" t="s">
        <v>204</v>
      </c>
      <c r="U88" s="233">
        <v>0</v>
      </c>
      <c r="V88" s="233">
        <f>ROUND(E88*U88,2)</f>
        <v>0</v>
      </c>
      <c r="W88" s="233"/>
      <c r="X88" s="233" t="s">
        <v>205</v>
      </c>
      <c r="Y88" s="233" t="s">
        <v>206</v>
      </c>
      <c r="Z88" s="212"/>
      <c r="AA88" s="212"/>
      <c r="AB88" s="212"/>
      <c r="AC88" s="212"/>
      <c r="AD88" s="212"/>
      <c r="AE88" s="212"/>
      <c r="AF88" s="212"/>
      <c r="AG88" s="212" t="s">
        <v>207</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8">
        <v>77</v>
      </c>
      <c r="B89" s="259" t="s">
        <v>749</v>
      </c>
      <c r="C89" s="269" t="s">
        <v>750</v>
      </c>
      <c r="D89" s="260" t="s">
        <v>0</v>
      </c>
      <c r="E89" s="261">
        <v>974.92100000000005</v>
      </c>
      <c r="F89" s="262"/>
      <c r="G89" s="263">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203</v>
      </c>
      <c r="T89" s="233" t="s">
        <v>204</v>
      </c>
      <c r="U89" s="233">
        <v>0</v>
      </c>
      <c r="V89" s="233">
        <f>ROUND(E89*U89,2)</f>
        <v>0</v>
      </c>
      <c r="W89" s="233"/>
      <c r="X89" s="233" t="s">
        <v>205</v>
      </c>
      <c r="Y89" s="233" t="s">
        <v>206</v>
      </c>
      <c r="Z89" s="212"/>
      <c r="AA89" s="212"/>
      <c r="AB89" s="212"/>
      <c r="AC89" s="212"/>
      <c r="AD89" s="212"/>
      <c r="AE89" s="212"/>
      <c r="AF89" s="212"/>
      <c r="AG89" s="212" t="s">
        <v>207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8">
        <v>78</v>
      </c>
      <c r="B90" s="259" t="s">
        <v>751</v>
      </c>
      <c r="C90" s="269" t="s">
        <v>752</v>
      </c>
      <c r="D90" s="260" t="s">
        <v>0</v>
      </c>
      <c r="E90" s="261">
        <v>974.92100000000005</v>
      </c>
      <c r="F90" s="262"/>
      <c r="G90" s="263">
        <f>ROUND(E90*F90,2)</f>
        <v>0</v>
      </c>
      <c r="H90" s="234"/>
      <c r="I90" s="233">
        <f>ROUND(E90*H90,2)</f>
        <v>0</v>
      </c>
      <c r="J90" s="234"/>
      <c r="K90" s="233">
        <f>ROUND(E90*J90,2)</f>
        <v>0</v>
      </c>
      <c r="L90" s="233">
        <v>21</v>
      </c>
      <c r="M90" s="233">
        <f>G90*(1+L90/100)</f>
        <v>0</v>
      </c>
      <c r="N90" s="232">
        <v>0</v>
      </c>
      <c r="O90" s="232">
        <f>ROUND(E90*N90,2)</f>
        <v>0</v>
      </c>
      <c r="P90" s="232">
        <v>0</v>
      </c>
      <c r="Q90" s="232">
        <f>ROUND(E90*P90,2)</f>
        <v>0</v>
      </c>
      <c r="R90" s="233"/>
      <c r="S90" s="233" t="s">
        <v>203</v>
      </c>
      <c r="T90" s="233" t="s">
        <v>204</v>
      </c>
      <c r="U90" s="233">
        <v>0</v>
      </c>
      <c r="V90" s="233">
        <f>ROUND(E90*U90,2)</f>
        <v>0</v>
      </c>
      <c r="W90" s="233"/>
      <c r="X90" s="233" t="s">
        <v>205</v>
      </c>
      <c r="Y90" s="233" t="s">
        <v>206</v>
      </c>
      <c r="Z90" s="212"/>
      <c r="AA90" s="212"/>
      <c r="AB90" s="212"/>
      <c r="AC90" s="212"/>
      <c r="AD90" s="212"/>
      <c r="AE90" s="212"/>
      <c r="AF90" s="212"/>
      <c r="AG90" s="212" t="s">
        <v>207</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8">
        <v>79</v>
      </c>
      <c r="B91" s="259" t="s">
        <v>753</v>
      </c>
      <c r="C91" s="269" t="s">
        <v>754</v>
      </c>
      <c r="D91" s="260" t="s">
        <v>0</v>
      </c>
      <c r="E91" s="261">
        <v>921.42399999999998</v>
      </c>
      <c r="F91" s="262"/>
      <c r="G91" s="263">
        <f>ROUND(E91*F91,2)</f>
        <v>0</v>
      </c>
      <c r="H91" s="234"/>
      <c r="I91" s="233">
        <f>ROUND(E91*H91,2)</f>
        <v>0</v>
      </c>
      <c r="J91" s="234"/>
      <c r="K91" s="233">
        <f>ROUND(E91*J91,2)</f>
        <v>0</v>
      </c>
      <c r="L91" s="233">
        <v>21</v>
      </c>
      <c r="M91" s="233">
        <f>G91*(1+L91/100)</f>
        <v>0</v>
      </c>
      <c r="N91" s="232">
        <v>0</v>
      </c>
      <c r="O91" s="232">
        <f>ROUND(E91*N91,2)</f>
        <v>0</v>
      </c>
      <c r="P91" s="232">
        <v>0</v>
      </c>
      <c r="Q91" s="232">
        <f>ROUND(E91*P91,2)</f>
        <v>0</v>
      </c>
      <c r="R91" s="233"/>
      <c r="S91" s="233" t="s">
        <v>203</v>
      </c>
      <c r="T91" s="233" t="s">
        <v>204</v>
      </c>
      <c r="U91" s="233">
        <v>0</v>
      </c>
      <c r="V91" s="233">
        <f>ROUND(E91*U91,2)</f>
        <v>0</v>
      </c>
      <c r="W91" s="233"/>
      <c r="X91" s="233" t="s">
        <v>205</v>
      </c>
      <c r="Y91" s="233" t="s">
        <v>206</v>
      </c>
      <c r="Z91" s="212"/>
      <c r="AA91" s="212"/>
      <c r="AB91" s="212"/>
      <c r="AC91" s="212"/>
      <c r="AD91" s="212"/>
      <c r="AE91" s="212"/>
      <c r="AF91" s="212"/>
      <c r="AG91" s="212" t="s">
        <v>207</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8">
        <v>80</v>
      </c>
      <c r="B92" s="259" t="s">
        <v>755</v>
      </c>
      <c r="C92" s="269" t="s">
        <v>756</v>
      </c>
      <c r="D92" s="260" t="s">
        <v>527</v>
      </c>
      <c r="E92" s="261">
        <v>1</v>
      </c>
      <c r="F92" s="262"/>
      <c r="G92" s="263">
        <f>ROUND(E92*F92,2)</f>
        <v>0</v>
      </c>
      <c r="H92" s="234"/>
      <c r="I92" s="233">
        <f>ROUND(E92*H92,2)</f>
        <v>0</v>
      </c>
      <c r="J92" s="234"/>
      <c r="K92" s="233">
        <f>ROUND(E92*J92,2)</f>
        <v>0</v>
      </c>
      <c r="L92" s="233">
        <v>21</v>
      </c>
      <c r="M92" s="233">
        <f>G92*(1+L92/100)</f>
        <v>0</v>
      </c>
      <c r="N92" s="232">
        <v>1E-3</v>
      </c>
      <c r="O92" s="232">
        <f>ROUND(E92*N92,2)</f>
        <v>0</v>
      </c>
      <c r="P92" s="232">
        <v>0</v>
      </c>
      <c r="Q92" s="232">
        <f>ROUND(E92*P92,2)</f>
        <v>0</v>
      </c>
      <c r="R92" s="233"/>
      <c r="S92" s="233" t="s">
        <v>203</v>
      </c>
      <c r="T92" s="233" t="s">
        <v>204</v>
      </c>
      <c r="U92" s="233">
        <v>0</v>
      </c>
      <c r="V92" s="233">
        <f>ROUND(E92*U92,2)</f>
        <v>0</v>
      </c>
      <c r="W92" s="233"/>
      <c r="X92" s="233" t="s">
        <v>225</v>
      </c>
      <c r="Y92" s="233" t="s">
        <v>206</v>
      </c>
      <c r="Z92" s="212"/>
      <c r="AA92" s="212"/>
      <c r="AB92" s="212"/>
      <c r="AC92" s="212"/>
      <c r="AD92" s="212"/>
      <c r="AE92" s="212"/>
      <c r="AF92" s="212"/>
      <c r="AG92" s="212" t="s">
        <v>226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42" t="s">
        <v>198</v>
      </c>
      <c r="B93" s="243" t="s">
        <v>137</v>
      </c>
      <c r="C93" s="264" t="s">
        <v>138</v>
      </c>
      <c r="D93" s="244"/>
      <c r="E93" s="245"/>
      <c r="F93" s="246"/>
      <c r="G93" s="247">
        <f>SUMIF(AG94:AG95,"&lt;&gt;NOR",G94:G95)</f>
        <v>0</v>
      </c>
      <c r="H93" s="241"/>
      <c r="I93" s="241">
        <f>SUM(I94:I95)</f>
        <v>0</v>
      </c>
      <c r="J93" s="241"/>
      <c r="K93" s="241">
        <f>SUM(K94:K95)</f>
        <v>0</v>
      </c>
      <c r="L93" s="241"/>
      <c r="M93" s="241">
        <f>SUM(M94:M95)</f>
        <v>0</v>
      </c>
      <c r="N93" s="240"/>
      <c r="O93" s="240">
        <f>SUM(O94:O95)</f>
        <v>0</v>
      </c>
      <c r="P93" s="240"/>
      <c r="Q93" s="240">
        <f>SUM(Q94:Q95)</f>
        <v>0</v>
      </c>
      <c r="R93" s="241"/>
      <c r="S93" s="241"/>
      <c r="T93" s="241"/>
      <c r="U93" s="241"/>
      <c r="V93" s="241">
        <f>SUM(V94:V95)</f>
        <v>0</v>
      </c>
      <c r="W93" s="241"/>
      <c r="X93" s="241"/>
      <c r="Y93" s="241"/>
      <c r="AG93" t="s">
        <v>199</v>
      </c>
    </row>
    <row r="94" spans="1:60" ht="22.5" outlineLevel="1" x14ac:dyDescent="0.2">
      <c r="A94" s="258">
        <v>81</v>
      </c>
      <c r="B94" s="259" t="s">
        <v>757</v>
      </c>
      <c r="C94" s="269" t="s">
        <v>758</v>
      </c>
      <c r="D94" s="260" t="s">
        <v>315</v>
      </c>
      <c r="E94" s="261">
        <v>2</v>
      </c>
      <c r="F94" s="262"/>
      <c r="G94" s="263">
        <f>ROUND(E94*F94,2)</f>
        <v>0</v>
      </c>
      <c r="H94" s="234"/>
      <c r="I94" s="233">
        <f>ROUND(E94*H94,2)</f>
        <v>0</v>
      </c>
      <c r="J94" s="234"/>
      <c r="K94" s="233">
        <f>ROUND(E94*J94,2)</f>
        <v>0</v>
      </c>
      <c r="L94" s="233">
        <v>21</v>
      </c>
      <c r="M94" s="233">
        <f>G94*(1+L94/100)</f>
        <v>0</v>
      </c>
      <c r="N94" s="232">
        <v>0</v>
      </c>
      <c r="O94" s="232">
        <f>ROUND(E94*N94,2)</f>
        <v>0</v>
      </c>
      <c r="P94" s="232">
        <v>0</v>
      </c>
      <c r="Q94" s="232">
        <f>ROUND(E94*P94,2)</f>
        <v>0</v>
      </c>
      <c r="R94" s="233"/>
      <c r="S94" s="233" t="s">
        <v>203</v>
      </c>
      <c r="T94" s="233" t="s">
        <v>204</v>
      </c>
      <c r="U94" s="233">
        <v>0</v>
      </c>
      <c r="V94" s="233">
        <f>ROUND(E94*U94,2)</f>
        <v>0</v>
      </c>
      <c r="W94" s="233"/>
      <c r="X94" s="233" t="s">
        <v>205</v>
      </c>
      <c r="Y94" s="233" t="s">
        <v>206</v>
      </c>
      <c r="Z94" s="212"/>
      <c r="AA94" s="212"/>
      <c r="AB94" s="212"/>
      <c r="AC94" s="212"/>
      <c r="AD94" s="212"/>
      <c r="AE94" s="212"/>
      <c r="AF94" s="212"/>
      <c r="AG94" s="212" t="s">
        <v>207</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58">
        <v>82</v>
      </c>
      <c r="B95" s="259" t="s">
        <v>759</v>
      </c>
      <c r="C95" s="269" t="s">
        <v>760</v>
      </c>
      <c r="D95" s="260" t="s">
        <v>315</v>
      </c>
      <c r="E95" s="261">
        <v>2</v>
      </c>
      <c r="F95" s="262"/>
      <c r="G95" s="263">
        <f>ROUND(E95*F95,2)</f>
        <v>0</v>
      </c>
      <c r="H95" s="234"/>
      <c r="I95" s="233">
        <f>ROUND(E95*H95,2)</f>
        <v>0</v>
      </c>
      <c r="J95" s="234"/>
      <c r="K95" s="233">
        <f>ROUND(E95*J95,2)</f>
        <v>0</v>
      </c>
      <c r="L95" s="233">
        <v>21</v>
      </c>
      <c r="M95" s="233">
        <f>G95*(1+L95/100)</f>
        <v>0</v>
      </c>
      <c r="N95" s="232">
        <v>0</v>
      </c>
      <c r="O95" s="232">
        <f>ROUND(E95*N95,2)</f>
        <v>0</v>
      </c>
      <c r="P95" s="232">
        <v>0</v>
      </c>
      <c r="Q95" s="232">
        <f>ROUND(E95*P95,2)</f>
        <v>0</v>
      </c>
      <c r="R95" s="233"/>
      <c r="S95" s="233" t="s">
        <v>203</v>
      </c>
      <c r="T95" s="233" t="s">
        <v>204</v>
      </c>
      <c r="U95" s="233">
        <v>0</v>
      </c>
      <c r="V95" s="233">
        <f>ROUND(E95*U95,2)</f>
        <v>0</v>
      </c>
      <c r="W95" s="233"/>
      <c r="X95" s="233" t="s">
        <v>205</v>
      </c>
      <c r="Y95" s="233" t="s">
        <v>206</v>
      </c>
      <c r="Z95" s="212"/>
      <c r="AA95" s="212"/>
      <c r="AB95" s="212"/>
      <c r="AC95" s="212"/>
      <c r="AD95" s="212"/>
      <c r="AE95" s="212"/>
      <c r="AF95" s="212"/>
      <c r="AG95" s="212" t="s">
        <v>207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42" t="s">
        <v>198</v>
      </c>
      <c r="B96" s="243" t="s">
        <v>141</v>
      </c>
      <c r="C96" s="264" t="s">
        <v>142</v>
      </c>
      <c r="D96" s="244"/>
      <c r="E96" s="245"/>
      <c r="F96" s="246"/>
      <c r="G96" s="247">
        <f>SUMIF(AG97:AG101,"&lt;&gt;NOR",G97:G101)</f>
        <v>0</v>
      </c>
      <c r="H96" s="241"/>
      <c r="I96" s="241">
        <f>SUM(I97:I101)</f>
        <v>0</v>
      </c>
      <c r="J96" s="241"/>
      <c r="K96" s="241">
        <f>SUM(K97:K101)</f>
        <v>0</v>
      </c>
      <c r="L96" s="241"/>
      <c r="M96" s="241">
        <f>SUM(M97:M101)</f>
        <v>0</v>
      </c>
      <c r="N96" s="240"/>
      <c r="O96" s="240">
        <f>SUM(O97:O101)</f>
        <v>0</v>
      </c>
      <c r="P96" s="240"/>
      <c r="Q96" s="240">
        <f>SUM(Q97:Q101)</f>
        <v>0</v>
      </c>
      <c r="R96" s="241"/>
      <c r="S96" s="241"/>
      <c r="T96" s="241"/>
      <c r="U96" s="241"/>
      <c r="V96" s="241">
        <f>SUM(V97:V101)</f>
        <v>0</v>
      </c>
      <c r="W96" s="241"/>
      <c r="X96" s="241"/>
      <c r="Y96" s="241"/>
      <c r="AG96" t="s">
        <v>199</v>
      </c>
    </row>
    <row r="97" spans="1:60" ht="22.5" outlineLevel="1" x14ac:dyDescent="0.2">
      <c r="A97" s="258">
        <v>83</v>
      </c>
      <c r="B97" s="259" t="s">
        <v>761</v>
      </c>
      <c r="C97" s="269" t="s">
        <v>762</v>
      </c>
      <c r="D97" s="260" t="s">
        <v>763</v>
      </c>
      <c r="E97" s="261">
        <v>0.05</v>
      </c>
      <c r="F97" s="262"/>
      <c r="G97" s="263">
        <f>ROUND(E97*F97,2)</f>
        <v>0</v>
      </c>
      <c r="H97" s="234"/>
      <c r="I97" s="233">
        <f>ROUND(E97*H97,2)</f>
        <v>0</v>
      </c>
      <c r="J97" s="234"/>
      <c r="K97" s="233">
        <f>ROUND(E97*J97,2)</f>
        <v>0</v>
      </c>
      <c r="L97" s="233">
        <v>21</v>
      </c>
      <c r="M97" s="233">
        <f>G97*(1+L97/100)</f>
        <v>0</v>
      </c>
      <c r="N97" s="232">
        <v>9.9000000000000008E-3</v>
      </c>
      <c r="O97" s="232">
        <f>ROUND(E97*N97,2)</f>
        <v>0</v>
      </c>
      <c r="P97" s="232">
        <v>0</v>
      </c>
      <c r="Q97" s="232">
        <f>ROUND(E97*P97,2)</f>
        <v>0</v>
      </c>
      <c r="R97" s="233"/>
      <c r="S97" s="233" t="s">
        <v>203</v>
      </c>
      <c r="T97" s="233" t="s">
        <v>204</v>
      </c>
      <c r="U97" s="233">
        <v>0</v>
      </c>
      <c r="V97" s="233">
        <f>ROUND(E97*U97,2)</f>
        <v>0</v>
      </c>
      <c r="W97" s="233"/>
      <c r="X97" s="233" t="s">
        <v>205</v>
      </c>
      <c r="Y97" s="233" t="s">
        <v>206</v>
      </c>
      <c r="Z97" s="212"/>
      <c r="AA97" s="212"/>
      <c r="AB97" s="212"/>
      <c r="AC97" s="212"/>
      <c r="AD97" s="212"/>
      <c r="AE97" s="212"/>
      <c r="AF97" s="212"/>
      <c r="AG97" s="212" t="s">
        <v>207</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8">
        <v>84</v>
      </c>
      <c r="B98" s="259" t="s">
        <v>764</v>
      </c>
      <c r="C98" s="269" t="s">
        <v>765</v>
      </c>
      <c r="D98" s="260" t="s">
        <v>315</v>
      </c>
      <c r="E98" s="261">
        <v>44</v>
      </c>
      <c r="F98" s="262"/>
      <c r="G98" s="263">
        <f>ROUND(E98*F98,2)</f>
        <v>0</v>
      </c>
      <c r="H98" s="234"/>
      <c r="I98" s="233">
        <f>ROUND(E98*H98,2)</f>
        <v>0</v>
      </c>
      <c r="J98" s="234"/>
      <c r="K98" s="233">
        <f>ROUND(E98*J98,2)</f>
        <v>0</v>
      </c>
      <c r="L98" s="233">
        <v>21</v>
      </c>
      <c r="M98" s="233">
        <f>G98*(1+L98/100)</f>
        <v>0</v>
      </c>
      <c r="N98" s="232">
        <v>0</v>
      </c>
      <c r="O98" s="232">
        <f>ROUND(E98*N98,2)</f>
        <v>0</v>
      </c>
      <c r="P98" s="232">
        <v>0</v>
      </c>
      <c r="Q98" s="232">
        <f>ROUND(E98*P98,2)</f>
        <v>0</v>
      </c>
      <c r="R98" s="233"/>
      <c r="S98" s="233" t="s">
        <v>203</v>
      </c>
      <c r="T98" s="233" t="s">
        <v>204</v>
      </c>
      <c r="U98" s="233">
        <v>0</v>
      </c>
      <c r="V98" s="233">
        <f>ROUND(E98*U98,2)</f>
        <v>0</v>
      </c>
      <c r="W98" s="233"/>
      <c r="X98" s="233" t="s">
        <v>205</v>
      </c>
      <c r="Y98" s="233" t="s">
        <v>206</v>
      </c>
      <c r="Z98" s="212"/>
      <c r="AA98" s="212"/>
      <c r="AB98" s="212"/>
      <c r="AC98" s="212"/>
      <c r="AD98" s="212"/>
      <c r="AE98" s="212"/>
      <c r="AF98" s="212"/>
      <c r="AG98" s="212" t="s">
        <v>207</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58">
        <v>85</v>
      </c>
      <c r="B99" s="259" t="s">
        <v>766</v>
      </c>
      <c r="C99" s="269" t="s">
        <v>767</v>
      </c>
      <c r="D99" s="260" t="s">
        <v>768</v>
      </c>
      <c r="E99" s="261">
        <v>4.3999999999999997E-2</v>
      </c>
      <c r="F99" s="262"/>
      <c r="G99" s="263">
        <f>ROUND(E99*F99,2)</f>
        <v>0</v>
      </c>
      <c r="H99" s="234"/>
      <c r="I99" s="233">
        <f>ROUND(E99*H99,2)</f>
        <v>0</v>
      </c>
      <c r="J99" s="234"/>
      <c r="K99" s="233">
        <f>ROUND(E99*J99,2)</f>
        <v>0</v>
      </c>
      <c r="L99" s="233">
        <v>21</v>
      </c>
      <c r="M99" s="233">
        <f>G99*(1+L99/100)</f>
        <v>0</v>
      </c>
      <c r="N99" s="232">
        <v>1.6000000000000001E-3</v>
      </c>
      <c r="O99" s="232">
        <f>ROUND(E99*N99,2)</f>
        <v>0</v>
      </c>
      <c r="P99" s="232">
        <v>0</v>
      </c>
      <c r="Q99" s="232">
        <f>ROUND(E99*P99,2)</f>
        <v>0</v>
      </c>
      <c r="R99" s="233"/>
      <c r="S99" s="233" t="s">
        <v>203</v>
      </c>
      <c r="T99" s="233" t="s">
        <v>204</v>
      </c>
      <c r="U99" s="233">
        <v>0</v>
      </c>
      <c r="V99" s="233">
        <f>ROUND(E99*U99,2)</f>
        <v>0</v>
      </c>
      <c r="W99" s="233"/>
      <c r="X99" s="233" t="s">
        <v>225</v>
      </c>
      <c r="Y99" s="233" t="s">
        <v>206</v>
      </c>
      <c r="Z99" s="212"/>
      <c r="AA99" s="212"/>
      <c r="AB99" s="212"/>
      <c r="AC99" s="212"/>
      <c r="AD99" s="212"/>
      <c r="AE99" s="212"/>
      <c r="AF99" s="212"/>
      <c r="AG99" s="212" t="s">
        <v>226</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58">
        <v>86</v>
      </c>
      <c r="B100" s="259" t="s">
        <v>769</v>
      </c>
      <c r="C100" s="269" t="s">
        <v>770</v>
      </c>
      <c r="D100" s="260" t="s">
        <v>315</v>
      </c>
      <c r="E100" s="261">
        <v>8</v>
      </c>
      <c r="F100" s="262"/>
      <c r="G100" s="263">
        <f>ROUND(E100*F100,2)</f>
        <v>0</v>
      </c>
      <c r="H100" s="234"/>
      <c r="I100" s="233">
        <f>ROUND(E100*H100,2)</f>
        <v>0</v>
      </c>
      <c r="J100" s="234"/>
      <c r="K100" s="233">
        <f>ROUND(E100*J100,2)</f>
        <v>0</v>
      </c>
      <c r="L100" s="233">
        <v>21</v>
      </c>
      <c r="M100" s="233">
        <f>G100*(1+L100/100)</f>
        <v>0</v>
      </c>
      <c r="N100" s="232">
        <v>1.0000000000000001E-5</v>
      </c>
      <c r="O100" s="232">
        <f>ROUND(E100*N100,2)</f>
        <v>0</v>
      </c>
      <c r="P100" s="232">
        <v>0</v>
      </c>
      <c r="Q100" s="232">
        <f>ROUND(E100*P100,2)</f>
        <v>0</v>
      </c>
      <c r="R100" s="233"/>
      <c r="S100" s="233" t="s">
        <v>203</v>
      </c>
      <c r="T100" s="233" t="s">
        <v>204</v>
      </c>
      <c r="U100" s="233">
        <v>0</v>
      </c>
      <c r="V100" s="233">
        <f>ROUND(E100*U100,2)</f>
        <v>0</v>
      </c>
      <c r="W100" s="233"/>
      <c r="X100" s="233" t="s">
        <v>205</v>
      </c>
      <c r="Y100" s="233" t="s">
        <v>206</v>
      </c>
      <c r="Z100" s="212"/>
      <c r="AA100" s="212"/>
      <c r="AB100" s="212"/>
      <c r="AC100" s="212"/>
      <c r="AD100" s="212"/>
      <c r="AE100" s="212"/>
      <c r="AF100" s="212"/>
      <c r="AG100" s="212" t="s">
        <v>207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8">
        <v>87</v>
      </c>
      <c r="B101" s="259" t="s">
        <v>771</v>
      </c>
      <c r="C101" s="269" t="s">
        <v>772</v>
      </c>
      <c r="D101" s="260" t="s">
        <v>768</v>
      </c>
      <c r="E101" s="261">
        <v>8.0000000000000002E-3</v>
      </c>
      <c r="F101" s="262"/>
      <c r="G101" s="263">
        <f>ROUND(E101*F101,2)</f>
        <v>0</v>
      </c>
      <c r="H101" s="234"/>
      <c r="I101" s="233">
        <f>ROUND(E101*H101,2)</f>
        <v>0</v>
      </c>
      <c r="J101" s="234"/>
      <c r="K101" s="233">
        <f>ROUND(E101*J101,2)</f>
        <v>0</v>
      </c>
      <c r="L101" s="233">
        <v>21</v>
      </c>
      <c r="M101" s="233">
        <f>G101*(1+L101/100)</f>
        <v>0</v>
      </c>
      <c r="N101" s="232">
        <v>2.7000000000000001E-3</v>
      </c>
      <c r="O101" s="232">
        <f>ROUND(E101*N101,2)</f>
        <v>0</v>
      </c>
      <c r="P101" s="232">
        <v>0</v>
      </c>
      <c r="Q101" s="232">
        <f>ROUND(E101*P101,2)</f>
        <v>0</v>
      </c>
      <c r="R101" s="233"/>
      <c r="S101" s="233" t="s">
        <v>203</v>
      </c>
      <c r="T101" s="233" t="s">
        <v>204</v>
      </c>
      <c r="U101" s="233">
        <v>0</v>
      </c>
      <c r="V101" s="233">
        <f>ROUND(E101*U101,2)</f>
        <v>0</v>
      </c>
      <c r="W101" s="233"/>
      <c r="X101" s="233" t="s">
        <v>225</v>
      </c>
      <c r="Y101" s="233" t="s">
        <v>206</v>
      </c>
      <c r="Z101" s="212"/>
      <c r="AA101" s="212"/>
      <c r="AB101" s="212"/>
      <c r="AC101" s="212"/>
      <c r="AD101" s="212"/>
      <c r="AE101" s="212"/>
      <c r="AF101" s="212"/>
      <c r="AG101" s="212" t="s">
        <v>226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42" t="s">
        <v>198</v>
      </c>
      <c r="B102" s="243" t="s">
        <v>153</v>
      </c>
      <c r="C102" s="264" t="s">
        <v>154</v>
      </c>
      <c r="D102" s="244"/>
      <c r="E102" s="245"/>
      <c r="F102" s="246"/>
      <c r="G102" s="247">
        <f>SUMIF(AG103:AG103,"&lt;&gt;NOR",G103:G103)</f>
        <v>0</v>
      </c>
      <c r="H102" s="241"/>
      <c r="I102" s="241">
        <f>SUM(I103:I103)</f>
        <v>0</v>
      </c>
      <c r="J102" s="241"/>
      <c r="K102" s="241">
        <f>SUM(K103:K103)</f>
        <v>0</v>
      </c>
      <c r="L102" s="241"/>
      <c r="M102" s="241">
        <f>SUM(M103:M103)</f>
        <v>0</v>
      </c>
      <c r="N102" s="240"/>
      <c r="O102" s="240">
        <f>SUM(O103:O103)</f>
        <v>0</v>
      </c>
      <c r="P102" s="240"/>
      <c r="Q102" s="240">
        <f>SUM(Q103:Q103)</f>
        <v>0</v>
      </c>
      <c r="R102" s="241"/>
      <c r="S102" s="241"/>
      <c r="T102" s="241"/>
      <c r="U102" s="241"/>
      <c r="V102" s="241">
        <f>SUM(V103:V103)</f>
        <v>0</v>
      </c>
      <c r="W102" s="241"/>
      <c r="X102" s="241"/>
      <c r="Y102" s="241"/>
      <c r="AG102" t="s">
        <v>199</v>
      </c>
    </row>
    <row r="103" spans="1:60" ht="22.5" outlineLevel="1" x14ac:dyDescent="0.2">
      <c r="A103" s="249">
        <v>88</v>
      </c>
      <c r="B103" s="250" t="s">
        <v>773</v>
      </c>
      <c r="C103" s="265" t="s">
        <v>774</v>
      </c>
      <c r="D103" s="251" t="s">
        <v>775</v>
      </c>
      <c r="E103" s="252">
        <v>8</v>
      </c>
      <c r="F103" s="253"/>
      <c r="G103" s="254">
        <f>ROUND(E103*F103,2)</f>
        <v>0</v>
      </c>
      <c r="H103" s="234"/>
      <c r="I103" s="233">
        <f>ROUND(E103*H103,2)</f>
        <v>0</v>
      </c>
      <c r="J103" s="234"/>
      <c r="K103" s="233">
        <f>ROUND(E103*J103,2)</f>
        <v>0</v>
      </c>
      <c r="L103" s="233">
        <v>21</v>
      </c>
      <c r="M103" s="233">
        <f>G103*(1+L103/100)</f>
        <v>0</v>
      </c>
      <c r="N103" s="232">
        <v>0</v>
      </c>
      <c r="O103" s="232">
        <f>ROUND(E103*N103,2)</f>
        <v>0</v>
      </c>
      <c r="P103" s="232">
        <v>0</v>
      </c>
      <c r="Q103" s="232">
        <f>ROUND(E103*P103,2)</f>
        <v>0</v>
      </c>
      <c r="R103" s="233"/>
      <c r="S103" s="233" t="s">
        <v>203</v>
      </c>
      <c r="T103" s="233" t="s">
        <v>204</v>
      </c>
      <c r="U103" s="233">
        <v>0</v>
      </c>
      <c r="V103" s="233">
        <f>ROUND(E103*U103,2)</f>
        <v>0</v>
      </c>
      <c r="W103" s="233"/>
      <c r="X103" s="233" t="s">
        <v>205</v>
      </c>
      <c r="Y103" s="233" t="s">
        <v>206</v>
      </c>
      <c r="Z103" s="212"/>
      <c r="AA103" s="212"/>
      <c r="AB103" s="212"/>
      <c r="AC103" s="212"/>
      <c r="AD103" s="212"/>
      <c r="AE103" s="212"/>
      <c r="AF103" s="212"/>
      <c r="AG103" s="212" t="s">
        <v>207</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x14ac:dyDescent="0.2">
      <c r="A104" s="3"/>
      <c r="B104" s="4"/>
      <c r="C104" s="270"/>
      <c r="D104" s="6"/>
      <c r="E104" s="3"/>
      <c r="F104" s="3"/>
      <c r="G104" s="3"/>
      <c r="H104" s="3"/>
      <c r="I104" s="3"/>
      <c r="J104" s="3"/>
      <c r="K104" s="3"/>
      <c r="L104" s="3"/>
      <c r="M104" s="3"/>
      <c r="N104" s="3"/>
      <c r="O104" s="3"/>
      <c r="P104" s="3"/>
      <c r="Q104" s="3"/>
      <c r="R104" s="3"/>
      <c r="S104" s="3"/>
      <c r="T104" s="3"/>
      <c r="U104" s="3"/>
      <c r="V104" s="3"/>
      <c r="W104" s="3"/>
      <c r="X104" s="3"/>
      <c r="Y104" s="3"/>
      <c r="AE104">
        <v>12</v>
      </c>
      <c r="AF104">
        <v>21</v>
      </c>
      <c r="AG104" t="s">
        <v>184</v>
      </c>
    </row>
    <row r="105" spans="1:60" x14ac:dyDescent="0.2">
      <c r="A105" s="215"/>
      <c r="B105" s="216" t="s">
        <v>31</v>
      </c>
      <c r="C105" s="271"/>
      <c r="D105" s="217"/>
      <c r="E105" s="218"/>
      <c r="F105" s="218"/>
      <c r="G105" s="248">
        <f>G8+G18+G21+G30+G33+G93+G96+G102</f>
        <v>0</v>
      </c>
      <c r="H105" s="3"/>
      <c r="I105" s="3"/>
      <c r="J105" s="3"/>
      <c r="K105" s="3"/>
      <c r="L105" s="3"/>
      <c r="M105" s="3"/>
      <c r="N105" s="3"/>
      <c r="O105" s="3"/>
      <c r="P105" s="3"/>
      <c r="Q105" s="3"/>
      <c r="R105" s="3"/>
      <c r="S105" s="3"/>
      <c r="T105" s="3"/>
      <c r="U105" s="3"/>
      <c r="V105" s="3"/>
      <c r="W105" s="3"/>
      <c r="X105" s="3"/>
      <c r="Y105" s="3"/>
      <c r="AE105">
        <f>SUMIF(L7:L103,AE104,G7:G103)</f>
        <v>0</v>
      </c>
      <c r="AF105">
        <f>SUMIF(L7:L103,AF104,G7:G103)</f>
        <v>0</v>
      </c>
      <c r="AG105" t="s">
        <v>334</v>
      </c>
    </row>
    <row r="106" spans="1:60" x14ac:dyDescent="0.2">
      <c r="A106" s="277" t="s">
        <v>587</v>
      </c>
      <c r="B106" s="277"/>
      <c r="C106" s="270"/>
      <c r="D106" s="6"/>
      <c r="E106" s="3"/>
      <c r="F106" s="3"/>
      <c r="G106" s="3"/>
      <c r="H106" s="3"/>
      <c r="I106" s="3"/>
      <c r="J106" s="3"/>
      <c r="K106" s="3"/>
      <c r="L106" s="3"/>
      <c r="M106" s="3"/>
      <c r="N106" s="3"/>
      <c r="O106" s="3"/>
      <c r="P106" s="3"/>
      <c r="Q106" s="3"/>
      <c r="R106" s="3"/>
      <c r="S106" s="3"/>
      <c r="T106" s="3"/>
      <c r="U106" s="3"/>
      <c r="V106" s="3"/>
      <c r="W106" s="3"/>
      <c r="X106" s="3"/>
      <c r="Y106" s="3"/>
    </row>
    <row r="107" spans="1:60" x14ac:dyDescent="0.2">
      <c r="A107" s="3"/>
      <c r="B107" s="4" t="s">
        <v>588</v>
      </c>
      <c r="C107" s="270" t="s">
        <v>589</v>
      </c>
      <c r="D107" s="6"/>
      <c r="E107" s="3"/>
      <c r="F107" s="3"/>
      <c r="G107" s="3"/>
      <c r="H107" s="3"/>
      <c r="I107" s="3"/>
      <c r="J107" s="3"/>
      <c r="K107" s="3"/>
      <c r="L107" s="3"/>
      <c r="M107" s="3"/>
      <c r="N107" s="3"/>
      <c r="O107" s="3"/>
      <c r="P107" s="3"/>
      <c r="Q107" s="3"/>
      <c r="R107" s="3"/>
      <c r="S107" s="3"/>
      <c r="T107" s="3"/>
      <c r="U107" s="3"/>
      <c r="V107" s="3"/>
      <c r="W107" s="3"/>
      <c r="X107" s="3"/>
      <c r="Y107" s="3"/>
      <c r="AG107" t="s">
        <v>590</v>
      </c>
    </row>
    <row r="108" spans="1:60" ht="25.5" x14ac:dyDescent="0.2">
      <c r="A108" s="3"/>
      <c r="B108" s="4" t="s">
        <v>591</v>
      </c>
      <c r="C108" s="270" t="s">
        <v>592</v>
      </c>
      <c r="D108" s="6"/>
      <c r="E108" s="3"/>
      <c r="F108" s="3"/>
      <c r="G108" s="3"/>
      <c r="H108" s="3"/>
      <c r="I108" s="3"/>
      <c r="J108" s="3"/>
      <c r="K108" s="3"/>
      <c r="L108" s="3"/>
      <c r="M108" s="3"/>
      <c r="N108" s="3"/>
      <c r="O108" s="3"/>
      <c r="P108" s="3"/>
      <c r="Q108" s="3"/>
      <c r="R108" s="3"/>
      <c r="S108" s="3"/>
      <c r="T108" s="3"/>
      <c r="U108" s="3"/>
      <c r="V108" s="3"/>
      <c r="W108" s="3"/>
      <c r="X108" s="3"/>
      <c r="Y108" s="3"/>
      <c r="AG108" t="s">
        <v>593</v>
      </c>
    </row>
    <row r="109" spans="1:60" x14ac:dyDescent="0.2">
      <c r="A109" s="3"/>
      <c r="B109" s="4"/>
      <c r="C109" s="270" t="s">
        <v>594</v>
      </c>
      <c r="D109" s="6"/>
      <c r="E109" s="3"/>
      <c r="F109" s="3"/>
      <c r="G109" s="3"/>
      <c r="H109" s="3"/>
      <c r="I109" s="3"/>
      <c r="J109" s="3"/>
      <c r="K109" s="3"/>
      <c r="L109" s="3"/>
      <c r="M109" s="3"/>
      <c r="N109" s="3"/>
      <c r="O109" s="3"/>
      <c r="P109" s="3"/>
      <c r="Q109" s="3"/>
      <c r="R109" s="3"/>
      <c r="S109" s="3"/>
      <c r="T109" s="3"/>
      <c r="U109" s="3"/>
      <c r="V109" s="3"/>
      <c r="W109" s="3"/>
      <c r="X109" s="3"/>
      <c r="Y109" s="3"/>
      <c r="AG109" t="s">
        <v>595</v>
      </c>
    </row>
    <row r="110" spans="1:60" x14ac:dyDescent="0.2">
      <c r="A110" s="3"/>
      <c r="B110" s="4"/>
      <c r="C110" s="270"/>
      <c r="D110" s="6"/>
      <c r="E110" s="3"/>
      <c r="F110" s="3"/>
      <c r="G110" s="3"/>
      <c r="H110" s="3"/>
      <c r="I110" s="3"/>
      <c r="J110" s="3"/>
      <c r="K110" s="3"/>
      <c r="L110" s="3"/>
      <c r="M110" s="3"/>
      <c r="N110" s="3"/>
      <c r="O110" s="3"/>
      <c r="P110" s="3"/>
      <c r="Q110" s="3"/>
      <c r="R110" s="3"/>
      <c r="S110" s="3"/>
      <c r="T110" s="3"/>
      <c r="U110" s="3"/>
      <c r="V110" s="3"/>
      <c r="W110" s="3"/>
      <c r="X110" s="3"/>
      <c r="Y110" s="3"/>
    </row>
    <row r="111" spans="1:60" x14ac:dyDescent="0.2">
      <c r="A111" s="3"/>
      <c r="B111" s="4"/>
      <c r="C111" s="270"/>
      <c r="D111" s="6"/>
      <c r="E111" s="3"/>
      <c r="F111" s="3"/>
      <c r="G111" s="3"/>
      <c r="H111" s="3"/>
      <c r="I111" s="3"/>
      <c r="J111" s="3"/>
      <c r="K111" s="3"/>
      <c r="L111" s="3"/>
      <c r="M111" s="3"/>
      <c r="N111" s="3"/>
      <c r="O111" s="3"/>
      <c r="P111" s="3"/>
      <c r="Q111" s="3"/>
      <c r="R111" s="3"/>
      <c r="S111" s="3"/>
      <c r="T111" s="3"/>
      <c r="U111" s="3"/>
      <c r="V111" s="3"/>
      <c r="W111" s="3"/>
      <c r="X111" s="3"/>
      <c r="Y111" s="3"/>
    </row>
    <row r="112" spans="1:60" x14ac:dyDescent="0.2">
      <c r="A112" s="3"/>
      <c r="B112" s="4"/>
      <c r="C112" s="270"/>
      <c r="D112" s="6"/>
      <c r="E112" s="3"/>
      <c r="F112" s="3"/>
      <c r="G112" s="3"/>
      <c r="H112" s="3"/>
      <c r="I112" s="3"/>
      <c r="J112" s="3"/>
      <c r="K112" s="3"/>
      <c r="L112" s="3"/>
      <c r="M112" s="3"/>
      <c r="N112" s="3"/>
      <c r="O112" s="3"/>
      <c r="P112" s="3"/>
      <c r="Q112" s="3"/>
      <c r="R112" s="3"/>
      <c r="S112" s="3"/>
      <c r="T112" s="3"/>
      <c r="U112" s="3"/>
      <c r="V112" s="3"/>
      <c r="W112" s="3"/>
      <c r="X112" s="3"/>
      <c r="Y112" s="3"/>
    </row>
    <row r="113" spans="1:33" x14ac:dyDescent="0.2">
      <c r="A113" s="219" t="s">
        <v>335</v>
      </c>
      <c r="B113" s="219"/>
      <c r="C113" s="272"/>
      <c r="D113" s="6"/>
      <c r="E113" s="3"/>
      <c r="F113" s="3"/>
      <c r="G113" s="3"/>
      <c r="H113" s="3"/>
      <c r="I113" s="3"/>
      <c r="J113" s="3"/>
      <c r="K113" s="3"/>
      <c r="L113" s="3"/>
      <c r="M113" s="3"/>
      <c r="N113" s="3"/>
      <c r="O113" s="3"/>
      <c r="P113" s="3"/>
      <c r="Q113" s="3"/>
      <c r="R113" s="3"/>
      <c r="S113" s="3"/>
      <c r="T113" s="3"/>
      <c r="U113" s="3"/>
      <c r="V113" s="3"/>
      <c r="W113" s="3"/>
      <c r="X113" s="3"/>
      <c r="Y113" s="3"/>
    </row>
    <row r="114" spans="1:33" x14ac:dyDescent="0.2">
      <c r="A114" s="220"/>
      <c r="B114" s="221"/>
      <c r="C114" s="273"/>
      <c r="D114" s="221"/>
      <c r="E114" s="221"/>
      <c r="F114" s="221"/>
      <c r="G114" s="222"/>
      <c r="H114" s="3"/>
      <c r="I114" s="3"/>
      <c r="J114" s="3"/>
      <c r="K114" s="3"/>
      <c r="L114" s="3"/>
      <c r="M114" s="3"/>
      <c r="N114" s="3"/>
      <c r="O114" s="3"/>
      <c r="P114" s="3"/>
      <c r="Q114" s="3"/>
      <c r="R114" s="3"/>
      <c r="S114" s="3"/>
      <c r="T114" s="3"/>
      <c r="U114" s="3"/>
      <c r="V114" s="3"/>
      <c r="W114" s="3"/>
      <c r="X114" s="3"/>
      <c r="Y114" s="3"/>
      <c r="AG114" t="s">
        <v>336</v>
      </c>
    </row>
    <row r="115" spans="1:33" x14ac:dyDescent="0.2">
      <c r="A115" s="223"/>
      <c r="B115" s="224"/>
      <c r="C115" s="274"/>
      <c r="D115" s="224"/>
      <c r="E115" s="224"/>
      <c r="F115" s="224"/>
      <c r="G115" s="225"/>
      <c r="H115" s="3"/>
      <c r="I115" s="3"/>
      <c r="J115" s="3"/>
      <c r="K115" s="3"/>
      <c r="L115" s="3"/>
      <c r="M115" s="3"/>
      <c r="N115" s="3"/>
      <c r="O115" s="3"/>
      <c r="P115" s="3"/>
      <c r="Q115" s="3"/>
      <c r="R115" s="3"/>
      <c r="S115" s="3"/>
      <c r="T115" s="3"/>
      <c r="U115" s="3"/>
      <c r="V115" s="3"/>
      <c r="W115" s="3"/>
      <c r="X115" s="3"/>
      <c r="Y115" s="3"/>
    </row>
    <row r="116" spans="1:33" x14ac:dyDescent="0.2">
      <c r="A116" s="223"/>
      <c r="B116" s="224"/>
      <c r="C116" s="274"/>
      <c r="D116" s="224"/>
      <c r="E116" s="224"/>
      <c r="F116" s="224"/>
      <c r="G116" s="225"/>
      <c r="H116" s="3"/>
      <c r="I116" s="3"/>
      <c r="J116" s="3"/>
      <c r="K116" s="3"/>
      <c r="L116" s="3"/>
      <c r="M116" s="3"/>
      <c r="N116" s="3"/>
      <c r="O116" s="3"/>
      <c r="P116" s="3"/>
      <c r="Q116" s="3"/>
      <c r="R116" s="3"/>
      <c r="S116" s="3"/>
      <c r="T116" s="3"/>
      <c r="U116" s="3"/>
      <c r="V116" s="3"/>
      <c r="W116" s="3"/>
      <c r="X116" s="3"/>
      <c r="Y116" s="3"/>
    </row>
    <row r="117" spans="1:33" x14ac:dyDescent="0.2">
      <c r="A117" s="223"/>
      <c r="B117" s="224"/>
      <c r="C117" s="274"/>
      <c r="D117" s="224"/>
      <c r="E117" s="224"/>
      <c r="F117" s="224"/>
      <c r="G117" s="225"/>
      <c r="H117" s="3"/>
      <c r="I117" s="3"/>
      <c r="J117" s="3"/>
      <c r="K117" s="3"/>
      <c r="L117" s="3"/>
      <c r="M117" s="3"/>
      <c r="N117" s="3"/>
      <c r="O117" s="3"/>
      <c r="P117" s="3"/>
      <c r="Q117" s="3"/>
      <c r="R117" s="3"/>
      <c r="S117" s="3"/>
      <c r="T117" s="3"/>
      <c r="U117" s="3"/>
      <c r="V117" s="3"/>
      <c r="W117" s="3"/>
      <c r="X117" s="3"/>
      <c r="Y117" s="3"/>
    </row>
    <row r="118" spans="1:33" x14ac:dyDescent="0.2">
      <c r="A118" s="226"/>
      <c r="B118" s="227"/>
      <c r="C118" s="275"/>
      <c r="D118" s="227"/>
      <c r="E118" s="227"/>
      <c r="F118" s="227"/>
      <c r="G118" s="228"/>
      <c r="H118" s="3"/>
      <c r="I118" s="3"/>
      <c r="J118" s="3"/>
      <c r="K118" s="3"/>
      <c r="L118" s="3"/>
      <c r="M118" s="3"/>
      <c r="N118" s="3"/>
      <c r="O118" s="3"/>
      <c r="P118" s="3"/>
      <c r="Q118" s="3"/>
      <c r="R118" s="3"/>
      <c r="S118" s="3"/>
      <c r="T118" s="3"/>
      <c r="U118" s="3"/>
      <c r="V118" s="3"/>
      <c r="W118" s="3"/>
      <c r="X118" s="3"/>
      <c r="Y118" s="3"/>
    </row>
    <row r="119" spans="1:33" x14ac:dyDescent="0.2">
      <c r="A119" s="3"/>
      <c r="B119" s="4"/>
      <c r="C119" s="270"/>
      <c r="D119" s="6"/>
      <c r="E119" s="3"/>
      <c r="F119" s="3"/>
      <c r="G119" s="3"/>
      <c r="H119" s="3"/>
      <c r="I119" s="3"/>
      <c r="J119" s="3"/>
      <c r="K119" s="3"/>
      <c r="L119" s="3"/>
      <c r="M119" s="3"/>
      <c r="N119" s="3"/>
      <c r="O119" s="3"/>
      <c r="P119" s="3"/>
      <c r="Q119" s="3"/>
      <c r="R119" s="3"/>
      <c r="S119" s="3"/>
      <c r="T119" s="3"/>
      <c r="U119" s="3"/>
      <c r="V119" s="3"/>
      <c r="W119" s="3"/>
      <c r="X119" s="3"/>
      <c r="Y119" s="3"/>
    </row>
    <row r="120" spans="1:33" x14ac:dyDescent="0.2">
      <c r="C120" s="276"/>
      <c r="D120" s="10"/>
      <c r="AG120" t="s">
        <v>337</v>
      </c>
    </row>
    <row r="121" spans="1:33" x14ac:dyDescent="0.2">
      <c r="D121" s="10"/>
    </row>
    <row r="122" spans="1:33" x14ac:dyDescent="0.2">
      <c r="D122" s="10"/>
    </row>
    <row r="123" spans="1:33" x14ac:dyDescent="0.2">
      <c r="D123" s="10"/>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dPOex4wCnoqmXuYR+Ds8y+TsrdC/h1XmVbMvqGHhLTQvsFtyBjOQwrD/Lvakykm8SBFQX5p3ub7Rpma1eK3UQ==" saltValue="crBVhQRuIv95XQF3+dgQ7g==" spinCount="100000" sheet="1" formatRows="0"/>
  <mergeCells count="7">
    <mergeCell ref="A114:G118"/>
    <mergeCell ref="A1:G1"/>
    <mergeCell ref="C2:G2"/>
    <mergeCell ref="C3:G3"/>
    <mergeCell ref="C4:G4"/>
    <mergeCell ref="A106:B106"/>
    <mergeCell ref="A113:C11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2282-B8C3-42B3-B9DA-9AC9E6B6168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172</v>
      </c>
    </row>
    <row r="2" spans="1:60" ht="24.95" customHeight="1" x14ac:dyDescent="0.2">
      <c r="A2" s="198" t="s">
        <v>8</v>
      </c>
      <c r="B2" s="48" t="s">
        <v>43</v>
      </c>
      <c r="C2" s="201" t="s">
        <v>44</v>
      </c>
      <c r="D2" s="199"/>
      <c r="E2" s="199"/>
      <c r="F2" s="199"/>
      <c r="G2" s="200"/>
      <c r="AG2" t="s">
        <v>173</v>
      </c>
    </row>
    <row r="3" spans="1:60" ht="24.95" customHeight="1" x14ac:dyDescent="0.2">
      <c r="A3" s="198" t="s">
        <v>9</v>
      </c>
      <c r="B3" s="48" t="s">
        <v>67</v>
      </c>
      <c r="C3" s="201" t="s">
        <v>68</v>
      </c>
      <c r="D3" s="199"/>
      <c r="E3" s="199"/>
      <c r="F3" s="199"/>
      <c r="G3" s="200"/>
      <c r="AC3" s="176" t="s">
        <v>776</v>
      </c>
      <c r="AG3" t="s">
        <v>174</v>
      </c>
    </row>
    <row r="4" spans="1:60" ht="24.95" customHeight="1" x14ac:dyDescent="0.2">
      <c r="A4" s="202" t="s">
        <v>10</v>
      </c>
      <c r="B4" s="203" t="s">
        <v>60</v>
      </c>
      <c r="C4" s="204" t="s">
        <v>69</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31</v>
      </c>
      <c r="H6" s="211" t="s">
        <v>32</v>
      </c>
      <c r="I6" s="211" t="s">
        <v>182</v>
      </c>
      <c r="J6" s="211" t="s">
        <v>33</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198</v>
      </c>
      <c r="B8" s="243" t="s">
        <v>170</v>
      </c>
      <c r="C8" s="264" t="s">
        <v>29</v>
      </c>
      <c r="D8" s="244"/>
      <c r="E8" s="245"/>
      <c r="F8" s="246"/>
      <c r="G8" s="247">
        <f>SUMIF(AG9:AG15,"&lt;&gt;NOR",G9:G15)</f>
        <v>0</v>
      </c>
      <c r="H8" s="241"/>
      <c r="I8" s="241">
        <f>SUM(I9:I15)</f>
        <v>0</v>
      </c>
      <c r="J8" s="241"/>
      <c r="K8" s="241">
        <f>SUM(K9:K15)</f>
        <v>0</v>
      </c>
      <c r="L8" s="241"/>
      <c r="M8" s="241">
        <f>SUM(M9:M15)</f>
        <v>0</v>
      </c>
      <c r="N8" s="240"/>
      <c r="O8" s="240">
        <f>SUM(O9:O15)</f>
        <v>0</v>
      </c>
      <c r="P8" s="240"/>
      <c r="Q8" s="240">
        <f>SUM(Q9:Q15)</f>
        <v>0</v>
      </c>
      <c r="R8" s="241"/>
      <c r="S8" s="241"/>
      <c r="T8" s="241"/>
      <c r="U8" s="241"/>
      <c r="V8" s="241">
        <f>SUM(V9:V15)</f>
        <v>0</v>
      </c>
      <c r="W8" s="241"/>
      <c r="X8" s="241"/>
      <c r="Y8" s="241"/>
      <c r="AG8" t="s">
        <v>199</v>
      </c>
    </row>
    <row r="9" spans="1:60" outlineLevel="1" x14ac:dyDescent="0.2">
      <c r="A9" s="258">
        <v>1</v>
      </c>
      <c r="B9" s="259" t="s">
        <v>777</v>
      </c>
      <c r="C9" s="269" t="s">
        <v>778</v>
      </c>
      <c r="D9" s="260" t="s">
        <v>779</v>
      </c>
      <c r="E9" s="261">
        <v>1</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340</v>
      </c>
      <c r="T9" s="233" t="s">
        <v>204</v>
      </c>
      <c r="U9" s="233">
        <v>0</v>
      </c>
      <c r="V9" s="233">
        <f>ROUND(E9*U9,2)</f>
        <v>0</v>
      </c>
      <c r="W9" s="233"/>
      <c r="X9" s="233" t="s">
        <v>69</v>
      </c>
      <c r="Y9" s="233" t="s">
        <v>206</v>
      </c>
      <c r="Z9" s="212"/>
      <c r="AA9" s="212"/>
      <c r="AB9" s="212"/>
      <c r="AC9" s="212"/>
      <c r="AD9" s="212"/>
      <c r="AE9" s="212"/>
      <c r="AF9" s="212"/>
      <c r="AG9" s="212" t="s">
        <v>780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781</v>
      </c>
      <c r="C10" s="265" t="s">
        <v>782</v>
      </c>
      <c r="D10" s="251" t="s">
        <v>783</v>
      </c>
      <c r="E10" s="252">
        <v>5</v>
      </c>
      <c r="F10" s="253"/>
      <c r="G10" s="254">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340</v>
      </c>
      <c r="T10" s="233" t="s">
        <v>204</v>
      </c>
      <c r="U10" s="233">
        <v>0</v>
      </c>
      <c r="V10" s="233">
        <f>ROUND(E10*U10,2)</f>
        <v>0</v>
      </c>
      <c r="W10" s="233"/>
      <c r="X10" s="233" t="s">
        <v>69</v>
      </c>
      <c r="Y10" s="233" t="s">
        <v>206</v>
      </c>
      <c r="Z10" s="212"/>
      <c r="AA10" s="212"/>
      <c r="AB10" s="212"/>
      <c r="AC10" s="212"/>
      <c r="AD10" s="212"/>
      <c r="AE10" s="212"/>
      <c r="AF10" s="212"/>
      <c r="AG10" s="212" t="s">
        <v>784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29"/>
      <c r="B11" s="230"/>
      <c r="C11" s="266" t="s">
        <v>785</v>
      </c>
      <c r="D11" s="255"/>
      <c r="E11" s="255"/>
      <c r="F11" s="255"/>
      <c r="G11" s="255"/>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209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3" x14ac:dyDescent="0.2">
      <c r="A12" s="229"/>
      <c r="B12" s="230"/>
      <c r="C12" s="267" t="s">
        <v>786</v>
      </c>
      <c r="D12" s="256"/>
      <c r="E12" s="256"/>
      <c r="F12" s="256"/>
      <c r="G12" s="256"/>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209</v>
      </c>
      <c r="AH12" s="212"/>
      <c r="AI12" s="212"/>
      <c r="AJ12" s="212"/>
      <c r="AK12" s="212"/>
      <c r="AL12" s="212"/>
      <c r="AM12" s="212"/>
      <c r="AN12" s="212"/>
      <c r="AO12" s="212"/>
      <c r="AP12" s="212"/>
      <c r="AQ12" s="212"/>
      <c r="AR12" s="212"/>
      <c r="AS12" s="212"/>
      <c r="AT12" s="212"/>
      <c r="AU12" s="212"/>
      <c r="AV12" s="212"/>
      <c r="AW12" s="212"/>
      <c r="AX12" s="212"/>
      <c r="AY12" s="212"/>
      <c r="AZ12" s="212"/>
      <c r="BA12" s="257" t="str">
        <f>C12</f>
        <v>Zřízení a provoz staveništních elektrorozvodů vč.podružného měření s dodatečným vyúčtováním bude sjednáno s nájemcem areálů</v>
      </c>
      <c r="BB12" s="212"/>
      <c r="BC12" s="212"/>
      <c r="BD12" s="212"/>
      <c r="BE12" s="212"/>
      <c r="BF12" s="212"/>
      <c r="BG12" s="212"/>
      <c r="BH12" s="212"/>
    </row>
    <row r="13" spans="1:60" outlineLevel="3" x14ac:dyDescent="0.2">
      <c r="A13" s="229"/>
      <c r="B13" s="230"/>
      <c r="C13" s="267" t="s">
        <v>787</v>
      </c>
      <c r="D13" s="256"/>
      <c r="E13" s="256"/>
      <c r="F13" s="256"/>
      <c r="G13" s="256"/>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209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3</v>
      </c>
      <c r="B14" s="250" t="s">
        <v>788</v>
      </c>
      <c r="C14" s="265" t="s">
        <v>789</v>
      </c>
      <c r="D14" s="251" t="s">
        <v>779</v>
      </c>
      <c r="E14" s="252">
        <v>1</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340</v>
      </c>
      <c r="T14" s="233" t="s">
        <v>204</v>
      </c>
      <c r="U14" s="233">
        <v>0</v>
      </c>
      <c r="V14" s="233">
        <f>ROUND(E14*U14,2)</f>
        <v>0</v>
      </c>
      <c r="W14" s="233"/>
      <c r="X14" s="233" t="s">
        <v>69</v>
      </c>
      <c r="Y14" s="233" t="s">
        <v>206</v>
      </c>
      <c r="Z14" s="212"/>
      <c r="AA14" s="212"/>
      <c r="AB14" s="212"/>
      <c r="AC14" s="212"/>
      <c r="AD14" s="212"/>
      <c r="AE14" s="212"/>
      <c r="AF14" s="212"/>
      <c r="AG14" s="212" t="s">
        <v>784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29"/>
      <c r="B15" s="230"/>
      <c r="C15" s="266" t="s">
        <v>790</v>
      </c>
      <c r="D15" s="255"/>
      <c r="E15" s="255"/>
      <c r="F15" s="255"/>
      <c r="G15" s="255"/>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209</v>
      </c>
      <c r="AH15" s="212"/>
      <c r="AI15" s="212"/>
      <c r="AJ15" s="212"/>
      <c r="AK15" s="212"/>
      <c r="AL15" s="212"/>
      <c r="AM15" s="212"/>
      <c r="AN15" s="212"/>
      <c r="AO15" s="212"/>
      <c r="AP15" s="212"/>
      <c r="AQ15" s="212"/>
      <c r="AR15" s="212"/>
      <c r="AS15" s="212"/>
      <c r="AT15" s="212"/>
      <c r="AU15" s="212"/>
      <c r="AV15" s="212"/>
      <c r="AW15" s="212"/>
      <c r="AX15" s="212"/>
      <c r="AY15" s="212"/>
      <c r="AZ15" s="212"/>
      <c r="BA15" s="257" t="str">
        <f>C15</f>
        <v>Náklady zhotovitele, související s prováděním zkoušek a revizí předepsaných technickými normami nebo objednatelem a které jsou pro provedení díla nezbytné a předepsané podmínkami uvedenými ve stavebním povolení..</v>
      </c>
      <c r="BB15" s="212"/>
      <c r="BC15" s="212"/>
      <c r="BD15" s="212"/>
      <c r="BE15" s="212"/>
      <c r="BF15" s="212"/>
      <c r="BG15" s="212"/>
      <c r="BH15" s="212"/>
    </row>
    <row r="16" spans="1:60" x14ac:dyDescent="0.2">
      <c r="A16" s="242" t="s">
        <v>198</v>
      </c>
      <c r="B16" s="243" t="s">
        <v>171</v>
      </c>
      <c r="C16" s="264" t="s">
        <v>30</v>
      </c>
      <c r="D16" s="244"/>
      <c r="E16" s="245"/>
      <c r="F16" s="246"/>
      <c r="G16" s="247">
        <f>SUMIF(AG17:AG32,"&lt;&gt;NOR",G17:G32)</f>
        <v>0</v>
      </c>
      <c r="H16" s="241"/>
      <c r="I16" s="241">
        <f>SUM(I17:I32)</f>
        <v>0</v>
      </c>
      <c r="J16" s="241"/>
      <c r="K16" s="241">
        <f>SUM(K17:K32)</f>
        <v>0</v>
      </c>
      <c r="L16" s="241"/>
      <c r="M16" s="241">
        <f>SUM(M17:M32)</f>
        <v>0</v>
      </c>
      <c r="N16" s="240"/>
      <c r="O16" s="240">
        <f>SUM(O17:O32)</f>
        <v>0</v>
      </c>
      <c r="P16" s="240"/>
      <c r="Q16" s="240">
        <f>SUM(Q17:Q32)</f>
        <v>0</v>
      </c>
      <c r="R16" s="241"/>
      <c r="S16" s="241"/>
      <c r="T16" s="241"/>
      <c r="U16" s="241"/>
      <c r="V16" s="241">
        <f>SUM(V17:V32)</f>
        <v>0</v>
      </c>
      <c r="W16" s="241"/>
      <c r="X16" s="241"/>
      <c r="Y16" s="241"/>
      <c r="AG16" t="s">
        <v>199</v>
      </c>
    </row>
    <row r="17" spans="1:60" outlineLevel="1" x14ac:dyDescent="0.2">
      <c r="A17" s="249">
        <v>4</v>
      </c>
      <c r="B17" s="250" t="s">
        <v>791</v>
      </c>
      <c r="C17" s="265" t="s">
        <v>792</v>
      </c>
      <c r="D17" s="251" t="s">
        <v>779</v>
      </c>
      <c r="E17" s="252">
        <v>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340</v>
      </c>
      <c r="T17" s="233" t="s">
        <v>204</v>
      </c>
      <c r="U17" s="233">
        <v>0</v>
      </c>
      <c r="V17" s="233">
        <f>ROUND(E17*U17,2)</f>
        <v>0</v>
      </c>
      <c r="W17" s="233"/>
      <c r="X17" s="233" t="s">
        <v>69</v>
      </c>
      <c r="Y17" s="233" t="s">
        <v>206</v>
      </c>
      <c r="Z17" s="212"/>
      <c r="AA17" s="212"/>
      <c r="AB17" s="212"/>
      <c r="AC17" s="212"/>
      <c r="AD17" s="212"/>
      <c r="AE17" s="212"/>
      <c r="AF17" s="212"/>
      <c r="AG17" s="212" t="s">
        <v>784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29"/>
      <c r="B18" s="230"/>
      <c r="C18" s="266" t="s">
        <v>793</v>
      </c>
      <c r="D18" s="255"/>
      <c r="E18" s="255"/>
      <c r="F18" s="255"/>
      <c r="G18" s="255"/>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209</v>
      </c>
      <c r="AH18" s="212"/>
      <c r="AI18" s="212"/>
      <c r="AJ18" s="212"/>
      <c r="AK18" s="212"/>
      <c r="AL18" s="212"/>
      <c r="AM18" s="212"/>
      <c r="AN18" s="212"/>
      <c r="AO18" s="212"/>
      <c r="AP18" s="212"/>
      <c r="AQ18" s="212"/>
      <c r="AR18" s="212"/>
      <c r="AS18" s="212"/>
      <c r="AT18" s="212"/>
      <c r="AU18" s="212"/>
      <c r="AV18" s="212"/>
      <c r="AW18" s="212"/>
      <c r="AX18" s="212"/>
      <c r="AY18" s="212"/>
      <c r="AZ18" s="212"/>
      <c r="BA18" s="257" t="str">
        <f>C18</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8" s="212"/>
      <c r="BC18" s="212"/>
      <c r="BD18" s="212"/>
      <c r="BE18" s="212"/>
      <c r="BF18" s="212"/>
      <c r="BG18" s="212"/>
      <c r="BH18" s="212"/>
    </row>
    <row r="19" spans="1:60" outlineLevel="1" x14ac:dyDescent="0.2">
      <c r="A19" s="249">
        <v>5</v>
      </c>
      <c r="B19" s="250" t="s">
        <v>794</v>
      </c>
      <c r="C19" s="265" t="s">
        <v>795</v>
      </c>
      <c r="D19" s="251" t="s">
        <v>779</v>
      </c>
      <c r="E19" s="252">
        <v>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340</v>
      </c>
      <c r="T19" s="233" t="s">
        <v>204</v>
      </c>
      <c r="U19" s="233">
        <v>0</v>
      </c>
      <c r="V19" s="233">
        <f>ROUND(E19*U19,2)</f>
        <v>0</v>
      </c>
      <c r="W19" s="233"/>
      <c r="X19" s="233" t="s">
        <v>69</v>
      </c>
      <c r="Y19" s="233" t="s">
        <v>206</v>
      </c>
      <c r="Z19" s="212"/>
      <c r="AA19" s="212"/>
      <c r="AB19" s="212"/>
      <c r="AC19" s="212"/>
      <c r="AD19" s="212"/>
      <c r="AE19" s="212"/>
      <c r="AF19" s="212"/>
      <c r="AG19" s="212" t="s">
        <v>784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29"/>
      <c r="B20" s="230"/>
      <c r="C20" s="266" t="s">
        <v>796</v>
      </c>
      <c r="D20" s="255"/>
      <c r="E20" s="255"/>
      <c r="F20" s="255"/>
      <c r="G20" s="255"/>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209</v>
      </c>
      <c r="AH20" s="212"/>
      <c r="AI20" s="212"/>
      <c r="AJ20" s="212"/>
      <c r="AK20" s="212"/>
      <c r="AL20" s="212"/>
      <c r="AM20" s="212"/>
      <c r="AN20" s="212"/>
      <c r="AO20" s="212"/>
      <c r="AP20" s="212"/>
      <c r="AQ20" s="212"/>
      <c r="AR20" s="212"/>
      <c r="AS20" s="212"/>
      <c r="AT20" s="212"/>
      <c r="AU20" s="212"/>
      <c r="AV20" s="212"/>
      <c r="AW20" s="212"/>
      <c r="AX20" s="212"/>
      <c r="AY20" s="212"/>
      <c r="AZ20" s="212"/>
      <c r="BA20" s="257" t="str">
        <f>C20</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0" s="212"/>
      <c r="BC20" s="212"/>
      <c r="BD20" s="212"/>
      <c r="BE20" s="212"/>
      <c r="BF20" s="212"/>
      <c r="BG20" s="212"/>
      <c r="BH20" s="212"/>
    </row>
    <row r="21" spans="1:60" outlineLevel="1" x14ac:dyDescent="0.2">
      <c r="A21" s="249">
        <v>6</v>
      </c>
      <c r="B21" s="250" t="s">
        <v>797</v>
      </c>
      <c r="C21" s="265" t="s">
        <v>798</v>
      </c>
      <c r="D21" s="251" t="s">
        <v>779</v>
      </c>
      <c r="E21" s="252">
        <v>1</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340</v>
      </c>
      <c r="T21" s="233" t="s">
        <v>204</v>
      </c>
      <c r="U21" s="233">
        <v>0</v>
      </c>
      <c r="V21" s="233">
        <f>ROUND(E21*U21,2)</f>
        <v>0</v>
      </c>
      <c r="W21" s="233"/>
      <c r="X21" s="233" t="s">
        <v>69</v>
      </c>
      <c r="Y21" s="233" t="s">
        <v>206</v>
      </c>
      <c r="Z21" s="212"/>
      <c r="AA21" s="212"/>
      <c r="AB21" s="212"/>
      <c r="AC21" s="212"/>
      <c r="AD21" s="212"/>
      <c r="AE21" s="212"/>
      <c r="AF21" s="212"/>
      <c r="AG21" s="212" t="s">
        <v>784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29"/>
      <c r="B22" s="230"/>
      <c r="C22" s="266" t="s">
        <v>799</v>
      </c>
      <c r="D22" s="255"/>
      <c r="E22" s="255"/>
      <c r="F22" s="255"/>
      <c r="G22" s="255"/>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209</v>
      </c>
      <c r="AH22" s="212"/>
      <c r="AI22" s="212"/>
      <c r="AJ22" s="212"/>
      <c r="AK22" s="212"/>
      <c r="AL22" s="212"/>
      <c r="AM22" s="212"/>
      <c r="AN22" s="212"/>
      <c r="AO22" s="212"/>
      <c r="AP22" s="212"/>
      <c r="AQ22" s="212"/>
      <c r="AR22" s="212"/>
      <c r="AS22" s="212"/>
      <c r="AT22" s="212"/>
      <c r="AU22" s="212"/>
      <c r="AV22" s="212"/>
      <c r="AW22" s="212"/>
      <c r="AX22" s="212"/>
      <c r="AY22" s="212"/>
      <c r="AZ22" s="212"/>
      <c r="BA22" s="257" t="str">
        <f>C22</f>
        <v>Náklady na vyhotovení dokumentace skutečného provedení stavby a její předání objednateli v požadované formě a požadovaném počtu.</v>
      </c>
      <c r="BB22" s="212"/>
      <c r="BC22" s="212"/>
      <c r="BD22" s="212"/>
      <c r="BE22" s="212"/>
      <c r="BF22" s="212"/>
      <c r="BG22" s="212"/>
      <c r="BH22" s="212"/>
    </row>
    <row r="23" spans="1:60" outlineLevel="1" x14ac:dyDescent="0.2">
      <c r="A23" s="249">
        <v>7</v>
      </c>
      <c r="B23" s="250" t="s">
        <v>800</v>
      </c>
      <c r="C23" s="265" t="s">
        <v>801</v>
      </c>
      <c r="D23" s="251" t="s">
        <v>779</v>
      </c>
      <c r="E23" s="252">
        <v>1</v>
      </c>
      <c r="F23" s="253"/>
      <c r="G23" s="254">
        <f>ROUND(E23*F23,2)</f>
        <v>0</v>
      </c>
      <c r="H23" s="234"/>
      <c r="I23" s="233">
        <f>ROUND(E23*H23,2)</f>
        <v>0</v>
      </c>
      <c r="J23" s="234"/>
      <c r="K23" s="233">
        <f>ROUND(E23*J23,2)</f>
        <v>0</v>
      </c>
      <c r="L23" s="233">
        <v>21</v>
      </c>
      <c r="M23" s="233">
        <f>G23*(1+L23/100)</f>
        <v>0</v>
      </c>
      <c r="N23" s="232">
        <v>0</v>
      </c>
      <c r="O23" s="232">
        <f>ROUND(E23*N23,2)</f>
        <v>0</v>
      </c>
      <c r="P23" s="232">
        <v>0</v>
      </c>
      <c r="Q23" s="232">
        <f>ROUND(E23*P23,2)</f>
        <v>0</v>
      </c>
      <c r="R23" s="233"/>
      <c r="S23" s="233" t="s">
        <v>340</v>
      </c>
      <c r="T23" s="233" t="s">
        <v>204</v>
      </c>
      <c r="U23" s="233">
        <v>0</v>
      </c>
      <c r="V23" s="233">
        <f>ROUND(E23*U23,2)</f>
        <v>0</v>
      </c>
      <c r="W23" s="233"/>
      <c r="X23" s="233" t="s">
        <v>69</v>
      </c>
      <c r="Y23" s="233" t="s">
        <v>206</v>
      </c>
      <c r="Z23" s="212"/>
      <c r="AA23" s="212"/>
      <c r="AB23" s="212"/>
      <c r="AC23" s="212"/>
      <c r="AD23" s="212"/>
      <c r="AE23" s="212"/>
      <c r="AF23" s="212"/>
      <c r="AG23" s="212" t="s">
        <v>784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2" x14ac:dyDescent="0.2">
      <c r="A24" s="229"/>
      <c r="B24" s="230"/>
      <c r="C24" s="266" t="s">
        <v>802</v>
      </c>
      <c r="D24" s="255"/>
      <c r="E24" s="255"/>
      <c r="F24" s="255"/>
      <c r="G24" s="255"/>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209</v>
      </c>
      <c r="AH24" s="212"/>
      <c r="AI24" s="212"/>
      <c r="AJ24" s="212"/>
      <c r="AK24" s="212"/>
      <c r="AL24" s="212"/>
      <c r="AM24" s="212"/>
      <c r="AN24" s="212"/>
      <c r="AO24" s="212"/>
      <c r="AP24" s="212"/>
      <c r="AQ24" s="212"/>
      <c r="AR24" s="212"/>
      <c r="AS24" s="212"/>
      <c r="AT24" s="212"/>
      <c r="AU24" s="212"/>
      <c r="AV24" s="212"/>
      <c r="AW24" s="212"/>
      <c r="AX24" s="212"/>
      <c r="AY24" s="212"/>
      <c r="AZ24" s="212"/>
      <c r="BA24" s="257" t="str">
        <f>C24</f>
        <v>Náklady na provedení skutečného zaměření stavby v rozsahu nezbytném pro zápis změny do katastru nemovitostí.</v>
      </c>
      <c r="BB24" s="212"/>
      <c r="BC24" s="212"/>
      <c r="BD24" s="212"/>
      <c r="BE24" s="212"/>
      <c r="BF24" s="212"/>
      <c r="BG24" s="212"/>
      <c r="BH24" s="212"/>
    </row>
    <row r="25" spans="1:60" ht="45" outlineLevel="3" x14ac:dyDescent="0.2">
      <c r="A25" s="229"/>
      <c r="B25" s="230"/>
      <c r="C25" s="267" t="s">
        <v>815</v>
      </c>
      <c r="D25" s="256"/>
      <c r="E25" s="256"/>
      <c r="F25" s="256"/>
      <c r="G25" s="256"/>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209</v>
      </c>
      <c r="AH25" s="212"/>
      <c r="AI25" s="212"/>
      <c r="AJ25" s="212"/>
      <c r="AK25" s="212"/>
      <c r="AL25" s="212"/>
      <c r="AM25" s="212"/>
      <c r="AN25" s="212"/>
      <c r="AO25" s="212"/>
      <c r="AP25" s="212"/>
      <c r="AQ25" s="212"/>
      <c r="AR25" s="212"/>
      <c r="AS25" s="212"/>
      <c r="AT25" s="212"/>
      <c r="AU25" s="212"/>
      <c r="AV25" s="212"/>
      <c r="AW25" s="212"/>
      <c r="AX25" s="212"/>
      <c r="AY25" s="212"/>
      <c r="AZ25" s="212"/>
      <c r="BA25" s="257" t="str">
        <f>C25</f>
        <v>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v>
      </c>
      <c r="BB25" s="212"/>
      <c r="BC25" s="212"/>
      <c r="BD25" s="212"/>
      <c r="BE25" s="212"/>
      <c r="BF25" s="212"/>
      <c r="BG25" s="212"/>
      <c r="BH25" s="212"/>
    </row>
    <row r="26" spans="1:60" outlineLevel="3" x14ac:dyDescent="0.2">
      <c r="A26" s="229"/>
      <c r="B26" s="230"/>
      <c r="C26" s="267" t="s">
        <v>803</v>
      </c>
      <c r="D26" s="256"/>
      <c r="E26" s="256"/>
      <c r="F26" s="256"/>
      <c r="G26" s="256"/>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209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8">
        <v>8</v>
      </c>
      <c r="B27" s="259" t="s">
        <v>804</v>
      </c>
      <c r="C27" s="269" t="s">
        <v>805</v>
      </c>
      <c r="D27" s="260" t="s">
        <v>779</v>
      </c>
      <c r="E27" s="261">
        <v>1</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203</v>
      </c>
      <c r="T27" s="233" t="s">
        <v>204</v>
      </c>
      <c r="U27" s="233">
        <v>0</v>
      </c>
      <c r="V27" s="233">
        <f>ROUND(E27*U27,2)</f>
        <v>0</v>
      </c>
      <c r="W27" s="233"/>
      <c r="X27" s="233" t="s">
        <v>69</v>
      </c>
      <c r="Y27" s="233" t="s">
        <v>206</v>
      </c>
      <c r="Z27" s="212"/>
      <c r="AA27" s="212"/>
      <c r="AB27" s="212"/>
      <c r="AC27" s="212"/>
      <c r="AD27" s="212"/>
      <c r="AE27" s="212"/>
      <c r="AF27" s="212"/>
      <c r="AG27" s="212" t="s">
        <v>784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58">
        <v>9</v>
      </c>
      <c r="B28" s="259" t="s">
        <v>806</v>
      </c>
      <c r="C28" s="269" t="s">
        <v>807</v>
      </c>
      <c r="D28" s="260" t="s">
        <v>779</v>
      </c>
      <c r="E28" s="261">
        <v>1</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203</v>
      </c>
      <c r="T28" s="233" t="s">
        <v>204</v>
      </c>
      <c r="U28" s="233">
        <v>0</v>
      </c>
      <c r="V28" s="233">
        <f>ROUND(E28*U28,2)</f>
        <v>0</v>
      </c>
      <c r="W28" s="233"/>
      <c r="X28" s="233" t="s">
        <v>69</v>
      </c>
      <c r="Y28" s="233" t="s">
        <v>206</v>
      </c>
      <c r="Z28" s="212"/>
      <c r="AA28" s="212"/>
      <c r="AB28" s="212"/>
      <c r="AC28" s="212"/>
      <c r="AD28" s="212"/>
      <c r="AE28" s="212"/>
      <c r="AF28" s="212"/>
      <c r="AG28" s="212" t="s">
        <v>784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10</v>
      </c>
      <c r="B29" s="259" t="s">
        <v>808</v>
      </c>
      <c r="C29" s="269" t="s">
        <v>809</v>
      </c>
      <c r="D29" s="260" t="s">
        <v>779</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203</v>
      </c>
      <c r="T29" s="233" t="s">
        <v>204</v>
      </c>
      <c r="U29" s="233">
        <v>0</v>
      </c>
      <c r="V29" s="233">
        <f>ROUND(E29*U29,2)</f>
        <v>0</v>
      </c>
      <c r="W29" s="233"/>
      <c r="X29" s="233" t="s">
        <v>69</v>
      </c>
      <c r="Y29" s="233" t="s">
        <v>206</v>
      </c>
      <c r="Z29" s="212"/>
      <c r="AA29" s="212"/>
      <c r="AB29" s="212"/>
      <c r="AC29" s="212"/>
      <c r="AD29" s="212"/>
      <c r="AE29" s="212"/>
      <c r="AF29" s="212"/>
      <c r="AG29" s="212" t="s">
        <v>784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58">
        <v>11</v>
      </c>
      <c r="B30" s="259" t="s">
        <v>810</v>
      </c>
      <c r="C30" s="269" t="s">
        <v>811</v>
      </c>
      <c r="D30" s="260" t="s">
        <v>779</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203</v>
      </c>
      <c r="T30" s="233" t="s">
        <v>204</v>
      </c>
      <c r="U30" s="233">
        <v>0</v>
      </c>
      <c r="V30" s="233">
        <f>ROUND(E30*U30,2)</f>
        <v>0</v>
      </c>
      <c r="W30" s="233"/>
      <c r="X30" s="233" t="s">
        <v>69</v>
      </c>
      <c r="Y30" s="233" t="s">
        <v>206</v>
      </c>
      <c r="Z30" s="212"/>
      <c r="AA30" s="212"/>
      <c r="AB30" s="212"/>
      <c r="AC30" s="212"/>
      <c r="AD30" s="212"/>
      <c r="AE30" s="212"/>
      <c r="AF30" s="212"/>
      <c r="AG30" s="212" t="s">
        <v>784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12</v>
      </c>
      <c r="B31" s="250" t="s">
        <v>812</v>
      </c>
      <c r="C31" s="265" t="s">
        <v>813</v>
      </c>
      <c r="D31" s="251" t="s">
        <v>779</v>
      </c>
      <c r="E31" s="252">
        <v>1</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203</v>
      </c>
      <c r="T31" s="233" t="s">
        <v>204</v>
      </c>
      <c r="U31" s="233">
        <v>0</v>
      </c>
      <c r="V31" s="233">
        <f>ROUND(E31*U31,2)</f>
        <v>0</v>
      </c>
      <c r="W31" s="233"/>
      <c r="X31" s="233" t="s">
        <v>69</v>
      </c>
      <c r="Y31" s="233" t="s">
        <v>206</v>
      </c>
      <c r="Z31" s="212"/>
      <c r="AA31" s="212"/>
      <c r="AB31" s="212"/>
      <c r="AC31" s="212"/>
      <c r="AD31" s="212"/>
      <c r="AE31" s="212"/>
      <c r="AF31" s="212"/>
      <c r="AG31" s="212" t="s">
        <v>784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2" x14ac:dyDescent="0.2">
      <c r="A32" s="229"/>
      <c r="B32" s="230"/>
      <c r="C32" s="266" t="s">
        <v>814</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209</v>
      </c>
      <c r="AH32" s="212"/>
      <c r="AI32" s="212"/>
      <c r="AJ32" s="212"/>
      <c r="AK32" s="212"/>
      <c r="AL32" s="212"/>
      <c r="AM32" s="212"/>
      <c r="AN32" s="212"/>
      <c r="AO32" s="212"/>
      <c r="AP32" s="212"/>
      <c r="AQ32" s="212"/>
      <c r="AR32" s="212"/>
      <c r="AS32" s="212"/>
      <c r="AT32" s="212"/>
      <c r="AU32" s="212"/>
      <c r="AV32" s="212"/>
      <c r="AW32" s="212"/>
      <c r="AX32" s="212"/>
      <c r="AY32" s="212"/>
      <c r="AZ32" s="212"/>
      <c r="BA32" s="257" t="str">
        <f>C32</f>
        <v>"V areálu probíhá demolice a následná výstavba nové haly na sůl…dále uvést info o investorovi/zhotoviteli a termíny + bezpečnostní značky.:</v>
      </c>
      <c r="BB32" s="212"/>
      <c r="BC32" s="212"/>
      <c r="BD32" s="212"/>
      <c r="BE32" s="212"/>
      <c r="BF32" s="212"/>
      <c r="BG32" s="212"/>
      <c r="BH32" s="212"/>
    </row>
    <row r="33" spans="1:33" x14ac:dyDescent="0.2">
      <c r="A33" s="3"/>
      <c r="B33" s="4"/>
      <c r="C33" s="270"/>
      <c r="D33" s="6"/>
      <c r="E33" s="3"/>
      <c r="F33" s="3"/>
      <c r="G33" s="3"/>
      <c r="H33" s="3"/>
      <c r="I33" s="3"/>
      <c r="J33" s="3"/>
      <c r="K33" s="3"/>
      <c r="L33" s="3"/>
      <c r="M33" s="3"/>
      <c r="N33" s="3"/>
      <c r="O33" s="3"/>
      <c r="P33" s="3"/>
      <c r="Q33" s="3"/>
      <c r="R33" s="3"/>
      <c r="S33" s="3"/>
      <c r="T33" s="3"/>
      <c r="U33" s="3"/>
      <c r="V33" s="3"/>
      <c r="W33" s="3"/>
      <c r="X33" s="3"/>
      <c r="Y33" s="3"/>
      <c r="AE33">
        <v>12</v>
      </c>
      <c r="AF33">
        <v>21</v>
      </c>
      <c r="AG33" t="s">
        <v>184</v>
      </c>
    </row>
    <row r="34" spans="1:33" x14ac:dyDescent="0.2">
      <c r="A34" s="215"/>
      <c r="B34" s="216" t="s">
        <v>31</v>
      </c>
      <c r="C34" s="271"/>
      <c r="D34" s="217"/>
      <c r="E34" s="218"/>
      <c r="F34" s="218"/>
      <c r="G34" s="248">
        <f>G8+G16</f>
        <v>0</v>
      </c>
      <c r="H34" s="3"/>
      <c r="I34" s="3"/>
      <c r="J34" s="3"/>
      <c r="K34" s="3"/>
      <c r="L34" s="3"/>
      <c r="M34" s="3"/>
      <c r="N34" s="3"/>
      <c r="O34" s="3"/>
      <c r="P34" s="3"/>
      <c r="Q34" s="3"/>
      <c r="R34" s="3"/>
      <c r="S34" s="3"/>
      <c r="T34" s="3"/>
      <c r="U34" s="3"/>
      <c r="V34" s="3"/>
      <c r="W34" s="3"/>
      <c r="X34" s="3"/>
      <c r="Y34" s="3"/>
      <c r="AE34">
        <f>SUMIF(L7:L32,AE33,G7:G32)</f>
        <v>0</v>
      </c>
      <c r="AF34">
        <f>SUMIF(L7:L32,AF33,G7:G32)</f>
        <v>0</v>
      </c>
      <c r="AG34" t="s">
        <v>334</v>
      </c>
    </row>
    <row r="35" spans="1:33" x14ac:dyDescent="0.2">
      <c r="A35" s="3"/>
      <c r="B35" s="4"/>
      <c r="C35" s="270"/>
      <c r="D35" s="6"/>
      <c r="E35" s="3"/>
      <c r="F35" s="3"/>
      <c r="G35" s="3"/>
      <c r="H35" s="3"/>
      <c r="I35" s="3"/>
      <c r="J35" s="3"/>
      <c r="K35" s="3"/>
      <c r="L35" s="3"/>
      <c r="M35" s="3"/>
      <c r="N35" s="3"/>
      <c r="O35" s="3"/>
      <c r="P35" s="3"/>
      <c r="Q35" s="3"/>
      <c r="R35" s="3"/>
      <c r="S35" s="3"/>
      <c r="T35" s="3"/>
      <c r="U35" s="3"/>
      <c r="V35" s="3"/>
      <c r="W35" s="3"/>
      <c r="X35" s="3"/>
      <c r="Y35" s="3"/>
    </row>
    <row r="36" spans="1:33" x14ac:dyDescent="0.2">
      <c r="A36" s="3"/>
      <c r="B36" s="4"/>
      <c r="C36" s="270"/>
      <c r="D36" s="6"/>
      <c r="E36" s="3"/>
      <c r="F36" s="3"/>
      <c r="G36" s="3"/>
      <c r="H36" s="3"/>
      <c r="I36" s="3"/>
      <c r="J36" s="3"/>
      <c r="K36" s="3"/>
      <c r="L36" s="3"/>
      <c r="M36" s="3"/>
      <c r="N36" s="3"/>
      <c r="O36" s="3"/>
      <c r="P36" s="3"/>
      <c r="Q36" s="3"/>
      <c r="R36" s="3"/>
      <c r="S36" s="3"/>
      <c r="T36" s="3"/>
      <c r="U36" s="3"/>
      <c r="V36" s="3"/>
      <c r="W36" s="3"/>
      <c r="X36" s="3"/>
      <c r="Y36" s="3"/>
    </row>
    <row r="37" spans="1:33" x14ac:dyDescent="0.2">
      <c r="A37" s="219" t="s">
        <v>335</v>
      </c>
      <c r="B37" s="219"/>
      <c r="C37" s="272"/>
      <c r="D37" s="6"/>
      <c r="E37" s="3"/>
      <c r="F37" s="3"/>
      <c r="G37" s="3"/>
      <c r="H37" s="3"/>
      <c r="I37" s="3"/>
      <c r="J37" s="3"/>
      <c r="K37" s="3"/>
      <c r="L37" s="3"/>
      <c r="M37" s="3"/>
      <c r="N37" s="3"/>
      <c r="O37" s="3"/>
      <c r="P37" s="3"/>
      <c r="Q37" s="3"/>
      <c r="R37" s="3"/>
      <c r="S37" s="3"/>
      <c r="T37" s="3"/>
      <c r="U37" s="3"/>
      <c r="V37" s="3"/>
      <c r="W37" s="3"/>
      <c r="X37" s="3"/>
      <c r="Y37" s="3"/>
    </row>
    <row r="38" spans="1:33" x14ac:dyDescent="0.2">
      <c r="A38" s="220"/>
      <c r="B38" s="221"/>
      <c r="C38" s="273"/>
      <c r="D38" s="221"/>
      <c r="E38" s="221"/>
      <c r="F38" s="221"/>
      <c r="G38" s="222"/>
      <c r="H38" s="3"/>
      <c r="I38" s="3"/>
      <c r="J38" s="3"/>
      <c r="K38" s="3"/>
      <c r="L38" s="3"/>
      <c r="M38" s="3"/>
      <c r="N38" s="3"/>
      <c r="O38" s="3"/>
      <c r="P38" s="3"/>
      <c r="Q38" s="3"/>
      <c r="R38" s="3"/>
      <c r="S38" s="3"/>
      <c r="T38" s="3"/>
      <c r="U38" s="3"/>
      <c r="V38" s="3"/>
      <c r="W38" s="3"/>
      <c r="X38" s="3"/>
      <c r="Y38" s="3"/>
      <c r="AG38" t="s">
        <v>336</v>
      </c>
    </row>
    <row r="39" spans="1:33" x14ac:dyDescent="0.2">
      <c r="A39" s="223"/>
      <c r="B39" s="224"/>
      <c r="C39" s="274"/>
      <c r="D39" s="224"/>
      <c r="E39" s="224"/>
      <c r="F39" s="224"/>
      <c r="G39" s="225"/>
      <c r="H39" s="3"/>
      <c r="I39" s="3"/>
      <c r="J39" s="3"/>
      <c r="K39" s="3"/>
      <c r="L39" s="3"/>
      <c r="M39" s="3"/>
      <c r="N39" s="3"/>
      <c r="O39" s="3"/>
      <c r="P39" s="3"/>
      <c r="Q39" s="3"/>
      <c r="R39" s="3"/>
      <c r="S39" s="3"/>
      <c r="T39" s="3"/>
      <c r="U39" s="3"/>
      <c r="V39" s="3"/>
      <c r="W39" s="3"/>
      <c r="X39" s="3"/>
      <c r="Y39" s="3"/>
    </row>
    <row r="40" spans="1:33" x14ac:dyDescent="0.2">
      <c r="A40" s="223"/>
      <c r="B40" s="224"/>
      <c r="C40" s="274"/>
      <c r="D40" s="224"/>
      <c r="E40" s="224"/>
      <c r="F40" s="224"/>
      <c r="G40" s="225"/>
      <c r="H40" s="3"/>
      <c r="I40" s="3"/>
      <c r="J40" s="3"/>
      <c r="K40" s="3"/>
      <c r="L40" s="3"/>
      <c r="M40" s="3"/>
      <c r="N40" s="3"/>
      <c r="O40" s="3"/>
      <c r="P40" s="3"/>
      <c r="Q40" s="3"/>
      <c r="R40" s="3"/>
      <c r="S40" s="3"/>
      <c r="T40" s="3"/>
      <c r="U40" s="3"/>
      <c r="V40" s="3"/>
      <c r="W40" s="3"/>
      <c r="X40" s="3"/>
      <c r="Y40" s="3"/>
    </row>
    <row r="41" spans="1:33" x14ac:dyDescent="0.2">
      <c r="A41" s="223"/>
      <c r="B41" s="224"/>
      <c r="C41" s="274"/>
      <c r="D41" s="224"/>
      <c r="E41" s="224"/>
      <c r="F41" s="224"/>
      <c r="G41" s="225"/>
      <c r="H41" s="3"/>
      <c r="I41" s="3"/>
      <c r="J41" s="3"/>
      <c r="K41" s="3"/>
      <c r="L41" s="3"/>
      <c r="M41" s="3"/>
      <c r="N41" s="3"/>
      <c r="O41" s="3"/>
      <c r="P41" s="3"/>
      <c r="Q41" s="3"/>
      <c r="R41" s="3"/>
      <c r="S41" s="3"/>
      <c r="T41" s="3"/>
      <c r="U41" s="3"/>
      <c r="V41" s="3"/>
      <c r="W41" s="3"/>
      <c r="X41" s="3"/>
      <c r="Y41" s="3"/>
    </row>
    <row r="42" spans="1:33" x14ac:dyDescent="0.2">
      <c r="A42" s="226"/>
      <c r="B42" s="227"/>
      <c r="C42" s="275"/>
      <c r="D42" s="227"/>
      <c r="E42" s="227"/>
      <c r="F42" s="227"/>
      <c r="G42" s="228"/>
      <c r="H42" s="3"/>
      <c r="I42" s="3"/>
      <c r="J42" s="3"/>
      <c r="K42" s="3"/>
      <c r="L42" s="3"/>
      <c r="M42" s="3"/>
      <c r="N42" s="3"/>
      <c r="O42" s="3"/>
      <c r="P42" s="3"/>
      <c r="Q42" s="3"/>
      <c r="R42" s="3"/>
      <c r="S42" s="3"/>
      <c r="T42" s="3"/>
      <c r="U42" s="3"/>
      <c r="V42" s="3"/>
      <c r="W42" s="3"/>
      <c r="X42" s="3"/>
      <c r="Y42" s="3"/>
    </row>
    <row r="43" spans="1:33" x14ac:dyDescent="0.2">
      <c r="A43" s="3"/>
      <c r="B43" s="4"/>
      <c r="C43" s="270"/>
      <c r="D43" s="6"/>
      <c r="E43" s="3"/>
      <c r="F43" s="3"/>
      <c r="G43" s="3"/>
      <c r="H43" s="3"/>
      <c r="I43" s="3"/>
      <c r="J43" s="3"/>
      <c r="K43" s="3"/>
      <c r="L43" s="3"/>
      <c r="M43" s="3"/>
      <c r="N43" s="3"/>
      <c r="O43" s="3"/>
      <c r="P43" s="3"/>
      <c r="Q43" s="3"/>
      <c r="R43" s="3"/>
      <c r="S43" s="3"/>
      <c r="T43" s="3"/>
      <c r="U43" s="3"/>
      <c r="V43" s="3"/>
      <c r="W43" s="3"/>
      <c r="X43" s="3"/>
      <c r="Y43" s="3"/>
    </row>
    <row r="44" spans="1:33" x14ac:dyDescent="0.2">
      <c r="C44" s="276"/>
      <c r="D44" s="10"/>
      <c r="AG44" t="s">
        <v>337</v>
      </c>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mHWlg1+4e78UfuqqGp/bIi1zVwhNIy7/F9CYkKmdjIJeqFvjwxv0EHylYy38mkLncegrPZly1Ch4pZq1WMUQg==" saltValue="YnsGkuUjizOETUUlbbcGJA==" spinCount="100000" sheet="1" formatRows="0"/>
  <mergeCells count="17">
    <mergeCell ref="C32:G32"/>
    <mergeCell ref="C18:G18"/>
    <mergeCell ref="C20:G20"/>
    <mergeCell ref="C22:G22"/>
    <mergeCell ref="C24:G24"/>
    <mergeCell ref="C25:G25"/>
    <mergeCell ref="C26:G26"/>
    <mergeCell ref="A1:G1"/>
    <mergeCell ref="C2:G2"/>
    <mergeCell ref="C3:G3"/>
    <mergeCell ref="C4:G4"/>
    <mergeCell ref="A37:C37"/>
    <mergeCell ref="A38:G42"/>
    <mergeCell ref="C11:G11"/>
    <mergeCell ref="C12:G12"/>
    <mergeCell ref="C13:G13"/>
    <mergeCell ref="C15:G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SO01 01 Pol</vt:lpstr>
      <vt:lpstr>SO02 01 Pol</vt:lpstr>
      <vt:lpstr>SO02 02 Pol</vt:lpstr>
      <vt:lpstr>SO03 01 Naklady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 Pol'!Názvy_tisku</vt:lpstr>
      <vt:lpstr>'SO02 01 Pol'!Názvy_tisku</vt:lpstr>
      <vt:lpstr>'SO02 02 Pol'!Názvy_tisku</vt:lpstr>
      <vt:lpstr>'SO03 01 Naklady'!Názvy_tisku</vt:lpstr>
      <vt:lpstr>oadresa</vt:lpstr>
      <vt:lpstr>Stavba!Objednatel</vt:lpstr>
      <vt:lpstr>Stavba!Objekt</vt:lpstr>
      <vt:lpstr>'SO01 01 Pol'!Oblast_tisku</vt:lpstr>
      <vt:lpstr>'SO02 01 Pol'!Oblast_tisku</vt:lpstr>
      <vt:lpstr>'SO02 02 Pol'!Oblast_tisku</vt:lpstr>
      <vt:lpstr>'SO03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Eliška Janůtková</cp:lastModifiedBy>
  <cp:lastPrinted>2019-03-19T12:27:02Z</cp:lastPrinted>
  <dcterms:created xsi:type="dcterms:W3CDTF">2009-04-08T07:15:50Z</dcterms:created>
  <dcterms:modified xsi:type="dcterms:W3CDTF">2025-01-23T13:52:22Z</dcterms:modified>
</cp:coreProperties>
</file>