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K:\IU\OI\Kindl\03_Stavby - realizace\III_6031 Senohraby, průtah (etapa I)\03_Stavba\02_DNS - Kácení\"/>
    </mc:Choice>
  </mc:AlternateContent>
  <xr:revisionPtr revIDLastSave="0" documentId="13_ncr:1_{BA54410D-789E-47D7-87A1-00E10A2BC96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kapitulace" sheetId="9" r:id="rId1"/>
    <sheet name="PS 001" sheetId="2" r:id="rId2"/>
    <sheet name="SO 101" sheetId="3" r:id="rId3"/>
    <sheet name="SO 13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O9" i="4" s="1"/>
  <c r="I12" i="3"/>
  <c r="O12" i="3" s="1"/>
  <c r="I9" i="3"/>
  <c r="O9" i="3" s="1"/>
  <c r="I9" i="2"/>
  <c r="I8" i="2" s="1"/>
  <c r="I3" i="2" s="1"/>
  <c r="C10" i="9" s="1"/>
  <c r="I8" i="4" l="1"/>
  <c r="D12" i="9"/>
  <c r="D11" i="9"/>
  <c r="O9" i="2"/>
  <c r="D10" i="9" s="1"/>
  <c r="I8" i="3"/>
  <c r="I3" i="3" s="1"/>
  <c r="C11" i="9" s="1"/>
  <c r="E10" i="9" l="1"/>
  <c r="E11" i="9"/>
  <c r="I3" i="4"/>
  <c r="C12" i="9" s="1"/>
  <c r="E12" i="9" s="1"/>
  <c r="C7" i="9" l="1"/>
  <c r="C6" i="9"/>
</calcChain>
</file>

<file path=xl/sharedStrings.xml><?xml version="1.0" encoding="utf-8"?>
<sst xmlns="http://schemas.openxmlformats.org/spreadsheetml/2006/main" count="136" uniqueCount="65">
  <si>
    <t>EstiCon</t>
  </si>
  <si>
    <t xml:space="preserve">Firma: </t>
  </si>
  <si>
    <t>Rekapitulace ceny</t>
  </si>
  <si>
    <t>Stavba: 17 251 00 - III/6031 Senohraby, průtah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</si>
  <si>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</si>
  <si>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</si>
  <si>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</si>
  <si>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</si>
  <si>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</si>
  <si>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</si>
  <si>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</si>
  <si>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001</t>
  </si>
  <si>
    <t>Všeobecné konstrukce a práce</t>
  </si>
  <si>
    <t>SO 101</t>
  </si>
  <si>
    <t>Silnice III/6031 úsek I/3 - most ev.č. 6031-5</t>
  </si>
  <si>
    <t>SO 131</t>
  </si>
  <si>
    <t>Stavební úprava přechodů pro chodce</t>
  </si>
  <si>
    <t>Soupis prací objektu</t>
  </si>
  <si>
    <t>S</t>
  </si>
  <si>
    <t>Stavba:</t>
  </si>
  <si>
    <t>17 251 00</t>
  </si>
  <si>
    <t>III/6031 Senohraby, průtah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</si>
  <si>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</si>
  <si>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</si>
  <si>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</si>
  <si>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</si>
  <si>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</si>
  <si>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</si>
  <si>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</si>
  <si>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</si>
  <si>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</si>
  <si>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</si>
  <si>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</si>
  <si>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</si>
  <si>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</si>
  <si>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</si>
  <si>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</si>
  <si>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P</t>
  </si>
  <si>
    <t/>
  </si>
  <si>
    <t>KPL</t>
  </si>
  <si>
    <t>PP</t>
  </si>
  <si>
    <t>VV</t>
  </si>
  <si>
    <t>OTSKP_2024 ~ 2024</t>
  </si>
  <si>
    <t>KUS</t>
  </si>
  <si>
    <t>1 = 1,000 [A]</t>
  </si>
  <si>
    <t>Zemní práce</t>
  </si>
  <si>
    <t>11120</t>
  </si>
  <si>
    <t>ODSTRANĚNÍ KŘOVIN</t>
  </si>
  <si>
    <t>M2</t>
  </si>
  <si>
    <t>vč. ekologické likvidace_x000D_
Počet odečten digitálně ze situace</t>
  </si>
  <si>
    <t>11203</t>
  </si>
  <si>
    <t>KÁCENÍ STROMŮ D KMENE PŘES 0,9M S ODSTRAN PAŘEZŮ</t>
  </si>
  <si>
    <t>11201</t>
  </si>
  <si>
    <t>KÁCENÍ STROMŮ D KMENE DO 0,5M S ODSTRANĚNÍM PAŘEZŮ</t>
  </si>
  <si>
    <t>včetně likvidace (povinný odkup)</t>
  </si>
  <si>
    <t>R</t>
  </si>
  <si>
    <t>OSTATNÍ POŽADAVKY - VYPRACOVÁNÍ DOKUMENTACE</t>
  </si>
  <si>
    <t>Pasportizace před zahájením kacení a po dokončení kácení.</t>
  </si>
  <si>
    <t>Položka zahrnuje:
- veškeré náklady spojené s objednatelem požadovanými pracemi
Položka nezahrnuje:
- x</t>
  </si>
  <si>
    <t>OTSKP ~ 2024</t>
  </si>
  <si>
    <t>PS 001</t>
  </si>
  <si>
    <t>9 = 9,000 [A]
Celkové množství = 9,000
umístění cca km 0,8 dle Koordinační situační výkres</t>
  </si>
  <si>
    <t>1 = 1,000 [A]
Celkové množství = 1,000
umístění cca km 0,2 dle Koordinační situační výkres</t>
  </si>
  <si>
    <r>
      <t>25 = 25,000 [A]
Celkové množství = 25,000
umístění cca km 0,1 a 0,4</t>
    </r>
    <r>
      <rPr>
        <i/>
        <sz val="11"/>
        <rFont val="Calibri"/>
        <scheme val="minor"/>
      </rPr>
      <t xml:space="preserve"> dle Koordinační situační výkres</t>
    </r>
  </si>
  <si>
    <t>žlutě ocení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</si>
</sst>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1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sz val="10"/>
      <color rgb="FF000000"/>
      <name val="Arial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  <xf numFmtId="0" fontId="9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  <xf numFmtId="0" fontId="9" fillId="0" borderId="0">
      <alignment horizontal="right" vertical="center" wrapText="1"/>
    </xf>
    <xf numFmtId="0" fontId="2" fillId="0" borderId="0">
      <alignment horizontal="left" vertical="center" wrapText="1"/>
    </xf>
  </cellStyleXfs>
  <cellXfs count="69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1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7" fillId="0" borderId="7" xfId="0" applyFont="1" applyBorder="1" applyAlignment="1">
      <alignment wrapText="1"/>
    </xf>
    <xf numFmtId="0" fontId="6" fillId="2" borderId="12" xfId="0" applyFont="1" applyFill="1" applyBorder="1"/>
    <xf numFmtId="0" fontId="0" fillId="0" borderId="12" xfId="0" applyBorder="1"/>
    <xf numFmtId="0" fontId="0" fillId="2" borderId="9" xfId="0" applyFill="1" applyBorder="1"/>
    <xf numFmtId="0" fontId="0" fillId="2" borderId="11" xfId="0" applyFill="1" applyBorder="1"/>
    <xf numFmtId="0" fontId="3" fillId="2" borderId="11" xfId="2" applyFill="1" applyBorder="1">
      <alignment horizontal="left" vertical="center" wrapText="1"/>
    </xf>
    <xf numFmtId="0" fontId="0" fillId="2" borderId="13" xfId="0" applyFill="1" applyBorder="1"/>
    <xf numFmtId="0" fontId="5" fillId="2" borderId="14" xfId="5" applyFill="1" applyBorder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15" xfId="0" applyFill="1" applyBorder="1"/>
    <xf numFmtId="0" fontId="6" fillId="2" borderId="9" xfId="0" applyFont="1" applyFill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 applyAlignment="1">
      <alignment wrapText="1"/>
    </xf>
    <xf numFmtId="0" fontId="0" fillId="0" borderId="21" xfId="0" applyBorder="1"/>
    <xf numFmtId="0" fontId="5" fillId="2" borderId="9" xfId="5" applyFill="1" applyBorder="1">
      <alignment horizontal="left" vertical="center" wrapText="1"/>
    </xf>
    <xf numFmtId="0" fontId="5" fillId="2" borderId="11" xfId="5" applyFill="1" applyBorder="1">
      <alignment horizontal="left" vertical="center" wrapText="1"/>
    </xf>
    <xf numFmtId="0" fontId="0" fillId="2" borderId="22" xfId="0" applyFill="1" applyBorder="1" applyAlignment="1">
      <alignment horizontal="center"/>
    </xf>
    <xf numFmtId="0" fontId="0" fillId="0" borderId="20" xfId="0" applyBorder="1" applyAlignment="1">
      <alignment wrapText="1"/>
    </xf>
    <xf numFmtId="164" fontId="0" fillId="2" borderId="22" xfId="0" applyNumberFormat="1" applyFill="1" applyBorder="1" applyAlignment="1">
      <alignment horizontal="center"/>
    </xf>
    <xf numFmtId="0" fontId="10" fillId="0" borderId="7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4" fillId="3" borderId="1" xfId="4" applyFill="1" applyBorder="1">
      <alignment horizontal="center" vertical="center" wrapText="1"/>
    </xf>
    <xf numFmtId="0" fontId="5" fillId="2" borderId="11" xfId="5" applyFill="1" applyBorder="1" applyAlignment="1">
      <alignment horizontal="right" vertical="center" wrapText="1"/>
    </xf>
    <xf numFmtId="0" fontId="0" fillId="2" borderId="11" xfId="0" applyFill="1" applyBorder="1" applyAlignment="1">
      <alignment horizontal="right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8" xfId="4" applyFill="1" applyBorder="1">
      <alignment horizontal="center" vertical="center" wrapText="1"/>
    </xf>
    <xf numFmtId="164" fontId="0" fillId="4" borderId="7" xfId="0" applyNumberFormat="1" applyFill="1" applyBorder="1" applyAlignment="1">
      <alignment horizontal="center"/>
    </xf>
    <xf numFmtId="0" fontId="0" fillId="4" borderId="23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24" xfId="0" applyFill="1" applyBorder="1" applyAlignment="1">
      <alignment horizontal="left"/>
    </xf>
  </cellXfs>
  <cellStyles count="15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alBoldLeftStyle" xfId="10" xr:uid="{5B2FA9F9-DF0F-4315-81CD-87AD72F39944}"/>
    <cellStyle name="NormalBoldRightStyle" xfId="11" xr:uid="{55BC0999-6B8C-421C-91D0-83EDBBAF066E}"/>
    <cellStyle name="NormalBoldStyle" xfId="14" xr:uid="{1E335B6B-7352-4C5B-BE6C-014A8ACFFB05}"/>
    <cellStyle name="NormalLeftStyle" xfId="12" xr:uid="{E682B80A-E69B-4F0A-BFC1-5F98B640FE28}"/>
    <cellStyle name="Normální" xfId="0" builtinId="0"/>
    <cellStyle name="NormalRightStyle" xfId="13" xr:uid="{014F9542-80F8-46F5-8E80-BF3145A9DB67}"/>
    <cellStyle name="NormalStyle" xfId="1" xr:uid="{00000000-0005-0000-0000-000001000000}"/>
    <cellStyle name="NormalStyle 2" xfId="9" xr:uid="{5F6B7495-541D-436D-BEAD-10807DF329A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workbookViewId="0">
      <selection activeCell="C16" sqref="C16"/>
    </sheetView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65"/>
      <c r="D1" s="65"/>
      <c r="E1" s="65"/>
    </row>
    <row r="2" spans="1:5" x14ac:dyDescent="0.25">
      <c r="A2" s="1"/>
      <c r="B2" s="55" t="s">
        <v>2</v>
      </c>
      <c r="C2" s="3"/>
      <c r="D2" s="3"/>
      <c r="E2" s="3"/>
    </row>
    <row r="3" spans="1:5" x14ac:dyDescent="0.25">
      <c r="A3" s="3"/>
      <c r="B3" s="56"/>
      <c r="C3" s="3"/>
      <c r="D3" s="3"/>
      <c r="E3" s="3"/>
    </row>
    <row r="4" spans="1:5" x14ac:dyDescent="0.25">
      <c r="A4" s="3"/>
      <c r="B4" s="55" t="s">
        <v>3</v>
      </c>
      <c r="C4" s="56"/>
      <c r="D4" s="56"/>
      <c r="E4" s="56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SUM(C10:C12)</f>
        <v>0</v>
      </c>
      <c r="D6" s="3"/>
      <c r="E6" s="3"/>
    </row>
    <row r="7" spans="1:5" x14ac:dyDescent="0.25">
      <c r="A7" s="3"/>
      <c r="B7" s="5" t="s">
        <v>5</v>
      </c>
      <c r="C7" s="6">
        <f>SUM(E10:E12)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60</v>
      </c>
      <c r="B10" s="8" t="s">
        <v>12</v>
      </c>
      <c r="C10" s="9">
        <f>'PS 001'!I3</f>
        <v>0</v>
      </c>
      <c r="D10" s="9">
        <f>SUMIFS('PS 001'!O:O,'PS 001'!A:A,"P")</f>
        <v>0</v>
      </c>
      <c r="E10" s="9">
        <f t="shared" ref="E10:E12" si="0">C10+D10</f>
        <v>0</v>
      </c>
    </row>
    <row r="11" spans="1:5" ht="25.5" x14ac:dyDescent="0.25">
      <c r="A11" s="8" t="s">
        <v>13</v>
      </c>
      <c r="B11" s="8" t="s">
        <v>14</v>
      </c>
      <c r="C11" s="9">
        <f>'SO 101'!I3</f>
        <v>0</v>
      </c>
      <c r="D11" s="9">
        <f>SUMIFS('SO 101'!O:O,'SO 101'!A:A,"P")</f>
        <v>0</v>
      </c>
      <c r="E11" s="9">
        <f t="shared" si="0"/>
        <v>0</v>
      </c>
    </row>
    <row r="12" spans="1:5" ht="25.5" x14ac:dyDescent="0.25">
      <c r="A12" s="8" t="s">
        <v>15</v>
      </c>
      <c r="B12" s="8" t="s">
        <v>16</v>
      </c>
      <c r="C12" s="9">
        <f>'SO 131'!I3</f>
        <v>0</v>
      </c>
      <c r="D12" s="9">
        <f>SUMIFS('SO 131'!O:O,'SO 131'!A:A,"P")</f>
        <v>0</v>
      </c>
      <c r="E12" s="9">
        <f t="shared" si="0"/>
        <v>0</v>
      </c>
    </row>
  </sheetData>
  <mergeCells count="3">
    <mergeCell ref="B2:B3"/>
    <mergeCell ref="B4:E4"/>
    <mergeCell ref="C1:E1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topLeftCell="B1" workbookViewId="0">
      <selection activeCell="E12" sqref="E12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7.570312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66"/>
      <c r="G1" s="66"/>
      <c r="H1" s="66"/>
      <c r="I1" s="66"/>
      <c r="J1" s="67"/>
      <c r="P1">
        <v>3</v>
      </c>
    </row>
    <row r="2" spans="1:16" ht="20.25" x14ac:dyDescent="0.25">
      <c r="A2" s="1"/>
      <c r="B2" s="13"/>
      <c r="C2" s="3"/>
      <c r="D2" s="3"/>
      <c r="E2" s="4" t="s">
        <v>17</v>
      </c>
      <c r="F2" s="3"/>
      <c r="G2" s="3"/>
      <c r="H2" s="3"/>
      <c r="I2" s="3"/>
      <c r="J2" s="14"/>
    </row>
    <row r="3" spans="1:16" x14ac:dyDescent="0.25">
      <c r="A3" s="3" t="s">
        <v>18</v>
      </c>
      <c r="B3" s="49" t="s">
        <v>19</v>
      </c>
      <c r="C3" s="58" t="s">
        <v>20</v>
      </c>
      <c r="D3" s="59"/>
      <c r="E3" s="50" t="s">
        <v>21</v>
      </c>
      <c r="F3" s="34"/>
      <c r="G3" s="34"/>
      <c r="H3" s="51" t="s">
        <v>11</v>
      </c>
      <c r="I3" s="53">
        <f>SUMIFS(I8:I11,A8:A11,"SD")</f>
        <v>0</v>
      </c>
      <c r="J3" s="36"/>
      <c r="O3">
        <v>0</v>
      </c>
      <c r="P3">
        <v>2</v>
      </c>
    </row>
    <row r="4" spans="1:16" x14ac:dyDescent="0.25">
      <c r="A4" s="3" t="s">
        <v>22</v>
      </c>
      <c r="B4" s="37" t="s">
        <v>23</v>
      </c>
      <c r="C4" s="60" t="s">
        <v>11</v>
      </c>
      <c r="D4" s="61"/>
      <c r="E4" s="38" t="s">
        <v>12</v>
      </c>
      <c r="F4" s="3"/>
      <c r="G4" s="3"/>
      <c r="H4" s="64" t="s">
        <v>64</v>
      </c>
      <c r="I4" s="64"/>
      <c r="J4" s="39"/>
      <c r="O4">
        <v>0.15</v>
      </c>
      <c r="P4">
        <v>2</v>
      </c>
    </row>
    <row r="5" spans="1:16" x14ac:dyDescent="0.25">
      <c r="A5" s="62" t="s">
        <v>24</v>
      </c>
      <c r="B5" s="57" t="s">
        <v>25</v>
      </c>
      <c r="C5" s="57" t="s">
        <v>26</v>
      </c>
      <c r="D5" s="57" t="s">
        <v>27</v>
      </c>
      <c r="E5" s="57" t="s">
        <v>28</v>
      </c>
      <c r="F5" s="57" t="s">
        <v>29</v>
      </c>
      <c r="G5" s="57" t="s">
        <v>30</v>
      </c>
      <c r="H5" s="57" t="s">
        <v>31</v>
      </c>
      <c r="I5" s="57"/>
      <c r="J5" s="57" t="s">
        <v>32</v>
      </c>
      <c r="O5">
        <v>0.21</v>
      </c>
    </row>
    <row r="6" spans="1:16" x14ac:dyDescent="0.25">
      <c r="A6" s="62"/>
      <c r="B6" s="57"/>
      <c r="C6" s="57"/>
      <c r="D6" s="57"/>
      <c r="E6" s="57"/>
      <c r="F6" s="57"/>
      <c r="G6" s="57"/>
      <c r="H6" s="7" t="s">
        <v>33</v>
      </c>
      <c r="I6" s="7" t="s">
        <v>34</v>
      </c>
      <c r="J6" s="57"/>
    </row>
    <row r="7" spans="1:16" x14ac:dyDescent="0.25">
      <c r="A7" s="17">
        <v>0</v>
      </c>
      <c r="B7" s="7">
        <v>1</v>
      </c>
      <c r="C7" s="18">
        <v>2</v>
      </c>
      <c r="D7" s="7">
        <v>3</v>
      </c>
      <c r="E7" s="18">
        <v>4</v>
      </c>
      <c r="F7" s="7">
        <v>5</v>
      </c>
      <c r="G7" s="7">
        <v>6</v>
      </c>
      <c r="H7" s="7">
        <v>7</v>
      </c>
      <c r="I7" s="18">
        <v>8</v>
      </c>
      <c r="J7" s="7">
        <v>9</v>
      </c>
    </row>
    <row r="8" spans="1:16" x14ac:dyDescent="0.25">
      <c r="A8" s="31" t="s">
        <v>35</v>
      </c>
      <c r="B8" s="40"/>
      <c r="C8" s="20" t="s">
        <v>36</v>
      </c>
      <c r="D8" s="21"/>
      <c r="E8" s="19" t="s">
        <v>12</v>
      </c>
      <c r="F8" s="21"/>
      <c r="G8" s="21"/>
      <c r="H8" s="21"/>
      <c r="I8" s="22">
        <f>SUMIFS(I9:I11,A9:A11,"P")</f>
        <v>0</v>
      </c>
      <c r="J8" s="36"/>
    </row>
    <row r="9" spans="1:16" x14ac:dyDescent="0.25">
      <c r="A9" s="32" t="s">
        <v>37</v>
      </c>
      <c r="B9" s="41">
        <v>1</v>
      </c>
      <c r="C9" s="24">
        <v>2940</v>
      </c>
      <c r="D9" s="23" t="s">
        <v>55</v>
      </c>
      <c r="E9" s="25" t="s">
        <v>56</v>
      </c>
      <c r="F9" s="26" t="s">
        <v>39</v>
      </c>
      <c r="G9" s="27">
        <v>1</v>
      </c>
      <c r="H9" s="63">
        <v>0</v>
      </c>
      <c r="I9" s="28">
        <f>ROUND(G9*H9,P4)</f>
        <v>0</v>
      </c>
      <c r="J9" s="42" t="s">
        <v>59</v>
      </c>
      <c r="O9" s="29">
        <f>I9*0.21</f>
        <v>0</v>
      </c>
      <c r="P9">
        <v>3</v>
      </c>
    </row>
    <row r="10" spans="1:16" x14ac:dyDescent="0.25">
      <c r="A10" s="32" t="s">
        <v>40</v>
      </c>
      <c r="B10" s="43"/>
      <c r="E10" s="25" t="s">
        <v>57</v>
      </c>
      <c r="J10" s="44"/>
    </row>
    <row r="11" spans="1:16" x14ac:dyDescent="0.25">
      <c r="A11" s="32" t="s">
        <v>41</v>
      </c>
      <c r="B11" s="43"/>
      <c r="E11" s="30" t="s">
        <v>44</v>
      </c>
      <c r="J11" s="44"/>
    </row>
    <row r="12" spans="1:16" ht="60" x14ac:dyDescent="0.25">
      <c r="B12" s="45"/>
      <c r="C12" s="46"/>
      <c r="D12" s="46"/>
      <c r="E12" s="52" t="s">
        <v>58</v>
      </c>
      <c r="F12" s="46"/>
      <c r="G12" s="46"/>
      <c r="H12" s="46"/>
      <c r="I12" s="46"/>
      <c r="J12" s="48"/>
    </row>
  </sheetData>
  <mergeCells count="13">
    <mergeCell ref="H4:I4"/>
    <mergeCell ref="F1:J1"/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"/>
  <sheetViews>
    <sheetView topLeftCell="B1" workbookViewId="0">
      <selection activeCell="H9" sqref="H9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7.570312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64"/>
      <c r="G1" s="64"/>
      <c r="H1" s="64"/>
      <c r="I1" s="64"/>
      <c r="J1" s="68"/>
      <c r="P1">
        <v>3</v>
      </c>
    </row>
    <row r="2" spans="1:16" ht="20.25" x14ac:dyDescent="0.25">
      <c r="A2" s="1"/>
      <c r="B2" s="33"/>
      <c r="C2" s="34"/>
      <c r="D2" s="34"/>
      <c r="E2" s="35" t="s">
        <v>17</v>
      </c>
      <c r="F2" s="34"/>
      <c r="G2" s="34"/>
      <c r="H2" s="34"/>
      <c r="I2" s="34"/>
      <c r="J2" s="36"/>
    </row>
    <row r="3" spans="1:16" x14ac:dyDescent="0.25">
      <c r="A3" s="3" t="s">
        <v>18</v>
      </c>
      <c r="B3" s="37" t="s">
        <v>19</v>
      </c>
      <c r="C3" s="60" t="s">
        <v>20</v>
      </c>
      <c r="D3" s="61"/>
      <c r="E3" s="38" t="s">
        <v>21</v>
      </c>
      <c r="F3" s="3"/>
      <c r="G3" s="3"/>
      <c r="H3" s="15" t="s">
        <v>13</v>
      </c>
      <c r="I3" s="16">
        <f>SUMIFS(I8:I14,A8:A14,"SD")</f>
        <v>0</v>
      </c>
      <c r="J3" s="39"/>
      <c r="O3">
        <v>0</v>
      </c>
      <c r="P3">
        <v>2</v>
      </c>
    </row>
    <row r="4" spans="1:16" x14ac:dyDescent="0.25">
      <c r="A4" s="3" t="s">
        <v>22</v>
      </c>
      <c r="B4" s="37" t="s">
        <v>23</v>
      </c>
      <c r="C4" s="60" t="s">
        <v>13</v>
      </c>
      <c r="D4" s="61"/>
      <c r="E4" s="38" t="s">
        <v>14</v>
      </c>
      <c r="F4" s="3"/>
      <c r="G4" s="3"/>
      <c r="H4" s="64" t="s">
        <v>64</v>
      </c>
      <c r="I4" s="64"/>
      <c r="J4" s="39"/>
      <c r="O4">
        <v>0.15</v>
      </c>
      <c r="P4">
        <v>2</v>
      </c>
    </row>
    <row r="5" spans="1:16" x14ac:dyDescent="0.25">
      <c r="A5" s="62" t="s">
        <v>24</v>
      </c>
      <c r="B5" s="57" t="s">
        <v>25</v>
      </c>
      <c r="C5" s="57" t="s">
        <v>26</v>
      </c>
      <c r="D5" s="57" t="s">
        <v>27</v>
      </c>
      <c r="E5" s="57" t="s">
        <v>28</v>
      </c>
      <c r="F5" s="57" t="s">
        <v>29</v>
      </c>
      <c r="G5" s="57" t="s">
        <v>30</v>
      </c>
      <c r="H5" s="57" t="s">
        <v>31</v>
      </c>
      <c r="I5" s="57"/>
      <c r="J5" s="57" t="s">
        <v>32</v>
      </c>
      <c r="O5">
        <v>0.21</v>
      </c>
    </row>
    <row r="6" spans="1:16" x14ac:dyDescent="0.25">
      <c r="A6" s="62"/>
      <c r="B6" s="57"/>
      <c r="C6" s="57"/>
      <c r="D6" s="57"/>
      <c r="E6" s="57"/>
      <c r="F6" s="57"/>
      <c r="G6" s="57"/>
      <c r="H6" s="7" t="s">
        <v>33</v>
      </c>
      <c r="I6" s="7" t="s">
        <v>34</v>
      </c>
      <c r="J6" s="57"/>
    </row>
    <row r="7" spans="1:16" x14ac:dyDescent="0.25">
      <c r="A7" s="17">
        <v>0</v>
      </c>
      <c r="B7" s="7">
        <v>1</v>
      </c>
      <c r="C7" s="18">
        <v>2</v>
      </c>
      <c r="D7" s="7">
        <v>3</v>
      </c>
      <c r="E7" s="18">
        <v>4</v>
      </c>
      <c r="F7" s="7">
        <v>5</v>
      </c>
      <c r="G7" s="7">
        <v>6</v>
      </c>
      <c r="H7" s="7">
        <v>7</v>
      </c>
      <c r="I7" s="18">
        <v>8</v>
      </c>
      <c r="J7" s="7">
        <v>9</v>
      </c>
    </row>
    <row r="8" spans="1:16" x14ac:dyDescent="0.25">
      <c r="A8" s="31" t="s">
        <v>35</v>
      </c>
      <c r="B8" s="40"/>
      <c r="C8" s="20">
        <v>0</v>
      </c>
      <c r="D8" s="21"/>
      <c r="E8" s="19" t="s">
        <v>45</v>
      </c>
      <c r="F8" s="21"/>
      <c r="G8" s="21"/>
      <c r="H8" s="21"/>
      <c r="I8" s="22">
        <f>SUMIFS(I9:I14,A9:A14,"P")</f>
        <v>0</v>
      </c>
      <c r="J8" s="36"/>
    </row>
    <row r="9" spans="1:16" x14ac:dyDescent="0.25">
      <c r="A9" s="32" t="s">
        <v>37</v>
      </c>
      <c r="B9" s="41">
        <v>1</v>
      </c>
      <c r="C9" s="24" t="s">
        <v>46</v>
      </c>
      <c r="D9" s="23" t="s">
        <v>38</v>
      </c>
      <c r="E9" s="25" t="s">
        <v>47</v>
      </c>
      <c r="F9" s="26" t="s">
        <v>48</v>
      </c>
      <c r="G9" s="27">
        <v>25</v>
      </c>
      <c r="H9" s="63">
        <v>0</v>
      </c>
      <c r="I9" s="28">
        <f>ROUND(G9*H9,P4)</f>
        <v>0</v>
      </c>
      <c r="J9" s="42" t="s">
        <v>42</v>
      </c>
      <c r="O9" s="29">
        <f>I9*0.21</f>
        <v>0</v>
      </c>
      <c r="P9">
        <v>3</v>
      </c>
    </row>
    <row r="10" spans="1:16" ht="30" x14ac:dyDescent="0.25">
      <c r="A10" s="32" t="s">
        <v>40</v>
      </c>
      <c r="B10" s="43"/>
      <c r="E10" s="25" t="s">
        <v>49</v>
      </c>
      <c r="J10" s="44"/>
    </row>
    <row r="11" spans="1:16" ht="45" x14ac:dyDescent="0.25">
      <c r="A11" s="32" t="s">
        <v>41</v>
      </c>
      <c r="B11" s="43"/>
      <c r="E11" s="54" t="s">
        <v>63</v>
      </c>
      <c r="J11" s="44"/>
    </row>
    <row r="12" spans="1:16" x14ac:dyDescent="0.25">
      <c r="A12" s="32" t="s">
        <v>37</v>
      </c>
      <c r="B12" s="41">
        <v>2</v>
      </c>
      <c r="C12" s="24" t="s">
        <v>50</v>
      </c>
      <c r="D12" s="23" t="s">
        <v>38</v>
      </c>
      <c r="E12" s="25" t="s">
        <v>51</v>
      </c>
      <c r="F12" s="26" t="s">
        <v>43</v>
      </c>
      <c r="G12" s="27">
        <v>9</v>
      </c>
      <c r="H12" s="63">
        <v>0</v>
      </c>
      <c r="I12" s="28">
        <f>ROUND(G12*H12,P4)</f>
        <v>0</v>
      </c>
      <c r="J12" s="42" t="s">
        <v>42</v>
      </c>
      <c r="O12" s="29">
        <f>I12*0.21</f>
        <v>0</v>
      </c>
      <c r="P12">
        <v>3</v>
      </c>
    </row>
    <row r="13" spans="1:16" ht="30" x14ac:dyDescent="0.25">
      <c r="A13" s="32" t="s">
        <v>40</v>
      </c>
      <c r="B13" s="43"/>
      <c r="E13" s="25" t="s">
        <v>49</v>
      </c>
      <c r="J13" s="44"/>
    </row>
    <row r="14" spans="1:16" ht="45" x14ac:dyDescent="0.25">
      <c r="A14" s="32" t="s">
        <v>41</v>
      </c>
      <c r="B14" s="45"/>
      <c r="C14" s="46"/>
      <c r="D14" s="46"/>
      <c r="E14" s="47" t="s">
        <v>61</v>
      </c>
      <c r="F14" s="46"/>
      <c r="G14" s="46"/>
      <c r="H14" s="46"/>
      <c r="I14" s="46"/>
      <c r="J14" s="48"/>
    </row>
  </sheetData>
  <mergeCells count="13">
    <mergeCell ref="H4:I4"/>
    <mergeCell ref="F1:J1"/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1"/>
  <sheetViews>
    <sheetView tabSelected="1" topLeftCell="B1" workbookViewId="0">
      <selection activeCell="H15" sqref="H15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7.570312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64"/>
      <c r="G1" s="64"/>
      <c r="H1" s="64"/>
      <c r="I1" s="64"/>
      <c r="J1" s="68"/>
      <c r="P1">
        <v>3</v>
      </c>
    </row>
    <row r="2" spans="1:16" ht="20.25" x14ac:dyDescent="0.25">
      <c r="A2" s="1"/>
      <c r="B2" s="33"/>
      <c r="C2" s="34"/>
      <c r="D2" s="34"/>
      <c r="E2" s="35" t="s">
        <v>17</v>
      </c>
      <c r="F2" s="34"/>
      <c r="G2" s="34"/>
      <c r="H2" s="34"/>
      <c r="I2" s="34"/>
      <c r="J2" s="36"/>
    </row>
    <row r="3" spans="1:16" x14ac:dyDescent="0.25">
      <c r="A3" s="3" t="s">
        <v>18</v>
      </c>
      <c r="B3" s="37" t="s">
        <v>19</v>
      </c>
      <c r="C3" s="60" t="s">
        <v>20</v>
      </c>
      <c r="D3" s="61"/>
      <c r="E3" s="38" t="s">
        <v>21</v>
      </c>
      <c r="F3" s="3"/>
      <c r="G3" s="3"/>
      <c r="H3" s="15" t="s">
        <v>15</v>
      </c>
      <c r="I3" s="16">
        <f>SUMIFS(I8:I11,A8:A11,"SD")</f>
        <v>0</v>
      </c>
      <c r="J3" s="39"/>
      <c r="O3">
        <v>0</v>
      </c>
      <c r="P3">
        <v>2</v>
      </c>
    </row>
    <row r="4" spans="1:16" x14ac:dyDescent="0.25">
      <c r="A4" s="3" t="s">
        <v>22</v>
      </c>
      <c r="B4" s="37" t="s">
        <v>23</v>
      </c>
      <c r="C4" s="60" t="s">
        <v>15</v>
      </c>
      <c r="D4" s="61"/>
      <c r="E4" s="38" t="s">
        <v>16</v>
      </c>
      <c r="F4" s="3"/>
      <c r="G4" s="3"/>
      <c r="H4" s="64" t="s">
        <v>64</v>
      </c>
      <c r="I4" s="64"/>
      <c r="J4" s="39"/>
      <c r="O4">
        <v>0.15</v>
      </c>
      <c r="P4">
        <v>2</v>
      </c>
    </row>
    <row r="5" spans="1:16" x14ac:dyDescent="0.25">
      <c r="A5" s="62" t="s">
        <v>24</v>
      </c>
      <c r="B5" s="57" t="s">
        <v>25</v>
      </c>
      <c r="C5" s="57" t="s">
        <v>26</v>
      </c>
      <c r="D5" s="57" t="s">
        <v>27</v>
      </c>
      <c r="E5" s="57" t="s">
        <v>28</v>
      </c>
      <c r="F5" s="57" t="s">
        <v>29</v>
      </c>
      <c r="G5" s="57" t="s">
        <v>30</v>
      </c>
      <c r="H5" s="57" t="s">
        <v>31</v>
      </c>
      <c r="I5" s="57"/>
      <c r="J5" s="57" t="s">
        <v>32</v>
      </c>
      <c r="O5">
        <v>0.21</v>
      </c>
    </row>
    <row r="6" spans="1:16" x14ac:dyDescent="0.25">
      <c r="A6" s="62"/>
      <c r="B6" s="57"/>
      <c r="C6" s="57"/>
      <c r="D6" s="57"/>
      <c r="E6" s="57"/>
      <c r="F6" s="57"/>
      <c r="G6" s="57"/>
      <c r="H6" s="7" t="s">
        <v>33</v>
      </c>
      <c r="I6" s="7" t="s">
        <v>34</v>
      </c>
      <c r="J6" s="57"/>
    </row>
    <row r="7" spans="1:16" x14ac:dyDescent="0.25">
      <c r="A7" s="17">
        <v>0</v>
      </c>
      <c r="B7" s="7">
        <v>1</v>
      </c>
      <c r="C7" s="18">
        <v>2</v>
      </c>
      <c r="D7" s="7">
        <v>3</v>
      </c>
      <c r="E7" s="18">
        <v>4</v>
      </c>
      <c r="F7" s="7">
        <v>5</v>
      </c>
      <c r="G7" s="7">
        <v>6</v>
      </c>
      <c r="H7" s="7">
        <v>7</v>
      </c>
      <c r="I7" s="18">
        <v>8</v>
      </c>
      <c r="J7" s="7">
        <v>9</v>
      </c>
    </row>
    <row r="8" spans="1:16" x14ac:dyDescent="0.25">
      <c r="A8" s="31" t="s">
        <v>35</v>
      </c>
      <c r="B8" s="40"/>
      <c r="C8" s="20">
        <v>0</v>
      </c>
      <c r="D8" s="21"/>
      <c r="E8" s="19" t="s">
        <v>45</v>
      </c>
      <c r="F8" s="21"/>
      <c r="G8" s="21"/>
      <c r="H8" s="21"/>
      <c r="I8" s="22">
        <f>SUMIFS(I9:I11,A9:A11,"P")</f>
        <v>0</v>
      </c>
      <c r="J8" s="36"/>
    </row>
    <row r="9" spans="1:16" x14ac:dyDescent="0.25">
      <c r="A9" s="32" t="s">
        <v>37</v>
      </c>
      <c r="B9" s="41">
        <v>6</v>
      </c>
      <c r="C9" s="24" t="s">
        <v>52</v>
      </c>
      <c r="D9" s="23" t="s">
        <v>38</v>
      </c>
      <c r="E9" s="25" t="s">
        <v>53</v>
      </c>
      <c r="F9" s="26" t="s">
        <v>43</v>
      </c>
      <c r="G9" s="27">
        <v>1</v>
      </c>
      <c r="H9" s="63">
        <v>0</v>
      </c>
      <c r="I9" s="28">
        <f>ROUND(G9*H9,P4)</f>
        <v>0</v>
      </c>
      <c r="J9" s="42" t="s">
        <v>42</v>
      </c>
      <c r="O9" s="29">
        <f>I9*0.21</f>
        <v>0</v>
      </c>
      <c r="P9">
        <v>3</v>
      </c>
    </row>
    <row r="10" spans="1:16" x14ac:dyDescent="0.25">
      <c r="A10" s="32" t="s">
        <v>40</v>
      </c>
      <c r="B10" s="43"/>
      <c r="E10" s="25" t="s">
        <v>54</v>
      </c>
      <c r="J10" s="44"/>
    </row>
    <row r="11" spans="1:16" ht="45" x14ac:dyDescent="0.25">
      <c r="A11" s="32" t="s">
        <v>41</v>
      </c>
      <c r="B11" s="45"/>
      <c r="C11" s="46"/>
      <c r="D11" s="46"/>
      <c r="E11" s="47" t="s">
        <v>62</v>
      </c>
      <c r="F11" s="46"/>
      <c r="G11" s="46"/>
      <c r="H11" s="46"/>
      <c r="I11" s="46"/>
      <c r="J11" s="48"/>
    </row>
  </sheetData>
  <mergeCells count="13">
    <mergeCell ref="H4:I4"/>
    <mergeCell ref="F1:J1"/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PS 001</vt:lpstr>
      <vt:lpstr>SO 101</vt:lpstr>
      <vt:lpstr>SO 131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Klouček</dc:creator>
  <cp:lastModifiedBy>Kindl Lukáš</cp:lastModifiedBy>
  <dcterms:created xsi:type="dcterms:W3CDTF">2024-09-02T08:31:04Z</dcterms:created>
  <dcterms:modified xsi:type="dcterms:W3CDTF">2024-12-16T12:32:43Z</dcterms:modified>
</cp:coreProperties>
</file>