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an.vejvara\OneDrive - KSUS\Plocha\"/>
    </mc:Choice>
  </mc:AlternateContent>
  <xr:revisionPtr revIDLastSave="0" documentId="13_ncr:1_{C022C698-1B25-47FC-8A5C-A982FC3F3977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ekapitulace" sheetId="3" r:id="rId1"/>
    <sheet name="0SO 02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I19" i="2"/>
  <c r="O19" i="2" s="1"/>
  <c r="O15" i="2"/>
  <c r="I15" i="2"/>
  <c r="I9" i="2"/>
  <c r="I10" i="2"/>
  <c r="O10" i="2" s="1"/>
  <c r="D11" i="3" s="1"/>
  <c r="D10" i="3" s="1"/>
  <c r="I3" i="2" l="1"/>
  <c r="C11" i="3" s="1"/>
  <c r="C10" i="3" s="1"/>
  <c r="C6" i="3" s="1"/>
  <c r="E11" i="3" l="1"/>
  <c r="E10" i="3" s="1"/>
  <c r="C7" i="3" s="1"/>
</calcChain>
</file>

<file path=xl/sharedStrings.xml><?xml version="1.0" encoding="utf-8"?>
<sst xmlns="http://schemas.openxmlformats.org/spreadsheetml/2006/main" count="85" uniqueCount="65">
  <si>
    <t>EstiCon</t>
  </si>
  <si>
    <t xml:space="preserve">Firma: </t>
  </si>
  <si>
    <t>Rekapitulace ceny</t>
  </si>
  <si>
    <t>Stavba: 399220 - II/125 Louňovice - Kamberk (PDPS)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</si>
  <si>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</si>
  <si>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</si>
  <si>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</si>
  <si>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</si>
  <si>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</si>
  <si>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</si>
  <si>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</si>
  <si>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0</t>
  </si>
  <si>
    <t>Kácení</t>
  </si>
  <si>
    <t xml:space="preserve">    SO 020</t>
  </si>
  <si>
    <t>Příprava území</t>
  </si>
  <si>
    <t>Soupis prací objektu</t>
  </si>
  <si>
    <t>S</t>
  </si>
  <si>
    <t>Stavba:</t>
  </si>
  <si>
    <t>399220</t>
  </si>
  <si>
    <t>II/125 Louňovice - Kamberk (PDPS)</t>
  </si>
  <si>
    <t>SO 020</t>
  </si>
  <si>
    <t>O</t>
  </si>
  <si>
    <t>Objekt: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</si>
  <si>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</si>
  <si>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</si>
  <si>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</si>
  <si>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</si>
  <si>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</si>
  <si>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</si>
  <si>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</si>
  <si>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</si>
  <si>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</si>
  <si>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</si>
  <si>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</si>
  <si>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</si>
  <si>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</si>
  <si>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</si>
  <si>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Všeobecné konstrukce a práce</t>
  </si>
  <si>
    <t>P</t>
  </si>
  <si>
    <t>02940</t>
  </si>
  <si>
    <t>R</t>
  </si>
  <si>
    <t>OSTATNÍ POŽADAVKY - VYPRACOVÁNÍ DOKUMENTACE</t>
  </si>
  <si>
    <t>KPL</t>
  </si>
  <si>
    <t>OTSKP ~ 2024</t>
  </si>
  <si>
    <t>PP</t>
  </si>
  <si>
    <t>Pasportizace před zahájením kacení a po dokončení kácení.</t>
  </si>
  <si>
    <t>VV</t>
  </si>
  <si>
    <t>1 = 1,000 [A]</t>
  </si>
  <si>
    <t>TS</t>
  </si>
  <si>
    <t>Položka zahrnuje:
- veškeré náklady spojené s objednatelem požadovanými pracemi
Položka nezahrnuje:
- x</t>
  </si>
  <si>
    <t>1</t>
  </si>
  <si>
    <t>Zemní práce</t>
  </si>
  <si>
    <t>111208</t>
  </si>
  <si>
    <t>ODSTRANĚNÍ KŘOVIN S ODVOZEM</t>
  </si>
  <si>
    <t>M2</t>
  </si>
  <si>
    <t>Likvidace porostních skupiun:
- Porostní skupina č. 8 na pozemku parc.č. 2721/1 v katastrálním území Kamberk - 722 m2
- Porostní skupina č. 56 na pozemcích parc.č. 2797/1, 3408/4 v katastrálním území Kamberk a parc.č. 237/2, 237/3 a 698 v katastrálním území Laby - 707m2
- Porostní skupina č. 57 na pozemcích parc.č. 3015/5 v katastrálním území Kamberk a parc.č. 242, 246/4, 698 a 702/1 v katastrálním území Laby - 686
- Porostní skupina č. 52 na pozemcích 1810, 1811, 1879, 1880 a 1986 v katastrálním území Louňovice pod Blaníkem - 1547m2
- Porostní skupina č. 53 na pozemku 1663 v katastrálním území Louňovice pod Blaníkem - 257m2
- Porostní skupina č. 54 na pozemku 1663 v katastrálním území Louňovice pod Blaníkem - 47m2 
- Porostní skupina č. 55 na pozemcích 1373/7, 440/6, 526 v katastrálním území Louňovice pod Blaníkem - 290m2
Ostatní podrobnosti jsou patrné z projektové dokumentace stavby a dendrologického průzkumu
Ekologická likvidace (recyklace) materiálů štěpkováním anebo odvoz Zhotovitelém</t>
  </si>
  <si>
    <t>722+707+686+1547+257+47+290 = 4256,000 [A]</t>
  </si>
  <si>
    <t>112038</t>
  </si>
  <si>
    <t>KÁCENÍ STROMŮ D KMENE PŘES 0,9M S ODSTR PAŘEZŮ</t>
  </si>
  <si>
    <t>KUS</t>
  </si>
  <si>
    <t>Kácení stromů předpokládá:
- dřeviny k odstranění z důvodu stavby
- dřeviny k odstranění ze zdravotně bezpečnostních důvodu 
Kácení dřevin mimo les: 50 stromů v katastrálníám území Kamberk
Položka je včetně odvozu
Povinný odkup materiálů Zhotovitelem
Ekologická likvidace (recyklace) materiálů
Viz dendrologický průzkum</t>
  </si>
  <si>
    <t>50 = 50,000 [A]</t>
  </si>
  <si>
    <t>žlutě ocení uchazeč</t>
  </si>
  <si>
    <t>Položka zahrnuje:
- odstranění křovin a stromů do průměru 100 mm
- dopravu dřevin  na předepsanou vzdálenost
- štěpkování
- všechna opatření související se silničním provozem (např. provizorní dopravní značení)                                                                                                                                                                                                                                                                                                                                                                     Položka nezahrnuje:
- x</t>
  </si>
  <si>
    <t>Položka  zahrnuje:
- poražení stromu a osekání větví
- štěpkování
- dopravu a uložení kmenů, případné další práce s nimi dle pokynů zadávací dokumentace
- vytrhání nebo vykopání pařezů
- veškeré zemní práce spojené s odstraněním pařezů
- dopravu a uložení pařezů, případně další práce s nimi dle pokynů zadávací dokumentace
- zásyp jam po pařezech
- všechna opatření související se silničním provozem (např. provizorní dopravní značení)                                                                                                                                                                                                                                                                                                                                                                    Položka nezahrnuje:
- x
Způsob měření:
- kácení stromů se měří v [ks] poražených stromů (průměr stromů se měří ve výšce 1,3m nad terénem)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</si>
</sst>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10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9" fillId="0" borderId="0">
      <alignment horizontal="left" vertical="center" wrapText="1"/>
    </xf>
  </cellStyleXfs>
  <cellXfs count="55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4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164" fontId="4" fillId="0" borderId="1" xfId="6" applyNumberFormat="1" applyBorder="1">
      <alignment horizontal="right" vertical="center" wrapText="1"/>
    </xf>
    <xf numFmtId="49" fontId="2" fillId="0" borderId="1" xfId="7" applyNumberFormat="1" applyBorder="1">
      <alignment horizontal="left" vertical="center" wrapText="1"/>
    </xf>
    <xf numFmtId="164" fontId="2" fillId="0" borderId="1" xfId="8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6" fillId="2" borderId="5" xfId="9" applyFill="1" applyBorder="1">
      <alignment horizontal="left" vertical="center" wrapText="1"/>
    </xf>
    <xf numFmtId="0" fontId="6" fillId="2" borderId="0" xfId="9" applyFill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4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164" fontId="0" fillId="4" borderId="7" xfId="0" applyNumberForma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6" fillId="2" borderId="0" xfId="9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</cellXfs>
  <cellStyles count="14">
    <cellStyle name="NadpisRekapitulaceSoupisPraciStyle" xfId="2" xr:uid="{00000000-0005-0000-0000-000002000000}"/>
    <cellStyle name="NadpisStrukturyStyle" xfId="10" xr:uid="{00000000-0005-0000-0000-00000A000000}"/>
    <cellStyle name="NadpisySloupcuStyle" xfId="4" xr:uid="{00000000-0005-0000-0000-000004000000}"/>
    <cellStyle name="NormalBoldLeftStyle" xfId="5" xr:uid="{00000000-0005-0000-0000-000005000000}"/>
    <cellStyle name="NormalBoldRightStyle" xfId="6" xr:uid="{00000000-0005-0000-0000-000006000000}"/>
    <cellStyle name="NormalBoldStyle" xfId="12" xr:uid="{00000000-0005-0000-0000-00000C000000}"/>
    <cellStyle name="NormalLeftStyle" xfId="7" xr:uid="{00000000-0005-0000-0000-000007000000}"/>
    <cellStyle name="Normální" xfId="0" builtinId="0"/>
    <cellStyle name="NormalRightStyle" xfId="8" xr:uid="{00000000-0005-0000-0000-000008000000}"/>
    <cellStyle name="NormalStyle" xfId="1" xr:uid="{00000000-0005-0000-0000-000001000000}"/>
    <cellStyle name="PolDoplnInfoStyle" xfId="13" xr:uid="{00000000-0005-0000-0000-00000D000000}"/>
    <cellStyle name="RekapitulaceCenyStyle" xfId="3" xr:uid="{00000000-0005-0000-0000-000003000000}"/>
    <cellStyle name="StavbaRozpocetHeaderStyle" xfId="9" xr:uid="{00000000-0005-0000-0000-000009000000}"/>
    <cellStyle name="StavebniDilStyle" xfId="11" xr:uid="{00000000-0005-0000-0000-00000B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workbookViewId="0">
      <selection activeCell="C20" sqref="C20"/>
    </sheetView>
  </sheetViews>
  <sheetFormatPr defaultRowHeight="14.4" x14ac:dyDescent="0.3"/>
  <cols>
    <col min="1" max="2" width="32.44140625" customWidth="1"/>
    <col min="3" max="5" width="19.44140625" customWidth="1"/>
  </cols>
  <sheetData>
    <row r="1" spans="1:5" x14ac:dyDescent="0.3">
      <c r="A1" s="1" t="s">
        <v>0</v>
      </c>
      <c r="B1" s="2" t="s">
        <v>1</v>
      </c>
      <c r="C1" s="3"/>
      <c r="D1" s="3"/>
      <c r="E1" s="3"/>
    </row>
    <row r="2" spans="1:5" x14ac:dyDescent="0.3">
      <c r="A2" s="1"/>
      <c r="B2" s="47" t="s">
        <v>2</v>
      </c>
      <c r="C2" s="3"/>
      <c r="D2" s="3"/>
      <c r="E2" s="3"/>
    </row>
    <row r="3" spans="1:5" x14ac:dyDescent="0.3">
      <c r="A3" s="3"/>
      <c r="B3" s="48"/>
      <c r="C3" s="3"/>
      <c r="D3" s="3"/>
      <c r="E3" s="3"/>
    </row>
    <row r="4" spans="1:5" x14ac:dyDescent="0.3">
      <c r="A4" s="3"/>
      <c r="B4" s="47" t="s">
        <v>3</v>
      </c>
      <c r="C4" s="48"/>
      <c r="D4" s="48"/>
      <c r="E4" s="48"/>
    </row>
    <row r="5" spans="1:5" x14ac:dyDescent="0.3">
      <c r="A5" s="3"/>
      <c r="B5" s="3"/>
      <c r="C5" s="3"/>
      <c r="D5" s="3"/>
      <c r="E5" s="3"/>
    </row>
    <row r="6" spans="1:5" x14ac:dyDescent="0.3">
      <c r="A6" s="3"/>
      <c r="B6" s="5" t="s">
        <v>4</v>
      </c>
      <c r="C6" s="6">
        <f>C10</f>
        <v>0</v>
      </c>
      <c r="D6" s="3"/>
      <c r="E6" s="3"/>
    </row>
    <row r="7" spans="1:5" x14ac:dyDescent="0.3">
      <c r="A7" s="3"/>
      <c r="B7" s="5" t="s">
        <v>5</v>
      </c>
      <c r="C7" s="6">
        <f>E10</f>
        <v>0</v>
      </c>
      <c r="D7" s="3"/>
      <c r="E7" s="3"/>
    </row>
    <row r="8" spans="1:5" x14ac:dyDescent="0.3">
      <c r="A8" s="3"/>
      <c r="B8" s="3"/>
      <c r="C8" s="3"/>
      <c r="D8" s="3"/>
      <c r="E8" s="3"/>
    </row>
    <row r="9" spans="1:5" x14ac:dyDescent="0.3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3">
      <c r="A10" s="8" t="s">
        <v>11</v>
      </c>
      <c r="B10" s="8" t="s">
        <v>12</v>
      </c>
      <c r="C10" s="9">
        <f>C11</f>
        <v>0</v>
      </c>
      <c r="D10" s="9">
        <f>D11</f>
        <v>0</v>
      </c>
      <c r="E10" s="9">
        <f>E11</f>
        <v>0</v>
      </c>
    </row>
    <row r="11" spans="1:5" x14ac:dyDescent="0.3">
      <c r="A11" s="10" t="s">
        <v>13</v>
      </c>
      <c r="B11" s="10" t="s">
        <v>14</v>
      </c>
      <c r="C11" s="11">
        <f>'0SO 020'!I3</f>
        <v>0</v>
      </c>
      <c r="D11" s="11">
        <f>SUMIFS('0SO 020'!O:O,'0SO 020'!A:A,"P")</f>
        <v>0</v>
      </c>
      <c r="E11" s="11">
        <f>C11+D11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2"/>
  <sheetViews>
    <sheetView tabSelected="1" topLeftCell="B20" workbookViewId="0">
      <selection activeCell="E22" sqref="E22"/>
    </sheetView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0" max="10" width="14.88671875" bestFit="1" customWidth="1"/>
    <col min="15" max="16" width="9.109375" hidden="1"/>
  </cols>
  <sheetData>
    <row r="1" spans="1:16" x14ac:dyDescent="0.3">
      <c r="A1" s="1" t="s">
        <v>0</v>
      </c>
      <c r="B1" s="12"/>
      <c r="C1" s="13"/>
      <c r="D1" s="13"/>
      <c r="E1" s="14" t="s">
        <v>1</v>
      </c>
      <c r="F1" s="13"/>
      <c r="G1" s="13"/>
      <c r="H1" s="13"/>
      <c r="I1" s="13"/>
      <c r="J1" s="15"/>
      <c r="P1">
        <v>3</v>
      </c>
    </row>
    <row r="2" spans="1:16" ht="21" x14ac:dyDescent="0.3">
      <c r="A2" s="1"/>
      <c r="B2" s="16"/>
      <c r="C2" s="3"/>
      <c r="D2" s="3"/>
      <c r="E2" s="4" t="s">
        <v>15</v>
      </c>
      <c r="F2" s="3"/>
      <c r="G2" s="3"/>
      <c r="H2" s="3"/>
      <c r="I2" s="3"/>
      <c r="J2" s="17"/>
    </row>
    <row r="3" spans="1:16" x14ac:dyDescent="0.3">
      <c r="A3" s="3" t="s">
        <v>16</v>
      </c>
      <c r="B3" s="18" t="s">
        <v>17</v>
      </c>
      <c r="C3" s="49" t="s">
        <v>18</v>
      </c>
      <c r="D3" s="50"/>
      <c r="E3" s="19" t="s">
        <v>19</v>
      </c>
      <c r="F3" s="3"/>
      <c r="G3" s="3"/>
      <c r="H3" s="20" t="s">
        <v>20</v>
      </c>
      <c r="I3" s="21">
        <f>SUMIFS(I9:I22,A9:A22,"SD")</f>
        <v>0</v>
      </c>
      <c r="J3" s="17"/>
      <c r="O3">
        <v>0</v>
      </c>
      <c r="P3">
        <v>2</v>
      </c>
    </row>
    <row r="4" spans="1:16" x14ac:dyDescent="0.3">
      <c r="A4" s="3" t="s">
        <v>21</v>
      </c>
      <c r="B4" s="18" t="s">
        <v>22</v>
      </c>
      <c r="C4" s="49" t="s">
        <v>11</v>
      </c>
      <c r="D4" s="50"/>
      <c r="E4" s="19" t="s">
        <v>12</v>
      </c>
      <c r="F4" s="3"/>
      <c r="G4" s="3"/>
      <c r="H4" s="3"/>
      <c r="I4" s="3"/>
      <c r="J4" s="17"/>
      <c r="O4">
        <v>0.12</v>
      </c>
      <c r="P4">
        <v>2</v>
      </c>
    </row>
    <row r="5" spans="1:16" x14ac:dyDescent="0.3">
      <c r="A5" s="3" t="s">
        <v>23</v>
      </c>
      <c r="B5" s="18" t="s">
        <v>24</v>
      </c>
      <c r="C5" s="49" t="s">
        <v>20</v>
      </c>
      <c r="D5" s="50"/>
      <c r="E5" s="19" t="s">
        <v>14</v>
      </c>
      <c r="F5" s="3"/>
      <c r="G5" s="3"/>
      <c r="H5" s="46" t="s">
        <v>62</v>
      </c>
      <c r="I5" s="46"/>
      <c r="J5" s="17"/>
      <c r="O5">
        <v>0.21</v>
      </c>
    </row>
    <row r="6" spans="1:16" x14ac:dyDescent="0.3">
      <c r="A6" s="51" t="s">
        <v>25</v>
      </c>
      <c r="B6" s="52" t="s">
        <v>26</v>
      </c>
      <c r="C6" s="53" t="s">
        <v>27</v>
      </c>
      <c r="D6" s="53" t="s">
        <v>28</v>
      </c>
      <c r="E6" s="53" t="s">
        <v>29</v>
      </c>
      <c r="F6" s="53" t="s">
        <v>30</v>
      </c>
      <c r="G6" s="53" t="s">
        <v>31</v>
      </c>
      <c r="H6" s="53" t="s">
        <v>32</v>
      </c>
      <c r="I6" s="53"/>
      <c r="J6" s="54" t="s">
        <v>33</v>
      </c>
    </row>
    <row r="7" spans="1:16" x14ac:dyDescent="0.3">
      <c r="A7" s="51"/>
      <c r="B7" s="52"/>
      <c r="C7" s="53"/>
      <c r="D7" s="53"/>
      <c r="E7" s="53"/>
      <c r="F7" s="53"/>
      <c r="G7" s="53"/>
      <c r="H7" s="7" t="s">
        <v>34</v>
      </c>
      <c r="I7" s="7" t="s">
        <v>35</v>
      </c>
      <c r="J7" s="54"/>
    </row>
    <row r="8" spans="1:16" x14ac:dyDescent="0.3">
      <c r="A8" s="24">
        <v>0</v>
      </c>
      <c r="B8" s="22">
        <v>1</v>
      </c>
      <c r="C8" s="25">
        <v>2</v>
      </c>
      <c r="D8" s="7">
        <v>3</v>
      </c>
      <c r="E8" s="25">
        <v>4</v>
      </c>
      <c r="F8" s="7">
        <v>5</v>
      </c>
      <c r="G8" s="7">
        <v>6</v>
      </c>
      <c r="H8" s="7">
        <v>7</v>
      </c>
      <c r="I8" s="25">
        <v>8</v>
      </c>
      <c r="J8" s="23">
        <v>9</v>
      </c>
    </row>
    <row r="9" spans="1:16" x14ac:dyDescent="0.3">
      <c r="A9" s="26" t="s">
        <v>36</v>
      </c>
      <c r="B9" s="27"/>
      <c r="C9" s="28" t="s">
        <v>11</v>
      </c>
      <c r="D9" s="29"/>
      <c r="E9" s="26" t="s">
        <v>37</v>
      </c>
      <c r="F9" s="29"/>
      <c r="G9" s="29"/>
      <c r="H9" s="29"/>
      <c r="I9" s="30">
        <f>SUMIFS(I10:I13,A10:A13,"P")</f>
        <v>0</v>
      </c>
      <c r="J9" s="31"/>
    </row>
    <row r="10" spans="1:16" x14ac:dyDescent="0.3">
      <c r="A10" s="32" t="s">
        <v>38</v>
      </c>
      <c r="B10" s="32">
        <v>1</v>
      </c>
      <c r="C10" s="33" t="s">
        <v>39</v>
      </c>
      <c r="D10" s="32" t="s">
        <v>40</v>
      </c>
      <c r="E10" s="34" t="s">
        <v>41</v>
      </c>
      <c r="F10" s="35" t="s">
        <v>42</v>
      </c>
      <c r="G10" s="36">
        <v>1</v>
      </c>
      <c r="H10" s="45"/>
      <c r="I10" s="37">
        <f>ROUND(G10*H10,P4)</f>
        <v>0</v>
      </c>
      <c r="J10" s="35" t="s">
        <v>43</v>
      </c>
      <c r="O10" s="38">
        <f>I10*0.21</f>
        <v>0</v>
      </c>
      <c r="P10">
        <v>3</v>
      </c>
    </row>
    <row r="11" spans="1:16" x14ac:dyDescent="0.3">
      <c r="A11" s="32" t="s">
        <v>44</v>
      </c>
      <c r="B11" s="39"/>
      <c r="E11" s="34" t="s">
        <v>45</v>
      </c>
      <c r="J11" s="40"/>
    </row>
    <row r="12" spans="1:16" x14ac:dyDescent="0.3">
      <c r="A12" s="32" t="s">
        <v>46</v>
      </c>
      <c r="B12" s="39"/>
      <c r="E12" s="41" t="s">
        <v>47</v>
      </c>
      <c r="J12" s="40"/>
    </row>
    <row r="13" spans="1:16" ht="57.6" x14ac:dyDescent="0.3">
      <c r="A13" s="32" t="s">
        <v>48</v>
      </c>
      <c r="B13" s="39"/>
      <c r="E13" s="34" t="s">
        <v>49</v>
      </c>
      <c r="J13" s="40"/>
    </row>
    <row r="14" spans="1:16" x14ac:dyDescent="0.3">
      <c r="A14" s="26" t="s">
        <v>36</v>
      </c>
      <c r="B14" s="27"/>
      <c r="C14" s="28" t="s">
        <v>50</v>
      </c>
      <c r="D14" s="29"/>
      <c r="E14" s="26" t="s">
        <v>51</v>
      </c>
      <c r="F14" s="29"/>
      <c r="G14" s="29"/>
      <c r="H14" s="29"/>
      <c r="I14" s="30">
        <f>SUMIFS(I15:I22,A15:A22,"P")</f>
        <v>0</v>
      </c>
      <c r="J14" s="31"/>
    </row>
    <row r="15" spans="1:16" x14ac:dyDescent="0.3">
      <c r="A15" s="32" t="s">
        <v>38</v>
      </c>
      <c r="B15" s="32">
        <v>2</v>
      </c>
      <c r="C15" s="33" t="s">
        <v>52</v>
      </c>
      <c r="D15" s="32" t="s">
        <v>40</v>
      </c>
      <c r="E15" s="34" t="s">
        <v>53</v>
      </c>
      <c r="F15" s="35" t="s">
        <v>54</v>
      </c>
      <c r="G15" s="36">
        <v>4256</v>
      </c>
      <c r="H15" s="45"/>
      <c r="I15" s="37">
        <f>ROUND(G15*H15,P4)</f>
        <v>0</v>
      </c>
      <c r="J15" s="35" t="s">
        <v>43</v>
      </c>
      <c r="O15" s="38">
        <f>I15*0.21</f>
        <v>0</v>
      </c>
      <c r="P15">
        <v>3</v>
      </c>
    </row>
    <row r="16" spans="1:16" ht="316.8" x14ac:dyDescent="0.3">
      <c r="A16" s="32" t="s">
        <v>44</v>
      </c>
      <c r="B16" s="39"/>
      <c r="E16" s="34" t="s">
        <v>55</v>
      </c>
      <c r="J16" s="40"/>
    </row>
    <row r="17" spans="1:16" x14ac:dyDescent="0.3">
      <c r="A17" s="32" t="s">
        <v>46</v>
      </c>
      <c r="B17" s="39"/>
      <c r="E17" s="41" t="s">
        <v>56</v>
      </c>
      <c r="J17" s="40"/>
    </row>
    <row r="18" spans="1:16" ht="115.2" x14ac:dyDescent="0.3">
      <c r="A18" s="32" t="s">
        <v>48</v>
      </c>
      <c r="B18" s="39"/>
      <c r="E18" s="34" t="s">
        <v>63</v>
      </c>
      <c r="J18" s="40"/>
    </row>
    <row r="19" spans="1:16" x14ac:dyDescent="0.3">
      <c r="A19" s="32" t="s">
        <v>38</v>
      </c>
      <c r="B19" s="32">
        <v>3</v>
      </c>
      <c r="C19" s="33" t="s">
        <v>57</v>
      </c>
      <c r="D19" s="32" t="s">
        <v>40</v>
      </c>
      <c r="E19" s="34" t="s">
        <v>58</v>
      </c>
      <c r="F19" s="35" t="s">
        <v>59</v>
      </c>
      <c r="G19" s="36">
        <v>50</v>
      </c>
      <c r="H19" s="45"/>
      <c r="I19" s="37">
        <f>ROUND(G19*H19,P4)</f>
        <v>0</v>
      </c>
      <c r="J19" s="35" t="s">
        <v>43</v>
      </c>
      <c r="O19" s="38">
        <f>I19*0.21</f>
        <v>0</v>
      </c>
      <c r="P19">
        <v>3</v>
      </c>
    </row>
    <row r="20" spans="1:16" ht="187.2" x14ac:dyDescent="0.3">
      <c r="A20" s="32" t="s">
        <v>44</v>
      </c>
      <c r="B20" s="39"/>
      <c r="E20" s="34" t="s">
        <v>60</v>
      </c>
      <c r="J20" s="40"/>
    </row>
    <row r="21" spans="1:16" x14ac:dyDescent="0.3">
      <c r="A21" s="32" t="s">
        <v>46</v>
      </c>
      <c r="B21" s="39"/>
      <c r="E21" s="41" t="s">
        <v>61</v>
      </c>
      <c r="J21" s="40"/>
    </row>
    <row r="22" spans="1:16" ht="244.8" x14ac:dyDescent="0.3">
      <c r="A22" s="32" t="s">
        <v>48</v>
      </c>
      <c r="B22" s="42"/>
      <c r="C22" s="43"/>
      <c r="D22" s="43"/>
      <c r="E22" s="34" t="s">
        <v>64</v>
      </c>
      <c r="F22" s="43"/>
      <c r="G22" s="43"/>
      <c r="H22" s="43"/>
      <c r="I22" s="43"/>
      <c r="J22" s="44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0SO 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Volodymyr Kots</dc:creator>
  <cp:lastModifiedBy>Vejvar Jan</cp:lastModifiedBy>
  <dcterms:created xsi:type="dcterms:W3CDTF">2024-11-25T09:28:02Z</dcterms:created>
  <dcterms:modified xsi:type="dcterms:W3CDTF">2024-12-03T09:49:08Z</dcterms:modified>
</cp:coreProperties>
</file>