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\EVIDENCE\6_Liběchov\rozpočty20241126_čeká se nainfoohledně stromů_jen připravené názvy\excel\"/>
    </mc:Choice>
  </mc:AlternateContent>
  <bookViews>
    <workbookView xWindow="0" yWindow="0" windowWidth="0" windowHeight="0"/>
  </bookViews>
  <sheets>
    <sheet name="Rekapitulace stavby" sheetId="1" r:id="rId1"/>
    <sheet name="SO 001.11 - Příprava stav..." sheetId="2" r:id="rId2"/>
    <sheet name="SO 001.12 - Příprava stav..." sheetId="3" r:id="rId3"/>
    <sheet name="SO 101.1 - Silnice II-261" sheetId="4" r:id="rId4"/>
    <sheet name="SO 111.1 - Místní komunik..." sheetId="5" r:id="rId5"/>
    <sheet name="SO 181 - DIO na II-261 a ..." sheetId="6" r:id="rId6"/>
    <sheet name="SO 191.1 - Dopravní znače..." sheetId="7" r:id="rId7"/>
    <sheet name="SO 192.1 - Dopravní znače..." sheetId="8" r:id="rId8"/>
    <sheet name="SO 201 - Most ev.č.261-001" sheetId="9" r:id="rId9"/>
    <sheet name="SO 301.1 - Dešťová kanali..." sheetId="10" r:id="rId10"/>
    <sheet name="SO 351.1 - Přeložka vodov..." sheetId="11" r:id="rId11"/>
    <sheet name="SO 431.11 - Veřejné osvět..." sheetId="12" r:id="rId12"/>
    <sheet name="SO 431.12 - Veřejné osvět..." sheetId="13" r:id="rId13"/>
    <sheet name="SO 801.1 - Kácení dřevin ..." sheetId="14" r:id="rId14"/>
    <sheet name="VON - Vedlejší a ostatní ..." sheetId="15" r:id="rId15"/>
    <sheet name="Seznam figur" sheetId="16" r:id="rId16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'SO 001.11 - Příprava stav...'!$C$84:$K$239</definedName>
    <definedName name="_xlnm.Print_Area" localSheetId="1">'SO 001.11 - Příprava stav...'!$C$72:$K$239</definedName>
    <definedName name="_xlnm.Print_Titles" localSheetId="1">'SO 001.11 - Příprava stav...'!$84:$84</definedName>
    <definedName name="_xlnm._FilterDatabase" localSheetId="2" hidden="1">'SO 001.12 - Příprava stav...'!$C$84:$K$185</definedName>
    <definedName name="_xlnm.Print_Area" localSheetId="2">'SO 001.12 - Příprava stav...'!$C$72:$K$185</definedName>
    <definedName name="_xlnm.Print_Titles" localSheetId="2">'SO 001.12 - Příprava stav...'!$84:$84</definedName>
    <definedName name="_xlnm._FilterDatabase" localSheetId="3" hidden="1">'SO 101.1 - Silnice II-261'!$C$88:$K$272</definedName>
    <definedName name="_xlnm.Print_Area" localSheetId="3">'SO 101.1 - Silnice II-261'!$C$76:$K$272</definedName>
    <definedName name="_xlnm.Print_Titles" localSheetId="3">'SO 101.1 - Silnice II-261'!$88:$88</definedName>
    <definedName name="_xlnm._FilterDatabase" localSheetId="4" hidden="1">'SO 111.1 - Místní komunik...'!$C$83:$K$199</definedName>
    <definedName name="_xlnm.Print_Area" localSheetId="4">'SO 111.1 - Místní komunik...'!$C$71:$K$199</definedName>
    <definedName name="_xlnm.Print_Titles" localSheetId="4">'SO 111.1 - Místní komunik...'!$83:$83</definedName>
    <definedName name="_xlnm._FilterDatabase" localSheetId="5" hidden="1">'SO 181 - DIO na II-261 a ...'!$C$87:$K$237</definedName>
    <definedName name="_xlnm.Print_Area" localSheetId="5">'SO 181 - DIO na II-261 a ...'!$C$75:$K$237</definedName>
    <definedName name="_xlnm.Print_Titles" localSheetId="5">'SO 181 - DIO na II-261 a ...'!$87:$87</definedName>
    <definedName name="_xlnm._FilterDatabase" localSheetId="6" hidden="1">'SO 191.1 - Dopravní znače...'!$C$81:$K$207</definedName>
    <definedName name="_xlnm.Print_Area" localSheetId="6">'SO 191.1 - Dopravní znače...'!$C$69:$K$207</definedName>
    <definedName name="_xlnm.Print_Titles" localSheetId="6">'SO 191.1 - Dopravní znače...'!$81:$81</definedName>
    <definedName name="_xlnm._FilterDatabase" localSheetId="7" hidden="1">'SO 192.1 - Dopravní znače...'!$C$81:$K$108</definedName>
    <definedName name="_xlnm.Print_Area" localSheetId="7">'SO 192.1 - Dopravní znače...'!$C$69:$K$108</definedName>
    <definedName name="_xlnm.Print_Titles" localSheetId="7">'SO 192.1 - Dopravní znače...'!$81:$81</definedName>
    <definedName name="_xlnm._FilterDatabase" localSheetId="8" hidden="1">'SO 201 - Most ev.č.261-001'!$C$88:$K$468</definedName>
    <definedName name="_xlnm.Print_Area" localSheetId="8">'SO 201 - Most ev.č.261-001'!$C$76:$K$468</definedName>
    <definedName name="_xlnm.Print_Titles" localSheetId="8">'SO 201 - Most ev.č.261-001'!$88:$88</definedName>
    <definedName name="_xlnm._FilterDatabase" localSheetId="9" hidden="1">'SO 301.1 - Dešťová kanali...'!$C$89:$K$479</definedName>
    <definedName name="_xlnm.Print_Area" localSheetId="9">'SO 301.1 - Dešťová kanali...'!$C$77:$K$479</definedName>
    <definedName name="_xlnm.Print_Titles" localSheetId="9">'SO 301.1 - Dešťová kanali...'!$89:$89</definedName>
    <definedName name="_xlnm._FilterDatabase" localSheetId="10" hidden="1">'SO 351.1 - Přeložka vodov...'!$C$86:$K$240</definedName>
    <definedName name="_xlnm.Print_Area" localSheetId="10">'SO 351.1 - Přeložka vodov...'!$C$74:$K$240</definedName>
    <definedName name="_xlnm.Print_Titles" localSheetId="10">'SO 351.1 - Přeložka vodov...'!$86:$86</definedName>
    <definedName name="_xlnm._FilterDatabase" localSheetId="11" hidden="1">'SO 431.11 - Veřejné osvět...'!$C$86:$K$142</definedName>
    <definedName name="_xlnm.Print_Area" localSheetId="11">'SO 431.11 - Veřejné osvět...'!$C$74:$K$142</definedName>
    <definedName name="_xlnm.Print_Titles" localSheetId="11">'SO 431.11 - Veřejné osvět...'!$86:$86</definedName>
    <definedName name="_xlnm._FilterDatabase" localSheetId="12" hidden="1">'SO 431.12 - Veřejné osvět...'!$C$86:$K$160</definedName>
    <definedName name="_xlnm.Print_Area" localSheetId="12">'SO 431.12 - Veřejné osvět...'!$C$74:$K$160</definedName>
    <definedName name="_xlnm.Print_Titles" localSheetId="12">'SO 431.12 - Veřejné osvět...'!$86:$86</definedName>
    <definedName name="_xlnm._FilterDatabase" localSheetId="13" hidden="1">'SO 801.1 - Kácení dřevin ...'!$C$82:$K$213</definedName>
    <definedName name="_xlnm.Print_Area" localSheetId="13">'SO 801.1 - Kácení dřevin ...'!$C$70:$K$213</definedName>
    <definedName name="_xlnm.Print_Titles" localSheetId="13">'SO 801.1 - Kácení dřevin ...'!$82:$82</definedName>
    <definedName name="_xlnm._FilterDatabase" localSheetId="14" hidden="1">'VON - Vedlejší a ostatní ...'!$C$82:$K$133</definedName>
    <definedName name="_xlnm.Print_Area" localSheetId="14">'VON - Vedlejší a ostatní ...'!$C$70:$K$133</definedName>
    <definedName name="_xlnm.Print_Titles" localSheetId="14">'VON - Vedlejší a ostatní ...'!$82:$82</definedName>
    <definedName name="_xlnm.Print_Area" localSheetId="15">'Seznam figur'!$C$4:$G$17</definedName>
    <definedName name="_xlnm.Print_Titles" localSheetId="15">'Seznam figur'!$9:$9</definedName>
  </definedNames>
  <calcPr/>
</workbook>
</file>

<file path=xl/calcChain.xml><?xml version="1.0" encoding="utf-8"?>
<calcChain xmlns="http://schemas.openxmlformats.org/spreadsheetml/2006/main">
  <c i="16" l="1" r="D7"/>
  <c i="15" r="J37"/>
  <c r="J36"/>
  <c i="1" r="AY68"/>
  <c i="15" r="J35"/>
  <c i="1" r="AX68"/>
  <c i="15" r="BI131"/>
  <c r="BH131"/>
  <c r="BG131"/>
  <c r="BF131"/>
  <c r="T131"/>
  <c r="T130"/>
  <c r="R131"/>
  <c r="R130"/>
  <c r="P131"/>
  <c r="P130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52"/>
  <c r="E7"/>
  <c r="E48"/>
  <c i="14" r="J37"/>
  <c r="J36"/>
  <c i="1" r="AY67"/>
  <c i="14" r="J35"/>
  <c i="1" r="AX67"/>
  <c i="14" r="BI211"/>
  <c r="BH211"/>
  <c r="BG211"/>
  <c r="BF211"/>
  <c r="T211"/>
  <c r="R211"/>
  <c r="P211"/>
  <c r="BI208"/>
  <c r="BH208"/>
  <c r="BG208"/>
  <c r="BF208"/>
  <c r="T208"/>
  <c r="T207"/>
  <c r="T206"/>
  <c r="R208"/>
  <c r="P208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48"/>
  <c i="13" r="J37"/>
  <c r="J36"/>
  <c i="1" r="AY66"/>
  <c i="13" r="J35"/>
  <c i="1" r="AX66"/>
  <c i="13"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2"/>
  <c r="BH152"/>
  <c r="BG152"/>
  <c r="BF152"/>
  <c r="T152"/>
  <c r="R152"/>
  <c r="P152"/>
  <c r="BI144"/>
  <c r="BH144"/>
  <c r="BG144"/>
  <c r="BF144"/>
  <c r="T144"/>
  <c r="R144"/>
  <c r="P144"/>
  <c r="BI139"/>
  <c r="BH139"/>
  <c r="BG139"/>
  <c r="BF139"/>
  <c r="T139"/>
  <c r="T138"/>
  <c r="T137"/>
  <c r="R139"/>
  <c r="R138"/>
  <c r="R137"/>
  <c r="P139"/>
  <c r="P138"/>
  <c r="P137"/>
  <c r="BI133"/>
  <c r="BH133"/>
  <c r="BG133"/>
  <c r="BF133"/>
  <c r="T133"/>
  <c r="T132"/>
  <c r="T131"/>
  <c r="R133"/>
  <c r="R132"/>
  <c r="R131"/>
  <c r="P133"/>
  <c r="P132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F81"/>
  <c r="E79"/>
  <c r="F52"/>
  <c r="E50"/>
  <c r="J24"/>
  <c r="E24"/>
  <c r="J55"/>
  <c r="J23"/>
  <c r="J21"/>
  <c r="E21"/>
  <c r="J83"/>
  <c r="J20"/>
  <c r="J18"/>
  <c r="E18"/>
  <c r="F55"/>
  <c r="J17"/>
  <c r="J15"/>
  <c r="E15"/>
  <c r="F54"/>
  <c r="J14"/>
  <c r="J12"/>
  <c r="J52"/>
  <c r="E7"/>
  <c r="E77"/>
  <c i="12" r="J37"/>
  <c r="J36"/>
  <c i="1" r="AY65"/>
  <c i="12" r="J35"/>
  <c i="1" r="AX65"/>
  <c i="12"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T107"/>
  <c r="R108"/>
  <c r="R107"/>
  <c r="P108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F81"/>
  <c r="E79"/>
  <c r="F52"/>
  <c r="E50"/>
  <c r="J24"/>
  <c r="E24"/>
  <c r="J55"/>
  <c r="J23"/>
  <c r="J21"/>
  <c r="E21"/>
  <c r="J83"/>
  <c r="J20"/>
  <c r="J18"/>
  <c r="E18"/>
  <c r="F55"/>
  <c r="J17"/>
  <c r="J15"/>
  <c r="E15"/>
  <c r="F54"/>
  <c r="J14"/>
  <c r="J12"/>
  <c r="J81"/>
  <c r="E7"/>
  <c r="E77"/>
  <c i="11" r="J219"/>
  <c r="J37"/>
  <c r="J36"/>
  <c i="1" r="AY64"/>
  <c i="11" r="J35"/>
  <c i="1" r="AX64"/>
  <c i="11" r="BI235"/>
  <c r="BH235"/>
  <c r="BG235"/>
  <c r="BF235"/>
  <c r="T235"/>
  <c r="R235"/>
  <c r="P235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T220"/>
  <c r="R221"/>
  <c r="R220"/>
  <c r="P221"/>
  <c r="P220"/>
  <c r="J65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T158"/>
  <c r="R159"/>
  <c r="R158"/>
  <c r="P159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0"/>
  <c r="BH130"/>
  <c r="BG130"/>
  <c r="BF130"/>
  <c r="T130"/>
  <c r="R130"/>
  <c r="P130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0"/>
  <c r="BH110"/>
  <c r="BG110"/>
  <c r="BF110"/>
  <c r="T110"/>
  <c r="R110"/>
  <c r="P110"/>
  <c r="BI104"/>
  <c r="BH104"/>
  <c r="BG104"/>
  <c r="BF104"/>
  <c r="T104"/>
  <c r="R104"/>
  <c r="P104"/>
  <c r="BI93"/>
  <c r="BH93"/>
  <c r="BG93"/>
  <c r="BF93"/>
  <c r="T93"/>
  <c r="R93"/>
  <c r="P93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81"/>
  <c r="E7"/>
  <c r="E77"/>
  <c i="10" r="J37"/>
  <c r="J36"/>
  <c i="1" r="AY63"/>
  <c i="10" r="J35"/>
  <c i="1" r="AX63"/>
  <c i="10" r="BI471"/>
  <c r="BH471"/>
  <c r="BG471"/>
  <c r="BF471"/>
  <c r="T471"/>
  <c r="R471"/>
  <c r="P471"/>
  <c r="BI465"/>
  <c r="BH465"/>
  <c r="BG465"/>
  <c r="BF465"/>
  <c r="T465"/>
  <c r="R465"/>
  <c r="P465"/>
  <c r="BI462"/>
  <c r="BH462"/>
  <c r="BG462"/>
  <c r="BF462"/>
  <c r="T462"/>
  <c r="R462"/>
  <c r="P462"/>
  <c r="BI460"/>
  <c r="BH460"/>
  <c r="BG460"/>
  <c r="BF460"/>
  <c r="T460"/>
  <c r="R460"/>
  <c r="P460"/>
  <c r="BI456"/>
  <c r="BH456"/>
  <c r="BG456"/>
  <c r="BF456"/>
  <c r="T456"/>
  <c r="R456"/>
  <c r="P456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T445"/>
  <c r="R446"/>
  <c r="R445"/>
  <c r="P446"/>
  <c r="P445"/>
  <c r="BI441"/>
  <c r="BH441"/>
  <c r="BG441"/>
  <c r="BF441"/>
  <c r="T441"/>
  <c r="R441"/>
  <c r="P441"/>
  <c r="BI436"/>
  <c r="BH436"/>
  <c r="BG436"/>
  <c r="BF436"/>
  <c r="T436"/>
  <c r="R436"/>
  <c r="P436"/>
  <c r="BI434"/>
  <c r="BH434"/>
  <c r="BG434"/>
  <c r="BF434"/>
  <c r="T434"/>
  <c r="R434"/>
  <c r="P434"/>
  <c r="BI431"/>
  <c r="BH431"/>
  <c r="BG431"/>
  <c r="BF431"/>
  <c r="T431"/>
  <c r="R431"/>
  <c r="P431"/>
  <c r="BI429"/>
  <c r="BH429"/>
  <c r="BG429"/>
  <c r="BF429"/>
  <c r="T429"/>
  <c r="R429"/>
  <c r="P429"/>
  <c r="BI425"/>
  <c r="BH425"/>
  <c r="BG425"/>
  <c r="BF425"/>
  <c r="T425"/>
  <c r="R425"/>
  <c r="P425"/>
  <c r="BI420"/>
  <c r="BH420"/>
  <c r="BG420"/>
  <c r="BF420"/>
  <c r="T420"/>
  <c r="R420"/>
  <c r="P420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7"/>
  <c r="BH387"/>
  <c r="BG387"/>
  <c r="BF387"/>
  <c r="T387"/>
  <c r="R387"/>
  <c r="P387"/>
  <c r="BI379"/>
  <c r="BH379"/>
  <c r="BG379"/>
  <c r="BF379"/>
  <c r="T379"/>
  <c r="R379"/>
  <c r="P379"/>
  <c r="BI378"/>
  <c r="BH378"/>
  <c r="BG378"/>
  <c r="BF378"/>
  <c r="T378"/>
  <c r="R378"/>
  <c r="P378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45"/>
  <c r="BH345"/>
  <c r="BG345"/>
  <c r="BF345"/>
  <c r="T345"/>
  <c r="R345"/>
  <c r="P345"/>
  <c r="BI342"/>
  <c r="BH342"/>
  <c r="BG342"/>
  <c r="BF342"/>
  <c r="T342"/>
  <c r="R342"/>
  <c r="P342"/>
  <c r="BI336"/>
  <c r="BH336"/>
  <c r="BG336"/>
  <c r="BF336"/>
  <c r="T336"/>
  <c r="R336"/>
  <c r="P336"/>
  <c r="BI333"/>
  <c r="BH333"/>
  <c r="BG333"/>
  <c r="BF333"/>
  <c r="T333"/>
  <c r="R333"/>
  <c r="P333"/>
  <c r="BI327"/>
  <c r="BH327"/>
  <c r="BG327"/>
  <c r="BF327"/>
  <c r="T327"/>
  <c r="R327"/>
  <c r="P327"/>
  <c r="BI323"/>
  <c r="BH323"/>
  <c r="BG323"/>
  <c r="BF323"/>
  <c r="T323"/>
  <c r="T322"/>
  <c r="R323"/>
  <c r="R322"/>
  <c r="P323"/>
  <c r="P322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297"/>
  <c r="BH297"/>
  <c r="BG297"/>
  <c r="BF297"/>
  <c r="T297"/>
  <c r="R297"/>
  <c r="P297"/>
  <c r="BI292"/>
  <c r="BH292"/>
  <c r="BG292"/>
  <c r="BF292"/>
  <c r="T292"/>
  <c r="R292"/>
  <c r="P292"/>
  <c r="BI288"/>
  <c r="BH288"/>
  <c r="BG288"/>
  <c r="BF288"/>
  <c r="T288"/>
  <c r="R288"/>
  <c r="P288"/>
  <c r="BI281"/>
  <c r="BH281"/>
  <c r="BG281"/>
  <c r="BF281"/>
  <c r="T281"/>
  <c r="R281"/>
  <c r="P281"/>
  <c r="BI278"/>
  <c r="BH278"/>
  <c r="BG278"/>
  <c r="BF278"/>
  <c r="T278"/>
  <c r="R278"/>
  <c r="P278"/>
  <c r="BI272"/>
  <c r="BH272"/>
  <c r="BG272"/>
  <c r="BF272"/>
  <c r="T272"/>
  <c r="R272"/>
  <c r="P272"/>
  <c r="BI268"/>
  <c r="BH268"/>
  <c r="BG268"/>
  <c r="BF268"/>
  <c r="T268"/>
  <c r="R268"/>
  <c r="P268"/>
  <c r="BI250"/>
  <c r="BH250"/>
  <c r="BG250"/>
  <c r="BF250"/>
  <c r="T250"/>
  <c r="R250"/>
  <c r="P250"/>
  <c r="BI246"/>
  <c r="BH246"/>
  <c r="BG246"/>
  <c r="BF246"/>
  <c r="T246"/>
  <c r="R246"/>
  <c r="P246"/>
  <c r="BI222"/>
  <c r="BH222"/>
  <c r="BG222"/>
  <c r="BF222"/>
  <c r="T222"/>
  <c r="R222"/>
  <c r="P222"/>
  <c r="BI215"/>
  <c r="BH215"/>
  <c r="BG215"/>
  <c r="BF215"/>
  <c r="T215"/>
  <c r="R215"/>
  <c r="P215"/>
  <c r="BI209"/>
  <c r="BH209"/>
  <c r="BG209"/>
  <c r="BF209"/>
  <c r="T209"/>
  <c r="R209"/>
  <c r="P209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62"/>
  <c r="BH162"/>
  <c r="BG162"/>
  <c r="BF162"/>
  <c r="T162"/>
  <c r="R162"/>
  <c r="P162"/>
  <c r="BI139"/>
  <c r="BH139"/>
  <c r="BG139"/>
  <c r="BF139"/>
  <c r="T139"/>
  <c r="R139"/>
  <c r="P139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6"/>
  <c r="F86"/>
  <c r="F84"/>
  <c r="E82"/>
  <c r="J54"/>
  <c r="F54"/>
  <c r="F52"/>
  <c r="E50"/>
  <c r="J24"/>
  <c r="E24"/>
  <c r="J55"/>
  <c r="J23"/>
  <c r="J18"/>
  <c r="E18"/>
  <c r="F87"/>
  <c r="J17"/>
  <c r="J12"/>
  <c r="J52"/>
  <c r="E7"/>
  <c r="E80"/>
  <c i="9" r="J37"/>
  <c r="J36"/>
  <c i="1" r="AY62"/>
  <c i="9" r="J35"/>
  <c i="1" r="AX62"/>
  <c i="9" r="BI466"/>
  <c r="BH466"/>
  <c r="BG466"/>
  <c r="BF466"/>
  <c r="T466"/>
  <c r="T465"/>
  <c r="T438"/>
  <c r="R466"/>
  <c r="R465"/>
  <c r="P466"/>
  <c r="P465"/>
  <c r="BI456"/>
  <c r="BH456"/>
  <c r="BG456"/>
  <c r="BF456"/>
  <c r="T456"/>
  <c r="R456"/>
  <c r="P456"/>
  <c r="BI448"/>
  <c r="BH448"/>
  <c r="BG448"/>
  <c r="BF448"/>
  <c r="T448"/>
  <c r="R448"/>
  <c r="P448"/>
  <c r="BI439"/>
  <c r="BH439"/>
  <c r="BG439"/>
  <c r="BF439"/>
  <c r="T439"/>
  <c r="R439"/>
  <c r="R438"/>
  <c r="P439"/>
  <c r="P438"/>
  <c r="BI437"/>
  <c r="BH437"/>
  <c r="BG437"/>
  <c r="BF437"/>
  <c r="T437"/>
  <c r="R437"/>
  <c r="P437"/>
  <c r="BI434"/>
  <c r="BH434"/>
  <c r="BG434"/>
  <c r="BF434"/>
  <c r="T434"/>
  <c r="R434"/>
  <c r="P434"/>
  <c r="BI430"/>
  <c r="BH430"/>
  <c r="BG430"/>
  <c r="BF430"/>
  <c r="T430"/>
  <c r="R430"/>
  <c r="P430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69"/>
  <c r="BH369"/>
  <c r="BG369"/>
  <c r="BF369"/>
  <c r="T369"/>
  <c r="R369"/>
  <c r="P369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F83"/>
  <c r="E81"/>
  <c r="F52"/>
  <c r="E50"/>
  <c r="J24"/>
  <c r="E24"/>
  <c r="J55"/>
  <c r="J23"/>
  <c r="J21"/>
  <c r="E21"/>
  <c r="J85"/>
  <c r="J20"/>
  <c r="J18"/>
  <c r="E18"/>
  <c r="F55"/>
  <c r="J17"/>
  <c r="J15"/>
  <c r="E15"/>
  <c r="F85"/>
  <c r="J14"/>
  <c r="J12"/>
  <c r="J52"/>
  <c r="E7"/>
  <c r="E79"/>
  <c i="8" r="J37"/>
  <c r="J36"/>
  <c i="1" r="AY61"/>
  <c i="8" r="J35"/>
  <c i="1" r="AX61"/>
  <c i="8" r="BI107"/>
  <c r="BH107"/>
  <c r="BG107"/>
  <c r="BF107"/>
  <c r="T107"/>
  <c r="T106"/>
  <c r="R107"/>
  <c r="R106"/>
  <c r="P107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55"/>
  <c r="J17"/>
  <c r="J12"/>
  <c r="J52"/>
  <c r="E7"/>
  <c r="E72"/>
  <c i="7" r="J37"/>
  <c r="J36"/>
  <c i="1" r="AY60"/>
  <c i="7" r="J35"/>
  <c i="1" r="AX60"/>
  <c i="7" r="BI206"/>
  <c r="BH206"/>
  <c r="BG206"/>
  <c r="BF206"/>
  <c r="T206"/>
  <c r="T205"/>
  <c r="R206"/>
  <c r="R205"/>
  <c r="P206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2"/>
  <c r="BH192"/>
  <c r="BG192"/>
  <c r="BF192"/>
  <c r="T192"/>
  <c r="R192"/>
  <c r="P192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79"/>
  <c r="J17"/>
  <c r="J12"/>
  <c r="J52"/>
  <c r="E7"/>
  <c r="E72"/>
  <c i="6" r="J37"/>
  <c r="J36"/>
  <c i="1" r="AY59"/>
  <c i="6" r="J35"/>
  <c i="1" r="AX59"/>
  <c i="6" r="BI236"/>
  <c r="BH236"/>
  <c r="BG236"/>
  <c r="BF236"/>
  <c r="T236"/>
  <c r="T235"/>
  <c r="R236"/>
  <c r="R235"/>
  <c r="P236"/>
  <c r="P235"/>
  <c r="BI232"/>
  <c r="BH232"/>
  <c r="BG232"/>
  <c r="BF232"/>
  <c r="T232"/>
  <c r="R232"/>
  <c r="P232"/>
  <c r="BI229"/>
  <c r="BH229"/>
  <c r="BG229"/>
  <c r="BF229"/>
  <c r="T229"/>
  <c r="R229"/>
  <c r="P229"/>
  <c r="BI223"/>
  <c r="BH223"/>
  <c r="BG223"/>
  <c r="BF223"/>
  <c r="T223"/>
  <c r="R223"/>
  <c r="P223"/>
  <c r="BI217"/>
  <c r="BH217"/>
  <c r="BG217"/>
  <c r="BF217"/>
  <c r="T217"/>
  <c r="R217"/>
  <c r="P217"/>
  <c r="BI214"/>
  <c r="BH214"/>
  <c r="BG214"/>
  <c r="BF214"/>
  <c r="T214"/>
  <c r="T213"/>
  <c r="R214"/>
  <c r="R213"/>
  <c r="P214"/>
  <c r="P213"/>
  <c r="BI210"/>
  <c r="BH210"/>
  <c r="BG210"/>
  <c r="BF210"/>
  <c r="T210"/>
  <c r="R210"/>
  <c r="P210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4"/>
  <c r="F84"/>
  <c r="F82"/>
  <c r="E80"/>
  <c r="J54"/>
  <c r="F54"/>
  <c r="F52"/>
  <c r="E50"/>
  <c r="J24"/>
  <c r="E24"/>
  <c r="J55"/>
  <c r="J23"/>
  <c r="J18"/>
  <c r="E18"/>
  <c r="F55"/>
  <c r="J17"/>
  <c r="J12"/>
  <c r="J82"/>
  <c r="E7"/>
  <c r="E48"/>
  <c i="5" r="J37"/>
  <c r="J36"/>
  <c i="1" r="AY58"/>
  <c i="5" r="J35"/>
  <c i="1" r="AX58"/>
  <c i="5" r="BI198"/>
  <c r="BH198"/>
  <c r="BG198"/>
  <c r="BF198"/>
  <c r="T198"/>
  <c r="T197"/>
  <c r="R198"/>
  <c r="R197"/>
  <c r="P198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R168"/>
  <c r="P168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3"/>
  <c r="BH103"/>
  <c r="BG103"/>
  <c r="BF103"/>
  <c r="T103"/>
  <c r="R103"/>
  <c r="P103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0"/>
  <c r="F80"/>
  <c r="F78"/>
  <c r="E76"/>
  <c r="J54"/>
  <c r="F54"/>
  <c r="F52"/>
  <c r="E50"/>
  <c r="J24"/>
  <c r="E24"/>
  <c r="J55"/>
  <c r="J23"/>
  <c r="J18"/>
  <c r="E18"/>
  <c r="F81"/>
  <c r="J17"/>
  <c r="J12"/>
  <c r="J52"/>
  <c r="E7"/>
  <c r="E48"/>
  <c i="4" r="J37"/>
  <c r="J36"/>
  <c i="1" r="AY57"/>
  <c i="4" r="J35"/>
  <c i="1" r="AX57"/>
  <c i="4" r="BI265"/>
  <c r="BH265"/>
  <c r="BG265"/>
  <c r="BF265"/>
  <c r="T265"/>
  <c r="T254"/>
  <c r="R265"/>
  <c r="R254"/>
  <c r="P265"/>
  <c r="P254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T229"/>
  <c r="R230"/>
  <c r="R229"/>
  <c r="P230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2"/>
  <c r="BH212"/>
  <c r="BG212"/>
  <c r="BF212"/>
  <c r="T212"/>
  <c r="R212"/>
  <c r="P212"/>
  <c r="BI207"/>
  <c r="BH207"/>
  <c r="BG207"/>
  <c r="BF207"/>
  <c r="T207"/>
  <c r="T206"/>
  <c r="R207"/>
  <c r="R206"/>
  <c r="P207"/>
  <c r="P206"/>
  <c r="BI204"/>
  <c r="BH204"/>
  <c r="BG204"/>
  <c r="BF204"/>
  <c r="T204"/>
  <c r="R204"/>
  <c r="P204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5"/>
  <c r="BH145"/>
  <c r="BG145"/>
  <c r="BF145"/>
  <c r="T145"/>
  <c r="R145"/>
  <c r="P145"/>
  <c r="BI142"/>
  <c r="BH142"/>
  <c r="BG142"/>
  <c r="BF142"/>
  <c r="T142"/>
  <c r="R142"/>
  <c r="P142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17"/>
  <c r="BH117"/>
  <c r="BG117"/>
  <c r="BF117"/>
  <c r="T117"/>
  <c r="R117"/>
  <c r="P117"/>
  <c r="BI112"/>
  <c r="BH112"/>
  <c r="BG112"/>
  <c r="BF112"/>
  <c r="T112"/>
  <c r="R112"/>
  <c r="P112"/>
  <c r="BI109"/>
  <c r="BH109"/>
  <c r="BG109"/>
  <c r="BF109"/>
  <c r="T109"/>
  <c r="R109"/>
  <c r="P109"/>
  <c r="BI104"/>
  <c r="BH104"/>
  <c r="BG104"/>
  <c r="BF104"/>
  <c r="T104"/>
  <c r="R104"/>
  <c r="P104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5"/>
  <c r="F85"/>
  <c r="F83"/>
  <c r="E81"/>
  <c r="J54"/>
  <c r="F54"/>
  <c r="F52"/>
  <c r="E50"/>
  <c r="J24"/>
  <c r="E24"/>
  <c r="J86"/>
  <c r="J23"/>
  <c r="J18"/>
  <c r="E18"/>
  <c r="F55"/>
  <c r="J17"/>
  <c r="J12"/>
  <c r="J83"/>
  <c r="E7"/>
  <c r="E48"/>
  <c i="1" r="AY56"/>
  <c i="3" r="J37"/>
  <c r="J36"/>
  <c r="J35"/>
  <c i="1" r="AX56"/>
  <c i="3" r="BI182"/>
  <c r="BH182"/>
  <c r="BG182"/>
  <c r="BF182"/>
  <c r="T182"/>
  <c r="T175"/>
  <c r="R182"/>
  <c r="R175"/>
  <c r="P182"/>
  <c r="P175"/>
  <c r="BI176"/>
  <c r="BH176"/>
  <c r="BG176"/>
  <c r="BF176"/>
  <c r="T176"/>
  <c r="R176"/>
  <c r="P176"/>
  <c r="BI173"/>
  <c r="BH173"/>
  <c r="BG173"/>
  <c r="BF173"/>
  <c r="T173"/>
  <c r="T172"/>
  <c r="R173"/>
  <c r="R172"/>
  <c r="P173"/>
  <c r="P172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5"/>
  <c r="BH105"/>
  <c r="BG105"/>
  <c r="BF105"/>
  <c r="T105"/>
  <c r="R105"/>
  <c r="P105"/>
  <c r="BI99"/>
  <c r="BH99"/>
  <c r="BG99"/>
  <c r="BF99"/>
  <c r="T99"/>
  <c r="R99"/>
  <c r="P99"/>
  <c r="BI93"/>
  <c r="BH93"/>
  <c r="BG93"/>
  <c r="BF93"/>
  <c r="T93"/>
  <c r="R93"/>
  <c r="P93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55"/>
  <c r="J17"/>
  <c r="J12"/>
  <c r="J52"/>
  <c r="E7"/>
  <c r="E48"/>
  <c i="2" r="J37"/>
  <c r="J36"/>
  <c i="1" r="AY55"/>
  <c i="2" r="J35"/>
  <c i="1" r="AX55"/>
  <c i="2" r="BI226"/>
  <c r="BH226"/>
  <c r="BG226"/>
  <c r="BF226"/>
  <c r="T226"/>
  <c r="R226"/>
  <c r="P226"/>
  <c r="BI221"/>
  <c r="BH221"/>
  <c r="BG221"/>
  <c r="BF221"/>
  <c r="T221"/>
  <c r="R221"/>
  <c r="P221"/>
  <c r="BI212"/>
  <c r="BH212"/>
  <c r="BG212"/>
  <c r="BF212"/>
  <c r="T212"/>
  <c r="R212"/>
  <c r="P212"/>
  <c r="BI200"/>
  <c r="BH200"/>
  <c r="BG200"/>
  <c r="BF200"/>
  <c r="T200"/>
  <c r="R200"/>
  <c r="P200"/>
  <c r="BI197"/>
  <c r="BH197"/>
  <c r="BG197"/>
  <c r="BF197"/>
  <c r="T197"/>
  <c r="T196"/>
  <c r="R197"/>
  <c r="R196"/>
  <c r="P197"/>
  <c r="P196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2"/>
  <c r="BH162"/>
  <c r="BG162"/>
  <c r="BF162"/>
  <c r="T162"/>
  <c r="T161"/>
  <c r="R162"/>
  <c r="R161"/>
  <c r="P162"/>
  <c r="P161"/>
  <c r="BI156"/>
  <c r="BH156"/>
  <c r="BG156"/>
  <c r="BF156"/>
  <c r="T156"/>
  <c r="R156"/>
  <c r="P156"/>
  <c r="BI149"/>
  <c r="BH149"/>
  <c r="BG149"/>
  <c r="BF149"/>
  <c r="T149"/>
  <c r="R149"/>
  <c r="P149"/>
  <c r="BI139"/>
  <c r="BH139"/>
  <c r="BG139"/>
  <c r="BF139"/>
  <c r="T139"/>
  <c r="R139"/>
  <c r="P139"/>
  <c r="BI133"/>
  <c r="BH133"/>
  <c r="BG133"/>
  <c r="BF133"/>
  <c r="T133"/>
  <c r="R133"/>
  <c r="P133"/>
  <c r="BI127"/>
  <c r="BH127"/>
  <c r="BG127"/>
  <c r="BF127"/>
  <c r="T127"/>
  <c r="R127"/>
  <c r="P127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55"/>
  <c r="J17"/>
  <c r="J12"/>
  <c r="J79"/>
  <c r="E7"/>
  <c r="E48"/>
  <c i="1" r="L50"/>
  <c r="AM50"/>
  <c r="AM49"/>
  <c r="L49"/>
  <c r="AM47"/>
  <c r="L47"/>
  <c r="L45"/>
  <c r="L44"/>
  <c i="2" r="J139"/>
  <c r="J183"/>
  <c r="J97"/>
  <c r="J187"/>
  <c r="J197"/>
  <c i="3" r="BK105"/>
  <c r="J173"/>
  <c r="BK138"/>
  <c r="J147"/>
  <c r="BK93"/>
  <c i="4" r="BK193"/>
  <c r="J225"/>
  <c r="J92"/>
  <c r="J198"/>
  <c r="BK222"/>
  <c r="BK168"/>
  <c r="J212"/>
  <c r="J98"/>
  <c r="J188"/>
  <c r="J109"/>
  <c r="BK244"/>
  <c r="BK158"/>
  <c r="J131"/>
  <c i="5" r="BK143"/>
  <c r="BK103"/>
  <c r="BK93"/>
  <c r="BK173"/>
  <c r="J87"/>
  <c i="6" r="J217"/>
  <c i="7" r="J137"/>
  <c r="J141"/>
  <c r="BK199"/>
  <c r="BK85"/>
  <c r="BK197"/>
  <c r="BK125"/>
  <c r="J184"/>
  <c i="8" r="BK104"/>
  <c r="BK91"/>
  <c r="BK107"/>
  <c i="9" r="J348"/>
  <c r="J171"/>
  <c r="BK312"/>
  <c r="J100"/>
  <c r="BK228"/>
  <c r="BK100"/>
  <c r="BK392"/>
  <c r="J341"/>
  <c r="J466"/>
  <c r="BK270"/>
  <c r="J374"/>
  <c r="BK175"/>
  <c r="J235"/>
  <c r="J127"/>
  <c r="BK407"/>
  <c r="BK437"/>
  <c r="J251"/>
  <c r="BK181"/>
  <c r="BK130"/>
  <c r="BK103"/>
  <c r="BK417"/>
  <c r="BK295"/>
  <c r="J152"/>
  <c r="BK118"/>
  <c r="J298"/>
  <c i="10" r="J272"/>
  <c r="J379"/>
  <c r="J193"/>
  <c r="BK359"/>
  <c r="J353"/>
  <c r="J281"/>
  <c r="BK93"/>
  <c r="BK272"/>
  <c r="BK446"/>
  <c r="BK441"/>
  <c r="BK454"/>
  <c r="BK395"/>
  <c r="BK281"/>
  <c r="BK406"/>
  <c r="BK196"/>
  <c r="BK345"/>
  <c r="BK425"/>
  <c r="J93"/>
  <c i="11" r="J174"/>
  <c r="BK110"/>
  <c r="J214"/>
  <c r="BK130"/>
  <c r="J166"/>
  <c r="J155"/>
  <c r="BK166"/>
  <c r="BK183"/>
  <c r="BK93"/>
  <c i="12" r="J96"/>
  <c r="BK119"/>
  <c r="BK111"/>
  <c r="BK128"/>
  <c r="J124"/>
  <c i="13" r="BK152"/>
  <c r="J103"/>
  <c r="BK129"/>
  <c r="BK108"/>
  <c r="J125"/>
  <c r="BK104"/>
  <c r="J94"/>
  <c r="BK90"/>
  <c r="J100"/>
  <c r="BK139"/>
  <c r="J96"/>
  <c i="14" r="J178"/>
  <c r="BK150"/>
  <c r="J194"/>
  <c r="J124"/>
  <c r="BK131"/>
  <c r="BK95"/>
  <c r="J184"/>
  <c i="15" r="BK86"/>
  <c r="BK113"/>
  <c r="BK118"/>
  <c i="2" r="BK102"/>
  <c r="J200"/>
  <c r="BK174"/>
  <c r="BK200"/>
  <c i="3" r="J99"/>
  <c r="BK147"/>
  <c i="4" r="J234"/>
  <c r="J168"/>
  <c i="5" r="BK135"/>
  <c r="J158"/>
  <c r="J93"/>
  <c r="BK190"/>
  <c r="J103"/>
  <c r="J127"/>
  <c i="6" r="J109"/>
  <c r="J119"/>
  <c r="J171"/>
  <c r="BK179"/>
  <c r="J151"/>
  <c r="BK96"/>
  <c r="BK138"/>
  <c r="J223"/>
  <c i="7" r="J199"/>
  <c r="BK141"/>
  <c r="J149"/>
  <c r="J85"/>
  <c r="J152"/>
  <c r="J113"/>
  <c r="BK145"/>
  <c r="BK129"/>
  <c r="BK149"/>
  <c i="8" r="BK98"/>
  <c i="9" r="J103"/>
  <c r="J109"/>
  <c r="BK274"/>
  <c r="J210"/>
  <c r="BK165"/>
  <c r="BK309"/>
  <c r="BK184"/>
  <c r="BK254"/>
  <c r="BK264"/>
  <c i="10" r="BK431"/>
  <c r="BK318"/>
  <c r="BK401"/>
  <c r="J395"/>
  <c r="BK268"/>
  <c r="J359"/>
  <c r="BK450"/>
  <c r="J460"/>
  <c r="BK398"/>
  <c r="BK202"/>
  <c r="J401"/>
  <c r="BK357"/>
  <c r="BK108"/>
  <c r="J292"/>
  <c r="J454"/>
  <c i="11" r="J186"/>
  <c r="J170"/>
  <c r="J148"/>
  <c r="BK217"/>
  <c r="BK125"/>
  <c r="J163"/>
  <c r="J121"/>
  <c r="BK116"/>
  <c r="J168"/>
  <c i="12" r="BK98"/>
  <c r="BK92"/>
  <c r="BK93"/>
  <c r="J95"/>
  <c i="13" r="BK144"/>
  <c r="J128"/>
  <c r="BK111"/>
  <c r="BK125"/>
  <c r="BK103"/>
  <c r="BK120"/>
  <c r="BK127"/>
  <c r="BK112"/>
  <c r="J159"/>
  <c r="J105"/>
  <c r="BK118"/>
  <c r="BK91"/>
  <c i="14" r="J95"/>
  <c r="J169"/>
  <c r="J92"/>
  <c r="J154"/>
  <c r="J200"/>
  <c i="15" r="J107"/>
  <c r="BK89"/>
  <c r="BK103"/>
  <c i="2" r="BK133"/>
  <c r="BK183"/>
  <c r="J212"/>
  <c r="J178"/>
  <c r="BK169"/>
  <c i="3" r="BK167"/>
  <c r="BK99"/>
  <c r="BK173"/>
  <c r="J176"/>
  <c i="4" r="BK112"/>
  <c r="J184"/>
  <c r="BK145"/>
  <c r="BK207"/>
  <c r="J125"/>
  <c r="J251"/>
  <c r="BK188"/>
  <c r="BK104"/>
  <c r="J241"/>
  <c r="J136"/>
  <c i="5" r="BK153"/>
  <c r="J187"/>
  <c r="J166"/>
  <c r="BK158"/>
  <c i="6" r="J101"/>
  <c r="J176"/>
  <c r="J154"/>
  <c r="J91"/>
  <c r="BK133"/>
  <c r="BK195"/>
  <c i="7" r="BK206"/>
  <c r="BK113"/>
  <c r="J119"/>
  <c r="BK117"/>
  <c r="BK137"/>
  <c r="J133"/>
  <c i="8" r="J93"/>
  <c r="BK85"/>
  <c i="9" r="J267"/>
  <c r="BK389"/>
  <c r="J206"/>
  <c r="BK338"/>
  <c r="J274"/>
  <c r="J165"/>
  <c r="J280"/>
  <c r="J329"/>
  <c r="BK425"/>
  <c r="BK210"/>
  <c r="J198"/>
  <c r="BK410"/>
  <c r="BK306"/>
  <c r="BK178"/>
  <c r="BK466"/>
  <c r="BK348"/>
  <c r="BK280"/>
  <c r="BK168"/>
  <c r="J130"/>
  <c r="BK395"/>
  <c i="10" r="J415"/>
  <c r="J403"/>
  <c r="BK102"/>
  <c r="J446"/>
  <c r="J412"/>
  <c i="11" r="J202"/>
  <c r="BK139"/>
  <c r="J139"/>
  <c r="BK196"/>
  <c r="BK159"/>
  <c r="J116"/>
  <c r="J196"/>
  <c r="J110"/>
  <c i="12" r="J108"/>
  <c r="BK91"/>
  <c r="BK102"/>
  <c r="J119"/>
  <c i="13" r="J98"/>
  <c r="J118"/>
  <c r="J89"/>
  <c r="BK133"/>
  <c i="15" r="BK121"/>
  <c r="J89"/>
  <c i="2" r="J88"/>
  <c r="J191"/>
  <c r="BK149"/>
  <c r="J162"/>
  <c i="3" r="BK88"/>
  <c r="J116"/>
  <c i="5" r="BK122"/>
  <c r="J190"/>
  <c r="J153"/>
  <c i="6" r="BK186"/>
  <c i="7" r="J145"/>
  <c r="BK152"/>
  <c r="J171"/>
  <c r="BK127"/>
  <c r="J206"/>
  <c r="BK171"/>
  <c i="8" r="J100"/>
  <c r="J107"/>
  <c i="9" r="J241"/>
  <c r="J338"/>
  <c r="J335"/>
  <c r="BK97"/>
  <c r="BK316"/>
  <c r="J351"/>
  <c r="BK286"/>
  <c r="BK162"/>
  <c r="BK303"/>
  <c r="BK434"/>
  <c r="J448"/>
  <c r="J224"/>
  <c r="J316"/>
  <c r="J407"/>
  <c r="BK238"/>
  <c r="BK140"/>
  <c r="J425"/>
  <c r="J303"/>
  <c r="J195"/>
  <c r="J133"/>
  <c r="BK94"/>
  <c i="10" r="J429"/>
  <c r="BK327"/>
  <c r="J357"/>
  <c r="BK162"/>
  <c r="J209"/>
  <c r="BK409"/>
  <c r="J246"/>
  <c r="BK96"/>
  <c r="BK462"/>
  <c r="J99"/>
  <c r="J315"/>
  <c r="BK436"/>
  <c i="11" r="BK176"/>
  <c r="BK155"/>
  <c r="J211"/>
  <c r="BK221"/>
  <c r="J130"/>
  <c r="J221"/>
  <c r="BK190"/>
  <c r="J181"/>
  <c i="12" r="BK95"/>
  <c r="J115"/>
  <c r="BK108"/>
  <c r="J111"/>
  <c i="13" r="J133"/>
  <c r="J116"/>
  <c r="BK117"/>
  <c r="J144"/>
  <c r="BK115"/>
  <c r="J160"/>
  <c i="14" r="J160"/>
  <c r="J208"/>
  <c r="BK107"/>
  <c r="J134"/>
  <c r="J117"/>
  <c r="J114"/>
  <c r="J110"/>
  <c r="J175"/>
  <c r="BK163"/>
  <c r="J138"/>
  <c r="BK101"/>
  <c r="BK92"/>
  <c r="BK146"/>
  <c r="J104"/>
  <c r="J101"/>
  <c r="BK211"/>
  <c r="BK187"/>
  <c r="BK117"/>
  <c r="BK142"/>
  <c r="BK175"/>
  <c r="J146"/>
  <c r="BK110"/>
  <c r="J203"/>
  <c r="BK203"/>
  <c r="BK154"/>
  <c i="15" r="BK96"/>
  <c r="BK92"/>
  <c r="J110"/>
  <c r="J103"/>
  <c r="BK99"/>
  <c r="BK116"/>
  <c i="2" r="J174"/>
  <c r="BK178"/>
  <c i="1" r="AS54"/>
  <c i="2" r="BK226"/>
  <c i="3" r="J157"/>
  <c r="J93"/>
  <c r="J125"/>
  <c r="BK130"/>
  <c r="J162"/>
  <c i="4" r="J237"/>
  <c r="BK125"/>
  <c i="5" r="BK193"/>
  <c r="J168"/>
  <c r="BK166"/>
  <c i="6" r="J214"/>
  <c r="J210"/>
  <c r="J186"/>
  <c r="BK214"/>
  <c r="J123"/>
  <c r="BK105"/>
  <c r="J179"/>
  <c r="BK192"/>
  <c i="7" r="J174"/>
  <c r="BK119"/>
  <c r="BK139"/>
  <c r="J143"/>
  <c r="BK160"/>
  <c r="J165"/>
  <c i="8" r="BK102"/>
  <c r="J98"/>
  <c i="9" r="J214"/>
  <c r="BK335"/>
  <c r="J149"/>
  <c r="J175"/>
  <c r="J94"/>
  <c r="J217"/>
  <c r="J360"/>
  <c r="BK386"/>
  <c r="BK283"/>
  <c r="BK191"/>
  <c r="J312"/>
  <c r="BK217"/>
  <c r="J238"/>
  <c r="J421"/>
  <c r="J178"/>
  <c r="BK354"/>
  <c r="J244"/>
  <c r="BK159"/>
  <c r="J121"/>
  <c r="BK448"/>
  <c r="BK289"/>
  <c r="BK214"/>
  <c r="BK149"/>
  <c r="BK115"/>
  <c r="J97"/>
  <c r="J392"/>
  <c r="J325"/>
  <c i="10" r="J162"/>
  <c r="BK315"/>
  <c r="BK99"/>
  <c r="J222"/>
  <c r="J431"/>
  <c r="J185"/>
  <c r="J108"/>
  <c r="J406"/>
  <c i="11" r="J228"/>
  <c r="BK189"/>
  <c r="BK168"/>
  <c r="J189"/>
  <c r="BK214"/>
  <c i="12" r="J103"/>
  <c i="13" r="J152"/>
  <c r="BK114"/>
  <c r="BK98"/>
  <c r="BK160"/>
  <c r="J113"/>
  <c i="14" r="J211"/>
  <c r="J128"/>
  <c r="BK197"/>
  <c i="2" r="BK191"/>
  <c r="BK108"/>
  <c r="BK212"/>
  <c r="J108"/>
  <c r="BK156"/>
  <c i="3" r="J120"/>
  <c r="BK162"/>
  <c r="BK182"/>
  <c r="J142"/>
  <c r="J152"/>
  <c i="4" r="J104"/>
  <c r="J172"/>
  <c r="BK204"/>
  <c r="J219"/>
  <c r="BK153"/>
  <c r="BK265"/>
  <c r="BK198"/>
  <c r="BK136"/>
  <c r="BK230"/>
  <c r="BK142"/>
  <c i="5" r="J122"/>
  <c r="BK187"/>
  <c r="BK180"/>
  <c r="BK90"/>
  <c r="BK117"/>
  <c i="6" r="BK201"/>
  <c r="J198"/>
  <c r="BK223"/>
  <c r="J160"/>
  <c r="J115"/>
  <c r="BK154"/>
  <c r="BK163"/>
  <c r="BK115"/>
  <c i="7" r="J160"/>
  <c r="J202"/>
  <c r="BK174"/>
  <c r="BK165"/>
  <c r="J127"/>
  <c i="8" r="J85"/>
  <c r="BK93"/>
  <c i="9" r="BK171"/>
  <c r="BK152"/>
  <c r="BK401"/>
  <c r="BK241"/>
  <c r="BK206"/>
  <c r="J306"/>
  <c r="BK251"/>
  <c r="J404"/>
  <c r="J417"/>
  <c r="BK109"/>
  <c r="J439"/>
  <c r="BK124"/>
  <c r="J344"/>
  <c r="J162"/>
  <c r="BK112"/>
  <c r="J395"/>
  <c r="J286"/>
  <c r="J201"/>
  <c r="BK136"/>
  <c r="BK413"/>
  <c r="J389"/>
  <c i="10" r="J345"/>
  <c r="J378"/>
  <c r="BK189"/>
  <c r="BK392"/>
  <c r="BK403"/>
  <c r="J392"/>
  <c r="BK222"/>
  <c r="BK465"/>
  <c r="BK456"/>
  <c r="J327"/>
  <c r="J465"/>
  <c r="BK278"/>
  <c r="BK311"/>
  <c i="11" r="BK163"/>
  <c r="J190"/>
  <c r="J159"/>
  <c r="BK224"/>
  <c r="BK202"/>
  <c r="BK104"/>
  <c r="BK211"/>
  <c i="12" r="BK103"/>
  <c r="BK132"/>
  <c r="J90"/>
  <c i="13" r="BK110"/>
  <c r="J104"/>
  <c r="BK121"/>
  <c r="J115"/>
  <c r="J97"/>
  <c r="J110"/>
  <c r="BK94"/>
  <c i="14" r="J166"/>
  <c r="J190"/>
  <c r="BK172"/>
  <c r="BK98"/>
  <c r="BK178"/>
  <c i="15" r="J96"/>
  <c r="J116"/>
  <c r="J114"/>
  <c r="J131"/>
  <c i="2" r="BK187"/>
  <c i="4" r="J180"/>
  <c r="J112"/>
  <c r="BK251"/>
  <c r="J265"/>
  <c i="5" r="BK139"/>
  <c r="BK198"/>
  <c r="BK161"/>
  <c r="J117"/>
  <c i="6" r="J190"/>
  <c r="J201"/>
  <c r="BK183"/>
  <c r="J133"/>
  <c r="BK119"/>
  <c r="BK232"/>
  <c r="BK229"/>
  <c r="J229"/>
  <c r="BK101"/>
  <c i="7" r="BK107"/>
  <c r="BK109"/>
  <c r="BK121"/>
  <c r="J197"/>
  <c r="BK105"/>
  <c i="9" r="J261"/>
  <c r="BK439"/>
  <c r="J292"/>
  <c r="BK364"/>
  <c r="BK383"/>
  <c r="J364"/>
  <c r="BK156"/>
  <c r="J309"/>
  <c i="10" r="J409"/>
  <c r="BK288"/>
  <c r="BK209"/>
  <c r="J342"/>
  <c r="J105"/>
  <c r="BK366"/>
  <c r="J318"/>
  <c r="BK412"/>
  <c r="J297"/>
  <c r="J436"/>
  <c r="J369"/>
  <c r="J372"/>
  <c i="11" r="BK193"/>
  <c r="BK148"/>
  <c r="BK90"/>
  <c r="J217"/>
  <c r="J104"/>
  <c r="J93"/>
  <c r="BK235"/>
  <c i="12" r="BK140"/>
  <c r="J105"/>
  <c r="BK90"/>
  <c r="BK96"/>
  <c r="BK104"/>
  <c i="13" r="BK92"/>
  <c r="BK105"/>
  <c r="J124"/>
  <c r="J117"/>
  <c r="J108"/>
  <c r="BK159"/>
  <c r="J123"/>
  <c r="BK93"/>
  <c i="14" r="BK160"/>
  <c r="J181"/>
  <c i="2" r="BK162"/>
  <c r="J133"/>
  <c r="BK221"/>
  <c r="BK113"/>
  <c r="BK127"/>
  <c i="3" r="J88"/>
  <c r="J134"/>
  <c r="J138"/>
  <c i="5" r="BK87"/>
  <c r="J143"/>
  <c r="BK176"/>
  <c r="J161"/>
  <c i="6" r="BK143"/>
  <c r="BK129"/>
  <c r="J129"/>
  <c r="BK160"/>
  <c r="J183"/>
  <c i="7" r="BK192"/>
  <c r="J107"/>
  <c r="J105"/>
  <c r="J109"/>
  <c r="BK131"/>
  <c i="8" r="J91"/>
  <c i="9" r="J136"/>
  <c r="BK188"/>
  <c r="J184"/>
  <c r="BK267"/>
  <c r="J91"/>
  <c r="BK329"/>
  <c r="J254"/>
  <c r="BK421"/>
  <c r="J289"/>
  <c r="BK319"/>
  <c r="BK377"/>
  <c r="BK430"/>
  <c r="J221"/>
  <c r="J430"/>
  <c r="J377"/>
  <c r="BK195"/>
  <c r="J143"/>
  <c r="J456"/>
  <c r="BK341"/>
  <c r="BK231"/>
  <c r="J191"/>
  <c i="10" r="J278"/>
  <c r="J215"/>
  <c r="BK372"/>
  <c r="BK415"/>
  <c r="J398"/>
  <c r="BK369"/>
  <c r="BK434"/>
  <c r="BK292"/>
  <c r="J96"/>
  <c r="BK379"/>
  <c r="J333"/>
  <c r="J139"/>
  <c i="11" r="BK199"/>
  <c r="BK182"/>
  <c r="BK209"/>
  <c r="J144"/>
  <c r="BK228"/>
  <c r="J90"/>
  <c r="J235"/>
  <c r="J224"/>
  <c i="12" r="J104"/>
  <c r="BK135"/>
  <c r="J140"/>
  <c r="J97"/>
  <c r="J91"/>
  <c i="13" r="BK158"/>
  <c r="J130"/>
  <c r="BK116"/>
  <c r="BK124"/>
  <c r="BK96"/>
  <c r="BK102"/>
  <c r="BK113"/>
  <c r="BK126"/>
  <c r="BK99"/>
  <c i="2" r="J156"/>
  <c r="BK197"/>
  <c r="BK97"/>
  <c r="J226"/>
  <c i="3" r="BK111"/>
  <c r="J182"/>
  <c r="J167"/>
  <c r="BK134"/>
  <c r="BK142"/>
  <c i="4" r="J230"/>
  <c r="BK180"/>
  <c r="BK234"/>
  <c r="BK237"/>
  <c r="BK184"/>
  <c r="BK128"/>
  <c r="J128"/>
  <c r="J244"/>
  <c r="J142"/>
  <c r="BK117"/>
  <c r="J248"/>
  <c r="J193"/>
  <c r="BK92"/>
  <c i="5" r="J173"/>
  <c r="J90"/>
  <c r="J176"/>
  <c r="J198"/>
  <c r="J112"/>
  <c r="J180"/>
  <c i="6" r="BK210"/>
  <c r="BK166"/>
  <c r="BK190"/>
  <c r="J147"/>
  <c r="J166"/>
  <c r="BK91"/>
  <c r="BK236"/>
  <c r="J105"/>
  <c r="BK151"/>
  <c r="J163"/>
  <c i="7" r="BK184"/>
  <c r="J121"/>
  <c r="J131"/>
  <c r="J155"/>
  <c r="BK143"/>
  <c r="J168"/>
  <c r="J139"/>
  <c i="8" r="J104"/>
  <c r="J95"/>
  <c r="J102"/>
  <c i="9" r="J354"/>
  <c r="BK198"/>
  <c r="BK292"/>
  <c r="J124"/>
  <c r="J380"/>
  <c r="BK91"/>
  <c r="BK201"/>
  <c r="BK357"/>
  <c r="J383"/>
  <c r="J277"/>
  <c r="BK244"/>
  <c r="J401"/>
  <c r="J295"/>
  <c r="BK248"/>
  <c r="BK325"/>
  <c r="J413"/>
  <c r="J228"/>
  <c r="BK106"/>
  <c r="J319"/>
  <c r="J434"/>
  <c r="BK404"/>
  <c r="J332"/>
  <c r="BK224"/>
  <c r="J156"/>
  <c r="J106"/>
  <c r="J357"/>
  <c r="J283"/>
  <c r="BK369"/>
  <c r="BK261"/>
  <c r="BK121"/>
  <c r="J115"/>
  <c i="10" r="J202"/>
  <c r="J102"/>
  <c r="J199"/>
  <c r="BK105"/>
  <c r="J366"/>
  <c r="BK387"/>
  <c r="BK250"/>
  <c r="J434"/>
  <c r="J189"/>
  <c r="BK199"/>
  <c r="BK460"/>
  <c r="BK333"/>
  <c r="J450"/>
  <c r="BK420"/>
  <c r="BK193"/>
  <c i="11" r="J193"/>
  <c i="12" r="J135"/>
  <c r="J89"/>
  <c r="BK106"/>
  <c r="BK115"/>
  <c r="J92"/>
  <c r="J106"/>
  <c r="BK100"/>
  <c i="13" r="J129"/>
  <c r="J120"/>
  <c r="J109"/>
  <c r="BK128"/>
  <c r="J127"/>
  <c r="J121"/>
  <c r="J158"/>
  <c r="BK95"/>
  <c r="BK123"/>
  <c r="J112"/>
  <c i="14" r="BK200"/>
  <c r="BK181"/>
  <c r="J163"/>
  <c r="J120"/>
  <c r="BK166"/>
  <c r="J150"/>
  <c r="BK114"/>
  <c r="BK157"/>
  <c r="BK138"/>
  <c r="BK120"/>
  <c r="J89"/>
  <c r="J86"/>
  <c r="BK194"/>
  <c r="J131"/>
  <c r="J107"/>
  <c r="J98"/>
  <c r="J172"/>
  <c r="BK128"/>
  <c r="BK104"/>
  <c r="BK190"/>
  <c r="BK184"/>
  <c r="J142"/>
  <c i="15" r="J99"/>
  <c r="J92"/>
  <c r="J118"/>
  <c r="BK124"/>
  <c r="J121"/>
  <c r="BK131"/>
  <c r="BK107"/>
  <c i="2" r="J92"/>
  <c r="J113"/>
  <c r="BK118"/>
  <c i="4" r="BK163"/>
  <c r="J255"/>
  <c r="J153"/>
  <c r="BK98"/>
  <c r="J163"/>
  <c i="6" r="BK217"/>
  <c r="BK147"/>
  <c r="J236"/>
  <c i="7" r="J192"/>
  <c r="BK202"/>
  <c r="BK88"/>
  <c r="J117"/>
  <c r="BK155"/>
  <c r="J179"/>
  <c i="8" r="BK100"/>
  <c r="BK95"/>
  <c i="9" r="BK146"/>
  <c r="BK322"/>
  <c r="J112"/>
  <c r="J386"/>
  <c r="J159"/>
  <c r="BK143"/>
  <c r="J264"/>
  <c r="J146"/>
  <c r="BK298"/>
  <c r="BK456"/>
  <c r="BK380"/>
  <c r="J168"/>
  <c r="BK398"/>
  <c r="BK221"/>
  <c r="BK332"/>
  <c r="J231"/>
  <c i="10" r="J250"/>
  <c r="J196"/>
  <c r="J420"/>
  <c r="J336"/>
  <c r="BK185"/>
  <c r="J288"/>
  <c r="BK246"/>
  <c r="J441"/>
  <c r="BK323"/>
  <c r="J456"/>
  <c r="J311"/>
  <c r="BK342"/>
  <c i="12" r="BK124"/>
  <c r="BK97"/>
  <c r="J100"/>
  <c r="J94"/>
  <c i="13" r="BK109"/>
  <c r="J126"/>
  <c r="BK101"/>
  <c r="J107"/>
  <c r="J91"/>
  <c r="J139"/>
  <c r="J102"/>
  <c i="14" r="J197"/>
  <c r="BK89"/>
  <c r="BK208"/>
  <c i="15" r="J113"/>
  <c r="BK114"/>
  <c r="BK110"/>
  <c i="2" r="J118"/>
  <c r="J149"/>
  <c r="J221"/>
  <c r="BK88"/>
  <c r="BK92"/>
  <c i="3" r="BK152"/>
  <c r="J130"/>
  <c r="BK120"/>
  <c r="J105"/>
  <c i="4" r="BK225"/>
  <c r="J204"/>
  <c r="J117"/>
  <c r="BK172"/>
  <c r="J207"/>
  <c r="BK248"/>
  <c r="J222"/>
  <c r="BK95"/>
  <c r="J145"/>
  <c i="5" r="BK148"/>
  <c r="J135"/>
  <c r="BK127"/>
  <c r="BK168"/>
  <c i="6" r="BK171"/>
  <c r="J143"/>
  <c r="BK206"/>
  <c r="J96"/>
  <c r="J192"/>
  <c r="BK109"/>
  <c i="7" r="BK179"/>
  <c r="J125"/>
  <c r="BK133"/>
  <c i="9" r="BK360"/>
  <c r="BK258"/>
  <c r="J437"/>
  <c r="BK235"/>
  <c r="J140"/>
  <c r="BK133"/>
  <c r="J181"/>
  <c r="BK374"/>
  <c r="J258"/>
  <c i="10" r="J268"/>
  <c r="BK336"/>
  <c r="BK215"/>
  <c r="BK353"/>
  <c i="11" r="BK174"/>
  <c r="BK152"/>
  <c r="J209"/>
  <c r="J182"/>
  <c r="BK186"/>
  <c r="J125"/>
  <c r="BK121"/>
  <c r="BK144"/>
  <c i="12" r="J102"/>
  <c r="BK94"/>
  <c r="BK89"/>
  <c r="BK105"/>
  <c i="13" r="J95"/>
  <c r="J99"/>
  <c r="J93"/>
  <c r="BK107"/>
  <c r="J114"/>
  <c r="J111"/>
  <c r="J119"/>
  <c r="J90"/>
  <c i="14" r="BK169"/>
  <c r="BK86"/>
  <c r="J187"/>
  <c i="2" r="J169"/>
  <c r="BK139"/>
  <c r="J127"/>
  <c r="J102"/>
  <c i="3" r="BK157"/>
  <c r="BK116"/>
  <c r="BK176"/>
  <c r="J111"/>
  <c r="BK125"/>
  <c i="4" r="BK109"/>
  <c r="BK219"/>
  <c r="BK212"/>
  <c r="J95"/>
  <c r="BK241"/>
  <c r="J158"/>
  <c r="BK255"/>
  <c r="BK131"/>
  <c i="5" r="BK112"/>
  <c r="J148"/>
  <c r="J193"/>
  <c r="J139"/>
  <c i="6" r="BK176"/>
  <c r="J206"/>
  <c r="BK198"/>
  <c r="BK123"/>
  <c r="J138"/>
  <c r="J195"/>
  <c r="J232"/>
  <c i="7" r="J88"/>
  <c r="BK168"/>
  <c r="J129"/>
  <c i="9" r="BK351"/>
  <c r="J322"/>
  <c r="BK344"/>
  <c r="J248"/>
  <c r="J398"/>
  <c r="BK277"/>
  <c r="J270"/>
  <c r="J410"/>
  <c r="BK127"/>
  <c r="J369"/>
  <c r="J188"/>
  <c r="J118"/>
  <c i="10" r="J323"/>
  <c r="J425"/>
  <c r="BK139"/>
  <c r="J351"/>
  <c r="J387"/>
  <c r="BK429"/>
  <c r="J471"/>
  <c r="BK378"/>
  <c r="J462"/>
  <c r="BK297"/>
  <c r="BK351"/>
  <c r="BK471"/>
  <c i="11" r="J199"/>
  <c r="J176"/>
  <c r="BK181"/>
  <c r="J206"/>
  <c r="J152"/>
  <c r="BK170"/>
  <c r="J183"/>
  <c r="BK206"/>
  <c i="12" r="J132"/>
  <c r="J128"/>
  <c r="J98"/>
  <c r="J93"/>
  <c i="13" r="BK100"/>
  <c r="BK119"/>
  <c r="J92"/>
  <c r="BK130"/>
  <c r="J101"/>
  <c r="BK89"/>
  <c r="BK97"/>
  <c i="14" r="BK134"/>
  <c r="J157"/>
  <c r="BK124"/>
  <c i="15" r="J124"/>
  <c r="J86"/>
  <c i="3" l="1" r="BK161"/>
  <c r="J161"/>
  <c r="J63"/>
  <c i="4" r="P91"/>
  <c i="5" r="R86"/>
  <c i="6" r="BK128"/>
  <c r="J128"/>
  <c r="J62"/>
  <c r="R216"/>
  <c i="8" r="BK84"/>
  <c i="9" r="R90"/>
  <c r="R273"/>
  <c r="T328"/>
  <c i="10" r="T296"/>
  <c r="BK464"/>
  <c r="J464"/>
  <c r="J70"/>
  <c i="12" r="T88"/>
  <c i="13" r="R122"/>
  <c i="4" r="BK91"/>
  <c r="J91"/>
  <c r="J61"/>
  <c i="5" r="P179"/>
  <c i="6" r="T159"/>
  <c r="P228"/>
  <c r="P227"/>
  <c i="8" r="T84"/>
  <c r="T83"/>
  <c r="T82"/>
  <c i="9" r="BK139"/>
  <c r="J139"/>
  <c r="J61"/>
  <c r="T363"/>
  <c i="10" r="P326"/>
  <c i="13" r="T88"/>
  <c i="2" r="T168"/>
  <c i="3" r="BK87"/>
  <c r="J87"/>
  <c r="J61"/>
  <c i="4" r="BK135"/>
  <c r="J135"/>
  <c r="J63"/>
  <c i="6" r="R90"/>
  <c i="7" r="T84"/>
  <c r="T83"/>
  <c r="T82"/>
  <c i="8" r="P84"/>
  <c r="P83"/>
  <c r="P82"/>
  <c i="1" r="AU61"/>
  <c i="9" r="P139"/>
  <c r="P363"/>
  <c i="10" r="R92"/>
  <c r="T287"/>
  <c i="11" r="R89"/>
  <c r="T147"/>
  <c r="T223"/>
  <c i="12" r="P88"/>
  <c r="P110"/>
  <c r="P109"/>
  <c r="R123"/>
  <c r="R122"/>
  <c i="13" r="T106"/>
  <c i="2" r="P168"/>
  <c i="3" r="R87"/>
  <c r="R161"/>
  <c i="4" r="BK124"/>
  <c r="J124"/>
  <c r="J62"/>
  <c r="R211"/>
  <c r="P233"/>
  <c r="P232"/>
  <c i="6" r="P90"/>
  <c r="T128"/>
  <c r="BK228"/>
  <c i="7" r="BK84"/>
  <c i="9" r="T90"/>
  <c i="10" r="BK326"/>
  <c r="J326"/>
  <c r="J66"/>
  <c r="P464"/>
  <c i="12" r="BK134"/>
  <c r="J134"/>
  <c r="J67"/>
  <c i="2" r="BK199"/>
  <c r="J199"/>
  <c r="J65"/>
  <c i="3" r="R129"/>
  <c i="4" r="R124"/>
  <c i="5" r="R102"/>
  <c i="9" r="BK273"/>
  <c r="J273"/>
  <c r="J63"/>
  <c r="BK328"/>
  <c r="J328"/>
  <c r="J66"/>
  <c i="10" r="P92"/>
  <c r="T271"/>
  <c r="R449"/>
  <c r="R448"/>
  <c i="11" r="BK223"/>
  <c r="J223"/>
  <c r="J67"/>
  <c i="12" r="T110"/>
  <c r="T109"/>
  <c i="13" r="BK88"/>
  <c r="J88"/>
  <c r="J60"/>
  <c i="9" r="P90"/>
  <c r="T273"/>
  <c r="T302"/>
  <c r="P315"/>
  <c i="10" r="BK271"/>
  <c r="J271"/>
  <c r="J62"/>
  <c r="P287"/>
  <c i="11" r="BK89"/>
  <c r="J89"/>
  <c r="J61"/>
  <c r="R147"/>
  <c r="R223"/>
  <c i="12" r="P99"/>
  <c r="BK123"/>
  <c r="J123"/>
  <c r="J66"/>
  <c i="13" r="P88"/>
  <c r="BK143"/>
  <c r="J143"/>
  <c r="J67"/>
  <c i="14" r="T85"/>
  <c r="T84"/>
  <c r="T83"/>
  <c i="2" r="R168"/>
  <c i="3" r="P161"/>
  <c i="4" r="R91"/>
  <c r="BK211"/>
  <c r="J211"/>
  <c r="J65"/>
  <c r="R233"/>
  <c r="R232"/>
  <c i="5" r="R179"/>
  <c i="6" r="R159"/>
  <c i="9" r="R139"/>
  <c r="BK302"/>
  <c r="J302"/>
  <c r="J64"/>
  <c r="R302"/>
  <c r="R315"/>
  <c i="10" r="BK92"/>
  <c r="R271"/>
  <c i="11" r="P89"/>
  <c r="P147"/>
  <c r="P223"/>
  <c i="12" r="BK99"/>
  <c r="J99"/>
  <c r="J61"/>
  <c r="R134"/>
  <c i="13" r="P122"/>
  <c i="14" r="P85"/>
  <c r="P84"/>
  <c i="15" r="BK85"/>
  <c i="2" r="BK168"/>
  <c r="J168"/>
  <c r="J63"/>
  <c i="3" r="BK129"/>
  <c r="J129"/>
  <c r="J62"/>
  <c i="4" r="T135"/>
  <c i="5" r="P102"/>
  <c i="6" r="P128"/>
  <c r="P216"/>
  <c i="9" r="T227"/>
  <c r="P302"/>
  <c r="BK315"/>
  <c r="J315"/>
  <c r="J65"/>
  <c r="T315"/>
  <c i="10" r="P296"/>
  <c i="13" r="P143"/>
  <c i="10" r="T326"/>
  <c r="T449"/>
  <c r="T448"/>
  <c i="11" r="BK162"/>
  <c r="J162"/>
  <c r="J64"/>
  <c i="12" r="T99"/>
  <c r="T123"/>
  <c r="T122"/>
  <c i="13" r="P106"/>
  <c i="15" r="P85"/>
  <c i="3" r="T129"/>
  <c i="4" r="T91"/>
  <c r="P211"/>
  <c i="5" r="T102"/>
  <c i="6" r="BK159"/>
  <c r="J159"/>
  <c r="J63"/>
  <c r="T216"/>
  <c i="8" r="R84"/>
  <c r="R83"/>
  <c r="R82"/>
  <c i="9" r="T139"/>
  <c r="R363"/>
  <c i="10" r="R326"/>
  <c r="R464"/>
  <c i="11" r="T89"/>
  <c i="12" r="R99"/>
  <c r="P134"/>
  <c i="13" r="R88"/>
  <c i="14" r="P207"/>
  <c r="P206"/>
  <c i="2" r="BK87"/>
  <c r="T199"/>
  <c i="3" r="P87"/>
  <c i="4" r="R135"/>
  <c r="BK233"/>
  <c r="J233"/>
  <c r="J68"/>
  <c i="5" r="T86"/>
  <c i="6" r="BK90"/>
  <c r="R128"/>
  <c r="T228"/>
  <c r="T227"/>
  <c i="9" r="P227"/>
  <c i="10" r="P271"/>
  <c r="R287"/>
  <c r="BK449"/>
  <c r="J449"/>
  <c r="J69"/>
  <c i="11" r="R162"/>
  <c i="12" r="R88"/>
  <c r="P123"/>
  <c r="P122"/>
  <c i="13" r="R106"/>
  <c r="R143"/>
  <c i="14" r="BK207"/>
  <c r="J207"/>
  <c r="J63"/>
  <c i="15" r="BK115"/>
  <c r="J115"/>
  <c r="J62"/>
  <c r="P115"/>
  <c i="2" r="P87"/>
  <c r="P86"/>
  <c r="P85"/>
  <c i="1" r="AU55"/>
  <c i="2" r="R199"/>
  <c i="4" r="T124"/>
  <c i="5" r="BK86"/>
  <c r="T179"/>
  <c i="6" r="T90"/>
  <c r="T89"/>
  <c r="T88"/>
  <c r="BK216"/>
  <c r="J216"/>
  <c r="J65"/>
  <c i="9" r="R227"/>
  <c r="R328"/>
  <c i="10" r="R296"/>
  <c r="P449"/>
  <c r="P448"/>
  <c i="11" r="T162"/>
  <c i="13" r="BK122"/>
  <c r="J122"/>
  <c r="J62"/>
  <c i="14" r="BK85"/>
  <c r="J85"/>
  <c r="J61"/>
  <c i="15" r="R115"/>
  <c i="2" r="R87"/>
  <c r="R86"/>
  <c r="R85"/>
  <c r="P199"/>
  <c i="3" r="P129"/>
  <c i="4" r="P124"/>
  <c r="T211"/>
  <c r="T233"/>
  <c r="T232"/>
  <c i="5" r="BK102"/>
  <c r="J102"/>
  <c r="J62"/>
  <c i="7" r="P84"/>
  <c r="P83"/>
  <c r="P82"/>
  <c i="1" r="AU60"/>
  <c i="9" r="BK90"/>
  <c r="J90"/>
  <c r="J60"/>
  <c r="P273"/>
  <c r="P328"/>
  <c i="10" r="T92"/>
  <c r="T91"/>
  <c r="T90"/>
  <c r="BK287"/>
  <c r="J287"/>
  <c r="J63"/>
  <c r="T464"/>
  <c i="11" r="BK147"/>
  <c r="J147"/>
  <c r="J62"/>
  <c i="12" r="BK110"/>
  <c r="J110"/>
  <c r="J64"/>
  <c r="T134"/>
  <c i="13" r="T122"/>
  <c i="14" r="R85"/>
  <c r="R84"/>
  <c i="15" r="R85"/>
  <c r="R84"/>
  <c r="R83"/>
  <c i="2" r="T87"/>
  <c r="T86"/>
  <c r="T85"/>
  <c i="3" r="T87"/>
  <c r="T86"/>
  <c r="T85"/>
  <c r="T161"/>
  <c i="4" r="P135"/>
  <c i="5" r="P86"/>
  <c r="P85"/>
  <c r="P84"/>
  <c i="1" r="AU58"/>
  <c i="5" r="BK179"/>
  <c r="J179"/>
  <c r="J63"/>
  <c i="6" r="P159"/>
  <c r="R228"/>
  <c r="R227"/>
  <c i="7" r="R84"/>
  <c r="R83"/>
  <c r="R82"/>
  <c i="9" r="BK227"/>
  <c r="J227"/>
  <c r="J62"/>
  <c r="BK363"/>
  <c r="J363"/>
  <c r="J67"/>
  <c i="10" r="BK296"/>
  <c r="J296"/>
  <c r="J64"/>
  <c i="11" r="P162"/>
  <c i="12" r="BK88"/>
  <c r="J88"/>
  <c r="J60"/>
  <c r="R110"/>
  <c r="R109"/>
  <c i="13" r="BK106"/>
  <c r="J106"/>
  <c r="J61"/>
  <c r="T143"/>
  <c i="14" r="R207"/>
  <c r="R206"/>
  <c i="15" r="T115"/>
  <c r="T85"/>
  <c r="T84"/>
  <c r="T83"/>
  <c i="2" r="BK161"/>
  <c r="J161"/>
  <c r="J62"/>
  <c r="BK196"/>
  <c r="J196"/>
  <c r="J64"/>
  <c i="3" r="BK175"/>
  <c r="J175"/>
  <c r="J65"/>
  <c i="4" r="BK229"/>
  <c r="J229"/>
  <c r="J66"/>
  <c i="6" r="BK213"/>
  <c r="J213"/>
  <c r="J64"/>
  <c i="8" r="BK106"/>
  <c r="J106"/>
  <c r="J62"/>
  <c i="10" r="BK445"/>
  <c r="J445"/>
  <c r="J67"/>
  <c i="4" r="BK206"/>
  <c r="J206"/>
  <c r="J64"/>
  <c i="10" r="BK322"/>
  <c r="J322"/>
  <c r="J65"/>
  <c i="6" r="BK235"/>
  <c r="J235"/>
  <c r="J68"/>
  <c i="9" r="BK465"/>
  <c r="J465"/>
  <c r="J69"/>
  <c i="3" r="BK172"/>
  <c r="J172"/>
  <c r="J64"/>
  <c i="7" r="BK205"/>
  <c r="J205"/>
  <c r="J62"/>
  <c i="11" r="BK158"/>
  <c r="J158"/>
  <c r="J63"/>
  <c i="13" r="BK132"/>
  <c r="J132"/>
  <c r="J64"/>
  <c i="12" r="BK107"/>
  <c r="J107"/>
  <c r="J62"/>
  <c i="4" r="BK254"/>
  <c r="J254"/>
  <c r="J69"/>
  <c i="5" r="BK197"/>
  <c r="J197"/>
  <c r="J64"/>
  <c i="11" r="BK220"/>
  <c r="J220"/>
  <c r="J66"/>
  <c i="13" r="BK138"/>
  <c r="J138"/>
  <c r="J66"/>
  <c i="9" r="BK438"/>
  <c r="J438"/>
  <c r="J68"/>
  <c i="15" r="BK130"/>
  <c r="J130"/>
  <c r="J63"/>
  <c i="14" r="R83"/>
  <c r="BK84"/>
  <c r="J84"/>
  <c r="J60"/>
  <c i="15" r="J77"/>
  <c i="14" r="BK206"/>
  <c r="J206"/>
  <c r="J62"/>
  <c i="15" r="E73"/>
  <c r="BE114"/>
  <c r="J80"/>
  <c r="BE92"/>
  <c r="BE86"/>
  <c r="BE107"/>
  <c r="BE113"/>
  <c r="BE124"/>
  <c r="BE131"/>
  <c r="BE89"/>
  <c r="F55"/>
  <c r="BE99"/>
  <c r="BE110"/>
  <c r="BE116"/>
  <c r="BE96"/>
  <c r="BE118"/>
  <c r="BE103"/>
  <c r="BE121"/>
  <c i="14" r="BE157"/>
  <c r="BE187"/>
  <c r="BE107"/>
  <c r="BE138"/>
  <c r="BE169"/>
  <c r="BE120"/>
  <c r="J55"/>
  <c r="BE89"/>
  <c r="F55"/>
  <c r="BE92"/>
  <c r="BE101"/>
  <c r="BE146"/>
  <c r="BE160"/>
  <c r="E73"/>
  <c r="BE86"/>
  <c r="BE98"/>
  <c r="BE114"/>
  <c r="BE134"/>
  <c r="BE142"/>
  <c r="BE178"/>
  <c r="BE110"/>
  <c r="BE128"/>
  <c r="BE166"/>
  <c r="BE172"/>
  <c r="BE104"/>
  <c r="BE154"/>
  <c r="BE124"/>
  <c r="BE190"/>
  <c r="BE194"/>
  <c r="BE203"/>
  <c r="BE95"/>
  <c r="BE175"/>
  <c r="BE184"/>
  <c r="BE197"/>
  <c r="BE208"/>
  <c r="BE211"/>
  <c r="J52"/>
  <c r="BE117"/>
  <c r="BE131"/>
  <c r="BE150"/>
  <c r="BE163"/>
  <c r="BE181"/>
  <c r="BE200"/>
  <c i="12" r="BK122"/>
  <c r="J122"/>
  <c r="J65"/>
  <c i="13" r="E48"/>
  <c r="F83"/>
  <c r="BE104"/>
  <c r="BE107"/>
  <c r="BE109"/>
  <c r="BE111"/>
  <c r="BE112"/>
  <c r="BE127"/>
  <c r="BE152"/>
  <c r="BE96"/>
  <c r="BE117"/>
  <c r="BE120"/>
  <c r="BE89"/>
  <c r="BE94"/>
  <c r="BE130"/>
  <c r="J54"/>
  <c r="J81"/>
  <c r="BE92"/>
  <c r="BE90"/>
  <c r="BE108"/>
  <c r="BE159"/>
  <c r="BE160"/>
  <c r="BE116"/>
  <c i="12" r="BK109"/>
  <c r="J109"/>
  <c r="J63"/>
  <c i="13" r="F84"/>
  <c r="J84"/>
  <c r="BE102"/>
  <c r="BE110"/>
  <c r="BE113"/>
  <c r="BE114"/>
  <c r="BE128"/>
  <c r="BE91"/>
  <c r="BE95"/>
  <c r="BE98"/>
  <c r="BE125"/>
  <c r="BE133"/>
  <c r="BE144"/>
  <c r="BE99"/>
  <c r="BE101"/>
  <c r="BE123"/>
  <c r="BE124"/>
  <c r="BE126"/>
  <c r="BE129"/>
  <c r="BE97"/>
  <c r="BE139"/>
  <c r="BE158"/>
  <c i="12" r="BK87"/>
  <c r="J87"/>
  <c i="13" r="BE93"/>
  <c r="BE103"/>
  <c r="BE105"/>
  <c r="BE115"/>
  <c r="BE100"/>
  <c r="BE118"/>
  <c r="BE119"/>
  <c r="BE121"/>
  <c i="12" r="BE94"/>
  <c r="BE100"/>
  <c i="11" r="BK88"/>
  <c r="J88"/>
  <c r="J60"/>
  <c i="12" r="BE104"/>
  <c r="F84"/>
  <c r="BE91"/>
  <c r="BE96"/>
  <c r="BE103"/>
  <c r="BE111"/>
  <c r="BE140"/>
  <c r="BE97"/>
  <c r="BE102"/>
  <c r="BE135"/>
  <c r="BE89"/>
  <c r="J84"/>
  <c r="BE90"/>
  <c r="BE95"/>
  <c r="BE119"/>
  <c r="J54"/>
  <c r="BE124"/>
  <c r="BE132"/>
  <c r="E48"/>
  <c r="BE93"/>
  <c r="BE115"/>
  <c r="BE92"/>
  <c r="J52"/>
  <c r="F83"/>
  <c r="BE105"/>
  <c r="BE98"/>
  <c r="BE106"/>
  <c r="BE108"/>
  <c r="BE128"/>
  <c i="11" r="F55"/>
  <c r="BE152"/>
  <c r="BE163"/>
  <c r="BE189"/>
  <c r="BE183"/>
  <c r="BE206"/>
  <c r="BE214"/>
  <c r="BE168"/>
  <c i="10" r="J92"/>
  <c r="J61"/>
  <c i="11" r="J52"/>
  <c r="BE104"/>
  <c r="BE125"/>
  <c r="BE144"/>
  <c r="BE193"/>
  <c r="BE110"/>
  <c r="BE174"/>
  <c r="BE181"/>
  <c r="BE209"/>
  <c r="BE217"/>
  <c r="BE221"/>
  <c r="BE224"/>
  <c r="BE235"/>
  <c r="J55"/>
  <c r="BE93"/>
  <c r="BE130"/>
  <c r="BE170"/>
  <c i="10" r="BK448"/>
  <c r="J448"/>
  <c r="J68"/>
  <c i="11" r="BE176"/>
  <c r="BE211"/>
  <c r="BE228"/>
  <c r="E48"/>
  <c r="BE139"/>
  <c r="BE148"/>
  <c r="BE159"/>
  <c r="BE190"/>
  <c r="BE196"/>
  <c r="BE90"/>
  <c r="BE116"/>
  <c r="BE199"/>
  <c r="BE182"/>
  <c r="BE186"/>
  <c r="BE202"/>
  <c r="BE121"/>
  <c r="BE155"/>
  <c r="BE166"/>
  <c i="10" r="BE189"/>
  <c r="E48"/>
  <c r="J87"/>
  <c r="BE222"/>
  <c r="F55"/>
  <c r="BE185"/>
  <c r="BE209"/>
  <c r="BE246"/>
  <c r="BE351"/>
  <c r="BE403"/>
  <c r="BE425"/>
  <c r="BE431"/>
  <c r="BE450"/>
  <c r="BE454"/>
  <c r="BE105"/>
  <c r="BE108"/>
  <c r="BE162"/>
  <c r="BE268"/>
  <c r="BE272"/>
  <c r="BE336"/>
  <c r="BE342"/>
  <c r="BE345"/>
  <c r="BE357"/>
  <c r="BE387"/>
  <c r="BE398"/>
  <c r="BE409"/>
  <c r="BE446"/>
  <c r="BE456"/>
  <c r="BE460"/>
  <c r="BE462"/>
  <c r="BE465"/>
  <c r="BE471"/>
  <c r="BE401"/>
  <c r="BE412"/>
  <c r="BE429"/>
  <c r="J84"/>
  <c r="BE297"/>
  <c r="BE359"/>
  <c r="BE379"/>
  <c r="BE441"/>
  <c r="BE99"/>
  <c r="BE139"/>
  <c r="BE199"/>
  <c r="BE250"/>
  <c r="BE278"/>
  <c r="BE353"/>
  <c r="BE395"/>
  <c r="BE406"/>
  <c r="BE436"/>
  <c r="BE193"/>
  <c r="BE196"/>
  <c r="BE311"/>
  <c r="BE323"/>
  <c r="BE366"/>
  <c r="BE372"/>
  <c r="BE378"/>
  <c r="BE434"/>
  <c i="9" r="BK89"/>
  <c r="J89"/>
  <c i="10" r="BE96"/>
  <c r="BE102"/>
  <c r="BE202"/>
  <c r="BE315"/>
  <c r="BE318"/>
  <c r="BE333"/>
  <c r="BE415"/>
  <c r="BE292"/>
  <c r="BE369"/>
  <c r="BE392"/>
  <c r="BE215"/>
  <c r="BE288"/>
  <c r="BE281"/>
  <c r="BE420"/>
  <c r="BE93"/>
  <c r="BE327"/>
  <c i="9" r="BE267"/>
  <c r="BE277"/>
  <c r="BE303"/>
  <c r="BE312"/>
  <c r="BE319"/>
  <c r="BE261"/>
  <c r="BE270"/>
  <c r="BE322"/>
  <c r="BE341"/>
  <c r="J54"/>
  <c r="F86"/>
  <c r="BE188"/>
  <c r="BE210"/>
  <c r="BE280"/>
  <c r="BE298"/>
  <c r="BE360"/>
  <c r="BE377"/>
  <c r="BE398"/>
  <c r="BE100"/>
  <c r="BE118"/>
  <c r="BE146"/>
  <c r="BE181"/>
  <c r="BE235"/>
  <c r="BE274"/>
  <c r="BE306"/>
  <c r="BE344"/>
  <c r="BE380"/>
  <c r="BE401"/>
  <c r="BE407"/>
  <c r="BE410"/>
  <c r="BE413"/>
  <c i="8" r="J84"/>
  <c r="J61"/>
  <c i="9" r="BE124"/>
  <c r="BE133"/>
  <c r="BE217"/>
  <c r="BE264"/>
  <c r="BE309"/>
  <c r="BE456"/>
  <c r="E48"/>
  <c r="BE112"/>
  <c r="BE130"/>
  <c r="BE162"/>
  <c r="BE206"/>
  <c r="BE228"/>
  <c r="BE289"/>
  <c r="BE292"/>
  <c r="BE357"/>
  <c r="BE364"/>
  <c r="BE425"/>
  <c r="BE466"/>
  <c r="F54"/>
  <c r="J86"/>
  <c r="BE94"/>
  <c r="BE171"/>
  <c r="BE244"/>
  <c r="BE404"/>
  <c r="BE417"/>
  <c r="BE421"/>
  <c r="BE168"/>
  <c r="BE178"/>
  <c r="BE254"/>
  <c r="BE338"/>
  <c r="BE386"/>
  <c r="BE430"/>
  <c r="BE437"/>
  <c r="BE439"/>
  <c r="BE448"/>
  <c r="BE103"/>
  <c r="BE115"/>
  <c r="BE238"/>
  <c r="BE251"/>
  <c r="BE283"/>
  <c r="BE434"/>
  <c r="BE136"/>
  <c r="BE140"/>
  <c r="BE149"/>
  <c r="BE156"/>
  <c r="BE195"/>
  <c r="BE224"/>
  <c r="BE348"/>
  <c r="BE351"/>
  <c r="BE395"/>
  <c r="J83"/>
  <c r="BE91"/>
  <c r="BE121"/>
  <c r="BE152"/>
  <c r="BE295"/>
  <c r="BE316"/>
  <c r="BE354"/>
  <c r="BE374"/>
  <c r="BE389"/>
  <c r="BE127"/>
  <c r="BE221"/>
  <c r="BE248"/>
  <c r="BE332"/>
  <c r="BE143"/>
  <c r="BE165"/>
  <c r="BE369"/>
  <c r="BE198"/>
  <c r="BE97"/>
  <c r="BE106"/>
  <c r="BE159"/>
  <c r="BE175"/>
  <c r="BE191"/>
  <c r="BE214"/>
  <c r="BE231"/>
  <c r="BE241"/>
  <c r="BE258"/>
  <c r="BE325"/>
  <c r="BE329"/>
  <c r="BE383"/>
  <c r="BE109"/>
  <c r="BE184"/>
  <c r="BE201"/>
  <c r="BE286"/>
  <c r="BE335"/>
  <c r="BE392"/>
  <c i="8" r="E48"/>
  <c r="BE85"/>
  <c i="7" r="J84"/>
  <c r="J61"/>
  <c i="8" r="J76"/>
  <c r="F79"/>
  <c r="BE107"/>
  <c r="BE100"/>
  <c r="BE93"/>
  <c r="BE102"/>
  <c r="J55"/>
  <c r="BE104"/>
  <c r="BE98"/>
  <c r="BE91"/>
  <c r="BE95"/>
  <c i="7" r="BE117"/>
  <c r="BE119"/>
  <c r="BE152"/>
  <c r="BE155"/>
  <c r="BE192"/>
  <c r="F55"/>
  <c r="BE88"/>
  <c r="BE109"/>
  <c r="BE121"/>
  <c r="BE141"/>
  <c r="BE149"/>
  <c r="BE165"/>
  <c r="E48"/>
  <c r="BE85"/>
  <c r="BE143"/>
  <c r="BE179"/>
  <c r="BE107"/>
  <c r="BE168"/>
  <c r="BE125"/>
  <c r="BE129"/>
  <c r="BE139"/>
  <c r="BE137"/>
  <c r="BE113"/>
  <c r="BE131"/>
  <c r="J76"/>
  <c r="J79"/>
  <c r="BE133"/>
  <c r="BE160"/>
  <c i="6" r="J90"/>
  <c r="J61"/>
  <c i="7" r="BE105"/>
  <c r="BE145"/>
  <c r="BE174"/>
  <c i="6" r="J228"/>
  <c r="J67"/>
  <c i="7" r="BE127"/>
  <c r="BE184"/>
  <c r="BE171"/>
  <c r="BE197"/>
  <c r="BE206"/>
  <c r="BE199"/>
  <c r="BE202"/>
  <c i="6" r="J52"/>
  <c r="BE119"/>
  <c r="BE176"/>
  <c r="BE198"/>
  <c r="BE232"/>
  <c r="BE236"/>
  <c r="F85"/>
  <c r="BE115"/>
  <c r="BE190"/>
  <c r="BE223"/>
  <c r="BE229"/>
  <c r="J85"/>
  <c r="BE147"/>
  <c r="BE129"/>
  <c r="BE138"/>
  <c r="BE143"/>
  <c r="BE186"/>
  <c r="BE206"/>
  <c r="BE214"/>
  <c r="BE171"/>
  <c r="BE183"/>
  <c r="BE163"/>
  <c r="BE166"/>
  <c r="BE195"/>
  <c r="BE210"/>
  <c r="BE217"/>
  <c i="5" r="J86"/>
  <c r="J61"/>
  <c i="6" r="BE91"/>
  <c r="BE151"/>
  <c r="BE154"/>
  <c r="BE160"/>
  <c r="BE201"/>
  <c r="E78"/>
  <c r="BE192"/>
  <c r="BE96"/>
  <c r="BE101"/>
  <c r="BE105"/>
  <c r="BE109"/>
  <c r="BE123"/>
  <c r="BE133"/>
  <c r="BE179"/>
  <c i="4" r="BK232"/>
  <c r="J232"/>
  <c r="J67"/>
  <c i="5" r="F55"/>
  <c r="BE93"/>
  <c r="BE103"/>
  <c r="BE135"/>
  <c r="BE143"/>
  <c r="BE187"/>
  <c r="BE176"/>
  <c i="4" r="BK90"/>
  <c r="BK89"/>
  <c r="J89"/>
  <c r="J59"/>
  <c i="5" r="BE180"/>
  <c r="BE166"/>
  <c r="J78"/>
  <c r="BE148"/>
  <c r="E74"/>
  <c r="BE90"/>
  <c r="BE127"/>
  <c r="BE198"/>
  <c r="BE190"/>
  <c r="BE153"/>
  <c r="BE161"/>
  <c r="BE173"/>
  <c r="BE112"/>
  <c r="BE87"/>
  <c r="BE117"/>
  <c r="BE122"/>
  <c r="BE193"/>
  <c r="J81"/>
  <c r="BE139"/>
  <c r="BE158"/>
  <c r="BE168"/>
  <c i="4" r="BE117"/>
  <c r="E79"/>
  <c r="BE95"/>
  <c r="BE104"/>
  <c r="J55"/>
  <c r="BE184"/>
  <c r="BE193"/>
  <c r="BE234"/>
  <c r="BE244"/>
  <c r="F86"/>
  <c r="BE198"/>
  <c r="J52"/>
  <c r="BE145"/>
  <c r="BE172"/>
  <c i="3" r="BK86"/>
  <c r="J86"/>
  <c r="J60"/>
  <c i="4" r="BE136"/>
  <c r="BE168"/>
  <c r="BE212"/>
  <c r="BE237"/>
  <c r="BE248"/>
  <c r="BE142"/>
  <c r="BE251"/>
  <c r="BE204"/>
  <c r="BE241"/>
  <c r="BE255"/>
  <c r="BE265"/>
  <c r="BE109"/>
  <c r="BE125"/>
  <c r="BE128"/>
  <c r="BE180"/>
  <c r="BE92"/>
  <c r="BE98"/>
  <c r="BE131"/>
  <c r="BE163"/>
  <c r="BE188"/>
  <c r="BE207"/>
  <c r="BE222"/>
  <c r="BE112"/>
  <c r="BE153"/>
  <c r="BE219"/>
  <c r="BE225"/>
  <c r="BE230"/>
  <c r="BE158"/>
  <c i="2" r="J87"/>
  <c r="J61"/>
  <c i="3" r="J79"/>
  <c r="BE93"/>
  <c r="BE130"/>
  <c r="BE138"/>
  <c r="BE157"/>
  <c r="BE116"/>
  <c r="BE134"/>
  <c r="F82"/>
  <c r="BE99"/>
  <c r="BE167"/>
  <c r="J82"/>
  <c r="BE162"/>
  <c r="BE173"/>
  <c r="BE105"/>
  <c r="BE120"/>
  <c r="BE142"/>
  <c r="BE147"/>
  <c r="BE176"/>
  <c r="BE182"/>
  <c r="E75"/>
  <c r="BE88"/>
  <c r="BE111"/>
  <c r="BE125"/>
  <c r="BE152"/>
  <c i="2" r="BE183"/>
  <c r="BE226"/>
  <c r="F82"/>
  <c r="BE133"/>
  <c r="BE162"/>
  <c r="J55"/>
  <c r="BE149"/>
  <c r="BE169"/>
  <c r="BE97"/>
  <c r="BE178"/>
  <c r="BE197"/>
  <c r="BE200"/>
  <c r="BE212"/>
  <c r="BE221"/>
  <c r="E75"/>
  <c r="BE118"/>
  <c r="BE127"/>
  <c r="BE191"/>
  <c r="J52"/>
  <c r="BE88"/>
  <c r="BE139"/>
  <c r="BE92"/>
  <c r="BE113"/>
  <c r="BE156"/>
  <c r="BE187"/>
  <c r="BE102"/>
  <c r="BE108"/>
  <c r="BE174"/>
  <c r="F34"/>
  <c i="1" r="BA55"/>
  <c i="6" r="F37"/>
  <c i="1" r="BD59"/>
  <c i="9" r="F37"/>
  <c i="1" r="BD62"/>
  <c i="15" r="J34"/>
  <c i="1" r="AW68"/>
  <c i="3" r="F36"/>
  <c i="1" r="BC56"/>
  <c i="5" r="F36"/>
  <c i="1" r="BC58"/>
  <c i="8" r="F37"/>
  <c i="1" r="BD61"/>
  <c i="10" r="F35"/>
  <c i="1" r="BB63"/>
  <c i="4" r="J34"/>
  <c i="1" r="AW57"/>
  <c i="7" r="F35"/>
  <c i="1" r="BB60"/>
  <c i="12" r="F34"/>
  <c i="1" r="BA65"/>
  <c i="12" r="F35"/>
  <c i="1" r="BB65"/>
  <c i="12" r="J30"/>
  <c i="13" r="F36"/>
  <c i="1" r="BC66"/>
  <c i="15" r="F35"/>
  <c i="1" r="BB68"/>
  <c i="2" r="F35"/>
  <c i="1" r="BB55"/>
  <c i="6" r="F36"/>
  <c i="1" r="BC59"/>
  <c i="10" r="F36"/>
  <c i="1" r="BC63"/>
  <c i="3" r="J34"/>
  <c i="1" r="AW56"/>
  <c i="5" r="J34"/>
  <c i="1" r="AW58"/>
  <c i="8" r="J34"/>
  <c i="1" r="AW61"/>
  <c i="10" r="F37"/>
  <c i="1" r="BD63"/>
  <c i="4" r="F34"/>
  <c i="1" r="BA57"/>
  <c i="7" r="F37"/>
  <c i="1" r="BD60"/>
  <c i="11" r="F35"/>
  <c i="1" r="BB64"/>
  <c i="12" r="J34"/>
  <c i="1" r="AW65"/>
  <c i="13" r="F35"/>
  <c i="1" r="BB66"/>
  <c i="4" r="F36"/>
  <c i="1" r="BC57"/>
  <c i="8" r="F35"/>
  <c i="1" r="BB61"/>
  <c i="11" r="F34"/>
  <c i="1" r="BA64"/>
  <c i="12" r="F37"/>
  <c i="1" r="BD65"/>
  <c i="14" r="F37"/>
  <c i="1" r="BD67"/>
  <c i="2" r="F37"/>
  <c i="1" r="BD55"/>
  <c i="6" r="J34"/>
  <c i="1" r="AW59"/>
  <c i="9" r="F35"/>
  <c i="1" r="BB62"/>
  <c i="14" r="F36"/>
  <c i="1" r="BC67"/>
  <c i="4" r="F37"/>
  <c i="1" r="BD57"/>
  <c i="7" r="J34"/>
  <c i="1" r="AW60"/>
  <c i="11" r="F37"/>
  <c i="1" r="BD64"/>
  <c i="13" r="J34"/>
  <c i="1" r="AW66"/>
  <c i="14" r="F35"/>
  <c i="1" r="BB67"/>
  <c i="5" r="F34"/>
  <c i="1" r="BA58"/>
  <c i="8" r="F34"/>
  <c i="1" r="BA61"/>
  <c i="10" r="J34"/>
  <c i="1" r="AW63"/>
  <c i="3" r="F35"/>
  <c i="1" r="BB56"/>
  <c i="5" r="F37"/>
  <c i="1" r="BD58"/>
  <c i="9" r="J34"/>
  <c i="1" r="AW62"/>
  <c i="14" r="J34"/>
  <c i="1" r="AW67"/>
  <c i="3" r="F37"/>
  <c i="1" r="BD56"/>
  <c i="5" r="F35"/>
  <c i="1" r="BB58"/>
  <c i="8" r="F36"/>
  <c i="1" r="BC61"/>
  <c i="9" r="J30"/>
  <c i="11" r="J34"/>
  <c i="1" r="AW64"/>
  <c i="12" r="F36"/>
  <c i="1" r="BC65"/>
  <c i="13" r="F34"/>
  <c i="1" r="BA66"/>
  <c i="15" r="F37"/>
  <c i="1" r="BD68"/>
  <c i="2" r="J34"/>
  <c i="1" r="AW55"/>
  <c i="7" r="F36"/>
  <c i="1" r="BC60"/>
  <c i="10" r="F34"/>
  <c i="1" r="BA63"/>
  <c i="3" r="F34"/>
  <c i="1" r="BA56"/>
  <c i="6" r="F35"/>
  <c i="1" r="BB59"/>
  <c i="9" r="F34"/>
  <c i="1" r="BA62"/>
  <c i="14" r="F34"/>
  <c i="1" r="BA67"/>
  <c i="2" r="F36"/>
  <c i="1" r="BC55"/>
  <c i="6" r="F34"/>
  <c i="1" r="BA59"/>
  <c i="9" r="F36"/>
  <c i="1" r="BC62"/>
  <c i="15" r="F36"/>
  <c i="1" r="BC68"/>
  <c i="4" r="F35"/>
  <c i="1" r="BB57"/>
  <c i="7" r="F34"/>
  <c i="1" r="BA60"/>
  <c i="11" r="F36"/>
  <c i="1" r="BC64"/>
  <c i="13" r="F37"/>
  <c i="1" r="BD66"/>
  <c i="15" r="F34"/>
  <c i="1" r="BA68"/>
  <c i="13" l="1" r="R87"/>
  <c i="15" r="BK84"/>
  <c r="J84"/>
  <c r="J60"/>
  <c i="4" r="R90"/>
  <c r="R89"/>
  <c i="6" r="BK227"/>
  <c r="J227"/>
  <c r="J66"/>
  <c i="13" r="P87"/>
  <c i="1" r="AU66"/>
  <c i="14" r="P83"/>
  <c i="1" r="AU67"/>
  <c i="9" r="T89"/>
  <c i="5" r="T85"/>
  <c r="T84"/>
  <c i="9" r="P89"/>
  <c i="1" r="AU62"/>
  <c i="6" r="P89"/>
  <c r="P88"/>
  <c i="1" r="AU59"/>
  <c i="11" r="T88"/>
  <c r="T87"/>
  <c r="P88"/>
  <c r="P87"/>
  <c i="1" r="AU64"/>
  <c i="6" r="R89"/>
  <c r="R88"/>
  <c i="11" r="R88"/>
  <c r="R87"/>
  <c i="9" r="R89"/>
  <c i="12" r="R87"/>
  <c i="4" r="T90"/>
  <c r="T89"/>
  <c i="7" r="BK83"/>
  <c r="J83"/>
  <c r="J60"/>
  <c i="3" r="P86"/>
  <c r="P85"/>
  <c i="1" r="AU56"/>
  <c i="15" r="P84"/>
  <c r="P83"/>
  <c i="1" r="AU68"/>
  <c i="10" r="P91"/>
  <c r="P90"/>
  <c i="1" r="AU63"/>
  <c i="8" r="BK83"/>
  <c r="BK82"/>
  <c r="J82"/>
  <c r="J59"/>
  <c i="2" r="BK86"/>
  <c r="J86"/>
  <c r="J60"/>
  <c i="10" r="BK91"/>
  <c r="J91"/>
  <c r="J60"/>
  <c i="3" r="R86"/>
  <c r="R85"/>
  <c i="13" r="T87"/>
  <c i="5" r="BK85"/>
  <c r="J85"/>
  <c r="J60"/>
  <c i="10" r="R91"/>
  <c r="R90"/>
  <c i="5" r="R85"/>
  <c r="R84"/>
  <c i="4" r="P90"/>
  <c r="P89"/>
  <c i="1" r="AU57"/>
  <c i="6" r="BK89"/>
  <c r="J89"/>
  <c r="J60"/>
  <c i="12" r="P87"/>
  <c i="1" r="AU65"/>
  <c i="12" r="T87"/>
  <c i="13" r="BK131"/>
  <c r="J131"/>
  <c r="J63"/>
  <c i="15" r="J85"/>
  <c r="J61"/>
  <c i="13" r="BK137"/>
  <c r="J137"/>
  <c r="J65"/>
  <c i="14" r="BK83"/>
  <c r="J83"/>
  <c i="1" r="AG65"/>
  <c i="12" r="J59"/>
  <c i="11" r="BK87"/>
  <c r="J87"/>
  <c r="J59"/>
  <c i="10" r="BK90"/>
  <c r="J90"/>
  <c i="1" r="AG62"/>
  <c i="9" r="J59"/>
  <c i="4" r="J90"/>
  <c r="J60"/>
  <c i="3" r="BK85"/>
  <c r="J85"/>
  <c i="4" r="J30"/>
  <c i="1" r="AG57"/>
  <c i="6" r="F33"/>
  <c i="1" r="AZ59"/>
  <c i="12" r="J33"/>
  <c i="1" r="AV65"/>
  <c r="AT65"/>
  <c r="AN65"/>
  <c r="BA54"/>
  <c r="W30"/>
  <c i="4" r="J33"/>
  <c i="1" r="AV57"/>
  <c r="AT57"/>
  <c i="14" r="F33"/>
  <c i="1" r="AZ67"/>
  <c i="7" r="J33"/>
  <c i="1" r="AV60"/>
  <c r="AT60"/>
  <c i="12" r="F33"/>
  <c i="1" r="AZ65"/>
  <c r="BC54"/>
  <c r="AY54"/>
  <c i="2" r="J33"/>
  <c i="1" r="AV55"/>
  <c r="AT55"/>
  <c i="13" r="F33"/>
  <c i="1" r="AZ66"/>
  <c i="7" r="F33"/>
  <c i="1" r="AZ60"/>
  <c i="14" r="J30"/>
  <c i="1" r="AG67"/>
  <c i="15" r="F33"/>
  <c i="1" r="AZ68"/>
  <c r="BB54"/>
  <c r="W31"/>
  <c r="BD54"/>
  <c r="W33"/>
  <c i="5" r="J33"/>
  <c i="1" r="AV58"/>
  <c r="AT58"/>
  <c i="10" r="J33"/>
  <c i="1" r="AV63"/>
  <c r="AT63"/>
  <c i="2" r="F33"/>
  <c i="1" r="AZ55"/>
  <c i="10" r="J30"/>
  <c i="1" r="AG63"/>
  <c i="13" r="J33"/>
  <c i="1" r="AV66"/>
  <c r="AT66"/>
  <c i="8" r="J33"/>
  <c i="1" r="AV61"/>
  <c r="AT61"/>
  <c i="9" r="J33"/>
  <c i="1" r="AV62"/>
  <c r="AT62"/>
  <c r="AN62"/>
  <c i="3" r="J33"/>
  <c i="1" r="AV56"/>
  <c r="AT56"/>
  <c i="11" r="J33"/>
  <c i="1" r="AV64"/>
  <c r="AT64"/>
  <c i="4" r="F33"/>
  <c i="1" r="AZ57"/>
  <c i="15" r="J33"/>
  <c i="1" r="AV68"/>
  <c r="AT68"/>
  <c i="5" r="F33"/>
  <c i="1" r="AZ58"/>
  <c i="14" r="J33"/>
  <c i="1" r="AV67"/>
  <c r="AT67"/>
  <c i="3" r="F33"/>
  <c i="1" r="AZ56"/>
  <c i="10" r="F33"/>
  <c i="1" r="AZ63"/>
  <c i="8" r="F33"/>
  <c i="1" r="AZ61"/>
  <c i="9" r="F33"/>
  <c i="1" r="AZ62"/>
  <c i="6" r="J33"/>
  <c i="1" r="AV59"/>
  <c r="AT59"/>
  <c i="11" r="F33"/>
  <c i="1" r="AZ64"/>
  <c i="3" r="J30"/>
  <c i="1" r="AG56"/>
  <c i="5" l="1" r="BK84"/>
  <c r="J84"/>
  <c i="15" r="BK83"/>
  <c r="J83"/>
  <c i="7" r="BK82"/>
  <c r="J82"/>
  <c r="J59"/>
  <c i="8" r="J83"/>
  <c r="J60"/>
  <c i="2" r="BK85"/>
  <c r="J85"/>
  <c r="J59"/>
  <c i="13" r="BK87"/>
  <c r="J87"/>
  <c r="J59"/>
  <c i="6" r="BK88"/>
  <c r="J88"/>
  <c i="1" r="AN67"/>
  <c i="14" r="J59"/>
  <c r="J39"/>
  <c i="12" r="J39"/>
  <c i="1" r="AN63"/>
  <c i="10" r="J59"/>
  <c r="J39"/>
  <c i="9" r="J39"/>
  <c i="1" r="AN57"/>
  <c r="AN56"/>
  <c i="3" r="J59"/>
  <c i="4" r="J39"/>
  <c i="3" r="J39"/>
  <c i="5" r="J30"/>
  <c i="1" r="AG58"/>
  <c r="AU54"/>
  <c r="AX54"/>
  <c i="8" r="J30"/>
  <c i="1" r="AG61"/>
  <c i="15" r="J30"/>
  <c i="1" r="AG68"/>
  <c i="6" r="J30"/>
  <c i="1" r="AG59"/>
  <c i="11" r="J30"/>
  <c i="1" r="AG64"/>
  <c r="AN64"/>
  <c r="W32"/>
  <c r="AZ54"/>
  <c r="AV54"/>
  <c r="AK29"/>
  <c r="AW54"/>
  <c r="AK30"/>
  <c i="5" l="1" r="J39"/>
  <c i="15" r="J39"/>
  <c i="6" r="J39"/>
  <c i="8" r="J39"/>
  <c i="15" r="J59"/>
  <c i="6" r="J59"/>
  <c i="5" r="J59"/>
  <c i="11" r="J39"/>
  <c i="1" r="AN58"/>
  <c r="AN61"/>
  <c r="AN68"/>
  <c r="AN59"/>
  <c i="2" r="J30"/>
  <c i="1" r="AG55"/>
  <c r="AN55"/>
  <c i="13" r="J30"/>
  <c i="1" r="AG66"/>
  <c r="AN66"/>
  <c i="7" r="J30"/>
  <c i="1" r="AG60"/>
  <c r="AN60"/>
  <c r="W29"/>
  <c r="AT54"/>
  <c i="2" l="1" r="J39"/>
  <c i="13" r="J39"/>
  <c i="7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<sst xmlns="http://schemas.openxmlformats.org/spreadsheetml/2006/main">
  <si>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</si>
  <si>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</si>
  <si>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</si>
  <si>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</si>
  <si>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</si>
  <si>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{c0901bce-521b-4822-9cc0-b1d204ce2903}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</si>
  <si>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</si>
  <si>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</si>
  <si>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</si>
  <si>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</si>
  <si>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</si>
  <si>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</si>
  <si>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</si>
  <si>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</si>
  <si>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2020_0211_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</si>
  <si>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</si>
  <si>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</si>
  <si>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II/261 a III/26124 Liběchov- hr. kraje, rekonstrukce, 1.část stavby ( intravilán LIběchov)</t>
  </si>
  <si>
    <t>KSO:</t>
  </si>
  <si>
    <t/>
  </si>
  <si>
    <t>CC-CZ:</t>
  </si>
  <si>
    <t>Místo:</t>
  </si>
  <si>
    <t>Liběchov</t>
  </si>
  <si>
    <t>Datum:</t>
  </si>
  <si>
    <t>13. 11. 2024</t>
  </si>
  <si>
    <t>Zadavatel:</t>
  </si>
  <si>
    <t>IČ:</t>
  </si>
  <si>
    <t>Středočeský kraj</t>
  </si>
  <si>
    <t>DIČ:</t>
  </si>
  <si>
    <t>Uchazeč:</t>
  </si>
  <si>
    <t>Vyplň údaj</t>
  </si>
  <si>
    <t>Projektant:</t>
  </si>
  <si>
    <t>Sdružení AFSAG PRISMOTT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</si>
  <si>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</si>
  <si>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</si>
  <si>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</si>
  <si>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</si>
  <si>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</si>
  <si>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</si>
  <si>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</si>
  <si>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</si>
  <si>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</si>
  <si>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</si>
  <si>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</si>
  <si>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</si>
  <si>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</si>
  <si>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</si>
  <si>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</si>
  <si>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</si>
  <si>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</si>
  <si>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</si>
  <si>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</si>
  <si>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</si>
  <si>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</si>
  <si>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</si>
  <si>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</si>
  <si>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</si>
  <si>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</si>
  <si>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</si>
  <si>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</si>
  <si>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</si>
  <si>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</si>
  <si>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</si>
  <si>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</si>
  <si>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</si>
  <si>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</si>
  <si>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</si>
  <si>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</si>
  <si>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</si>
  <si>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</si>
  <si>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</si>
  <si>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</si>
  <si>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</si>
  <si>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</si>
  <si>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</si>
  <si>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</si>
  <si>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</si>
  <si>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001.11</t>
  </si>
  <si>
    <t>Příprava staveniště II/261</t>
  </si>
  <si>
    <t>STA</t>
  </si>
  <si>
    <t>1</t>
  </si>
  <si>
    <t>{019d84f3-c1a0-4c1e-8bac-94d54e78bf40}</t>
  </si>
  <si>
    <t>2</t>
  </si>
  <si>
    <t>SO 001.12</t>
  </si>
  <si>
    <t>Příprava staveniště II/261 - sondy pro 2.etapu</t>
  </si>
  <si>
    <t>{5434a9f2-848b-4730-926c-191306bfecdc}</t>
  </si>
  <si>
    <t>SO 101.1</t>
  </si>
  <si>
    <t>Silnice II/261</t>
  </si>
  <si>
    <t>{f4ef9bdc-a9e0-4bfc-997e-2f19ca9ab544}</t>
  </si>
  <si>
    <t>SO 111.1</t>
  </si>
  <si>
    <t>Místní komunikace, chodníky, sjezdy</t>
  </si>
  <si>
    <t>{ce60d881-8006-4fe8-a38f-2fec588cd557}</t>
  </si>
  <si>
    <t>SO 181</t>
  </si>
  <si>
    <t>DIO na II/261 a objízdné trasy</t>
  </si>
  <si>
    <t>{718c2f77-69bd-4d3e-ac06-4588fe8521a4}</t>
  </si>
  <si>
    <t>SO 191.1</t>
  </si>
  <si>
    <t>Dopravní značení na II/261</t>
  </si>
  <si>
    <t>{f84984b1-7f39-4ecd-a350-cbd323cb8dac}</t>
  </si>
  <si>
    <t>SO 192.1</t>
  </si>
  <si>
    <t>Dopravní značení na MK- Liběchov</t>
  </si>
  <si>
    <t>{5410d066-fc93-4567-9437-feea6a43b1f2}</t>
  </si>
  <si>
    <t>SO 201</t>
  </si>
  <si>
    <t>Most ev.č.261-001</t>
  </si>
  <si>
    <t>{085228a0-3492-4052-a27d-831dadad52f7}</t>
  </si>
  <si>
    <t>SO 301.1</t>
  </si>
  <si>
    <t>Dešťová kanalizace - silnice II/261</t>
  </si>
  <si>
    <t>{17d5e4b0-9398-4243-bc53-d05bf2fb369b}</t>
  </si>
  <si>
    <t>SO 351.1</t>
  </si>
  <si>
    <t>Přeložka vodovodu, silnice II/261</t>
  </si>
  <si>
    <t>{4282d268-c732-4062-b62c-2611d7c8c07c}</t>
  </si>
  <si>
    <t>SO 431.11</t>
  </si>
  <si>
    <t>Veřejné osvětlení- KSÚS</t>
  </si>
  <si>
    <t>{2f3fba2a-ef1c-418d-971d-0afb72447c5e}</t>
  </si>
  <si>
    <t>SO 431.12</t>
  </si>
  <si>
    <t>Veřejné osvětlení - obec Liběchov</t>
  </si>
  <si>
    <t>{af217ec7-965a-462c-95a2-4fae98df5910}</t>
  </si>
  <si>
    <t>SO 801.1</t>
  </si>
  <si>
    <t>Kácení dřevin pro II/261</t>
  </si>
  <si>
    <t>{242ee280-a48c-4bc2-aaad-bf3c83311f89}</t>
  </si>
  <si>
    <t>VON</t>
  </si>
  <si>
    <t>Vedlejší a ostatní náklady</t>
  </si>
  <si>
    <t>{fbd7d4fe-d623-4c75-b947-89791e0bf17f}</t>
  </si>
  <si>
    <t>KRYCÍ LIST SOUPISU PRACÍ</t>
  </si>
  <si>
    <t>Objekt:</t>
  </si>
  <si>
    <t>SO 001.11 - Příprava staveniště II/261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</si>
  <si>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</si>
  <si>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</si>
  <si>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</si>
  <si>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</si>
  <si>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</si>
  <si>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</si>
  <si>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8 - Trubní vedení</t>
  </si>
  <si>
    <t xml:space="preserve">    9 - Ostatní konstrukce a práce, bourání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</si>
  <si>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</si>
  <si>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</si>
  <si>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</si>
  <si>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</si>
  <si>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</si>
  <si>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</si>
  <si>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</si>
  <si>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</si>
  <si>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</si>
  <si>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</si>
  <si>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</si>
  <si>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</si>
  <si>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</si>
  <si>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</si>
  <si>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</si>
  <si>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</si>
  <si>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</si>
  <si>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</si>
  <si>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</si>
  <si>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</si>
  <si>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</si>
  <si>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tl. do 100 mm, v jakékoliv ploše</t>
  </si>
  <si>
    <t>m2</t>
  </si>
  <si>
    <t>CS ÚRS 2024 01</t>
  </si>
  <si>
    <t>4</t>
  </si>
  <si>
    <t>202910666</t>
  </si>
  <si>
    <t>Online PSC</t>
  </si>
  <si>
    <t>https://podminky.urs.cz/item/CS_URS_2024_01/111301111</t>
  </si>
  <si>
    <t>VV</t>
  </si>
  <si>
    <t>783,60</t>
  </si>
  <si>
    <t>"bude odvezeno do recyklačního centra"</t>
  </si>
  <si>
    <t>113106221</t>
  </si>
  <si>
    <t>Rozebrání dlažeb vozovek a ploch s přemístěním hmot na skládku na vzdálenost do 3 m nebo s naložením na dopravní prostředek, s jakoukoliv výplní spár strojně plochy jednotlivě přes 50 m2 do 200 m2 z drobných kostek nebo odseků s ložem z kameniva</t>
  </si>
  <si>
    <t>-153822054</t>
  </si>
  <si>
    <t>https://podminky.urs.cz/item/CS_URS_2024_01/113106221</t>
  </si>
  <si>
    <t>"demolice kamenné dlažby z kostek - drobná dlažba "</t>
  </si>
  <si>
    <t xml:space="preserve">"sjezdy tl. 80mm"      56,50</t>
  </si>
  <si>
    <t>"povinný odkup zhotovitelem dle směrnice objednatele"</t>
  </si>
  <si>
    <t>3</t>
  </si>
  <si>
    <t>113106271</t>
  </si>
  <si>
    <t>Rozebrání dlažeb vozovek a ploch s přemístěním hmot na skládku na vzdálenost do 3 m nebo s naložením na dopravní prostředek, s jakoukoliv výplní spár strojně plochy jednotlivě přes 50 m2 do 200 m2 ze zámkové dlažby s ložem z kameniva</t>
  </si>
  <si>
    <t>173452326</t>
  </si>
  <si>
    <t>https://podminky.urs.cz/item/CS_URS_2024_01/113106271</t>
  </si>
  <si>
    <t>"demolice betonové zámkové dlažby"</t>
  </si>
  <si>
    <t xml:space="preserve">"sjezdy tl. 80mm "  53,70</t>
  </si>
  <si>
    <t>113106521</t>
  </si>
  <si>
    <t>Rozebrání dlažeb vozovek a ploch s přemístěním hmot na skládku na vzdálenost do 3 m nebo s naložením na dopravní prostředek, s jakoukoliv výplní spár strojně plochy jednotlivě přes 200 m2 z drobných kostek nebo odseků s ložem z kameniva těženého</t>
  </si>
  <si>
    <t>-1305711740</t>
  </si>
  <si>
    <t>https://podminky.urs.cz/item/CS_URS_2024_01/113106521</t>
  </si>
  <si>
    <t xml:space="preserve">"km 0,045-0,215  tl.60mm"</t>
  </si>
  <si>
    <t>1404,1</t>
  </si>
  <si>
    <t>5</t>
  </si>
  <si>
    <t>113107171</t>
  </si>
  <si>
    <t>Odstranění podkladů nebo krytů strojně plochy jednotlivě přes 50 m2 do 200 m2 s přemístěním hmot na skládku na vzdálenost do 20 m nebo s naložením na dopravní prostředek z betonu prostého, o tl. vrstvy přes 100 do 150 mm</t>
  </si>
  <si>
    <t>394959346</t>
  </si>
  <si>
    <t>https://podminky.urs.cz/item/CS_URS_2024_01/113107171</t>
  </si>
  <si>
    <t>"demolice vozovkové vrstvy z SC"</t>
  </si>
  <si>
    <t>"bude odvezeno do recyklačního centra "</t>
  </si>
  <si>
    <t xml:space="preserve">"km ZÚ-0,045 tl. 115mm "              619,10</t>
  </si>
  <si>
    <t>6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</si>
  <si>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</si>
  <si>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</si>
  <si>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720560258</t>
  </si>
  <si>
    <t>https://podminky.urs.cz/item/CS_URS_2024_01/113107222</t>
  </si>
  <si>
    <t>"demolice nestmelené vozovkového krytu- nezpevněné části komunikace tl.150mm "</t>
  </si>
  <si>
    <t>297,90</t>
  </si>
  <si>
    <t>7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</si>
  <si>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</si>
  <si>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</si>
  <si>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2104548590</t>
  </si>
  <si>
    <t>https://podminky.urs.cz/item/CS_URS_2024_01/113107223</t>
  </si>
  <si>
    <t>"demolice nestmeleného vozovkového souvrství z kameniva drceného"</t>
  </si>
  <si>
    <t xml:space="preserve">"km ZÚ-0,045 tl. 300mm "              619,10</t>
  </si>
  <si>
    <t xml:space="preserve">"km 0,045-0,215  tl. 300mm "       1404,10</t>
  </si>
  <si>
    <t xml:space="preserve">"chodníky a sjezdy tl. 250mm"    543,80-75,60</t>
  </si>
  <si>
    <t xml:space="preserve">"sjezdy tl. 220mm"                           56,50+53,70</t>
  </si>
  <si>
    <t>Součet</t>
  </si>
  <si>
    <t>8</t>
  </si>
  <si>
    <t>113107224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</si>
  <si>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</si>
  <si>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1942092582</t>
  </si>
  <si>
    <t>https://podminky.urs.cz/item/CS_URS_2024_01/113107224</t>
  </si>
  <si>
    <t>"km 0,215-KÚ tl.390mm"</t>
  </si>
  <si>
    <t>606,30</t>
  </si>
  <si>
    <t>9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</si>
  <si>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</si>
  <si>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</si>
  <si>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-216507179</t>
  </si>
  <si>
    <t>https://podminky.urs.cz/item/CS_URS_2024_01/113107241</t>
  </si>
  <si>
    <t>"ZAS- T1 - živice "</t>
  </si>
  <si>
    <t>"chodníky a sjezdy tl.50mm"</t>
  </si>
  <si>
    <t>543,80</t>
  </si>
  <si>
    <t>10</t>
  </si>
  <si>
    <t>113154365</t>
  </si>
  <si>
    <t>Frézování živičného podkladu nebo krytu s naložením na dopravní prostředek plochy přes 1 000 do 10 000 m2 s překážkami v trase pruhu šířky přes 1 m do 2 m, tloušťky vrstvy 200 mm</t>
  </si>
  <si>
    <t>1470813270</t>
  </si>
  <si>
    <t>https://podminky.urs.cz/item/CS_URS_2024_01/113154365</t>
  </si>
  <si>
    <t xml:space="preserve">"ZAS- T1 - povinný odkup frézované živice  zhotovitelem dle směrnice objednatele"</t>
  </si>
  <si>
    <t>"ZÚ-0,045 tl.105mm"</t>
  </si>
  <si>
    <t>619,10</t>
  </si>
  <si>
    <t>"km 0,215-KÚ tl.130mm"</t>
  </si>
  <si>
    <t xml:space="preserve">"km 0,045-0,215  tl.160mm"</t>
  </si>
  <si>
    <t>11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</si>
  <si>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</si>
  <si>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</si>
  <si>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</si>
  <si>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329728291</t>
  </si>
  <si>
    <t>https://podminky.urs.cz/item/CS_URS_2024_01/113201112</t>
  </si>
  <si>
    <t>"betonové výrobky budou odvezeny do recyklačního centra"</t>
  </si>
  <si>
    <t>21,00+53,10+26,30+9,10+28,30+6,80+5,40+18,90+28,20+10,20+8,00</t>
  </si>
  <si>
    <t xml:space="preserve">"kamené výrobky -povinný odkup  zhotovitelem dle směrnice objednatele"</t>
  </si>
  <si>
    <t>4,60+13,70+25,10+26,50+8,10+92,40</t>
  </si>
  <si>
    <t>113204111</t>
  </si>
  <si>
    <t>Vytrhání obrub s vybouráním lože, s přemístěním hmot na skládku na vzdálenost do 3 m nebo s naložením na dopravní prostředek záhonových</t>
  </si>
  <si>
    <t>-334896892</t>
  </si>
  <si>
    <t>https://podminky.urs.cz/item/CS_URS_2024_01/113204111</t>
  </si>
  <si>
    <t>"betonové záhonové obruby"</t>
  </si>
  <si>
    <t>51,60+8,00+5,40+3,80</t>
  </si>
  <si>
    <t>Trubní vedení</t>
  </si>
  <si>
    <t>13</t>
  </si>
  <si>
    <t>890411851</t>
  </si>
  <si>
    <t>Bourání šachet a jímek strojně velikosti obestavěného prostoru do 1,5 m3 z prefabrikovaných skruží</t>
  </si>
  <si>
    <t>m3</t>
  </si>
  <si>
    <t>1175613847</t>
  </si>
  <si>
    <t>https://podminky.urs.cz/item/CS_URS_2024_01/890411851</t>
  </si>
  <si>
    <t xml:space="preserve">"UV"        1,00*8</t>
  </si>
  <si>
    <t xml:space="preserve">"skruže - odvoz do recyklačního centra" </t>
  </si>
  <si>
    <t>"mříže -nakládání s kovovým odpadem dle směrnice KSÚS"</t>
  </si>
  <si>
    <t>Ostatní konstrukce a práce, bourání</t>
  </si>
  <si>
    <t>14</t>
  </si>
  <si>
    <t>911381812</t>
  </si>
  <si>
    <t>Odstranění silničního betonového svodidla s naložením na dopravní prostředek délky 2 m, výšky 0,8 m</t>
  </si>
  <si>
    <t>-76020853</t>
  </si>
  <si>
    <t>https://podminky.urs.cz/item/CS_URS_2024_01/911381812</t>
  </si>
  <si>
    <t>"výška svodidla 0,50m"</t>
  </si>
  <si>
    <t>"demontované svodidlo bude odvezeno do skladu obce"</t>
  </si>
  <si>
    <t>17,90+23,00</t>
  </si>
  <si>
    <t>15</t>
  </si>
  <si>
    <t>919735111</t>
  </si>
  <si>
    <t>Řezání stávajícího živičného krytu nebo podkladu hloubky do 50 mm</t>
  </si>
  <si>
    <t>1855759510</t>
  </si>
  <si>
    <t>https://podminky.urs.cz/item/CS_URS_2024_01/919735111</t>
  </si>
  <si>
    <t xml:space="preserve">"řezání stávajícího krytuv místě napojení tl.40mm"   42,50</t>
  </si>
  <si>
    <t>16</t>
  </si>
  <si>
    <t>919735112</t>
  </si>
  <si>
    <t>Řezání stávajícího živičného krytu nebo podkladu hloubky přes 50 do 100 mm</t>
  </si>
  <si>
    <t>-1454866346</t>
  </si>
  <si>
    <t>https://podminky.urs.cz/item/CS_URS_2024_01/919735112</t>
  </si>
  <si>
    <t xml:space="preserve">"řezání stávajícího krytu tl.70mm"   39,50</t>
  </si>
  <si>
    <t xml:space="preserve">"řezání stávajícího krytu tl.90mm"   36,50</t>
  </si>
  <si>
    <t>17</t>
  </si>
  <si>
    <t>963015141R</t>
  </si>
  <si>
    <t>Demontáž prefabrikovaných skruží hmotnosti do 0,5 t</t>
  </si>
  <si>
    <t>kus</t>
  </si>
  <si>
    <t>-1166205277</t>
  </si>
  <si>
    <t>https://podminky.urs.cz/item/CS_URS_2024_01/963015141R</t>
  </si>
  <si>
    <t xml:space="preserve">"prefabrikované skruže(sloužící jako květníky)  1,00*0,50m"    8,00</t>
  </si>
  <si>
    <t>"demontované skruže budou odvezeny do skladu obce"</t>
  </si>
  <si>
    <t>18</t>
  </si>
  <si>
    <t>966001211</t>
  </si>
  <si>
    <t>Odstranění lavičky parkové stabilní zabetonované</t>
  </si>
  <si>
    <t>-416366852</t>
  </si>
  <si>
    <t>https://podminky.urs.cz/item/CS_URS_2024_01/966001211</t>
  </si>
  <si>
    <t>1,00</t>
  </si>
  <si>
    <t>"demontovaná lavička bude odvezena do skladu obce"</t>
  </si>
  <si>
    <t>19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</si>
  <si>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</si>
  <si>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</si>
  <si>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1606472770</t>
  </si>
  <si>
    <t>https://podminky.urs.cz/item/CS_URS_2024_01/966005111</t>
  </si>
  <si>
    <t>"betonová suť se odveze do recyklačního střediska centra"</t>
  </si>
  <si>
    <t>" ocelové zábradlí - nakládání s kovovým odpadem dle směrnice KSÚS"</t>
  </si>
  <si>
    <t>10,20+9,60+13,60+42,90+26,90+12,00+50,30</t>
  </si>
  <si>
    <t>998</t>
  </si>
  <si>
    <t>Přesun hmot</t>
  </si>
  <si>
    <t>20</t>
  </si>
  <si>
    <t>998225111</t>
  </si>
  <si>
    <t>Přesun hmot pro komunikace s krytem z kameniva, monolitickým betonovým nebo živičným dopravní vzdálenost do 200 m jakékoliv délky objektu</t>
  </si>
  <si>
    <t>t</t>
  </si>
  <si>
    <t>-870928702</t>
  </si>
  <si>
    <t>https://podminky.urs.cz/item/CS_URS_2024_01/998225111</t>
  </si>
  <si>
    <t>OST</t>
  </si>
  <si>
    <t>Ostatní</t>
  </si>
  <si>
    <t>014102.R</t>
  </si>
  <si>
    <t>ULOŽENÍ ODPADU ZE STAVBY NA SKLÁDKU S OPRÁVNĚNÍM K OPĚTOVNÉMU VYUŽITÍ - RECYKLAČNÍ STŘEDISKO</t>
  </si>
  <si>
    <t>T</t>
  </si>
  <si>
    <t>R-položka</t>
  </si>
  <si>
    <t>-671625211</t>
  </si>
  <si>
    <t>P</t>
  </si>
  <si>
    <t xml:space="preserve">Poznámka k položce:_x000d_
Náklad na uložení do recyklačního střediska či na skládku s oprávněním k opětovnému využítí dodaného typu odpadu. _x000d_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</si>
  <si>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"17 01 01 - BETON z vybouraných konstrukcí (obrubníky, propusty, panely a jiné)"</t>
  </si>
  <si>
    <t xml:space="preserve">"betonová zámková dlažba  dle pol.113106271 "      0,295*53,70</t>
  </si>
  <si>
    <t xml:space="preserve">"betonové obruby silniční  dle pol.113201112 "        0,290*215,30</t>
  </si>
  <si>
    <t xml:space="preserve">"betonové obruby zahradní  dle pol.113204111 "     0,040*68,80</t>
  </si>
  <si>
    <t xml:space="preserve">"vybourané uliční vpusti dle pol.890411851"             1,92*8,00</t>
  </si>
  <si>
    <t>"beton z vybouraných základů sloupků silničního zábradlí dle pol.966005111" 2,00</t>
  </si>
  <si>
    <t xml:space="preserve">"podklad z SC dle pol. 113107171"                                  0,325*619,10</t>
  </si>
  <si>
    <t>"17 03 02- ASFALT bez obsahu dehtu "</t>
  </si>
  <si>
    <t xml:space="preserve">"vybouraná živice dle pol.113107241"  0,098*543,80</t>
  </si>
  <si>
    <t>22</t>
  </si>
  <si>
    <t>014103.R</t>
  </si>
  <si>
    <t>-2094489726</t>
  </si>
  <si>
    <t>"17 05 04 - Zemina a kamení neuvedené pod číslem 17 05 03"</t>
  </si>
  <si>
    <t>"nepotřebný výkopek - zemina, drny, kamení - nevhodný materiál pro další použí na této stavbě"</t>
  </si>
  <si>
    <t xml:space="preserve">"sejmutý drn dle pol.11130111"                                                 783,60*0,10*1,90</t>
  </si>
  <si>
    <t xml:space="preserve">"dle pol.113107222"   0,290*297,90</t>
  </si>
  <si>
    <t xml:space="preserve">"dle pol.113107223"   0,440*2601,60</t>
  </si>
  <si>
    <t xml:space="preserve">"dle pol.113107224"   0,580*606,30</t>
  </si>
  <si>
    <t>23</t>
  </si>
  <si>
    <t>099721.R</t>
  </si>
  <si>
    <t>VODOROVNÁ DOPRAVA DEMONTOVANÝCH VÝROBKŮ DO SKLADU OBCE</t>
  </si>
  <si>
    <t>-1849898948</t>
  </si>
  <si>
    <t xml:space="preserve">"betonová svodidla dle pol. 911381812"   0,556*40,90</t>
  </si>
  <si>
    <t xml:space="preserve">"betonové skruže dle pol.963015141R"  0,500*8</t>
  </si>
  <si>
    <t xml:space="preserve">" lavička dle pol.966001211"  0,482</t>
  </si>
  <si>
    <t>24</t>
  </si>
  <si>
    <t>099722.R</t>
  </si>
  <si>
    <t>VODOROVNÁ DOPRAVA ZEMINY, SUTI A VYBOURANÝCH HMOT NA RECYKLAĆNÍ SKLÁDKU</t>
  </si>
  <si>
    <t>-434905120</t>
  </si>
  <si>
    <t xml:space="preserve">Poznámka k položce:_x000d_
zahrnuje dopravu do recyklační centra a složení z dopravního prostředku </t>
  </si>
  <si>
    <t xml:space="preserve">"kamenivo drcené dle pol.113107222"                                    0,290*297,90</t>
  </si>
  <si>
    <t xml:space="preserve">"kamenivo drcené dle pol.113107223"                                    0,440*2601,60</t>
  </si>
  <si>
    <t xml:space="preserve">"kamenivo  drcené pol.113107224"                                           0,580*606,30</t>
  </si>
  <si>
    <t xml:space="preserve">"betonová zámková dlažba  dle pol.113106271 "                 0,295*53,70</t>
  </si>
  <si>
    <t xml:space="preserve">"betonové obruby silniční  dle pol.113201112 "                    0,290*215,30</t>
  </si>
  <si>
    <t xml:space="preserve">"betonové obruby zahradní  dle pol.113204111 "                 0,040*68,80</t>
  </si>
  <si>
    <t xml:space="preserve">"vybouraná živice dle pol.113107241"                                      0,098*543,80</t>
  </si>
  <si>
    <t xml:space="preserve">"podklad z SC  dle pol. 113107171"                                             0,325*619,10</t>
  </si>
  <si>
    <t xml:space="preserve">"skruže vybouraných uličních vpusti dle pol.890411851"                          1,920*8,00</t>
  </si>
  <si>
    <t>SO 001.12 - Příprava staveniště II/261 - sondy pro 2.etapu</t>
  </si>
  <si>
    <t xml:space="preserve">    5 - Komunikace pozemní</t>
  </si>
  <si>
    <t>113106185</t>
  </si>
  <si>
    <t>Rozebrání dlažeb vozovek a ploch s přemístěním hmot na skládku na vzdálenost do 3 m nebo s naložením na dopravní prostředek, s jakoukoliv výplní spár strojně plochy jednotlivě do 50 m2 z drobných kostek nebo odseků s ložem z kameniva</t>
  </si>
  <si>
    <t>1888508879</t>
  </si>
  <si>
    <t>https://podminky.urs.cz/item/CS_URS_2024_01/113106185</t>
  </si>
  <si>
    <t xml:space="preserve">"zhotovení průzkumných sond pro zjištění stavu stávající opěrné zdi pro projekt 2. etapy stavby-3 sondy" </t>
  </si>
  <si>
    <t xml:space="preserve">"kamenná dlažba tl. 60mm"  36,00*3</t>
  </si>
  <si>
    <t>113154123</t>
  </si>
  <si>
    <t>Frézování živičného podkladu nebo krytu s naložením na dopravní prostředek plochy do 500 m2 bez překážek v trase pruhu šířky přes 0,5 m do 1 m, tloušťky vrstvy 50 mm</t>
  </si>
  <si>
    <t>-1869044594</t>
  </si>
  <si>
    <t>https://podminky.urs.cz/item/CS_URS_2024_01/113154123</t>
  </si>
  <si>
    <t>"ZAS -T1"</t>
  </si>
  <si>
    <t>"povinný odkup suti zhotovitelem dle směrnice objednatele"</t>
  </si>
  <si>
    <t>"tl.45mm" 45,00*3</t>
  </si>
  <si>
    <t>113154124</t>
  </si>
  <si>
    <t>Frézování živičného podkladu nebo krytu s naložením na dopravní prostředek plochy do 500 m2 bez překážek v trase pruhu šířky přes 0,5 m do 1 m, tloušťky vrstvy 100 mm</t>
  </si>
  <si>
    <t>1338154994</t>
  </si>
  <si>
    <t>https://podminky.urs.cz/item/CS_URS_2024_01/113154124</t>
  </si>
  <si>
    <t>"tl.85mm" 36,00*3</t>
  </si>
  <si>
    <t>131213701</t>
  </si>
  <si>
    <t>Hloubení nezapažených jam ručně s urovnáním dna do předepsaného profilu a spádu v hornině třídy těžitelnosti I skupiny 3 soudržných</t>
  </si>
  <si>
    <t>-1989280349</t>
  </si>
  <si>
    <t>https://podminky.urs.cz/item/CS_URS_2024_01/131213701</t>
  </si>
  <si>
    <t>"ruční výkop hl.3,00m"</t>
  </si>
  <si>
    <t>"část se odveze na skládku, část se ponechá pro zásyp v bezprostřední blízkosti"</t>
  </si>
  <si>
    <t>40,50*3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</si>
  <si>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</si>
  <si>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</si>
  <si>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-1318711247</t>
  </si>
  <si>
    <t>https://podminky.urs.cz/item/CS_URS_2024_01/162251101</t>
  </si>
  <si>
    <t xml:space="preserve">"zhotovení průzkumných sond pro zjištění stavu stávající opěrné zdi pro projekt 2. etapy stavby-3sondy" </t>
  </si>
  <si>
    <t xml:space="preserve">"zemina ponechaná pro zásyp v bezprostřední blízkosti" </t>
  </si>
  <si>
    <t>28,00*3</t>
  </si>
  <si>
    <t>166151101</t>
  </si>
  <si>
    <t>Přehození neulehlého výkopku strojně z horniny třídy těžitelnosti I, skupiny 1 až 3</t>
  </si>
  <si>
    <t>-1644581409</t>
  </si>
  <si>
    <t>https://podminky.urs.cz/item/CS_URS_2024_01/166151101</t>
  </si>
  <si>
    <t>"pro zpětný zásyp sond" 28,00*3</t>
  </si>
  <si>
    <t>174151101</t>
  </si>
  <si>
    <t>Zásyp sypaninou z jakékoliv horniny strojně s uložením výkopku ve vrstvách se zhutněním jam, šachet, rýh nebo kolem objektů v těchto vykopávkách</t>
  </si>
  <si>
    <t>1814836137</t>
  </si>
  <si>
    <t>https://podminky.urs.cz/item/CS_URS_2024_01/174151101</t>
  </si>
  <si>
    <t>"hutněný p vrstvách max tl 0,3 m na Edef2 45 Mpa"</t>
  </si>
  <si>
    <t>"zpětný zásyp sond" 28,00*3</t>
  </si>
  <si>
    <t>181951112</t>
  </si>
  <si>
    <t>Úprava pláně vyrovnáním výškových rozdílů strojně v hornině třídy těžitelnosti I, skupiny 1 až 3 se zhutněním</t>
  </si>
  <si>
    <t>M2</t>
  </si>
  <si>
    <t>563330270</t>
  </si>
  <si>
    <t>https://podminky.urs.cz/item/CS_URS_2024_01/181951112</t>
  </si>
  <si>
    <t>Komunikace pozemní</t>
  </si>
  <si>
    <t>564962111</t>
  </si>
  <si>
    <t>Podklad z mechanicky zpevněného kameniva MZK (minerální beton) s rozprostřením a s hutněním, po zhutnění tl. 200 mm</t>
  </si>
  <si>
    <t>-514197934</t>
  </si>
  <si>
    <t>https://podminky.urs.cz/item/CS_URS_2024_01/564962111</t>
  </si>
  <si>
    <t>"MZK 0/32 tl.200mm" 32,00*3</t>
  </si>
  <si>
    <t>565166112</t>
  </si>
  <si>
    <t>Asfaltový beton vrstva podkladní ACP 22 (obalované kamenivo hrubozrnné - OKH) s rozprostřením a zhutněním v pruhu šířky přes 1,5 do 3 m, po zhutnění tl. 90 mm</t>
  </si>
  <si>
    <t>347478451</t>
  </si>
  <si>
    <t>https://podminky.urs.cz/item/CS_URS_2024_01/565166112</t>
  </si>
  <si>
    <t xml:space="preserve">"90 mm ACP 22S 50/70"  36,00*3</t>
  </si>
  <si>
    <t>566901234</t>
  </si>
  <si>
    <t>Vyspravení podkladu po překopech inženýrských sítí plochy přes 15 m2 s rozprostřením a zhutněním štěrkodrtí tl. 250 mm</t>
  </si>
  <si>
    <t>-835817883</t>
  </si>
  <si>
    <t>https://podminky.urs.cz/item/CS_URS_2024_01/566901234</t>
  </si>
  <si>
    <t>"ŠD tl.250" 28,00*3</t>
  </si>
  <si>
    <t>573111111</t>
  </si>
  <si>
    <t>Postřik infiltrační PI z asfaltu silničního s posypem kamenivem, v množství 0,60 kg/m2</t>
  </si>
  <si>
    <t>-1977671125</t>
  </si>
  <si>
    <t>https://podminky.urs.cz/item/CS_URS_2024_01/573111111</t>
  </si>
  <si>
    <t>"0,6 kg/m2 PI-C s posypem kameniva frakce 2/4 4,0 kg/m2"</t>
  </si>
  <si>
    <t>36,00*3</t>
  </si>
  <si>
    <t>573231106</t>
  </si>
  <si>
    <t>Postřik spojovací PS bez posypu kamenivem ze silniční emulze, v množství 0,30 kg/m2</t>
  </si>
  <si>
    <t>2004439074</t>
  </si>
  <si>
    <t>https://podminky.urs.cz/item/CS_URS_2024_01/573231106</t>
  </si>
  <si>
    <t>"0,3 kg/m2 - PS-CP"</t>
  </si>
  <si>
    <t>45,00*3</t>
  </si>
  <si>
    <t>576133211</t>
  </si>
  <si>
    <t>Asfaltový koberec mastixový SMA 11 (AKMS) s rozprostřením a se zhutněním v pruhu šířky do 3 m, po zhutnění tl. 40 mm</t>
  </si>
  <si>
    <t>1449065913</t>
  </si>
  <si>
    <t>https://podminky.urs.cz/item/CS_URS_2024_01/576133211</t>
  </si>
  <si>
    <t>"SMA 11S PNB 25/55-60"</t>
  </si>
  <si>
    <t>578901111R</t>
  </si>
  <si>
    <t>Posyp vrstvy SMA11 z kameniva drobného drceného obaleného asfaltem se zaválcováním a s odstraněním přebytečného materiálu z povrchu, v množství 4 kg/m2</t>
  </si>
  <si>
    <t>-1279882653</t>
  </si>
  <si>
    <t>" posyp předbaleným kamenivem 2/4; 1,5 kg/m2 "</t>
  </si>
  <si>
    <t>"zhotovení průzkumných sond pro zjištění stavu stávající opěrné zdi pro projekt 2. etapy stavby - 3 sondy"</t>
  </si>
  <si>
    <t>19,00*3</t>
  </si>
  <si>
    <t xml:space="preserve">"tl.85mm"  36,00*3</t>
  </si>
  <si>
    <t xml:space="preserve">"odvoz přebytečné zeminy z výkopu sond"                          (40,50-28,00)*3*1,90</t>
  </si>
  <si>
    <t>SO 101.1 - Silnice II/261</t>
  </si>
  <si>
    <t xml:space="preserve">    2 - Zakládání</t>
  </si>
  <si>
    <t>M - Práce a dodávky M</t>
  </si>
  <si>
    <t xml:space="preserve">    46-M - Zemní práce při extr.mont.pracích</t>
  </si>
  <si>
    <t>122252205</t>
  </si>
  <si>
    <t>Odkopávky a prokopávky nezapažené pro silnice a dálnice strojně v hornině třídy těžitelnosti I přes 500 do 1 000 m3</t>
  </si>
  <si>
    <t>1514879015</t>
  </si>
  <si>
    <t>https://podminky.urs.cz/item/CS_URS_2024_01/122252205</t>
  </si>
  <si>
    <t xml:space="preserve"> 752,70</t>
  </si>
  <si>
    <t>132251103</t>
  </si>
  <si>
    <t>Hloubení nezapažených rýh šířky do 800 mm strojně s urovnáním dna do předepsaného profilu a spádu v hornině třídy těžitelnosti I skupiny 3 přes 50 do 100 m3</t>
  </si>
  <si>
    <t>1449298746</t>
  </si>
  <si>
    <t>https://podminky.urs.cz/item/CS_URS_2024_01/132251103</t>
  </si>
  <si>
    <t xml:space="preserve">"výkop rýhy pro drenáž"  0,45*0,45*383,10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</si>
  <si>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</si>
  <si>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</si>
  <si>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1453250071</t>
  </si>
  <si>
    <t>https://podminky.urs.cz/item/CS_URS_2024_01/162351103</t>
  </si>
  <si>
    <t>"přemístění zeminy pro násyp na mezideponii do 100m a zpět k uložení "</t>
  </si>
  <si>
    <t xml:space="preserve">"dle pol. 171152112 "  28,30*2</t>
  </si>
  <si>
    <t xml:space="preserve">"přemístění zeminy na mezideponii , použije se pro zásyp po pařezech v SO 801.1."  20,00</t>
  </si>
  <si>
    <t>167151101</t>
  </si>
  <si>
    <t>Nakládání, skládání a překládání neulehlého výkopku nebo sypaniny strojně nakládání, množství do 100 m3, z horniny třídy těžitelnosti I, skupiny 1 až 3</t>
  </si>
  <si>
    <t>568975182</t>
  </si>
  <si>
    <t>https://podminky.urs.cz/item/CS_URS_2024_01/167151101</t>
  </si>
  <si>
    <t xml:space="preserve">"zemina na mezideponii  pro násyp dle pol. 171152112" 28,30</t>
  </si>
  <si>
    <t xml:space="preserve">"zemina na mezideponii , použije se pro zásyp po pařezech v SO 801.1."  20,00</t>
  </si>
  <si>
    <t>171152112</t>
  </si>
  <si>
    <t>Uložení sypaniny do zhutněných násypů pro silnice, dálnice a letiště s rozprostřením sypaniny ve vrstvách, s hrubým urovnáním a uzavřením povrchu násypu z hornin nesoudržných sypkých mimo aktivní zónu</t>
  </si>
  <si>
    <t>-1113313039</t>
  </si>
  <si>
    <t>https://podminky.urs.cz/item/CS_URS_2024_01/171152112</t>
  </si>
  <si>
    <t xml:space="preserve">"dosypávka z materiálu vhodného do násypu- použije se zemina z výkopku"  28,30</t>
  </si>
  <si>
    <t>171251201</t>
  </si>
  <si>
    <t>Uložení sypaniny na skládky nebo meziskládky bez hutnění s upravením uložené sypaniny do předepsaného tvaru</t>
  </si>
  <si>
    <t>1733078539</t>
  </si>
  <si>
    <t>https://podminky.urs.cz/item/CS_URS_2024_01/171251201</t>
  </si>
  <si>
    <t xml:space="preserve">"uložení  na mezideponii"</t>
  </si>
  <si>
    <t xml:space="preserve">"dle pol. 162351103"     76,60</t>
  </si>
  <si>
    <t>-1350703032</t>
  </si>
  <si>
    <t xml:space="preserve">"konstrukce vozovky hlavní trasy" </t>
  </si>
  <si>
    <t>2684,80</t>
  </si>
  <si>
    <t>"konstrukce vozovky autobusových zálivů"</t>
  </si>
  <si>
    <t>214,40</t>
  </si>
  <si>
    <t>Zakládání</t>
  </si>
  <si>
    <t>211971110</t>
  </si>
  <si>
    <t>Zřízení opláštění výplně z geotextilie odvodňovacích žeber nebo trativodů v rýze nebo zářezu se stěnami šikmými o sklonu do 1:2</t>
  </si>
  <si>
    <t>613074795</t>
  </si>
  <si>
    <t>https://podminky.urs.cz/item/CS_URS_2024_01/211971110</t>
  </si>
  <si>
    <t xml:space="preserve">"pro obalení denážní rýhy"      383,10*2,20</t>
  </si>
  <si>
    <t>M</t>
  </si>
  <si>
    <t>69311226R</t>
  </si>
  <si>
    <t>geotextilie netkaná separační, ochranná, filtrační, drenážní typu S1 dle TP97</t>
  </si>
  <si>
    <t>232544085</t>
  </si>
  <si>
    <t>842,82</t>
  </si>
  <si>
    <t>842,82*1,1845 'Přepočtené koeficientem množství</t>
  </si>
  <si>
    <t>212752412</t>
  </si>
  <si>
    <t>Trativody z drenážních trubek pro liniové stavby a komunikace se zřízením štěrkového lože pod trubky a s jejich obsypem v otevřeném výkopu trubka korugovaná sendvičová PE-HD SN 8 perforace 220° DN 150</t>
  </si>
  <si>
    <t>1321717173</t>
  </si>
  <si>
    <t>https://podminky.urs.cz/item/CS_URS_2024_01/212752412</t>
  </si>
  <si>
    <t>"podélná drenáž z plastové trouby DN 150, SN8, rozsah perforace 220° a min. 50 cm2//m , trativody budou zaústěny do UV"</t>
  </si>
  <si>
    <t>383,10</t>
  </si>
  <si>
    <t>561081121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</si>
  <si>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</si>
  <si>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349719080</t>
  </si>
  <si>
    <t>https://podminky.urs.cz/item/CS_URS_2024_01/561081121</t>
  </si>
  <si>
    <t>" dle bilance zemin "</t>
  </si>
  <si>
    <t>"sanace AZ hydraulickým pojivem v množství 2% tl.500mm"</t>
  </si>
  <si>
    <t>"čerpáno pouze v případě nevyhovujících parametrů a se souhlasem AD a TDS"</t>
  </si>
  <si>
    <t>2726,75</t>
  </si>
  <si>
    <t>58591001</t>
  </si>
  <si>
    <t>pojivo hydraulické pro stabilizaci zeminy 30% vápna</t>
  </si>
  <si>
    <t>290918647</t>
  </si>
  <si>
    <t>"2% objemové hmotnosti"</t>
  </si>
  <si>
    <t>2726,075*0,50*0,02*1,20</t>
  </si>
  <si>
    <t>564851111</t>
  </si>
  <si>
    <t>Podklad ze štěrkodrti ŠD s rozprostřením a zhutněním plochy přes 100 m2, po zhutnění tl. 150 mm</t>
  </si>
  <si>
    <t>-1847387791</t>
  </si>
  <si>
    <t>https://podminky.urs.cz/item/CS_URS_2024_01/564851111</t>
  </si>
  <si>
    <t>"ŠDA fr. 0/63, tl. min 150 mm"</t>
  </si>
  <si>
    <t>-1099981187</t>
  </si>
  <si>
    <t>"MZK fr. 0/32, tl. 200 mm"</t>
  </si>
  <si>
    <t>2307,30</t>
  </si>
  <si>
    <t>565166122</t>
  </si>
  <si>
    <t>Asfaltový beton vrstva podkladní ACP 22 (obalované kamenivo hrubozrnné - OKH) s rozprostřením a zhutněním v pruhu šířky přes 3 m, po zhutnění tl. 90 mm</t>
  </si>
  <si>
    <t>2129450478</t>
  </si>
  <si>
    <t>https://podminky.urs.cz/item/CS_URS_2024_01/565166122</t>
  </si>
  <si>
    <t>"ACP 22S 50/70, tl. 90 mm"</t>
  </si>
  <si>
    <t>2097,50</t>
  </si>
  <si>
    <t>567132114</t>
  </si>
  <si>
    <t>Podklad ze směsi stmelené cementem SC bez dilatačních spár, s rozprostřením a zhutněním SC C 8/10 (KSC I), po zhutnění tl. 190 mm</t>
  </si>
  <si>
    <t>967724884</t>
  </si>
  <si>
    <t>https://podminky.urs.cz/item/CS_URS_2024_01/567132114</t>
  </si>
  <si>
    <t>"SC C8/10 fr. 0/22, tl. 190 mm"</t>
  </si>
  <si>
    <t>569951133</t>
  </si>
  <si>
    <t>Zpevnění krajnic nebo komunikací pro pěší s rozprostřením a zhutněním, po zhutnění asfaltovým recyklátem tl. 150 mm</t>
  </si>
  <si>
    <t>1583660501</t>
  </si>
  <si>
    <t>https://podminky.urs.cz/item/CS_URS_2024_01/569951133</t>
  </si>
  <si>
    <t>"R- mat. fr. 0/22 , alternativně ŠDb fr. 0/32"</t>
  </si>
  <si>
    <t>47,30</t>
  </si>
  <si>
    <t>571901111</t>
  </si>
  <si>
    <t>Posyp podkladu nebo krytu s rozprostřením a zhutněním kamenivem drceným nebo těženým, v množství do 5 kg/m2</t>
  </si>
  <si>
    <t>1036532587</t>
  </si>
  <si>
    <t>https://podminky.urs.cz/item/CS_URS_2024_01/571901111</t>
  </si>
  <si>
    <t>"posyp SMA 11 v množství 1,5kg/m2 fr.2 /4</t>
  </si>
  <si>
    <t>"posyp PI-C 3kg/m2 fr.2/4"</t>
  </si>
  <si>
    <t>573191111R</t>
  </si>
  <si>
    <t>Postřik infiltrační kationaktivní emulzí v množství 0,60 kg/m2</t>
  </si>
  <si>
    <t>1918301943</t>
  </si>
  <si>
    <t>"PI-C, 0,60 kg/m2"</t>
  </si>
  <si>
    <t>573231107R</t>
  </si>
  <si>
    <t>Postřik spojovací PS bez posypu kamenivem ze silniční emulze modifikovaný , v množství 0,35 kg/m2</t>
  </si>
  <si>
    <t>1198536693</t>
  </si>
  <si>
    <t>"PS-CP, 0,35 kg/m2 modifikovaný"</t>
  </si>
  <si>
    <t>2097,50*2</t>
  </si>
  <si>
    <t>1722051453</t>
  </si>
  <si>
    <t>"SMA 11S PmB 25/55-60, tl. 40 mm"</t>
  </si>
  <si>
    <t>577165142</t>
  </si>
  <si>
    <t>Asfaltový beton vrstva ložní ACL 16 (ABH) s rozprostřením a zhutněním z modifikovaného asfaltu v pruhu šířky přes 3 m, po zhutnění tl. 70 mm</t>
  </si>
  <si>
    <t>1334583462</t>
  </si>
  <si>
    <t>https://podminky.urs.cz/item/CS_URS_2024_01/577165142</t>
  </si>
  <si>
    <t>"ACL 16S PmB 25/55-60, tl. 70 mm"</t>
  </si>
  <si>
    <t>591141111</t>
  </si>
  <si>
    <t>Kladení dlažby z kostek s provedením lože do tl. 50 mm, s vyplněním spár, s dvojím beraněním a se smetením přebytečného materiálu na krajnici velkých z kamene, do lože z cementové malty</t>
  </si>
  <si>
    <t>1358640509</t>
  </si>
  <si>
    <t>https://podminky.urs.cz/item/CS_URS_2024_01/591141111</t>
  </si>
  <si>
    <t>"Žulová dlažba, tl. 160 mm lože z betonu tl. 40mm C20/25n XF3, vyspárovano maltou M25 XF4"</t>
  </si>
  <si>
    <t>58381008</t>
  </si>
  <si>
    <t>kostka štípaná dlažební žula velká 15/17</t>
  </si>
  <si>
    <t>1376523923</t>
  </si>
  <si>
    <t>214,4*1,01 'Přepočtené koeficientem množství</t>
  </si>
  <si>
    <t>25</t>
  </si>
  <si>
    <t>899132121</t>
  </si>
  <si>
    <t>Výměna (výšková úprava) poklopu kanalizačního s rámem pevným s ošetřením podkladních vrstev hloubky do 25 cm</t>
  </si>
  <si>
    <t>-592935752</t>
  </si>
  <si>
    <t>https://podminky.urs.cz/item/CS_URS_2024_01/899132121</t>
  </si>
  <si>
    <t>"výšková úprava poklopů kanalizačních šachet"</t>
  </si>
  <si>
    <t>3,00</t>
  </si>
  <si>
    <t>26</t>
  </si>
  <si>
    <t>916241213</t>
  </si>
  <si>
    <t>Osazení obrubníku kamenného se zřízením lože, s vyplněním a zatřením spár cementovou maltou stojatého s boční opěrou z betonu prostého, do lože z betonu prostého</t>
  </si>
  <si>
    <t>1683254826</t>
  </si>
  <si>
    <t>https://podminky.urs.cz/item/CS_URS_2024_01/916241213</t>
  </si>
  <si>
    <t>"světle šedá barva žuly sjednocená s projektem náměstí "</t>
  </si>
  <si>
    <t>"lože a opěra z betonu C 20/25nXF3 v celkovém množství 44,90m3"</t>
  </si>
  <si>
    <t xml:space="preserve">"žulový obrubník 150x250mm"  104,10+56,50+8,90+114,60+4,30+15,5+108,40+57,10+5,00+16,10+7,70+47,70</t>
  </si>
  <si>
    <t xml:space="preserve">"žulový obrubník 200x300mm"   19,00+19,00+21,80+8,00+6,50</t>
  </si>
  <si>
    <t>27</t>
  </si>
  <si>
    <t>58380007</t>
  </si>
  <si>
    <t>obrubník kamenný žulový přímý 1000x150x250mm</t>
  </si>
  <si>
    <t>2010281082</t>
  </si>
  <si>
    <t xml:space="preserve">"žulový obrubník 150x250mm"  545,90</t>
  </si>
  <si>
    <t>545,9*1,02 'Přepočtené koeficientem množství</t>
  </si>
  <si>
    <t>28</t>
  </si>
  <si>
    <t>58380003</t>
  </si>
  <si>
    <t>obrubník kamenný žulový přímý 1000x200x300mm</t>
  </si>
  <si>
    <t>1154683522</t>
  </si>
  <si>
    <t xml:space="preserve">"žulový obrubník 200x300mm"   74,30</t>
  </si>
  <si>
    <t>74,3*1,02 'Přepočtené koeficientem množství</t>
  </si>
  <si>
    <t>29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</si>
  <si>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</si>
  <si>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</si>
  <si>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-1939813664</t>
  </si>
  <si>
    <t>https://podminky.urs.cz/item/CS_URS_2024_01/919732211</t>
  </si>
  <si>
    <t>"proříznutí a ošetřemí spáry asfaltovou zálivkou za horka typu N2 "</t>
  </si>
  <si>
    <t>602,50</t>
  </si>
  <si>
    <t>30</t>
  </si>
  <si>
    <t>-1030460655</t>
  </si>
  <si>
    <t>Práce a dodávky M</t>
  </si>
  <si>
    <t>46-M</t>
  </si>
  <si>
    <t>Zemní práce při extr.mont.pracích</t>
  </si>
  <si>
    <t>31</t>
  </si>
  <si>
    <t>460161242</t>
  </si>
  <si>
    <t>Hloubení zapažených i nezapažených kabelových rýh ručně včetně urovnání dna s přemístěním výkopku do vzdálenosti 3 m od okraje jámy nebo s naložením na dopravní prostředek šířky 50 cm hloubky 50 cm v hornině třídy těžitelnosti I skupiny 3</t>
  </si>
  <si>
    <t>64</t>
  </si>
  <si>
    <t>-318259714</t>
  </si>
  <si>
    <t>https://podminky.urs.cz/item/CS_URS_2024_01/460161242</t>
  </si>
  <si>
    <t xml:space="preserve">" pro rezervní chráničky"    26,00</t>
  </si>
  <si>
    <t>32</t>
  </si>
  <si>
    <t>460431252</t>
  </si>
  <si>
    <t>Zásyp kabelových rýh ručně s přemístění sypaniny ze vzdálenosti do 10 m, s uložením výkopku ve vrstvách včetně zhutnění a úpravy povrchu šířky 50 cm hloubky 50 cm z horniny třídy těžitelnosti I skupiny 3</t>
  </si>
  <si>
    <t>1197741713</t>
  </si>
  <si>
    <t>https://podminky.urs.cz/item/CS_URS_2024_01/460431252</t>
  </si>
  <si>
    <t xml:space="preserve">"obsyp a zásyp  ze štěrkopísku - rezervní chráničky"</t>
  </si>
  <si>
    <t>26,00</t>
  </si>
  <si>
    <t>33</t>
  </si>
  <si>
    <t>58337303</t>
  </si>
  <si>
    <t>štěrkopísek frakce 0/8</t>
  </si>
  <si>
    <t>256</t>
  </si>
  <si>
    <t>951844822</t>
  </si>
  <si>
    <t>0,50*0,35*26,00</t>
  </si>
  <si>
    <t>4,55*2 'Přepočtené koeficientem množství</t>
  </si>
  <si>
    <t>34</t>
  </si>
  <si>
    <t>460661112</t>
  </si>
  <si>
    <t>Kabelové lože z písku včetně podsypu, zhutnění a urovnání povrchu pro kabely nn bez zakrytí, šířky přes 35 do 50 cm</t>
  </si>
  <si>
    <t>1486662041</t>
  </si>
  <si>
    <t>https://podminky.urs.cz/item/CS_URS_2024_01/460661112</t>
  </si>
  <si>
    <t>"podsyp ze štěrkopísku - rezervní chráničky"</t>
  </si>
  <si>
    <t>35</t>
  </si>
  <si>
    <t>460742111</t>
  </si>
  <si>
    <t>Osazení kabelových prostupů včetně utěsnění a spárování z trub plastových do rýhy, bez výkopových prací bez obsypu, vnitřního průměru do 10 cm</t>
  </si>
  <si>
    <t>-1819420092</t>
  </si>
  <si>
    <t>https://podminky.urs.cz/item/CS_URS_2024_01/460742111</t>
  </si>
  <si>
    <t xml:space="preserve">"dělené chráničky DN  100mm" 52,00</t>
  </si>
  <si>
    <t>36</t>
  </si>
  <si>
    <t>34571098</t>
  </si>
  <si>
    <t>trubka elektroinstalační dělená (chránička) D 100/110mm, HDPE</t>
  </si>
  <si>
    <t>1908686171</t>
  </si>
  <si>
    <t>52,00</t>
  </si>
  <si>
    <t>52*1,05 'Přepočtené koeficientem množství</t>
  </si>
  <si>
    <t>37</t>
  </si>
  <si>
    <t>1147765823</t>
  </si>
  <si>
    <t xml:space="preserve">"dle pol. 122252205"     752,70*1,90</t>
  </si>
  <si>
    <t xml:space="preserve">"dle pol. 132251103"      77,578*1,90</t>
  </si>
  <si>
    <t xml:space="preserve">"odečítá se zemina odvezená na mezideponii pro zpětně použití pro násyp dle pol.171152112"    -28,30*1,90</t>
  </si>
  <si>
    <t xml:space="preserve">"odečítá se zemina , která se použije pro zásyp po pařezech -viz SO 801.1 "                                             -20,00*1,90</t>
  </si>
  <si>
    <t xml:space="preserve">"dle pol. 460161242"     26,00*0,50*0,50*1,90</t>
  </si>
  <si>
    <t>38</t>
  </si>
  <si>
    <t>-196332664</t>
  </si>
  <si>
    <t xml:space="preserve">"dle pol. 460161242"    0,50*0,50*26,00*1,90</t>
  </si>
  <si>
    <t>SO 111.1 - Místní komunikace, chodníky, sjezdy</t>
  </si>
  <si>
    <t>171152111</t>
  </si>
  <si>
    <t>Uložení sypaniny do zhutněných násypů pro silnice, dálnice a letiště s rozprostřením sypaniny ve vrstvách, s hrubým urovnáním a uzavřením povrchu násypu z hornin nesoudržných sypkých v aktivní zóně</t>
  </si>
  <si>
    <t>1330043550</t>
  </si>
  <si>
    <t>https://podminky.urs.cz/item/CS_URS_2024_01/171152111</t>
  </si>
  <si>
    <t xml:space="preserve">"násyp aktivní zony"   31,30</t>
  </si>
  <si>
    <t>58344229</t>
  </si>
  <si>
    <t>štěrkodrť frakce 0/125</t>
  </si>
  <si>
    <t>-32831265</t>
  </si>
  <si>
    <t>31,30</t>
  </si>
  <si>
    <t>31,3*2 'Přepočtené koeficientem množství</t>
  </si>
  <si>
    <t>1688378089</t>
  </si>
  <si>
    <t xml:space="preserve">"konstrukce vjezdů" </t>
  </si>
  <si>
    <t>135,40</t>
  </si>
  <si>
    <t>"konstrukce chodníku"</t>
  </si>
  <si>
    <t>62,60</t>
  </si>
  <si>
    <t>"konstrukce křižovatky"</t>
  </si>
  <si>
    <t>73,30</t>
  </si>
  <si>
    <t>1123935182</t>
  </si>
  <si>
    <t xml:space="preserve">"konstrukce křižovatky" </t>
  </si>
  <si>
    <t>74,49</t>
  </si>
  <si>
    <t>"ŠDA fr. 0/32, tl. min 150 mm"</t>
  </si>
  <si>
    <t xml:space="preserve">"konstrukce chodníku" </t>
  </si>
  <si>
    <t>564861111</t>
  </si>
  <si>
    <t>Podklad ze štěrkodrti ŠD s rozprostřením a zhutněním plochy přes 100 m2, po zhutnění tl. 200 mm</t>
  </si>
  <si>
    <t>1868774257</t>
  </si>
  <si>
    <t>https://podminky.urs.cz/item/CS_URS_2024_01/564861111</t>
  </si>
  <si>
    <t>"ŠDA fr. 0/32, tl. min 200 mm"</t>
  </si>
  <si>
    <t>-1405413083</t>
  </si>
  <si>
    <t>63,00</t>
  </si>
  <si>
    <t>1821394478</t>
  </si>
  <si>
    <t>57,30</t>
  </si>
  <si>
    <t>217234811</t>
  </si>
  <si>
    <t>1618385340</t>
  </si>
  <si>
    <t>624441084</t>
  </si>
  <si>
    <t>57,30*2</t>
  </si>
  <si>
    <t>1897053282</t>
  </si>
  <si>
    <t>-209786232</t>
  </si>
  <si>
    <t>591241111R</t>
  </si>
  <si>
    <t>Kladení dlažby z kostek drobných z kamene do lože z betonu tl.40mm</t>
  </si>
  <si>
    <t>-1695873549</t>
  </si>
  <si>
    <t xml:space="preserve">"žulová dlažba - drobné kostky do lože z betonu C 20/25nXF3 tl.40mm" </t>
  </si>
  <si>
    <t>"vyspárováno maltou M 25 XF4"</t>
  </si>
  <si>
    <t>58381007</t>
  </si>
  <si>
    <t>kostka štípaná dlažební žula drobná 8/10</t>
  </si>
  <si>
    <t>755409240</t>
  </si>
  <si>
    <t>135,4*1,02 'Přepočtené koeficientem množství</t>
  </si>
  <si>
    <t>591412111</t>
  </si>
  <si>
    <t>Kladení dlažby z mozaiky komunikací pro pěší s vyplněním spár, s dvojím beraněním a se smetením přebytečného materiálu na vzdálenost do 3 m dvoubarevné a vícebarevné, s ložem tl. do 40 mm z kameniva</t>
  </si>
  <si>
    <t>-556970159</t>
  </si>
  <si>
    <t>https://podminky.urs.cz/item/CS_URS_2024_01/591412111</t>
  </si>
  <si>
    <t xml:space="preserve">"mozaika- do lože ze štěrkopísku fr.0/8  tl.30mm" </t>
  </si>
  <si>
    <t>61,60</t>
  </si>
  <si>
    <t>58381005</t>
  </si>
  <si>
    <t>kostka štípaná dlažební mozaika žula 4/6 šedá</t>
  </si>
  <si>
    <t>1366381049</t>
  </si>
  <si>
    <t>61,6*1,02 'Přepočtené koeficientem množství</t>
  </si>
  <si>
    <t>596811120R</t>
  </si>
  <si>
    <t>Kladení dlažby z betonových dlaždic tl. 60mm - pro nevidomé , lože z kameniva fr.4/8 +15% CEM II, tl.30mm</t>
  </si>
  <si>
    <t>167194725</t>
  </si>
  <si>
    <t xml:space="preserve">"dlažba s výstupky pro nevidomé  200x200x60mm)"   0,60</t>
  </si>
  <si>
    <t xml:space="preserve">"hladká deska 255x255x60mm"                                             0,90</t>
  </si>
  <si>
    <t>583800003</t>
  </si>
  <si>
    <t>Dlažba pro nevidomé z umělého kamene 200x200x60mm</t>
  </si>
  <si>
    <t>-1485202189</t>
  </si>
  <si>
    <t>0,60</t>
  </si>
  <si>
    <t>0,6*1,01 'Přepočtené koeficientem množství</t>
  </si>
  <si>
    <t>583800004</t>
  </si>
  <si>
    <t xml:space="preserve">Dlažba  z umělého kamene hladká 255x255x60mm</t>
  </si>
  <si>
    <t>-292773750</t>
  </si>
  <si>
    <t>0,90</t>
  </si>
  <si>
    <t>0,9*1,01 'Přepočtené koeficientem množství</t>
  </si>
  <si>
    <t>1736981658</t>
  </si>
  <si>
    <t>"lože a opěra z betonu C 20/25nXF3 v celkovém množství 3,80m3"</t>
  </si>
  <si>
    <t xml:space="preserve">"žulový obrubník 150x250mm"  10,40+6,70+5,30+5,60</t>
  </si>
  <si>
    <t xml:space="preserve">"žulový obrubník 80x250mm"     5,70+4,30+3,30+5,00+6,30+5,60+6,20</t>
  </si>
  <si>
    <t>366913027</t>
  </si>
  <si>
    <t xml:space="preserve">"žulový obrubník 150x250mm"  28,00</t>
  </si>
  <si>
    <t>28*1,02 'Přepočtené koeficientem množství</t>
  </si>
  <si>
    <t>58380220R</t>
  </si>
  <si>
    <t>obrubník kamenný žulový 1000x80x250mm</t>
  </si>
  <si>
    <t>-1629630357</t>
  </si>
  <si>
    <t>36,40</t>
  </si>
  <si>
    <t>36,4*1,02 'Přepočtené koeficientem množství</t>
  </si>
  <si>
    <t>-1870012982</t>
  </si>
  <si>
    <t>7,60</t>
  </si>
  <si>
    <t>998223011</t>
  </si>
  <si>
    <t>Přesun hmot pro pozemní komunikace s krytem dlážděným dopravní vzdálenost do 200 m jakékoliv délky objektu</t>
  </si>
  <si>
    <t>1989231734</t>
  </si>
  <si>
    <t>https://podminky.urs.cz/item/CS_URS_2024_01/998223011</t>
  </si>
  <si>
    <t>SO 181 - DIO na II/261 a objízdné trasy</t>
  </si>
  <si>
    <t>VRN - Vedlejší rozpočtové náklady</t>
  </si>
  <si>
    <t xml:space="preserve">    VRN1 - Průzkumné, geodetické a projektové práce</t>
  </si>
  <si>
    <t xml:space="preserve">    VRN7 - Provozní vlivy</t>
  </si>
  <si>
    <t>113107325</t>
  </si>
  <si>
    <t>Odstranění podkladů nebo krytů strojně plochy jednotlivě do 50 m2 s přemístěním hmot na skládku na vzdálenost do 3 m nebo s naložením na dopravní prostředek z kameniva hrubého drceného, o tl. vrstvy přes 400 do 500 mm</t>
  </si>
  <si>
    <t>-914629379</t>
  </si>
  <si>
    <t>https://podminky.urs.cz/item/CS_URS_2024_01/113107325</t>
  </si>
  <si>
    <t>"opravy objízdných tras včetně návozních tras a komunikací dotčených stavbou"</t>
  </si>
  <si>
    <t xml:space="preserve">"odtěžení nezpevněných podkladních vrstev stávajících silnic v tl. 450 mm"     185,00</t>
  </si>
  <si>
    <t xml:space="preserve">"odvoz do recyklačního centra" </t>
  </si>
  <si>
    <t>223267983</t>
  </si>
  <si>
    <t xml:space="preserve">"tl.70mm"     200,000</t>
  </si>
  <si>
    <t>113154232</t>
  </si>
  <si>
    <t>Frézování živičného podkladu nebo krytu s naložením na dopravní prostředek plochy přes 500 do 1 000 m2 bez překážek v trase pruhu šířky přes 1 m do 2 m, tloušťky vrstvy 40 mm</t>
  </si>
  <si>
    <t>-1563424876</t>
  </si>
  <si>
    <t>https://podminky.urs.cz/item/CS_URS_2024_01/113154232</t>
  </si>
  <si>
    <t xml:space="preserve">"opravy objízdných tras včetně návozních tras a komunikací dotčených stavbou"   8670,00</t>
  </si>
  <si>
    <t>122252203</t>
  </si>
  <si>
    <t>Odkopávky a prokopávky nezapažené pro silnice a dálnice strojně v hornině třídy těžitelnosti I do 100 m3</t>
  </si>
  <si>
    <t>403699261</t>
  </si>
  <si>
    <t>https://podminky.urs.cz/item/CS_URS_2024_01/122252203</t>
  </si>
  <si>
    <t xml:space="preserve"> 98,00</t>
  </si>
  <si>
    <t>1994087989</t>
  </si>
  <si>
    <t xml:space="preserve">"dle pol. 171152112 "  98,00*2</t>
  </si>
  <si>
    <t>-1153088822</t>
  </si>
  <si>
    <t xml:space="preserve">"zemina na mezideponii  pro násyp dle pol. 171152112"     98,00</t>
  </si>
  <si>
    <t>-6261908</t>
  </si>
  <si>
    <t xml:space="preserve">"dosypávka z materiálu vhodného do násypu- použije se zemina z výkopku"   98,00</t>
  </si>
  <si>
    <t>1269766852</t>
  </si>
  <si>
    <t>"Edef2= 60Mpa</t>
  </si>
  <si>
    <t>185,00</t>
  </si>
  <si>
    <t>564970311</t>
  </si>
  <si>
    <t>Podklad nebo podsyp z betonového recyklátu s rozprostřením a zhutněním plochy jednotlivě do 100 m2, po zhutnění tl. 210 mm</t>
  </si>
  <si>
    <t>685747270</t>
  </si>
  <si>
    <t>https://podminky.urs.cz/item/CS_URS_2024_01/564970311</t>
  </si>
  <si>
    <t>"recyklované kamenivo 0/63 210 mm" 185,00</t>
  </si>
  <si>
    <t>982352010</t>
  </si>
  <si>
    <t>567122114</t>
  </si>
  <si>
    <t>Podklad ze směsi stmelené cementem SC bez dilatačních spár, s rozprostřením a zhutněním SC C 8/10 (KSC I), po zhutnění tl. 150 mm</t>
  </si>
  <si>
    <t>26250566</t>
  </si>
  <si>
    <t>https://podminky.urs.cz/item/CS_URS_2024_01/567122114</t>
  </si>
  <si>
    <t>"SC C8/10 fr. 0/22, tl. 150 mm"</t>
  </si>
  <si>
    <t>1688132572</t>
  </si>
  <si>
    <t>"krajnice z Rmat 0/32 v tl.150mm" 400,00</t>
  </si>
  <si>
    <t>1880959499</t>
  </si>
  <si>
    <t xml:space="preserve">"PS-CP, 0,35 kg/m2"   </t>
  </si>
  <si>
    <t>192,00+8670,00</t>
  </si>
  <si>
    <t>577134121</t>
  </si>
  <si>
    <t>Asfaltový beton vrstva obrusná ACO 11 (ABS) s rozprostřením a se zhutněním z nemodifikovaného asfaltu v pruhu šířky přes 3 m tř. I (ACO 11+), po zhutnění tl. 40 mm</t>
  </si>
  <si>
    <t>2134448219</t>
  </si>
  <si>
    <t>https://podminky.urs.cz/item/CS_URS_2024_01/577134121</t>
  </si>
  <si>
    <t xml:space="preserve">"opravy objízdných tras včetně návozních tras a komunikací dotčených stavbou"     8670,00</t>
  </si>
  <si>
    <t>577165112</t>
  </si>
  <si>
    <t>Asfaltový beton vrstva ložní ACL 16 (ABH) s rozprostřením a zhutněním z nemodifikovaného asfaltu v pruhu šířky do 3 m, po zhutnění tl. 70 mm</t>
  </si>
  <si>
    <t>725907455</t>
  </si>
  <si>
    <t>https://podminky.urs.cz/item/CS_URS_2024_01/577165112</t>
  </si>
  <si>
    <t>192,00</t>
  </si>
  <si>
    <t>913121111</t>
  </si>
  <si>
    <t>Montáž a demontáž dočasných dopravních značek kompletních značek vč. podstavce a sloupku základních</t>
  </si>
  <si>
    <t>-1618734628</t>
  </si>
  <si>
    <t>https://podminky.urs.cz/item/CS_URS_2024_01/913121111</t>
  </si>
  <si>
    <t xml:space="preserve">"značky základní velikosti , optická účinnost RA2"  72,00</t>
  </si>
  <si>
    <t>913121112</t>
  </si>
  <si>
    <t>Montáž a demontáž dočasných dopravních značek kompletních značek vč. podstavce a sloupku zvětšených</t>
  </si>
  <si>
    <t>-301708532</t>
  </si>
  <si>
    <t>https://podminky.urs.cz/item/CS_URS_2024_01/913121112</t>
  </si>
  <si>
    <t xml:space="preserve">"značky rozměru 1,50*1,00, optická účinnost RA2"  9,00</t>
  </si>
  <si>
    <t>913121211</t>
  </si>
  <si>
    <t>Montáž a demontáž dočasných dopravních značek Příplatek za první a každý další den použití dočasných dopravních značek k ceně 12-1111</t>
  </si>
  <si>
    <t>1518315850</t>
  </si>
  <si>
    <t>https://podminky.urs.cz/item/CS_URS_2024_01/913121211</t>
  </si>
  <si>
    <t xml:space="preserve">"pronájem na 4 měsíce" </t>
  </si>
  <si>
    <t xml:space="preserve">"značky základní velikosti , optická účinnost RA2" </t>
  </si>
  <si>
    <t>72,00*120</t>
  </si>
  <si>
    <t>913121212</t>
  </si>
  <si>
    <t>Montáž a demontáž dočasných dopravních značek Příplatek za první a každý další den použití dočasných dopravních značek k ceně 12-1112</t>
  </si>
  <si>
    <t>1852521</t>
  </si>
  <si>
    <t>https://podminky.urs.cz/item/CS_URS_2024_01/913121212</t>
  </si>
  <si>
    <t xml:space="preserve">"značky velikosti   1,50*1,00, optická účinnost RA2" </t>
  </si>
  <si>
    <t>9,00*120</t>
  </si>
  <si>
    <t>913211113</t>
  </si>
  <si>
    <t>Montáž a demontáž dočasných dopravních zábran reflexních, šířky 3 m</t>
  </si>
  <si>
    <t>-1754073116</t>
  </si>
  <si>
    <t>https://podminky.urs.cz/item/CS_URS_2024_01/913211113</t>
  </si>
  <si>
    <t>913211213</t>
  </si>
  <si>
    <t>Montáž a demontáž dočasných dopravních zábran Příplatek za první a každý další den použití dočasných dopravních zábran k ceně 21-1113</t>
  </si>
  <si>
    <t>1989899454</t>
  </si>
  <si>
    <t>https://podminky.urs.cz/item/CS_URS_2024_01/913211213</t>
  </si>
  <si>
    <t>3,00*120</t>
  </si>
  <si>
    <t>913321111</t>
  </si>
  <si>
    <t>Montáž a demontáž dočasných dopravních vodících zařízení směrové desky základní</t>
  </si>
  <si>
    <t>1081944236</t>
  </si>
  <si>
    <t>https://podminky.urs.cz/item/CS_URS_2024_01/913321111</t>
  </si>
  <si>
    <t>8,00</t>
  </si>
  <si>
    <t>913321211</t>
  </si>
  <si>
    <t>Montáž a demontáž dočasných dopravních vodících zařízení Příplatek za první a každý další den použití dočasných dopravních vodících zařízení k ceně 32-1111</t>
  </si>
  <si>
    <t>-1708796759</t>
  </si>
  <si>
    <t>https://podminky.urs.cz/item/CS_URS_2024_01/913321211</t>
  </si>
  <si>
    <t>8,00*120</t>
  </si>
  <si>
    <t>913331111R</t>
  </si>
  <si>
    <t>Montáž a demontáž dočasných dopravních vodících zařízení výstražné světlo</t>
  </si>
  <si>
    <t>-564690298</t>
  </si>
  <si>
    <t>"výstražné světlo S7" 4,00</t>
  </si>
  <si>
    <t>913331211R</t>
  </si>
  <si>
    <t>Příplatek k dočasnému výstražné světlu za první a ZKD den použití</t>
  </si>
  <si>
    <t>-1019846505</t>
  </si>
  <si>
    <t>"výstražné světlo S7" 4,00*120</t>
  </si>
  <si>
    <t>913921131</t>
  </si>
  <si>
    <t>Dočasné omezení platnosti základní dopravní značky zakrytí značky</t>
  </si>
  <si>
    <t>-2010485964</t>
  </si>
  <si>
    <t>https://podminky.urs.cz/item/CS_URS_2024_01/913921131</t>
  </si>
  <si>
    <t>16,00</t>
  </si>
  <si>
    <t>913921132</t>
  </si>
  <si>
    <t>Dočasné omezení platnosti základní dopravní značky odkrytí značky</t>
  </si>
  <si>
    <t>-1878656785</t>
  </si>
  <si>
    <t>https://podminky.urs.cz/item/CS_URS_2024_01/913921132</t>
  </si>
  <si>
    <t>1908771545</t>
  </si>
  <si>
    <t>72,00*2</t>
  </si>
  <si>
    <t>663633922</t>
  </si>
  <si>
    <t xml:space="preserve">"zaříznutí hrany stávající živice tl.40 mm"  72,00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</si>
  <si>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</si>
  <si>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</si>
  <si>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1497535220</t>
  </si>
  <si>
    <t>https://podminky.urs.cz/item/CS_URS_2024_01/938909311</t>
  </si>
  <si>
    <t>-916273090</t>
  </si>
  <si>
    <t>1370486069</t>
  </si>
  <si>
    <t xml:space="preserve">"dle pol. 113107325"    185,00*0,75</t>
  </si>
  <si>
    <t>-468671635</t>
  </si>
  <si>
    <t>VRN</t>
  </si>
  <si>
    <t>Vedlejší rozpočtové náklady</t>
  </si>
  <si>
    <t>VRN1</t>
  </si>
  <si>
    <t>Průzkumné, geodetické a projektové práce</t>
  </si>
  <si>
    <t>013274000</t>
  </si>
  <si>
    <t>Pasportizace objektu před započetím prací</t>
  </si>
  <si>
    <t>Kč</t>
  </si>
  <si>
    <t>1024</t>
  </si>
  <si>
    <t>595738787</t>
  </si>
  <si>
    <t>https://podminky.urs.cz/item/CS_URS_2024_01/013274000</t>
  </si>
  <si>
    <t xml:space="preserve">"pasport objízdných  tras, včetně návozních tras a komunikací dotčených stavbou před započetím prací " 1,00</t>
  </si>
  <si>
    <t>013284000</t>
  </si>
  <si>
    <t>Pasportizace objektu po provedení prací</t>
  </si>
  <si>
    <t>-1820333017</t>
  </si>
  <si>
    <t>https://podminky.urs.cz/item/CS_URS_2024_01/013284000</t>
  </si>
  <si>
    <t>VRN7</t>
  </si>
  <si>
    <t>Provozní vlivy</t>
  </si>
  <si>
    <t>072103011R</t>
  </si>
  <si>
    <t xml:space="preserve">Zajištění (projednání) DIO </t>
  </si>
  <si>
    <t>-871482314</t>
  </si>
  <si>
    <t>"projednání DIO " 1,00</t>
  </si>
  <si>
    <t>SO 191.1 - Dopravní značení na II/261</t>
  </si>
  <si>
    <t>914000001R</t>
  </si>
  <si>
    <t>Označník autobusové zastávky - montáž a dodávka</t>
  </si>
  <si>
    <t>-550853040</t>
  </si>
  <si>
    <t>"dle vzoru PID" 2,00</t>
  </si>
  <si>
    <t>"včetně základu z betonu C 20/25-XF2"</t>
  </si>
  <si>
    <t>914111111</t>
  </si>
  <si>
    <t>Montáž svislé dopravní značky základní velikosti do 1 m2 objímkami na sloupky nebo konzoly</t>
  </si>
  <si>
    <t>65762151</t>
  </si>
  <si>
    <t>https://podminky.urs.cz/item/CS_URS_2024_01/914111111</t>
  </si>
  <si>
    <t>"základní velikost, optická účinnost RA2"</t>
  </si>
  <si>
    <t xml:space="preserve">"A6a "  1,00</t>
  </si>
  <si>
    <t xml:space="preserve">"B19"    1,00</t>
  </si>
  <si>
    <t xml:space="preserve">"B20a"  4,00</t>
  </si>
  <si>
    <t xml:space="preserve">"E2b"    1,00</t>
  </si>
  <si>
    <t xml:space="preserve">"E7b"   1,00</t>
  </si>
  <si>
    <t xml:space="preserve">"IJ4a"   2,00</t>
  </si>
  <si>
    <t xml:space="preserve">"IP6"     2,00</t>
  </si>
  <si>
    <t xml:space="preserve">"IP7"    2,00</t>
  </si>
  <si>
    <t xml:space="preserve">"IS1c"  1,00</t>
  </si>
  <si>
    <t xml:space="preserve">"IS3b"  1,00</t>
  </si>
  <si>
    <t xml:space="preserve">"IS3c"  1,00</t>
  </si>
  <si>
    <t xml:space="preserve">"P2"    1,00</t>
  </si>
  <si>
    <t xml:space="preserve">"P4"   1,00 </t>
  </si>
  <si>
    <t>40445609</t>
  </si>
  <si>
    <t>značky upravující přednost P1, P4 900mm</t>
  </si>
  <si>
    <t>-352612321</t>
  </si>
  <si>
    <t>"P4" 1,00</t>
  </si>
  <si>
    <t>40445612</t>
  </si>
  <si>
    <t>značky upravující přednost P2, P3, P8 750mm</t>
  </si>
  <si>
    <t>-984742792</t>
  </si>
  <si>
    <t xml:space="preserve">"P2"  1,00</t>
  </si>
  <si>
    <t>40445621</t>
  </si>
  <si>
    <t>informativní značky provozní IP1-IP3, IP4b-IP7, IP10a, b 500x500mm</t>
  </si>
  <si>
    <t>-1985123902</t>
  </si>
  <si>
    <t>"IP6" 2,00</t>
  </si>
  <si>
    <t>"IP7" 2,00</t>
  </si>
  <si>
    <t>40445620</t>
  </si>
  <si>
    <t>zákazové, příkazové dopravní značky B1-B34, C1-15 700mm</t>
  </si>
  <si>
    <t>-12954999</t>
  </si>
  <si>
    <t xml:space="preserve">"B19"     1,00</t>
  </si>
  <si>
    <t xml:space="preserve">"B20a"   4,00</t>
  </si>
  <si>
    <t>40445600</t>
  </si>
  <si>
    <t>výstražné dopravní značky A1-A30, A33 700mm</t>
  </si>
  <si>
    <t>259794300</t>
  </si>
  <si>
    <t xml:space="preserve">"A6a"   1,00</t>
  </si>
  <si>
    <t>40445644</t>
  </si>
  <si>
    <t>informativní značky jiné IJ4a 500x500mm</t>
  </si>
  <si>
    <t>1775096275</t>
  </si>
  <si>
    <t xml:space="preserve">"IJ4a"    2,00</t>
  </si>
  <si>
    <t>40445631</t>
  </si>
  <si>
    <t>informativní značky směrové IS1c, IS2c, IS3c, IS4c, IS5, IS11b, d, IS19c 1350x330mm</t>
  </si>
  <si>
    <t>-438815161</t>
  </si>
  <si>
    <t>"IS1c" 1,00</t>
  </si>
  <si>
    <t>"IS3c" 1,00</t>
  </si>
  <si>
    <t>40445630</t>
  </si>
  <si>
    <t>informativní značky směrové IS1b, IS2b, IS3b, IS4b, IS19b 1100x500mm</t>
  </si>
  <si>
    <t>-1793093356</t>
  </si>
  <si>
    <t>40445647</t>
  </si>
  <si>
    <t>dodatkové tabulky E1, E2a,b , E6, E9, E10 E12c, E17 500x500mm</t>
  </si>
  <si>
    <t>1573770530</t>
  </si>
  <si>
    <t>"E2b" 1,00</t>
  </si>
  <si>
    <t>40445650</t>
  </si>
  <si>
    <t>dodatkové tabulky E7, E12, E13 500x300mm</t>
  </si>
  <si>
    <t>-2103517408</t>
  </si>
  <si>
    <t xml:space="preserve">"E7b "  1,00</t>
  </si>
  <si>
    <t>914413</t>
  </si>
  <si>
    <t>Dopravní značky100x150 - demontáž</t>
  </si>
  <si>
    <t>74675177</t>
  </si>
  <si>
    <t>4,00</t>
  </si>
  <si>
    <t>914511111</t>
  </si>
  <si>
    <t>Montáž sloupku dopravních značek délky do 3,5 m do betonového základu</t>
  </si>
  <si>
    <t>439290409</t>
  </si>
  <si>
    <t>https://podminky.urs.cz/item/CS_URS_2024_01/914511111</t>
  </si>
  <si>
    <t>9,00</t>
  </si>
  <si>
    <t>40445230</t>
  </si>
  <si>
    <t>sloupek pro dopravní značku Zn D 70mm v 3,5m</t>
  </si>
  <si>
    <t>-1118168527</t>
  </si>
  <si>
    <t>40445241</t>
  </si>
  <si>
    <t>patka pro sloupek Al D 70mm</t>
  </si>
  <si>
    <t>5357170</t>
  </si>
  <si>
    <t>40445257</t>
  </si>
  <si>
    <t>svorka upínací na sloupek D 70mm</t>
  </si>
  <si>
    <t>-406087053</t>
  </si>
  <si>
    <t>19,00</t>
  </si>
  <si>
    <t>40445254</t>
  </si>
  <si>
    <t>víčko plastové na sloupek D 70mm</t>
  </si>
  <si>
    <t>765141795</t>
  </si>
  <si>
    <t>915111111</t>
  </si>
  <si>
    <t>Vodorovné dopravní značení stříkané barvou dělící čára šířky 125 mm souvislá bílá základní</t>
  </si>
  <si>
    <t>1371023086</t>
  </si>
  <si>
    <t>https://podminky.urs.cz/item/CS_URS_2024_01/915111111</t>
  </si>
  <si>
    <t xml:space="preserve">"V1 tl.125mm "  241,00</t>
  </si>
  <si>
    <t>915111121</t>
  </si>
  <si>
    <t>Vodorovné dopravní značení stříkané barvou dělící čára šířky 125 mm přerušovaná bílá základní</t>
  </si>
  <si>
    <t>-1157237913</t>
  </si>
  <si>
    <t>https://podminky.urs.cz/item/CS_URS_2024_01/915111121</t>
  </si>
  <si>
    <t xml:space="preserve">"V2b  3,00/1,50  tl.0,125 mm"  8,84</t>
  </si>
  <si>
    <t>915121111</t>
  </si>
  <si>
    <t>Vodorovné dopravní značení stříkané barvou vodící čára bílá šířky 250 mm souvislá základní</t>
  </si>
  <si>
    <t>1938452588</t>
  </si>
  <si>
    <t>https://podminky.urs.cz/item/CS_URS_2024_01/915121111</t>
  </si>
  <si>
    <t xml:space="preserve">"V4 tl.0,25 mm"     470,30</t>
  </si>
  <si>
    <t>915121121</t>
  </si>
  <si>
    <t>Vodorovné dopravní značení stříkané barvou vodící čára bílá šířky 250 mm přerušovaná základní</t>
  </si>
  <si>
    <t>301123187</t>
  </si>
  <si>
    <t>https://podminky.urs.cz/item/CS_URS_2024_01/915121121</t>
  </si>
  <si>
    <t xml:space="preserve">"V2b  1,50/1,50  tl.0,25 mm"  24,35</t>
  </si>
  <si>
    <t xml:space="preserve">"V4  0,50/0,50  tl.0,25 mm"     38,35</t>
  </si>
  <si>
    <t>915131111</t>
  </si>
  <si>
    <t>Vodorovné dopravní značení stříkané barvou přechody pro chodce, šipky, symboly bílé základní</t>
  </si>
  <si>
    <t>-1272648485</t>
  </si>
  <si>
    <t>https://podminky.urs.cz/item/CS_URS_2024_01/915131111</t>
  </si>
  <si>
    <t xml:space="preserve">"V7a přechod"                                           56,00*0,50</t>
  </si>
  <si>
    <t xml:space="preserve">"V8a přejezd pro cyklisty"                    6,00*0,50</t>
  </si>
  <si>
    <t>915211111</t>
  </si>
  <si>
    <t>Vodorovné dopravní značení stříkaným plastem dělící čára šířky 125 mm souvislá bílá základní</t>
  </si>
  <si>
    <t>-1050783894</t>
  </si>
  <si>
    <t>https://podminky.urs.cz/item/CS_URS_2024_01/915211111</t>
  </si>
  <si>
    <t>915211121</t>
  </si>
  <si>
    <t>Vodorovné dopravní značení stříkaným plastem dělící čára šířky 125 mm přerušovaná bílá základní</t>
  </si>
  <si>
    <t>797404056</t>
  </si>
  <si>
    <t>https://podminky.urs.cz/item/CS_URS_2024_01/915211121</t>
  </si>
  <si>
    <t>915221111</t>
  </si>
  <si>
    <t>Vodorovné dopravní značení stříkaným plastem vodící čára bílá šířky 250 mm souvislá základní</t>
  </si>
  <si>
    <t>-2043739269</t>
  </si>
  <si>
    <t>https://podminky.urs.cz/item/CS_URS_2024_01/915221111</t>
  </si>
  <si>
    <t>915221121</t>
  </si>
  <si>
    <t>Vodorovné dopravní značení stříkaným plastem vodící čára bílá šířky 250 mm přerušovaná základní</t>
  </si>
  <si>
    <t>-1265002122</t>
  </si>
  <si>
    <t>https://podminky.urs.cz/item/CS_URS_2024_01/915221121</t>
  </si>
  <si>
    <t>915231111</t>
  </si>
  <si>
    <t>Vodorovné dopravní značení stříkaným plastem přechody pro chodce, šipky, symboly nápisy bílé základní</t>
  </si>
  <si>
    <t>-1829719168</t>
  </si>
  <si>
    <t>https://podminky.urs.cz/item/CS_URS_2024_01/915231111</t>
  </si>
  <si>
    <t>915611111</t>
  </si>
  <si>
    <t>Předznačení pro vodorovné značení stříkané barvou nebo prováděné z nátěrových hmot liniové dělicí čáry, vodicí proužky</t>
  </si>
  <si>
    <t>875653560</t>
  </si>
  <si>
    <t>https://podminky.urs.cz/item/CS_URS_2024_01/915611111</t>
  </si>
  <si>
    <t xml:space="preserve">"V1 tl.125mm"                                241,00</t>
  </si>
  <si>
    <t xml:space="preserve">"V2b  1,50/1,50  tl.0,25 mm"      24,35</t>
  </si>
  <si>
    <t xml:space="preserve">"V4 tl.0,25mm"                            470,30</t>
  </si>
  <si>
    <t xml:space="preserve">"V4  0,50/0,50  tl.0,25 mm"        38,35</t>
  </si>
  <si>
    <t>915621111</t>
  </si>
  <si>
    <t>Předznačení pro vodorovné značení stříkané barvou nebo prováděné z nátěrových hmot plošné šipky, symboly, nápisy</t>
  </si>
  <si>
    <t>-392988691</t>
  </si>
  <si>
    <t>https://podminky.urs.cz/item/CS_URS_2024_01/915621111</t>
  </si>
  <si>
    <t>966000001</t>
  </si>
  <si>
    <t>Odstranění označníku autobusové zastávky</t>
  </si>
  <si>
    <t>2075757209</t>
  </si>
  <si>
    <t>"včetně vybourání základu a přemístění na určené místo" 2,00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</si>
  <si>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</si>
  <si>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</si>
  <si>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-582104669</t>
  </si>
  <si>
    <t>https://podminky.urs.cz/item/CS_URS_2024_01/966006132</t>
  </si>
  <si>
    <t>"odstranění sloupků dopravních značek" 16,00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</si>
  <si>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</si>
  <si>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</si>
  <si>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-615262913</t>
  </si>
  <si>
    <t>https://podminky.urs.cz/item/CS_URS_2024_01/966006211</t>
  </si>
  <si>
    <t>"značky základní velikosti " 14,00</t>
  </si>
  <si>
    <t>1753830131</t>
  </si>
  <si>
    <t>SO 192.1 - Dopravní značení na MK- Liběchov</t>
  </si>
  <si>
    <t>588092456</t>
  </si>
  <si>
    <t>243412241</t>
  </si>
  <si>
    <t>1920364500</t>
  </si>
  <si>
    <t>224218723</t>
  </si>
  <si>
    <t>-69720957</t>
  </si>
  <si>
    <t>1868590969</t>
  </si>
  <si>
    <t>2063407630</t>
  </si>
  <si>
    <t>-721413452</t>
  </si>
  <si>
    <t>-859120422</t>
  </si>
  <si>
    <t>SO 201 - Most ev.č.261-001</t>
  </si>
  <si>
    <t>1 - Zemní práce</t>
  </si>
  <si>
    <t>2 - Základy</t>
  </si>
  <si>
    <t>3 - Svislé konstrukce</t>
  </si>
  <si>
    <t>4 - Vodorovné konstrukce</t>
  </si>
  <si>
    <t>5 - Komunikace</t>
  </si>
  <si>
    <t>6 - Úpravy povrchů, podlahy, výplně otvorů</t>
  </si>
  <si>
    <t>7 - Přidružená stavební výroba</t>
  </si>
  <si>
    <t>9 - Ostatní konstrukce a práce</t>
  </si>
  <si>
    <t xml:space="preserve">    VRN9 - Ostatní náklady</t>
  </si>
  <si>
    <t>115001106R</t>
  </si>
  <si>
    <t>Převedení vody potrubím DN 1200</t>
  </si>
  <si>
    <t xml:space="preserve">"zatrubnění DN 1200 - plastová korugovaná trubka"   2*18,00</t>
  </si>
  <si>
    <t>115101201</t>
  </si>
  <si>
    <t>Čerpání vody na dopravní výšku do 10 m průměrný přítok do 500 l/min</t>
  </si>
  <si>
    <t>HOD</t>
  </si>
  <si>
    <t>URS ~ 2024-I</t>
  </si>
  <si>
    <t xml:space="preserve">"čerpání (dvou jímek), pouze srážkové vody "    (12*45)*2</t>
  </si>
  <si>
    <t>115101301</t>
  </si>
  <si>
    <t>Pohotovost čerpací soupravy pro dopravní výšku do 10 m přítok do 500 l/min</t>
  </si>
  <si>
    <t>DEN</t>
  </si>
  <si>
    <t>45,00*2</t>
  </si>
  <si>
    <t>131251103</t>
  </si>
  <si>
    <t>Hloubení nezapažených jam a zářezů strojně s urovnáním dna do předepsaného profilu a spádu v hornině třídy těžitelnosti I skupiny 3 přes 50 do 100 m3</t>
  </si>
  <si>
    <t>1852721824</t>
  </si>
  <si>
    <t xml:space="preserve">"včetně výkopů pro provizorní sjezdy"  1280,00</t>
  </si>
  <si>
    <t>151711111</t>
  </si>
  <si>
    <t>Osazení zápor ocelových dl do 8 m</t>
  </si>
  <si>
    <t xml:space="preserve">"zápory HEB 160"    330,5</t>
  </si>
  <si>
    <t>13010976</t>
  </si>
  <si>
    <t>ocel profilová jakost S235JR (11 375) průřez HEB 160</t>
  </si>
  <si>
    <t>URS-SPCM ~ 2024-I</t>
  </si>
  <si>
    <t xml:space="preserve">"zápory HEB 160"    (330,5*42,6)/1000 </t>
  </si>
  <si>
    <t>151711131</t>
  </si>
  <si>
    <t>Vytažení zápor ocelových dl do 8 m</t>
  </si>
  <si>
    <t xml:space="preserve">"vytažení zápor"  128,00</t>
  </si>
  <si>
    <t>151711131R</t>
  </si>
  <si>
    <t>Odříznutí zápor ocelových</t>
  </si>
  <si>
    <t>KUS</t>
  </si>
  <si>
    <t xml:space="preserve">"uříznutí zápor HEB "     45,00</t>
  </si>
  <si>
    <t>151712111R</t>
  </si>
  <si>
    <t>Převázka ocelová zdvojená pro kotvení záporového pažení včetně odstranění</t>
  </si>
  <si>
    <t xml:space="preserve">"pomocné ocelové konstrukce"  2,00</t>
  </si>
  <si>
    <t>151721112</t>
  </si>
  <si>
    <t>Zřízení pažení do ocelových zápor hl výkopu do 10 m s jeho následným odstraněním</t>
  </si>
  <si>
    <t xml:space="preserve">"výdřeva z trámů tl. 80 mm"    148,00</t>
  </si>
  <si>
    <t>153191121</t>
  </si>
  <si>
    <t>Zřízení těsnění hradicích stěn ze zhutněné sypaniny</t>
  </si>
  <si>
    <t>M3</t>
  </si>
  <si>
    <t xml:space="preserve">"hráze z pytlů s pískem"   10,00</t>
  </si>
  <si>
    <t>153191131</t>
  </si>
  <si>
    <t>Odstranění těsnění hradicích stěn ze zhutněné sypaniny</t>
  </si>
  <si>
    <t>10,00</t>
  </si>
  <si>
    <t>162451105</t>
  </si>
  <si>
    <t>Vodorovné přemístění přes 1 000 do 1500 m výkopku/sypaniny z horniny třídy těžitelnosti I skupiny 1 až 3</t>
  </si>
  <si>
    <t xml:space="preserve">"doprava zeminy pro zásyp základu z mezideponie"   175,088 </t>
  </si>
  <si>
    <t>167151111</t>
  </si>
  <si>
    <t>Nakládání, skládání a překládání neulehlého výkopku nebo sypaniny strojně nakládání, množství přes 100 m3, z hornin třídy těžitelnosti I, skupiny 1 až 3</t>
  </si>
  <si>
    <t>953837604</t>
  </si>
  <si>
    <t xml:space="preserve">"zásyp základu"     10,5*14,5*1,15 </t>
  </si>
  <si>
    <t>Uložení sypaniny na skládky nebo meziskládky</t>
  </si>
  <si>
    <t>44</t>
  </si>
  <si>
    <t>" dle pol. 174151101" 175,088</t>
  </si>
  <si>
    <t>Zásyp jam, šachet rýh nebo kolem objektů sypaninou se zhutněním</t>
  </si>
  <si>
    <t>46</t>
  </si>
  <si>
    <t xml:space="preserve">"zásyp základu"     10,5*14,5*1,15</t>
  </si>
  <si>
    <t>Základy</t>
  </si>
  <si>
    <t>211531111</t>
  </si>
  <si>
    <t>Výplň odvodňovacích žeber nebo trativodů kamenivem hrubým drceným frakce 16 až 63 mm</t>
  </si>
  <si>
    <t>48</t>
  </si>
  <si>
    <t xml:space="preserve">"drenážní ŠD16/32 kolem dren. trub "   1*10,1*2 </t>
  </si>
  <si>
    <t>212341111</t>
  </si>
  <si>
    <t>Obetonování drenážních trub mezerovitým betonem</t>
  </si>
  <si>
    <t>50</t>
  </si>
  <si>
    <t xml:space="preserve">"drenážní beton"   10,1*0,15*2 </t>
  </si>
  <si>
    <t>212792312</t>
  </si>
  <si>
    <t>Odvodnění mostní opěry - drenážní plastové potrubí HDPE DN 150</t>
  </si>
  <si>
    <t>52</t>
  </si>
  <si>
    <t xml:space="preserve">"drenážní trubka DN 150"  (10,1+1)*2</t>
  </si>
  <si>
    <t>213311113</t>
  </si>
  <si>
    <t>Polštáře zhutněné pod základy z kameniva drceného frakce 16 až 63 mm</t>
  </si>
  <si>
    <t>54</t>
  </si>
  <si>
    <t xml:space="preserve">"podkladní vrstvy pod opěrnou zeď  - hutněné"      32*1</t>
  </si>
  <si>
    <t>213311142</t>
  </si>
  <si>
    <t>Polštáře zhutněné pod základy ze štěrkopísku netříděného</t>
  </si>
  <si>
    <t>56</t>
  </si>
  <si>
    <t xml:space="preserve">"štěrkopískový podsyp - vyrovnávka pod podkladní beton"   16,50</t>
  </si>
  <si>
    <t xml:space="preserve">"těsnící vrstva ze štěrkopísku"                                                              22,00</t>
  </si>
  <si>
    <t>21341R</t>
  </si>
  <si>
    <t>DRENÁŽNÍ VRSTVY Z PLASTBETONU (PLASTMALTY)</t>
  </si>
  <si>
    <t>58</t>
  </si>
  <si>
    <t xml:space="preserve">"drenážní plastbeton v úžlabí NK"    10,6*0,006 </t>
  </si>
  <si>
    <t>224311112</t>
  </si>
  <si>
    <t>Vrty maloprofilové D přes 93 do 156 mm úklon do 45° hl 0 až 25 m hornina I a II</t>
  </si>
  <si>
    <t>60</t>
  </si>
  <si>
    <t xml:space="preserve">"vrty pro mikropiloty"    360,00 </t>
  </si>
  <si>
    <t>225511112</t>
  </si>
  <si>
    <t>Vrty maloprofilové jádrové D přes 195 do 245 mm úklon do 45° hl 0 až 25 m hornina I a II</t>
  </si>
  <si>
    <t>62</t>
  </si>
  <si>
    <t xml:space="preserve">"vrty pro zápory"                          330,50</t>
  </si>
  <si>
    <t>226211111</t>
  </si>
  <si>
    <t>Vrty velkoprofilové svislé zapažené D přes 400 do 450 mm hl od 0 do 5 m hornina I</t>
  </si>
  <si>
    <t xml:space="preserve">"čerpací jímky"     2*1,0 </t>
  </si>
  <si>
    <t>227211111</t>
  </si>
  <si>
    <t>Odpažení velkoprofilových vrtů průměru přes 400 do 450 mm</t>
  </si>
  <si>
    <t>66</t>
  </si>
  <si>
    <t xml:space="preserve">"čerpací jímky, odstranění pažnic "    2*1,0</t>
  </si>
  <si>
    <t>227831R</t>
  </si>
  <si>
    <t>MIKROPILOTY KOMPLET D DO 150MM NA POVRCHU</t>
  </si>
  <si>
    <t>-1471733741</t>
  </si>
  <si>
    <t>Poznámka k položce:_x000d_
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</si>
  <si>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 xml:space="preserve">"mikropiloty 116/8, S355"     360,00</t>
  </si>
  <si>
    <t>231111111</t>
  </si>
  <si>
    <t>Zřízení pilot svislých D přes 245 do 450 mm hl od 0 do 30 m bez vytažení pažnic z betonu prostého</t>
  </si>
  <si>
    <t>68</t>
  </si>
  <si>
    <t xml:space="preserve">"zabetonování kořene zápor"     220,333 </t>
  </si>
  <si>
    <t>242111111</t>
  </si>
  <si>
    <t>Osazení pláště kopané studny z betonových skruží celokruhových DN 0,8 m</t>
  </si>
  <si>
    <t>70</t>
  </si>
  <si>
    <t xml:space="preserve">"vsakovací jímka DN800, betonová skruž"       2,00</t>
  </si>
  <si>
    <t>59225105</t>
  </si>
  <si>
    <t>skruž betonová studniční 80x100x9cm</t>
  </si>
  <si>
    <t>92</t>
  </si>
  <si>
    <t xml:space="preserve">"vsakovací jímka DN800, betonová skruž"    2,00</t>
  </si>
  <si>
    <t>275121001</t>
  </si>
  <si>
    <t>Montáž hranice podpěrné dočasné ze železobetonových silničních dílců plochy do 3 m2 hloubky 0,5 m zřízení</t>
  </si>
  <si>
    <t>-990454137</t>
  </si>
  <si>
    <t>https://podminky.urs.cz/item/CS_URS_2024_01/275121001</t>
  </si>
  <si>
    <t>"80m2 - 2 vrstvy panelů + podsyp z ŠD fr.0/32"</t>
  </si>
  <si>
    <t xml:space="preserve">"80/3,00*2 =53,333"                       54,00</t>
  </si>
  <si>
    <t>59381006</t>
  </si>
  <si>
    <t>panel silniční 3,00x1,00x0,215m</t>
  </si>
  <si>
    <t>-111651534</t>
  </si>
  <si>
    <t>54,00</t>
  </si>
  <si>
    <t>54*1,01 'Přepočtené koeficientem množství</t>
  </si>
  <si>
    <t>275121002</t>
  </si>
  <si>
    <t>Montáž hranice podpěrné dočasné ze železobetonových silničních dílců plochy do 3 m2 hloubky 0,5 m odstranění</t>
  </si>
  <si>
    <t>2011716755</t>
  </si>
  <si>
    <t>https://podminky.urs.cz/item/CS_URS_2024_01/275121002</t>
  </si>
  <si>
    <t>273321116</t>
  </si>
  <si>
    <t>Základové desky mostních konstrukcí ze ŽB C 20/25</t>
  </si>
  <si>
    <t>72</t>
  </si>
  <si>
    <t xml:space="preserve">"podkladní beton pro most"                              34,00</t>
  </si>
  <si>
    <t>273362021</t>
  </si>
  <si>
    <t>Výztuž základových desek svařovanými sítěmi Kari</t>
  </si>
  <si>
    <t>74</t>
  </si>
  <si>
    <t>32*7,9/1000*1,10</t>
  </si>
  <si>
    <t>274321117</t>
  </si>
  <si>
    <t>Základové pasy, prahy, věnce a ostruhy mostních konstrukcí ze ŽB C 25/30</t>
  </si>
  <si>
    <t>76</t>
  </si>
  <si>
    <t xml:space="preserve">"návodní strana"    10,1*0,5*1,4+5</t>
  </si>
  <si>
    <t xml:space="preserve">"povodní strana"    9,05*0,5*0,8</t>
  </si>
  <si>
    <t xml:space="preserve">"přítoky"                    12,6*0,5*0,8</t>
  </si>
  <si>
    <t>274321118</t>
  </si>
  <si>
    <t>Základové pasy, prahy, věnce a ostruhy mostních konstrukcí ze ŽB C 30/37</t>
  </si>
  <si>
    <t>78</t>
  </si>
  <si>
    <t xml:space="preserve">"opěrné zdi "                    34,5 </t>
  </si>
  <si>
    <t xml:space="preserve">"základy mostu"              33,6 </t>
  </si>
  <si>
    <t>274351121</t>
  </si>
  <si>
    <t>Zřízení bednění základových pasů rovného</t>
  </si>
  <si>
    <t>80</t>
  </si>
  <si>
    <t xml:space="preserve">"opěrné zdi "                    36,00</t>
  </si>
  <si>
    <t xml:space="preserve">"základy mostu"              43,10</t>
  </si>
  <si>
    <t>39</t>
  </si>
  <si>
    <t>274351122</t>
  </si>
  <si>
    <t>Odstranění bednění základových pasů rovného</t>
  </si>
  <si>
    <t>82</t>
  </si>
  <si>
    <t>79,10</t>
  </si>
  <si>
    <t>40</t>
  </si>
  <si>
    <t>274361116</t>
  </si>
  <si>
    <t>Výztuž základových pasů, prahů, věnců a ostruh z betonářské oceli 10 505</t>
  </si>
  <si>
    <t>84</t>
  </si>
  <si>
    <t xml:space="preserve">"betonové prahy "  2,073</t>
  </si>
  <si>
    <t xml:space="preserve">"základy"                   10,896 </t>
  </si>
  <si>
    <t>41</t>
  </si>
  <si>
    <t>28311R</t>
  </si>
  <si>
    <t>Dodatečné ocelové konstrukce, hlavy mikropilot</t>
  </si>
  <si>
    <t>88</t>
  </si>
  <si>
    <t>2,40</t>
  </si>
  <si>
    <t>42</t>
  </si>
  <si>
    <t>28999R</t>
  </si>
  <si>
    <t>OPLÁŠTĚNÍ (ZPEVNĚNÍ) Z FÓLIE</t>
  </si>
  <si>
    <t>90</t>
  </si>
  <si>
    <t xml:space="preserve">"těsnící fólie v přechodové oblasti"    4,2*2*10,1*1,1 </t>
  </si>
  <si>
    <t>Svislé konstrukce</t>
  </si>
  <si>
    <t>43</t>
  </si>
  <si>
    <t>317171126</t>
  </si>
  <si>
    <t>Kotvení monolitického betonu římsy do mostovky kotvou do vývrtu</t>
  </si>
  <si>
    <t>94</t>
  </si>
  <si>
    <t>36,00</t>
  </si>
  <si>
    <t>317321118</t>
  </si>
  <si>
    <t>Mostní římsy ze ŽB C 30/37</t>
  </si>
  <si>
    <t>96</t>
  </si>
  <si>
    <t xml:space="preserve">"římsy na mostě a zdech"  23,40</t>
  </si>
  <si>
    <t xml:space="preserve">"římsy na zídkách"                3*4*0,5*0,25 </t>
  </si>
  <si>
    <t>45</t>
  </si>
  <si>
    <t>317353121</t>
  </si>
  <si>
    <t>Bednění mostních říms všech tvarů - zřízení</t>
  </si>
  <si>
    <t>98</t>
  </si>
  <si>
    <t xml:space="preserve">(8,956+8,937)*(0,3+0,6+0,26)+0,32*7+0,5*2+6*5*0,3 </t>
  </si>
  <si>
    <t>317353221</t>
  </si>
  <si>
    <t>Bednění mostních říms všech tvarů - odstranění</t>
  </si>
  <si>
    <t>100</t>
  </si>
  <si>
    <t>47</t>
  </si>
  <si>
    <t>317361116</t>
  </si>
  <si>
    <t>Výztuž mostních říms z betonářské oceli 10 505</t>
  </si>
  <si>
    <t>102</t>
  </si>
  <si>
    <t xml:space="preserve">3,735 </t>
  </si>
  <si>
    <t>334213211</t>
  </si>
  <si>
    <t>Zdivo mostů z pravidelných kamenů na maltu, objem jednoho kamene do 0,02 m3</t>
  </si>
  <si>
    <t>104</t>
  </si>
  <si>
    <t xml:space="preserve">"kamenný obklad kotvený k betonovému podkladu" </t>
  </si>
  <si>
    <t>((30+2*8+2*28)*1,15)*0,15</t>
  </si>
  <si>
    <t>49</t>
  </si>
  <si>
    <t>334213221</t>
  </si>
  <si>
    <t>Zdivo mostů z pravidelných kamenů na maltu, objem jednoho kamene přes 0,02 m3</t>
  </si>
  <si>
    <t>106</t>
  </si>
  <si>
    <t xml:space="preserve">"oprava zdiva stávajících nábřežních zídek  v korytě na návodní  i povodní straně objektu , celkové přezdění "   3*4*0,75*1,5 </t>
  </si>
  <si>
    <t>334214112</t>
  </si>
  <si>
    <t>Kotvení kamenného obkladového zdiva mostů tl do 150 mm ocelovými kotvami</t>
  </si>
  <si>
    <t>108</t>
  </si>
  <si>
    <t xml:space="preserve">"nerezové kotvy pro kamenný obklad  tl. 150mm "  117,3 </t>
  </si>
  <si>
    <t>51</t>
  </si>
  <si>
    <t>334323118</t>
  </si>
  <si>
    <t>Mostní opěry a úložné prahy ze ŽB C 30/37</t>
  </si>
  <si>
    <t>110</t>
  </si>
  <si>
    <t xml:space="preserve">"opěrné zdi"         30,00</t>
  </si>
  <si>
    <t xml:space="preserve">"stojiny mostu"   43,90</t>
  </si>
  <si>
    <t>334351111</t>
  </si>
  <si>
    <t>Bednění systémové mostních opěr a úložných prahů z překližek pro prostý beton - zřízení</t>
  </si>
  <si>
    <t>112</t>
  </si>
  <si>
    <t>246,00</t>
  </si>
  <si>
    <t>53</t>
  </si>
  <si>
    <t>334351211</t>
  </si>
  <si>
    <t>Bednění systémové mostních opěr a úložných prahů z překližek - odstranění</t>
  </si>
  <si>
    <t>114</t>
  </si>
  <si>
    <t>246,0</t>
  </si>
  <si>
    <t>334361216</t>
  </si>
  <si>
    <t>Výztuž dříků opěr z betonářské oceli 10 505</t>
  </si>
  <si>
    <t>116</t>
  </si>
  <si>
    <t>14,78</t>
  </si>
  <si>
    <t>55</t>
  </si>
  <si>
    <t>348181116R</t>
  </si>
  <si>
    <t>Montáž a dodávka dřevěného oplocení z dílců v přes 1,5 do 2,0 m</t>
  </si>
  <si>
    <t>118</t>
  </si>
  <si>
    <t xml:space="preserve">"zřízení nového plotu výšky 2 m - dřevěný"  43,00</t>
  </si>
  <si>
    <t>388995212</t>
  </si>
  <si>
    <t>Chránička kabelů z trub HDPE v římse DN 110</t>
  </si>
  <si>
    <t>120</t>
  </si>
  <si>
    <t xml:space="preserve">"PE chráničky v římse 110/94"                          43*10+14*2 </t>
  </si>
  <si>
    <t>Vodorovné konstrukce</t>
  </si>
  <si>
    <t>57</t>
  </si>
  <si>
    <t>423321128</t>
  </si>
  <si>
    <t>Mostní nosné konstrukce trámové ze ŽB C 30/37</t>
  </si>
  <si>
    <t>122</t>
  </si>
  <si>
    <t xml:space="preserve">"příčel rámu"     66,80</t>
  </si>
  <si>
    <t>423351111</t>
  </si>
  <si>
    <t>Bednění spodní příčníku trámu - zřízení</t>
  </si>
  <si>
    <t>124</t>
  </si>
  <si>
    <t xml:space="preserve">"příčel rámu"                        113,00</t>
  </si>
  <si>
    <t>59</t>
  </si>
  <si>
    <t>423351211</t>
  </si>
  <si>
    <t>Bednění spodní příčníku trámu - odstranění</t>
  </si>
  <si>
    <t>126</t>
  </si>
  <si>
    <t xml:space="preserve">"příčel rámu"    113,00</t>
  </si>
  <si>
    <t>423361226</t>
  </si>
  <si>
    <t>Výztuž příčníku trámu z betonářské oceli 10 505</t>
  </si>
  <si>
    <t>128</t>
  </si>
  <si>
    <t xml:space="preserve">"výztuž dolní spřahující desky"     14,696</t>
  </si>
  <si>
    <t>61</t>
  </si>
  <si>
    <t>451577877</t>
  </si>
  <si>
    <t>Podklad nebo lože pod dlažbu vodorovný nebo do sklonu 1:5 ze štěrkopísku tl přes 30 do 100 mm</t>
  </si>
  <si>
    <t>130</t>
  </si>
  <si>
    <t xml:space="preserve">165,54+4 </t>
  </si>
  <si>
    <t>457311114</t>
  </si>
  <si>
    <t>Vyrovnávací nebo spádový beton C 12/15 včetně úpravy povrchu</t>
  </si>
  <si>
    <t>132</t>
  </si>
  <si>
    <t xml:space="preserve">"podkladek pod drenáž C8/10n "    0,3*10,1*2</t>
  </si>
  <si>
    <t>63</t>
  </si>
  <si>
    <t>457542111</t>
  </si>
  <si>
    <t>Filtrační vrstvy ze štěrkodrti se zhutněním frakce od 0 až 22 do 0 až 63 mm</t>
  </si>
  <si>
    <t>134</t>
  </si>
  <si>
    <t xml:space="preserve">"drenážní zásyp za rubem stojiny"  0,4*10,1*2*1,15 </t>
  </si>
  <si>
    <t>458501112</t>
  </si>
  <si>
    <t>Výplňové klíny za opěrou z kameniva drceného hutněného po vrstvách</t>
  </si>
  <si>
    <t>136</t>
  </si>
  <si>
    <t xml:space="preserve">"zásyp opěr"  (3,6+4,8)*14,5*1,1+95 </t>
  </si>
  <si>
    <t>65</t>
  </si>
  <si>
    <t>465513156</t>
  </si>
  <si>
    <t>Dlažba svahu u opěr z upraveného lomového žulového kamene tl 200 mm do lože C 25/30 pl do 10 m2</t>
  </si>
  <si>
    <t>138</t>
  </si>
  <si>
    <t xml:space="preserve">"kamenná dlažba do betonového lože tl. 0,2 m - dodláždění dna koryta"   166,00</t>
  </si>
  <si>
    <t>"odláždění za křídly" 4,00</t>
  </si>
  <si>
    <t>Komunikace</t>
  </si>
  <si>
    <t>Postřik živičný spojovací ze silniční emulze v množství 0,30 kg/m2</t>
  </si>
  <si>
    <t>140</t>
  </si>
  <si>
    <t xml:space="preserve">"spojovací postřik - kationaktivní asfaltová emulze C60, BP5 - 0,3 kg/m2 "    174,00</t>
  </si>
  <si>
    <t>67</t>
  </si>
  <si>
    <t>576133221</t>
  </si>
  <si>
    <t>Asfaltový koberec mastixový SMA 11 (AKMS) tl 40 mm š přes 3 m</t>
  </si>
  <si>
    <t>142</t>
  </si>
  <si>
    <t xml:space="preserve">87,00 </t>
  </si>
  <si>
    <t>576143221</t>
  </si>
  <si>
    <t>Asfaltový koberec mastixový SMA 11 (AKMS) tl 50 mm š přes 3 m</t>
  </si>
  <si>
    <t>144</t>
  </si>
  <si>
    <t xml:space="preserve">"asfaltový koberec mastixový SMA 11S 40 mm - tl.45 mm"  87,00</t>
  </si>
  <si>
    <t>69</t>
  </si>
  <si>
    <t>577145142</t>
  </si>
  <si>
    <t>Asfaltový beton vrstva ložní ACL 16 (ABH) tl 50 mm š přes 3 m z modifikovaného asfaltu</t>
  </si>
  <si>
    <t>146</t>
  </si>
  <si>
    <t>Úpravy povrchů, podlahy, výplně otvorů</t>
  </si>
  <si>
    <t>628611101</t>
  </si>
  <si>
    <t>Nátěr betonu mostu epoxidový 1x impregnační S1 (OS-A)</t>
  </si>
  <si>
    <t>148</t>
  </si>
  <si>
    <t>(30+31*2+14*1,9+11,5*0,9)*1,10</t>
  </si>
  <si>
    <t>71</t>
  </si>
  <si>
    <t>628611131</t>
  </si>
  <si>
    <t>Nátěr betonu mostu akrylátový 2x ochranný pružný S4 (OS-C)</t>
  </si>
  <si>
    <t>150</t>
  </si>
  <si>
    <t xml:space="preserve">"nátěr levé římsy "    14*1</t>
  </si>
  <si>
    <t>628635552</t>
  </si>
  <si>
    <t>Vyplnění spár zdiva z lomového kamene maltou cementovou na hl přes 70 do 120 mm s vyspárováním</t>
  </si>
  <si>
    <t>152</t>
  </si>
  <si>
    <t xml:space="preserve">"sanace stávajícího kamenné zdiva - hloubkové spárování"     12,00</t>
  </si>
  <si>
    <t>73</t>
  </si>
  <si>
    <t>629995213</t>
  </si>
  <si>
    <t>Očištění vnějších ploch otryskáním nesušeným křemičitým pískem kamenného tvrdého povrchu</t>
  </si>
  <si>
    <t>154</t>
  </si>
  <si>
    <t>Přidružená stavební výroba</t>
  </si>
  <si>
    <t>711112002</t>
  </si>
  <si>
    <t>Provedení izolace proti zemní vlhkosti svislé za studena lakem asfaltovým</t>
  </si>
  <si>
    <t>164</t>
  </si>
  <si>
    <t xml:space="preserve">686*2 </t>
  </si>
  <si>
    <t>75</t>
  </si>
  <si>
    <t>11163152</t>
  </si>
  <si>
    <t>lak hydroizolační asfaltový</t>
  </si>
  <si>
    <t>158</t>
  </si>
  <si>
    <t>1372*0,00025</t>
  </si>
  <si>
    <t>711311001</t>
  </si>
  <si>
    <t>Provedení hydroizolace mostovek za studena lakem asfaltovým penetračním</t>
  </si>
  <si>
    <t>166</t>
  </si>
  <si>
    <t xml:space="preserve">"penetrační asfaltový nátěr - ostatní plochy"    686,00</t>
  </si>
  <si>
    <t>77</t>
  </si>
  <si>
    <t>11163150</t>
  </si>
  <si>
    <t>lak penetrační asfaltový</t>
  </si>
  <si>
    <t>156</t>
  </si>
  <si>
    <t>686*0,00025</t>
  </si>
  <si>
    <t>711311R</t>
  </si>
  <si>
    <t>Pochozí barevná izolace s kamenným posypem</t>
  </si>
  <si>
    <t>168</t>
  </si>
  <si>
    <t>55,00</t>
  </si>
  <si>
    <t>79</t>
  </si>
  <si>
    <t>711331382</t>
  </si>
  <si>
    <t>Provedení hydroizolace mostovek pásy na sucho AIP nebo tkaniny</t>
  </si>
  <si>
    <t>170</t>
  </si>
  <si>
    <t xml:space="preserve">"geotextílie 300 g/m2"                                     64,00</t>
  </si>
  <si>
    <t>"geotextílie 600 g/m2 s drenážní funkcí " 58,00</t>
  </si>
  <si>
    <t>69311068</t>
  </si>
  <si>
    <t>geotextilie netkaná separační, ochranná, filtrační, drenážní PP 300g/m2</t>
  </si>
  <si>
    <t>160</t>
  </si>
  <si>
    <t xml:space="preserve">"geotextílie 300 g/m2 pod základ opěrných zdí    "  2*32</t>
  </si>
  <si>
    <t>81</t>
  </si>
  <si>
    <t>69311083</t>
  </si>
  <si>
    <t>geotextilie netkaná separační, ochranná, filtrační, drenážní PP 600g/m2</t>
  </si>
  <si>
    <t>162</t>
  </si>
  <si>
    <t xml:space="preserve">"geotextílie min. 600 g/m2 s drenážní funkcí "   45+13 </t>
  </si>
  <si>
    <t>711432R</t>
  </si>
  <si>
    <t>IZOLACE MOSTOVEK POD ŘÍMSOU ASFALTOVÝMI PÁSY</t>
  </si>
  <si>
    <t>172</t>
  </si>
  <si>
    <t xml:space="preserve">"izolace s ochrannou vložkou pod římsu "                (13,3+32)*1,1</t>
  </si>
  <si>
    <t>83</t>
  </si>
  <si>
    <t>711442R</t>
  </si>
  <si>
    <t>IZOLACE MOSTOVEK CELOPLOŠNÁ ASFALTOVÝMI PÁSY S PEČETÍCÍ VRSTVOU</t>
  </si>
  <si>
    <t>174</t>
  </si>
  <si>
    <t xml:space="preserve">180*1,1+(3,4*2+5,4)*0,5*2*1,1 </t>
  </si>
  <si>
    <t>998711101</t>
  </si>
  <si>
    <t>Přesun hmot tonážní pro izolace proti vodě, vlhkosti a plynům v objektech v do 6 m</t>
  </si>
  <si>
    <t>176</t>
  </si>
  <si>
    <t xml:space="preserve">3,1815 </t>
  </si>
  <si>
    <t>Ostatní konstrukce a práce</t>
  </si>
  <si>
    <t>85</t>
  </si>
  <si>
    <t>911121111R</t>
  </si>
  <si>
    <t>Montáž zábradlí ocelového přichyceného vruty do betonového podkladu a betonových patek</t>
  </si>
  <si>
    <t>184</t>
  </si>
  <si>
    <t xml:space="preserve">"atypické ocelové zábradlí dle požadavků památkového ústavu" </t>
  </si>
  <si>
    <t xml:space="preserve">"římsy"                                                                                                                  42,5+14,00</t>
  </si>
  <si>
    <t xml:space="preserve">"zábradlí pro oddělení prostoru mezi vozovkou a chodníkem"    43,00</t>
  </si>
  <si>
    <t>86</t>
  </si>
  <si>
    <t>55391563R</t>
  </si>
  <si>
    <t>Kompletní výroba zábradlí včetně PKO</t>
  </si>
  <si>
    <t>178</t>
  </si>
  <si>
    <t>87</t>
  </si>
  <si>
    <t>91345R</t>
  </si>
  <si>
    <t>NIVELAČNÍ ZNAČKY KOVOVÉ</t>
  </si>
  <si>
    <t>186</t>
  </si>
  <si>
    <t xml:space="preserve">"Nivelelační značky do říms "   12,00</t>
  </si>
  <si>
    <t>91355R</t>
  </si>
  <si>
    <t>EVIDENČNÍ ČÍSLO MOSTU</t>
  </si>
  <si>
    <t>188</t>
  </si>
  <si>
    <t>2,00</t>
  </si>
  <si>
    <t>89</t>
  </si>
  <si>
    <t>916231212</t>
  </si>
  <si>
    <t>Osazení chodníkového obrubníku betonového stojatého bez boční opěry do lože z betonu prostého</t>
  </si>
  <si>
    <t>190</t>
  </si>
  <si>
    <t xml:space="preserve">"za římsami + podél skluzu"      9,00</t>
  </si>
  <si>
    <t>59217017</t>
  </si>
  <si>
    <t>obrubník betonový chodníkový 1000x100x250mm</t>
  </si>
  <si>
    <t>182</t>
  </si>
  <si>
    <t>91</t>
  </si>
  <si>
    <t>Osazení obrubníku kamenného stojatého s boční opěrou do lože z betonu prostého</t>
  </si>
  <si>
    <t>192</t>
  </si>
  <si>
    <t xml:space="preserve">"osazení silničního kamenného obrubníku"    11,00</t>
  </si>
  <si>
    <t>obrubník kamenný žulový přímý 1000x150x200mm</t>
  </si>
  <si>
    <t>180</t>
  </si>
  <si>
    <t xml:space="preserve">"obrubník podél chodníkové římsy"    11,00</t>
  </si>
  <si>
    <t>93</t>
  </si>
  <si>
    <t>919112223</t>
  </si>
  <si>
    <t>Řezání spár pro vytvoření komůrky š 15 mm hl 30 mm pro těsnící zálivku v živičném krytu</t>
  </si>
  <si>
    <t>194</t>
  </si>
  <si>
    <t>16,60</t>
  </si>
  <si>
    <t>919122122</t>
  </si>
  <si>
    <t>Těsnění spár zálivkou za tepla pro komůrky š 15 mm hl 30 mm s těsnicím profilem</t>
  </si>
  <si>
    <t>196</t>
  </si>
  <si>
    <t>41,20</t>
  </si>
  <si>
    <t>95</t>
  </si>
  <si>
    <t>931994111</t>
  </si>
  <si>
    <t>Těsnění styčné spáry u prefa dílců bobtnajícím profilem</t>
  </si>
  <si>
    <t>198</t>
  </si>
  <si>
    <t xml:space="preserve">"pružná separační vložka do izolace kloubu šíře 50 cm"   7*2+10,6 </t>
  </si>
  <si>
    <t>931994121</t>
  </si>
  <si>
    <t>Těsnění styčné spáry u prefa dílců mikrotenovým pryžovým profilem</t>
  </si>
  <si>
    <t>200</t>
  </si>
  <si>
    <t xml:space="preserve">"těsnící pryžový profil do spáry"    7*2+10,6 </t>
  </si>
  <si>
    <t>97</t>
  </si>
  <si>
    <t>931994142</t>
  </si>
  <si>
    <t>Těsnění dilatační spáry betonové konstrukce polyuretanovým tmelem do pl 4,0 cm2</t>
  </si>
  <si>
    <t>202</t>
  </si>
  <si>
    <t xml:space="preserve">"trvale pružný plastický tmel, v řezu 15x25mm"    7*2+10,6</t>
  </si>
  <si>
    <t>936501R</t>
  </si>
  <si>
    <t>DROBNÉ DOPLŇK KONSTR KOVOVÉ NEREZ</t>
  </si>
  <si>
    <t>KG</t>
  </si>
  <si>
    <t>204</t>
  </si>
  <si>
    <t xml:space="preserve">"nerezové průchodky drenáže zkrze NK"                  2*40 </t>
  </si>
  <si>
    <t>99</t>
  </si>
  <si>
    <t>936942211</t>
  </si>
  <si>
    <t>Zhotovení tabulky s letopočtem opravy mostu vložením šablony do bednění</t>
  </si>
  <si>
    <t>206</t>
  </si>
  <si>
    <t>960211251</t>
  </si>
  <si>
    <t>Bourání vodních staveb zděných z kamene nebo z cihel, z vodní hladiny</t>
  </si>
  <si>
    <t>208</t>
  </si>
  <si>
    <t xml:space="preserve">"ubourání stávajícího kamenného koryta"       65,00</t>
  </si>
  <si>
    <t>"odvoz do recyklačního centra"</t>
  </si>
  <si>
    <t>101</t>
  </si>
  <si>
    <t>963041211</t>
  </si>
  <si>
    <t>Bourání mostní nosné konstrukce z betonu prostého</t>
  </si>
  <si>
    <t>210</t>
  </si>
  <si>
    <t xml:space="preserve">"demolice stávajícího mostu a lávky - kámen+beton"   260,00</t>
  </si>
  <si>
    <t>963051111</t>
  </si>
  <si>
    <t>Bourání mostní nosné konstrukce z ŽB</t>
  </si>
  <si>
    <t>212</t>
  </si>
  <si>
    <t xml:space="preserve">"ubourání železbetonové lávky"    25,50</t>
  </si>
  <si>
    <t>103</t>
  </si>
  <si>
    <t>966003818</t>
  </si>
  <si>
    <t>Rozebrání oplocení s příčníky a ocelovými sloupky z prken a latí</t>
  </si>
  <si>
    <t>214</t>
  </si>
  <si>
    <t xml:space="preserve">"odstranění stávajícího plotu podél mostu"     43,00</t>
  </si>
  <si>
    <t>"sloupky - povinný odkup zhotovitelem dle směrnice objednatele"</t>
  </si>
  <si>
    <t>"dřevěné konstrukce odvoz do recyklačního centra"</t>
  </si>
  <si>
    <t>966071121</t>
  </si>
  <si>
    <t>Demontáž ocelových kcí hmotnosti do 5 t z profilů hmotnosti přes 13 do 30 kg/m</t>
  </si>
  <si>
    <t>216</t>
  </si>
  <si>
    <t xml:space="preserve">"odstranění stávající ocelové lávky"                      3,00</t>
  </si>
  <si>
    <t xml:space="preserve">"nakládání s kovovým odpadem dle směrnice KSÚS" </t>
  </si>
  <si>
    <t>105</t>
  </si>
  <si>
    <t>977141132</t>
  </si>
  <si>
    <t>Vrty pro kotvy do betonu průměru 32 mm hloubky 220 mm s vyplněním epoxidovým tmelem</t>
  </si>
  <si>
    <t>218</t>
  </si>
  <si>
    <t>998214111</t>
  </si>
  <si>
    <t>Přesun hmot pro mosty montované z dílců ŽB nebo předpjatých v do 20 m</t>
  </si>
  <si>
    <t>230</t>
  </si>
  <si>
    <t>107</t>
  </si>
  <si>
    <t>1038811198</t>
  </si>
  <si>
    <t>"17 01 01 - BETON z vybouraných konstrukcí</t>
  </si>
  <si>
    <t xml:space="preserve">"položka 963041211"             260,00*2,20</t>
  </si>
  <si>
    <t xml:space="preserve">"17 01 01 - ŽELEZOBETON z vybouraných konstrukcí </t>
  </si>
  <si>
    <t xml:space="preserve">"položka 963051111"              25,50*2,40</t>
  </si>
  <si>
    <t xml:space="preserve">"17 02 01 - dřevěný odpad" </t>
  </si>
  <si>
    <t xml:space="preserve">"položka 966003818"               43,00*0,020</t>
  </si>
  <si>
    <t>-1322049448</t>
  </si>
  <si>
    <t xml:space="preserve">"zemina dle pol.131251103"                                           1280,00*1,90</t>
  </si>
  <si>
    <t xml:space="preserve">"odečítá se zemína dle pol. 174151101"                     -175,088*1,90</t>
  </si>
  <si>
    <t xml:space="preserve">"položka 960211251"                                                            65,00*2,65</t>
  </si>
  <si>
    <t>109</t>
  </si>
  <si>
    <t>-807577416</t>
  </si>
  <si>
    <t xml:space="preserve">"kámen dle pol. 96021-1251"                                              65,00*2,65</t>
  </si>
  <si>
    <t xml:space="preserve">"beton dle pol. 963041211"                                               260,00*2,20</t>
  </si>
  <si>
    <t xml:space="preserve">"ŽLB dle pol . 963051111"                                                     25,50*2,40</t>
  </si>
  <si>
    <t xml:space="preserve">"dřevo dle pol.966003818"                                                 43,00*0,020</t>
  </si>
  <si>
    <t>VRN9</t>
  </si>
  <si>
    <t>Ostatní náklady</t>
  </si>
  <si>
    <t>090001000</t>
  </si>
  <si>
    <t>kpl</t>
  </si>
  <si>
    <t>1219565159</t>
  </si>
  <si>
    <t>"zřízení a odstranění dočasné provizorní lávky pro přechodné umístění sítí " 1,00</t>
  </si>
  <si>
    <t xml:space="preserve">"dle přílohy D.2.1 .10- lávka délky 11m, šířky 0,80m, 2x IPE 400, ocelové zábradlí na obou stranách v.0,85 , podlaha z porooštu"  </t>
  </si>
  <si>
    <t>SO 301.1 - Dešťová kanalizace - silnice II/261</t>
  </si>
  <si>
    <t xml:space="preserve">    3 - Svislé a kompletní konstrukce</t>
  </si>
  <si>
    <t xml:space="preserve">    4 - Vodorovné konstrukce</t>
  </si>
  <si>
    <t>PSV - Práce a dodávky PSV</t>
  </si>
  <si>
    <t xml:space="preserve">    711 - Izolace proti vodě, vlhkosti a plynům</t>
  </si>
  <si>
    <t>Čerpání vody na dopravní výšku do 10 m s uvažovaným průměrným přítokem do 500 l/min</t>
  </si>
  <si>
    <t>hod</t>
  </si>
  <si>
    <t>-599511575</t>
  </si>
  <si>
    <t>https://podminky.urs.cz/item/CS_URS_2024_01/115101201</t>
  </si>
  <si>
    <t>100,00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</si>
  <si>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</si>
  <si>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</si>
  <si>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-1709798104</t>
  </si>
  <si>
    <t>https://podminky.urs.cz/item/CS_URS_2024_01/119001405</t>
  </si>
  <si>
    <t>30,00</t>
  </si>
  <si>
    <t>119001422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</si>
  <si>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</si>
  <si>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-1706384937</t>
  </si>
  <si>
    <t>https://podminky.urs.cz/item/CS_URS_2024_01/119001422</t>
  </si>
  <si>
    <t>50,00</t>
  </si>
  <si>
    <t>-51830717</t>
  </si>
  <si>
    <t>https://podminky.urs.cz/item/CS_URS_2024_01/131251103</t>
  </si>
  <si>
    <t>"jáma pro vsakovací objekt " 96,00</t>
  </si>
  <si>
    <t>131251202</t>
  </si>
  <si>
    <t>Hloubení zapažených jam a zářezů strojně s urovnáním dna do předepsaného profilu a spádu v hornině třídy těžitelnosti I skupiny 3 přes 20 do 50 m3</t>
  </si>
  <si>
    <t>-1549177606</t>
  </si>
  <si>
    <t>https://podminky.urs.cz/item/CS_URS_2024_01/131251202</t>
  </si>
  <si>
    <t xml:space="preserve">"výkop pro odlučovač lehkých kapalin 20l/s"  14,00*2</t>
  </si>
  <si>
    <t>132254205</t>
  </si>
  <si>
    <t>Hloubení zapažených rýh šířky přes 800 do 2 000 mm strojně s urovnáním dna do předepsaného profilu a spádu v hornině třídy těžitelnosti I skupiny 3 přes 500 do 1 000 m3</t>
  </si>
  <si>
    <t>453789370</t>
  </si>
  <si>
    <t>https://podminky.urs.cz/item/CS_URS_2024_01/132254205</t>
  </si>
  <si>
    <t>"stoka A"</t>
  </si>
  <si>
    <t xml:space="preserve">"pro DN 300mm" </t>
  </si>
  <si>
    <t>1,00*1,70*186,00</t>
  </si>
  <si>
    <t>"pro přípojky "</t>
  </si>
  <si>
    <t>1,00*1,00*54,00</t>
  </si>
  <si>
    <t xml:space="preserve">"rozšíření pro šachty DN 1000" </t>
  </si>
  <si>
    <t>1,50*2,50*2,00*11</t>
  </si>
  <si>
    <t xml:space="preserve">"rozšíření pro šachtu DN 1500" </t>
  </si>
  <si>
    <t>1,70*2,70*1,600</t>
  </si>
  <si>
    <t>"rozšíření pro UV"</t>
  </si>
  <si>
    <t>(1,60-1,00)*1,60*1,40*12</t>
  </si>
  <si>
    <t>"pro drenážní potrubí na dně výkopu"</t>
  </si>
  <si>
    <t>0,60*0,15*201,00</t>
  </si>
  <si>
    <t>Mezisoučet</t>
  </si>
  <si>
    <t>"stoka B"</t>
  </si>
  <si>
    <t>1,00*1,70*21,00</t>
  </si>
  <si>
    <t>1,00*1,00*11,00</t>
  </si>
  <si>
    <t xml:space="preserve">"rozšíření pro šachtu DN 1000" </t>
  </si>
  <si>
    <t>1,50*2,50*2,00*1</t>
  </si>
  <si>
    <t>(1,60-1,00)*1,60*1,40*1</t>
  </si>
  <si>
    <t>0,60*0,15*21,00</t>
  </si>
  <si>
    <t>151101101</t>
  </si>
  <si>
    <t>Zřízení pažení a rozepření stěn rýh pro podzemní vedení příložné pro jakoukoliv mezerovitost, hloubky do 2 m</t>
  </si>
  <si>
    <t>-1821047921</t>
  </si>
  <si>
    <t>https://podminky.urs.cz/item/CS_URS_2024_01/151101101</t>
  </si>
  <si>
    <t>"rýhy pro DN 300mm"</t>
  </si>
  <si>
    <t>1,70*2*186,00</t>
  </si>
  <si>
    <t>"rýhy pro přípojky"</t>
  </si>
  <si>
    <t>1,00*2*15,00</t>
  </si>
  <si>
    <t>"rozšíření výkopu pro šachty"</t>
  </si>
  <si>
    <t>0,75*4*2,00*11+0,80*4*1,60*1</t>
  </si>
  <si>
    <t>"rozšíření výkopu pro UV"</t>
  </si>
  <si>
    <t>0,30*4*1,40*12</t>
  </si>
  <si>
    <t>1,70*2*21,00</t>
  </si>
  <si>
    <t>1,00*2*5,00</t>
  </si>
  <si>
    <t>0,75*4*2,00*1</t>
  </si>
  <si>
    <t>0,30*4*1,40*1</t>
  </si>
  <si>
    <t>151101111</t>
  </si>
  <si>
    <t>Odstranění pažení a rozepření stěn rýh pro podzemní vedení s uložením materiálu na vzdálenost do 3 m od kraje výkopu příložné, hloubky do 2 m</t>
  </si>
  <si>
    <t>-1916044759</t>
  </si>
  <si>
    <t>https://podminky.urs.cz/item/CS_URS_2024_01/151101111</t>
  </si>
  <si>
    <t>151101201</t>
  </si>
  <si>
    <t>Zřízení pažení stěn výkopu bez rozepření nebo vzepření příložné, hloubky do 4 m</t>
  </si>
  <si>
    <t>1361355679</t>
  </si>
  <si>
    <t>https://podminky.urs.cz/item/CS_URS_2024_01/151101201</t>
  </si>
  <si>
    <t>"jáma pro odlučovač "</t>
  </si>
  <si>
    <t>3,72*4*2,00</t>
  </si>
  <si>
    <t>151101211</t>
  </si>
  <si>
    <t>Odstranění pažení stěn výkopu bez rozepření nebo vzepření s uložením pažin na vzdálenost do 3 m od okraje výkopu příložné, hloubky do 4 m</t>
  </si>
  <si>
    <t>-775757110</t>
  </si>
  <si>
    <t>https://podminky.urs.cz/item/CS_URS_2024_01/151101211</t>
  </si>
  <si>
    <t>151101301</t>
  </si>
  <si>
    <t>Zřízení rozepření zapažených stěn výkopů s potřebným přepažováním při pažení příložném, hloubky do 4 m</t>
  </si>
  <si>
    <t>-1668570188</t>
  </si>
  <si>
    <t>https://podminky.urs.cz/item/CS_URS_2024_01/151101301</t>
  </si>
  <si>
    <t xml:space="preserve">"jáma pro odlučovač "   28,00</t>
  </si>
  <si>
    <t>151101311</t>
  </si>
  <si>
    <t>Odstranění rozepření stěn výkopů s uložením materiálu na vzdálenost do 3 m od okraje výkopu pažení příložného, hloubky do 4 m</t>
  </si>
  <si>
    <t>1762479498</t>
  </si>
  <si>
    <t>https://podminky.urs.cz/item/CS_URS_2024_01/151101311</t>
  </si>
  <si>
    <t>151401501</t>
  </si>
  <si>
    <t>Přepažování rozepření zapažených stěn výkopů při pažení příložném, hloubky do 4 m</t>
  </si>
  <si>
    <t>-1514194244</t>
  </si>
  <si>
    <t>https://podminky.urs.cz/item/CS_URS_2024_01/151401501</t>
  </si>
  <si>
    <t>334896308</t>
  </si>
  <si>
    <t>"přemístění zeminy pro zpětný zásyp na mezideponii do 100m a zpět k uložení "</t>
  </si>
  <si>
    <t xml:space="preserve">"dle pol. 174151101  zásypu zeminou "  </t>
  </si>
  <si>
    <t xml:space="preserve">"stoka A "     342,234*2</t>
  </si>
  <si>
    <t xml:space="preserve">"stoka B "     35,639*2</t>
  </si>
  <si>
    <t>461287572</t>
  </si>
  <si>
    <t>https://podminky.urs.cz/item/CS_URS_2024_01/167151111</t>
  </si>
  <si>
    <t>"naložení zeminy pro zpětný zásyp na mezideponii do 100m a zpět k uložení "</t>
  </si>
  <si>
    <t xml:space="preserve">"stoka A "     342,234</t>
  </si>
  <si>
    <t xml:space="preserve">"stoka B "     35,639</t>
  </si>
  <si>
    <t>-1081284782</t>
  </si>
  <si>
    <t>"uložení na mezideponii"</t>
  </si>
  <si>
    <t xml:space="preserve">"dle pol. 174151101"     </t>
  </si>
  <si>
    <t xml:space="preserve">"stoka A"        342,234</t>
  </si>
  <si>
    <t xml:space="preserve">"stoka B"         35,639</t>
  </si>
  <si>
    <t>-416631586</t>
  </si>
  <si>
    <t>"stoka A zeminou z výkopu"</t>
  </si>
  <si>
    <t>"DN 300mm"</t>
  </si>
  <si>
    <t>1,00*1,00*186,00</t>
  </si>
  <si>
    <t xml:space="preserve">"přípojky " </t>
  </si>
  <si>
    <t>1,00*0,40*54,00</t>
  </si>
  <si>
    <t>"ORL"</t>
  </si>
  <si>
    <t>28,00-1,36*1,36*3,14*1,670-0,60*0,60*3,14*0,33</t>
  </si>
  <si>
    <t>"šachty DN 1000mm" (2,50*2,50-0,60*0,60*3,14)*2,00*11</t>
  </si>
  <si>
    <t xml:space="preserve">"šachta DN 1500mm"  (2,70*2,70-0,80*0,80*3,14*1,60)*1</t>
  </si>
  <si>
    <t xml:space="preserve">"stoka A  -kamenivem frakce 4/8"</t>
  </si>
  <si>
    <t>"vsakovací boxy"</t>
  </si>
  <si>
    <t>96,00-0,60*1,20*0,60*75</t>
  </si>
  <si>
    <t>"stoka B zeminou z výkopu"</t>
  </si>
  <si>
    <t>1,00*1,00*21,00</t>
  </si>
  <si>
    <t>1,00*0,40*11,00</t>
  </si>
  <si>
    <t>"šachta DN 1000mm" (2,50*2,50-0,60*0,60*3,14)*2,00*1</t>
  </si>
  <si>
    <t>58333625</t>
  </si>
  <si>
    <t>kamenivo těžené hrubé frakce 4/8</t>
  </si>
  <si>
    <t>-1955941016</t>
  </si>
  <si>
    <t>(96,00-0,60*1,20*0,60*75)</t>
  </si>
  <si>
    <t>63,6*2 'Přepočtené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</si>
  <si>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</si>
  <si>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</si>
  <si>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1085968237</t>
  </si>
  <si>
    <t>https://podminky.urs.cz/item/CS_URS_2024_01/175151101</t>
  </si>
  <si>
    <t xml:space="preserve">"ŠDb  fr.0/22"</t>
  </si>
  <si>
    <t>1,00*0,60*186,00</t>
  </si>
  <si>
    <t>1,00*0,50*54,00</t>
  </si>
  <si>
    <t xml:space="preserve">"UV" </t>
  </si>
  <si>
    <t>(1,60*1,60-0,31*0,31*3,14)*1,400*12</t>
  </si>
  <si>
    <t>1,00*0,60*21,00</t>
  </si>
  <si>
    <t>1,00*0,50*11,00</t>
  </si>
  <si>
    <t>(1,60*1,60-0,31*0,31*3,14)*1,400*1</t>
  </si>
  <si>
    <t>58344155</t>
  </si>
  <si>
    <t>štěrkodrť frakce 0/22</t>
  </si>
  <si>
    <t>1841386403</t>
  </si>
  <si>
    <t>197,801</t>
  </si>
  <si>
    <t>197,801*2 'Přepočtené koeficientem množství</t>
  </si>
  <si>
    <t>982900827</t>
  </si>
  <si>
    <t xml:space="preserve">"pro obalení denážní rýhy"     </t>
  </si>
  <si>
    <t xml:space="preserve">"stoka A"  202,00*2,10</t>
  </si>
  <si>
    <t xml:space="preserve">"stoka B"  21,00*2,10</t>
  </si>
  <si>
    <t>-1507008050</t>
  </si>
  <si>
    <t>468,30</t>
  </si>
  <si>
    <t>468,3*1,1845 'Přepočtené koeficientem množství</t>
  </si>
  <si>
    <t>212752101</t>
  </si>
  <si>
    <t>Trativod z drenážních trubek korugovaných PE-HD SN 4 perforace 360° včetně lože otevřený výkop DN 100 pro liniové stavby</t>
  </si>
  <si>
    <t>-304003836</t>
  </si>
  <si>
    <t>https://podminky.urs.cz/item/CS_URS_2024_01/212752101</t>
  </si>
  <si>
    <t>"drenážní potrubí DN 100 ( v případě výskytu podz. vody),včetně obsypu štěrkem fr. 16/32"</t>
  </si>
  <si>
    <t xml:space="preserve">"stoka A"  202,00</t>
  </si>
  <si>
    <t xml:space="preserve">"stoka B"  21,00</t>
  </si>
  <si>
    <t>Svislé a kompletní konstrukce</t>
  </si>
  <si>
    <t>386110105</t>
  </si>
  <si>
    <t>Montáž odlučovačů ropných látek betonových, průtoku 20 l/s</t>
  </si>
  <si>
    <t>-714077930</t>
  </si>
  <si>
    <t>https://podminky.urs.cz/item/CS_URS_2024_01/386110105</t>
  </si>
  <si>
    <t>"dle příl. D.3.1.8"</t>
  </si>
  <si>
    <t>59431303R</t>
  </si>
  <si>
    <t>Odlučovač ropných látek, plast-betonová konstrukce nádrže, jmenovitý průtok 20L/s</t>
  </si>
  <si>
    <t>1145236150</t>
  </si>
  <si>
    <t>"dvouplášťový plastový skelet opatřený armovací výztuží v meziprostoru, meziprostor vyplněn betonem"</t>
  </si>
  <si>
    <t>"pro vstupu, izolaci a poklop -samostatné položky"</t>
  </si>
  <si>
    <t>451572111</t>
  </si>
  <si>
    <t>Lože pod potrubí, stoky a drobné objekty v otevřeném výkopu z kameniva drobného těženého 0 až 4 mm</t>
  </si>
  <si>
    <t>755925200</t>
  </si>
  <si>
    <t>https://podminky.urs.cz/item/CS_URS_2024_01/451572111</t>
  </si>
  <si>
    <t>"kamenivo drcené fr.0/4"</t>
  </si>
  <si>
    <t>1,00*0,10*186,00</t>
  </si>
  <si>
    <t>1,00*0,10*54,00</t>
  </si>
  <si>
    <t>1,00*0,10*21,00</t>
  </si>
  <si>
    <t>1,00*0,10*11,00</t>
  </si>
  <si>
    <t>452112112</t>
  </si>
  <si>
    <t>Osazení betonových dílců prstenců nebo rámů pod poklopy a mříže, výšky do 100 mm</t>
  </si>
  <si>
    <t>-357934105</t>
  </si>
  <si>
    <t>https://podminky.urs.cz/item/CS_URS_2024_01/452112112</t>
  </si>
  <si>
    <t xml:space="preserve">"ORL vstup"  1,00</t>
  </si>
  <si>
    <t>59224013</t>
  </si>
  <si>
    <t>prstenec šachtový vyrovnávací betonový 625x100x100mm</t>
  </si>
  <si>
    <t>452296289</t>
  </si>
  <si>
    <t>1*1,01 'Přepočtené koeficientem množství</t>
  </si>
  <si>
    <t>452311131</t>
  </si>
  <si>
    <t>Podkladní a zajišťovací konstrukce z betonu prostého v otevřeném výkopu bez zvýšených nároků na prostředí desky pod potrubí, stoky a drobné objekty z betonu tř. C 12/15</t>
  </si>
  <si>
    <t>1796690528</t>
  </si>
  <si>
    <t>https://podminky.urs.cz/item/CS_URS_2024_01/452311131</t>
  </si>
  <si>
    <t>"beton C 12/15"</t>
  </si>
  <si>
    <t xml:space="preserve">"podkladní deska pod ORL"   9,00*0,10</t>
  </si>
  <si>
    <t>564251011</t>
  </si>
  <si>
    <t>Podklad nebo podsyp ze štěrkopísku ŠP s rozprostřením, vlhčením a zhutněním plochy jednotlivě do 100 m2, po zhutnění tl. 150 mm</t>
  </si>
  <si>
    <t>-1111975078</t>
  </si>
  <si>
    <t>https://podminky.urs.cz/item/CS_URS_2024_01/564251011</t>
  </si>
  <si>
    <t xml:space="preserve">"podsyp ze štěrkopísku pod ORL"   10,00</t>
  </si>
  <si>
    <t>871350330</t>
  </si>
  <si>
    <t>Montáž kanalizačního potrubí z polypropylenu PP hladkého plnostěnného SN 16 DN 200</t>
  </si>
  <si>
    <t>770983312</t>
  </si>
  <si>
    <t>https://podminky.urs.cz/item/CS_URS_2024_01/871350330</t>
  </si>
  <si>
    <t xml:space="preserve">"přípojky UV" </t>
  </si>
  <si>
    <t xml:space="preserve">"stoka A"    54,00</t>
  </si>
  <si>
    <t xml:space="preserve">"stoka B"   11,00</t>
  </si>
  <si>
    <t>28614275</t>
  </si>
  <si>
    <t>trubka kanalizační PP plnostěnná jednovrstvá DN 200x6000mm SN16</t>
  </si>
  <si>
    <t>-1456122365</t>
  </si>
  <si>
    <t>65,00</t>
  </si>
  <si>
    <t>65*1,015 'Přepočtené koeficientem množství</t>
  </si>
  <si>
    <t>871370320</t>
  </si>
  <si>
    <t>Montáž kanalizačního potrubí z polypropylenu PP hladkého plnostěnného SN 12 DN 300</t>
  </si>
  <si>
    <t>-459296484</t>
  </si>
  <si>
    <t>https://podminky.urs.cz/item/CS_URS_2024_01/871370320</t>
  </si>
  <si>
    <t xml:space="preserve">"stoka A DN 300mm"  </t>
  </si>
  <si>
    <t xml:space="preserve">"stoka A"    186,00</t>
  </si>
  <si>
    <t xml:space="preserve">"stoka B"    21,00</t>
  </si>
  <si>
    <t>28614229</t>
  </si>
  <si>
    <t>trubka kanalizační PP plnostěnná jednovrstvá DN 315x6000mm SN12</t>
  </si>
  <si>
    <t>-441784241</t>
  </si>
  <si>
    <t>207,00</t>
  </si>
  <si>
    <t>207*1,015 'Přepočtené koeficientem množství</t>
  </si>
  <si>
    <t>877350310</t>
  </si>
  <si>
    <t>Montáž tvarovek na kanalizačním plastovém potrubí z PP nebo PVC-U hladkého plnostěnného kolen, víček nebo hrdlových uzávěrů DN 200</t>
  </si>
  <si>
    <t>-46494904</t>
  </si>
  <si>
    <t>https://podminky.urs.cz/item/CS_URS_2024_01/877350310</t>
  </si>
  <si>
    <t>"dle příl. D3.1.7"</t>
  </si>
  <si>
    <t>"kolena " 3,00</t>
  </si>
  <si>
    <t>28654613</t>
  </si>
  <si>
    <t>koleno kanalizační PP DN 200x45°</t>
  </si>
  <si>
    <t>1247496741</t>
  </si>
  <si>
    <t>3*1,015 'Přepočtené koeficientem množství</t>
  </si>
  <si>
    <t>877350320</t>
  </si>
  <si>
    <t>Montáž tvarovek na kanalizačním plastovém potrubí z PP nebo PVC-U hladkého plnostěnného odboček DN 200</t>
  </si>
  <si>
    <t>1745419153</t>
  </si>
  <si>
    <t>https://podminky.urs.cz/item/CS_URS_2024_01/877350320</t>
  </si>
  <si>
    <t>"stoka A" 3,00</t>
  </si>
  <si>
    <t>28654442</t>
  </si>
  <si>
    <t>odbočka kanalizační PP 45° DN 200/200</t>
  </si>
  <si>
    <t>-2125459217</t>
  </si>
  <si>
    <t>877350440</t>
  </si>
  <si>
    <t>Montáž tvarovek na kanalizačním plastovém potrubí z PP nebo PVC-U korugovaného nebo žebrovaného šachtových vložek DN 200</t>
  </si>
  <si>
    <t>663334215</t>
  </si>
  <si>
    <t>https://podminky.urs.cz/item/CS_URS_2024_01/877350440</t>
  </si>
  <si>
    <t xml:space="preserve">"šachtové vložky " </t>
  </si>
  <si>
    <t xml:space="preserve">"stoka A"    4,00</t>
  </si>
  <si>
    <t xml:space="preserve">"stoka B"   1,00</t>
  </si>
  <si>
    <t>PPL.KGAMS200H</t>
  </si>
  <si>
    <t>KG šachtová vložka PVC DN200 tvarovka pro hladké PVC potrubí</t>
  </si>
  <si>
    <t>68180567</t>
  </si>
  <si>
    <t>5,00</t>
  </si>
  <si>
    <t>5*1,015 'Přepočtené koeficientem množství</t>
  </si>
  <si>
    <t>879230191</t>
  </si>
  <si>
    <t>Příplatek k ceně kanalizačního potrubí za montáž v otevřeném výkopu ve sklonu přes 20 % DN od 40 do 550</t>
  </si>
  <si>
    <t>-771217596</t>
  </si>
  <si>
    <t>https://podminky.urs.cz/item/CS_URS_2024_01/879230191</t>
  </si>
  <si>
    <t>"přípojka k vpusti UV2 " 1,90</t>
  </si>
  <si>
    <t>891372421</t>
  </si>
  <si>
    <t>Montáž kanalizačních armatur na potrubí koncových klapek PE-HD na kolmou stěnu DN 300</t>
  </si>
  <si>
    <t>1640751927</t>
  </si>
  <si>
    <t>https://podminky.urs.cz/item/CS_URS_2024_01/891372421</t>
  </si>
  <si>
    <t>"klapka na výústním objektu "</t>
  </si>
  <si>
    <t xml:space="preserve">"stoka A"  1,00</t>
  </si>
  <si>
    <t xml:space="preserve">"stoka B"  1,00</t>
  </si>
  <si>
    <t>42283006</t>
  </si>
  <si>
    <t>klapka koncová PE-HD na kolmou betonovou stěnu DN 300</t>
  </si>
  <si>
    <t>1523345991</t>
  </si>
  <si>
    <t>894145R</t>
  </si>
  <si>
    <t>Šachty kanalizační z betonových dílců na potrubí DN 300mm, světlý průměr šachty 1000mm</t>
  </si>
  <si>
    <t>1896546291</t>
  </si>
  <si>
    <t xml:space="preserve">"dle přílohy  D3.1.9"</t>
  </si>
  <si>
    <t>"kompletní provedení šachty , včetně montáže a dodávky betonových dílců, včetně poklopu, stupadel , podkladních konstrukcí"</t>
  </si>
  <si>
    <t xml:space="preserve">"šachty Š1-Š6, Š8-Š12"   11,00</t>
  </si>
  <si>
    <t xml:space="preserve">"šachty Š1"   1,00</t>
  </si>
  <si>
    <t>894146R</t>
  </si>
  <si>
    <t>Šachty kanalizační z betonových dílců na potrubí DN 300mm, světlý průměr šachty 1500mm</t>
  </si>
  <si>
    <t>-1880856347</t>
  </si>
  <si>
    <t>"kompletní provedení šachty , včetně montáže a dodávky betonových dílců, včetně poklopu, stupadel , podkladních konstrukcí "</t>
  </si>
  <si>
    <t>"včetně provedení bezpečnostního přepadu DN 150mm"</t>
  </si>
  <si>
    <t xml:space="preserve">"šachty Š7"   1,00</t>
  </si>
  <si>
    <t>894411311</t>
  </si>
  <si>
    <t>Osazení betonových nebo železobetonových dílců pro šachty skruží rovných</t>
  </si>
  <si>
    <t>459447868</t>
  </si>
  <si>
    <t>https://podminky.urs.cz/item/CS_URS_2024_01/894411311</t>
  </si>
  <si>
    <t xml:space="preserve">"vstup ORL"  1,00</t>
  </si>
  <si>
    <t>59224067</t>
  </si>
  <si>
    <t>skruž betonová DN 1000x500 100x50x12cm</t>
  </si>
  <si>
    <t>1278680428</t>
  </si>
  <si>
    <t>894412411</t>
  </si>
  <si>
    <t>Osazení betonových nebo železobetonových dílců pro šachty skruží přechodových</t>
  </si>
  <si>
    <t>-548531709</t>
  </si>
  <si>
    <t>https://podminky.urs.cz/item/CS_URS_2024_01/894412411</t>
  </si>
  <si>
    <t>59224168</t>
  </si>
  <si>
    <t>skruž betonová přechodová 62,5/100x60x12cm stupadla poplastovaná kapsová</t>
  </si>
  <si>
    <t>703445067</t>
  </si>
  <si>
    <t>894812325</t>
  </si>
  <si>
    <t>Revizní a čistící šachta z polypropylenu PP pro hladké trouby DN 600 šachtové dno (DN šachty / DN trubního vedení) DN 600/315 průtočné</t>
  </si>
  <si>
    <t>2065681713</t>
  </si>
  <si>
    <t>https://podminky.urs.cz/item/CS_URS_2024_01/894812325</t>
  </si>
  <si>
    <t xml:space="preserve">"plastová revizní šachta DN 600mm - u zasakovacího objektu"   1,00</t>
  </si>
  <si>
    <t>894812331</t>
  </si>
  <si>
    <t>Revizní a čistící šachta z polypropylenu PP pro hladké trouby DN 600 roura šachtová korugovaná, světlé hloubky 1 000 mm</t>
  </si>
  <si>
    <t>-1032985650</t>
  </si>
  <si>
    <t>https://podminky.urs.cz/item/CS_URS_2024_01/894812331</t>
  </si>
  <si>
    <t xml:space="preserve">"plastová revizní šachta DN 600mm nástavec - celková výška 800mm - u zasakovacího objektu"   1,00</t>
  </si>
  <si>
    <t>894812339</t>
  </si>
  <si>
    <t>Revizní a čistící šachta z polypropylenu PP pro hladké trouby DN 600 Příplatek k cenám 2331 - 2334 za uříznutí šachtové roury</t>
  </si>
  <si>
    <t>-1626582589</t>
  </si>
  <si>
    <t>https://podminky.urs.cz/item/CS_URS_2024_01/894812339</t>
  </si>
  <si>
    <t xml:space="preserve">"plastová revizní šachta DN 600mm uříznutí nástavce - u zasakovacího objektu"   1,00</t>
  </si>
  <si>
    <t>894812376</t>
  </si>
  <si>
    <t>Revizní a čistící šachta z polypropylenu PP pro hladké trouby DN 600 poklop (mříž) litinový pro třídu zatížení D400 s betonovým prstencem</t>
  </si>
  <si>
    <t>1931063988</t>
  </si>
  <si>
    <t>https://podminky.urs.cz/item/CS_URS_2024_01/894812376</t>
  </si>
  <si>
    <t xml:space="preserve">"plastová revizní šachta DN 600mm poklop - u zasakovacího objektu"   1,00</t>
  </si>
  <si>
    <t>89712R</t>
  </si>
  <si>
    <t xml:space="preserve">Vpusť kanalizační uliční kompletní z betonových dílců </t>
  </si>
  <si>
    <t>-1478331139</t>
  </si>
  <si>
    <t>"uliční vpusť, včetně mříže dle příl. D3.1.7"</t>
  </si>
  <si>
    <t xml:space="preserve">"stoka A"  12,00</t>
  </si>
  <si>
    <t>897172123</t>
  </si>
  <si>
    <t>Akumulační boxy z polypropylenu PP pro retenci dešťových vod pod plochy zatížené nákladními automobily o celkovém akumulačním objemu přes 30 do 60 m3</t>
  </si>
  <si>
    <t>1321013752</t>
  </si>
  <si>
    <t>https://podminky.urs.cz/item/CS_URS_2024_01/897172123</t>
  </si>
  <si>
    <t xml:space="preserve">"v položce zahrnuty geotextilie a hydroizolační folie" </t>
  </si>
  <si>
    <t>"PP vsakovací boxy 1200x600x600mm- 75kusů"</t>
  </si>
  <si>
    <t>1,20*0,60*0,60*75</t>
  </si>
  <si>
    <t>899000001R</t>
  </si>
  <si>
    <t>Napojení potrubí přípojek na potrubí navrtávkou nebo do šachty</t>
  </si>
  <si>
    <t>-163447463</t>
  </si>
  <si>
    <t>899000002R</t>
  </si>
  <si>
    <t>Montáž a dodávka vírového regulátoru odtoku vody 3l/s</t>
  </si>
  <si>
    <t>-2041956391</t>
  </si>
  <si>
    <t xml:space="preserve">"umístěno v šachtě Š7"  1,00</t>
  </si>
  <si>
    <t>899104112</t>
  </si>
  <si>
    <t>Osazení poklopů litinových, ocelových nebo železobetonových včetně rámů pro třídu zatížení D400, E600</t>
  </si>
  <si>
    <t>1249505555</t>
  </si>
  <si>
    <t>https://podminky.urs.cz/item/CS_URS_2024_01/899104112</t>
  </si>
  <si>
    <t>28661935</t>
  </si>
  <si>
    <t>poklop šachtový litinový DN 600 pro třídu zatížení D400</t>
  </si>
  <si>
    <t>77552872</t>
  </si>
  <si>
    <t>899642R</t>
  </si>
  <si>
    <t>Zkouška vodotěsnosti potrubí DN 200mm</t>
  </si>
  <si>
    <t>891721851</t>
  </si>
  <si>
    <t>"přípojky UV"</t>
  </si>
  <si>
    <t xml:space="preserve">"stoka A"     54,00</t>
  </si>
  <si>
    <t xml:space="preserve">"stoka B"     11,00</t>
  </si>
  <si>
    <t>899652R</t>
  </si>
  <si>
    <t>Zkouška vodotěsnosti potrubí DN 300mm</t>
  </si>
  <si>
    <t>2032078644</t>
  </si>
  <si>
    <t xml:space="preserve">"stoka A DN 300mm"  186,00</t>
  </si>
  <si>
    <t xml:space="preserve">"stoka B DN 300mm"  21,00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</si>
  <si>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</si>
  <si>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</si>
  <si>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-523291836</t>
  </si>
  <si>
    <t>https://podminky.urs.cz/item/CS_URS_2024_01/998276101</t>
  </si>
  <si>
    <t>PSV</t>
  </si>
  <si>
    <t>Práce a dodávky PSV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</si>
  <si>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</si>
  <si>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</si>
  <si>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</si>
  <si>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</si>
  <si>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>1508319743</t>
  </si>
  <si>
    <t>https://podminky.urs.cz/item/CS_URS_2024_01/711111001</t>
  </si>
  <si>
    <t>"izolace ORL"</t>
  </si>
  <si>
    <t>(1,36*1,36*3,14-0,55*0,55*3,14)+(2*1,36*3,14+2*0,55)*0,18</t>
  </si>
  <si>
    <t>1914949213</t>
  </si>
  <si>
    <t>6,593*0,0003 'Přepočtené koeficientem množství</t>
  </si>
  <si>
    <t>711141559</t>
  </si>
  <si>
    <t>Provedení izolace proti zemní vlhkosti pásy přitavením NAIP na ploše vodorovné V</t>
  </si>
  <si>
    <t>-122629909</t>
  </si>
  <si>
    <t>https://podminky.urs.cz/item/CS_URS_2024_01/711141559</t>
  </si>
  <si>
    <t>62832001R</t>
  </si>
  <si>
    <t>pás asfaltový natavitelný IPA 400H</t>
  </si>
  <si>
    <t>-1511305328</t>
  </si>
  <si>
    <t>6,593*1,1655 'Přepočtené koeficientem množství</t>
  </si>
  <si>
    <t>Přesun hmot pro izolace proti vodě, vlhkosti a plynům stanovený z hmotnosti přesunovaného materiálu vodorovná dopravní vzdálenost do 50 m základní v objektech výšky do 6 m</t>
  </si>
  <si>
    <t>-1678377128</t>
  </si>
  <si>
    <t>https://podminky.urs.cz/item/CS_URS_2024_01/998711101</t>
  </si>
  <si>
    <t>-1415220195</t>
  </si>
  <si>
    <t xml:space="preserve">"dle pol. 09972R"      818,130</t>
  </si>
  <si>
    <t>1447979387</t>
  </si>
  <si>
    <t xml:space="preserve">"dle pol. 131251103"     96,00*1,90</t>
  </si>
  <si>
    <t xml:space="preserve">"dle pol. 132251202"     28,00*1,90</t>
  </si>
  <si>
    <t xml:space="preserve">"dle pol. 132254205"     684,468*1,90</t>
  </si>
  <si>
    <t xml:space="preserve">"odečítá se zemina odvezená na mezideponii pro zpětně použití pro zásyp dle pol.174151101 mezisoučet zásyp zeminou"   </t>
  </si>
  <si>
    <t xml:space="preserve">"stoka A"   -342,234*1,90</t>
  </si>
  <si>
    <t xml:space="preserve">"stoka B"   -35,639*1,90</t>
  </si>
  <si>
    <t>SO 351.1 - Přeložka vodovodu, silnice II/261</t>
  </si>
  <si>
    <t xml:space="preserve">    997 - Přesun sutě</t>
  </si>
  <si>
    <t>119001411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</si>
  <si>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do 200 mm</t>
  </si>
  <si>
    <t>-920022025</t>
  </si>
  <si>
    <t>https://podminky.urs.cz/item/CS_URS_2024_01/119001411</t>
  </si>
  <si>
    <t>132254203</t>
  </si>
  <si>
    <t>Hloubení zapažených rýh šířky přes 800 do 2 000 mm strojně s urovnáním dna do předepsaného profilu a spádu v hornině třídy těžitelnosti I skupiny 3 přes 50 do 100 m3</t>
  </si>
  <si>
    <t>2098802545</t>
  </si>
  <si>
    <t>https://podminky.urs.cz/item/CS_URS_2024_01/132254203</t>
  </si>
  <si>
    <t xml:space="preserve">"pro nové potrubí " </t>
  </si>
  <si>
    <t>1,00*1,30*22,00</t>
  </si>
  <si>
    <t>"pro vybourání stávajícího potrubí"</t>
  </si>
  <si>
    <t>1,10*1,80*20,00</t>
  </si>
  <si>
    <t>0,60*0,15*22,00</t>
  </si>
  <si>
    <t xml:space="preserve">"kopané sondy" </t>
  </si>
  <si>
    <t>1,00*1,00*1,80*3</t>
  </si>
  <si>
    <t>1958937556</t>
  </si>
  <si>
    <t xml:space="preserve">"výkop pro nové potrubí "  1,30*2*22,00</t>
  </si>
  <si>
    <t>"výkop pro vybourání potrubí " 1,80*2*20,00</t>
  </si>
  <si>
    <t>"sondy" 1,00*1,80*4*3</t>
  </si>
  <si>
    <t>-1716493413</t>
  </si>
  <si>
    <t>-846138703</t>
  </si>
  <si>
    <t xml:space="preserve">"přemístění zeminy pro zpětný zásyp  na mezideponii do 100m a zpět k uložení "</t>
  </si>
  <si>
    <t>58,78*2</t>
  </si>
  <si>
    <t>360083279</t>
  </si>
  <si>
    <t xml:space="preserve">"dle pol. 174151101  zásypu zeminou "  58,78</t>
  </si>
  <si>
    <t>-871781207</t>
  </si>
  <si>
    <t xml:space="preserve">"dle pol. 174151101"     58,78</t>
  </si>
  <si>
    <t>-2070718191</t>
  </si>
  <si>
    <t>"použije se vykopaná zemina</t>
  </si>
  <si>
    <t xml:space="preserve">"nové potrubí "  1,00*0,79*22,00</t>
  </si>
  <si>
    <t>"zásyp rýhy po vybouraném potrubí "</t>
  </si>
  <si>
    <t>1,00*1,80*20,00</t>
  </si>
  <si>
    <t>-1038827148</t>
  </si>
  <si>
    <t xml:space="preserve">"ŠP  fr.0/16"</t>
  </si>
  <si>
    <t xml:space="preserve">"obsyp potrubí "  1,00*0,41*22,00</t>
  </si>
  <si>
    <t>58337302</t>
  </si>
  <si>
    <t>štěrkopísek frakce 0/16</t>
  </si>
  <si>
    <t>1928413883</t>
  </si>
  <si>
    <t>9,02</t>
  </si>
  <si>
    <t>9,02*2 'Přepočtené koeficientem množství</t>
  </si>
  <si>
    <t>1045991604</t>
  </si>
  <si>
    <t>22,00*2,10</t>
  </si>
  <si>
    <t>-303644267</t>
  </si>
  <si>
    <t>46,2</t>
  </si>
  <si>
    <t>46,2*1,1845 'Přepočtené koeficientem množství</t>
  </si>
  <si>
    <t>-1559223866</t>
  </si>
  <si>
    <t xml:space="preserve">"drenážní potrubí DN 100 ( v případě výskytu podz. vody),včetně obsypu štěrkem fr. 16/32"   22,00</t>
  </si>
  <si>
    <t>-983529822</t>
  </si>
  <si>
    <t xml:space="preserve">"štěrkopísek fr.0/8"  0,10*1,00*22,00</t>
  </si>
  <si>
    <t>871251211</t>
  </si>
  <si>
    <t>Montáž vodovodního potrubí z polyetylenu PE100 RC v otevřeném výkopu svařovaných elektrotvarovkou SDR 11/PN16 d 110 x 10,0 mm</t>
  </si>
  <si>
    <t>581285890</t>
  </si>
  <si>
    <t>https://podminky.urs.cz/item/CS_URS_2024_01/871251211</t>
  </si>
  <si>
    <t xml:space="preserve">"HDPE 110x10 SDR 11/PN16"  22,00</t>
  </si>
  <si>
    <t>28613116</t>
  </si>
  <si>
    <t>potrubí vodovodní jednovrstvé PE100 RC PN 16 SDR11 110x10,0mm</t>
  </si>
  <si>
    <t>252562592</t>
  </si>
  <si>
    <t>22*1,015 'Přepočtené koeficientem množství</t>
  </si>
  <si>
    <t>871275811R</t>
  </si>
  <si>
    <t>Bourání stávajícího potrubí skleněných v otevřeném výkopu DN do 150</t>
  </si>
  <si>
    <t>607698780</t>
  </si>
  <si>
    <t>"vybourání stávajícího skleněnného potrubí " 20,00</t>
  </si>
  <si>
    <t>877251101</t>
  </si>
  <si>
    <t>Montáž tvarovek na vodovodním plastovém potrubí z polyetylenu PE 100 elektrotvarovek SDR 11/PN16 spojek, oblouků nebo redukcí d 110</t>
  </si>
  <si>
    <t>136260282</t>
  </si>
  <si>
    <t>https://podminky.urs.cz/item/CS_URS_2024_01/877251101</t>
  </si>
  <si>
    <t xml:space="preserve">"spojky"   4,00</t>
  </si>
  <si>
    <t>28615975</t>
  </si>
  <si>
    <t>elektrospojka SDR11 PE 100 PN16 D 110mm</t>
  </si>
  <si>
    <t>540702598</t>
  </si>
  <si>
    <t>877251110</t>
  </si>
  <si>
    <t>Montáž tvarovek na vodovodním plastovém potrubí z polyetylenu PE 100 elektrotvarovek SDR 11/PN16 kolen 45° d 110</t>
  </si>
  <si>
    <t>859606904</t>
  </si>
  <si>
    <t>https://podminky.urs.cz/item/CS_URS_2024_01/877251110</t>
  </si>
  <si>
    <t>"elektrokoleno PE 100 SDR11 d110 30st." 1,00</t>
  </si>
  <si>
    <t>"elektrokoleno PE 100 SDR11 d110 45st." 1,00</t>
  </si>
  <si>
    <t>28614948R</t>
  </si>
  <si>
    <t>elektrokoleno 30° PE 100 PN16 D 110mm</t>
  </si>
  <si>
    <t>-320677455</t>
  </si>
  <si>
    <t>28614949</t>
  </si>
  <si>
    <t>elektrokoleno 45° PE 100 PN16 D 110mm</t>
  </si>
  <si>
    <t>-2017088984</t>
  </si>
  <si>
    <t>877261301</t>
  </si>
  <si>
    <t>Montáž tvarovek na plastovém předizolovaném potrubí jednotrubkových, spojovaných lisováním nebo svěrnými tvarovkami spojek nebo kolen 90° d 110</t>
  </si>
  <si>
    <t>-562561288</t>
  </si>
  <si>
    <t>https://podminky.urs.cz/item/CS_URS_2024_01/877261301</t>
  </si>
  <si>
    <t>"spojka jištěná proti posunu 100/80 hrdlo/ hrdlo " 2,00</t>
  </si>
  <si>
    <t>891389961</t>
  </si>
  <si>
    <t>Montáž opravných armatur na potrubí z trub litinových, ocelových nebo plastických hmot potrubních spojek hrdlo/hrdlo DN 350</t>
  </si>
  <si>
    <t>-604117040</t>
  </si>
  <si>
    <t>https://podminky.urs.cz/item/CS_URS_2024_01/891389961</t>
  </si>
  <si>
    <t xml:space="preserve">"spojky pro napojení na stávající potrubí "  2,00</t>
  </si>
  <si>
    <t>31951016</t>
  </si>
  <si>
    <t>potrubní spojka jištěná proti posuvu hrdlo-hrdlo DN 100</t>
  </si>
  <si>
    <t>-249396132</t>
  </si>
  <si>
    <t>892271111</t>
  </si>
  <si>
    <t>Tlakové zkoušky vodou na potrubí DN 100 nebo 125</t>
  </si>
  <si>
    <t>-1334486273</t>
  </si>
  <si>
    <t>https://podminky.urs.cz/item/CS_URS_2024_01/892271111</t>
  </si>
  <si>
    <t>22,00</t>
  </si>
  <si>
    <t>892273122</t>
  </si>
  <si>
    <t>Proplach a dezinfekce vodovodního potrubí DN od 80 do 125</t>
  </si>
  <si>
    <t>547799931</t>
  </si>
  <si>
    <t>https://podminky.urs.cz/item/CS_URS_2024_01/892273122</t>
  </si>
  <si>
    <t>892372111</t>
  </si>
  <si>
    <t>Tlakové zkoušky vodou zabezpečení konců potrubí při tlakových zkouškách DN do 300</t>
  </si>
  <si>
    <t>1477243036</t>
  </si>
  <si>
    <t>https://podminky.urs.cz/item/CS_URS_2024_01/892372111</t>
  </si>
  <si>
    <t>899712111</t>
  </si>
  <si>
    <t>Orientační tabulky na vodovodních a kanalizačních řadech na zdivu</t>
  </si>
  <si>
    <t>572033533</t>
  </si>
  <si>
    <t>https://podminky.urs.cz/item/CS_URS_2024_01/899712111</t>
  </si>
  <si>
    <t>899721111</t>
  </si>
  <si>
    <t>Signalizační vodič na potrubí DN do 150 mm</t>
  </si>
  <si>
    <t>1157138368</t>
  </si>
  <si>
    <t>https://podminky.urs.cz/item/CS_URS_2024_01/899721111</t>
  </si>
  <si>
    <t>"CY 4mm2"</t>
  </si>
  <si>
    <t>899722112</t>
  </si>
  <si>
    <t>Krytí potrubí z plastů výstražnou fólií z PVC šířky přes 20 do 25 cm</t>
  </si>
  <si>
    <t>1764187221</t>
  </si>
  <si>
    <t>https://podminky.urs.cz/item/CS_URS_2024_01/899722112</t>
  </si>
  <si>
    <t>899911216R</t>
  </si>
  <si>
    <t>Montáž a dodávka kluzné objímky pro zasunutí potrubí do chráničky, DN potrubí 110mm</t>
  </si>
  <si>
    <t>-1385010767</t>
  </si>
  <si>
    <t>899913143</t>
  </si>
  <si>
    <t>Koncové uzavírací manžety chrániček DN potrubí x DN chráničky DN 100 x 250</t>
  </si>
  <si>
    <t>-1103621446</t>
  </si>
  <si>
    <t>https://podminky.urs.cz/item/CS_URS_2024_01/899913143</t>
  </si>
  <si>
    <t>899914113</t>
  </si>
  <si>
    <t>Montáž ocelové chráničky v otevřeném výkopu vnějšího průměru D 273 x 10 mm</t>
  </si>
  <si>
    <t>-1424721767</t>
  </si>
  <si>
    <t>https://podminky.urs.cz/item/CS_URS_2024_01/899914113</t>
  </si>
  <si>
    <t xml:space="preserve">"chránička DN 273x7,1mm"   7,60</t>
  </si>
  <si>
    <t>14011110R</t>
  </si>
  <si>
    <t xml:space="preserve">trubka ocelová bezešvá hladká jakost 11 353 273x7,0mm- předizolovaná PE </t>
  </si>
  <si>
    <t>-1580126625</t>
  </si>
  <si>
    <t>997</t>
  </si>
  <si>
    <t>Přesun sutě</t>
  </si>
  <si>
    <t>859279072</t>
  </si>
  <si>
    <t>-1274680155</t>
  </si>
  <si>
    <t xml:space="preserve">"17 02 03   plastické hmoty"</t>
  </si>
  <si>
    <t xml:space="preserve">"vybourané potrubí dle pol.871275811R  " 0,005*20,00</t>
  </si>
  <si>
    <t>-2115618162</t>
  </si>
  <si>
    <t xml:space="preserve">"dle pol. 132254203"          75,58*1,90</t>
  </si>
  <si>
    <t xml:space="preserve">"odečítá se zemina  pro zásyp dle pol.174151101 mezisoučet zásyp zeminou"      -58,78*1,90</t>
  </si>
  <si>
    <t>-1663096989</t>
  </si>
  <si>
    <t>SO 431.11 - Veřejné osvětlení- KSÚS</t>
  </si>
  <si>
    <t>D1 - Materiál elektromontážní</t>
  </si>
  <si>
    <t>21M - Elektromontáže</t>
  </si>
  <si>
    <t>46M - Zemní práce pro elektromontáže</t>
  </si>
  <si>
    <t>D1</t>
  </si>
  <si>
    <t>Materiál elektromontážní</t>
  </si>
  <si>
    <t>3140001R</t>
  </si>
  <si>
    <t>Svorka připojovací</t>
  </si>
  <si>
    <t>ks</t>
  </si>
  <si>
    <t>3140002R</t>
  </si>
  <si>
    <t xml:space="preserve">Svorka křížová </t>
  </si>
  <si>
    <t>3160001R</t>
  </si>
  <si>
    <t>Přechodový stožár114/89/76 - vetknutý s povrch. úpravou RAL7016</t>
  </si>
  <si>
    <t>3160003R</t>
  </si>
  <si>
    <t>Výložník 1000/76 s povrch. úpravou RAL7016</t>
  </si>
  <si>
    <t>3160004R</t>
  </si>
  <si>
    <t>Výložník 1500/76 s povrch. úpravou RAL7016</t>
  </si>
  <si>
    <t>3160005R</t>
  </si>
  <si>
    <t>Třmenový výložník 1000/89 s povrch. úpravou RAL7016</t>
  </si>
  <si>
    <t>3160007R</t>
  </si>
  <si>
    <t>Ochranná manžeta 114 - RAL7016</t>
  </si>
  <si>
    <t>3160009R</t>
  </si>
  <si>
    <t>Stožárová svorkovnice</t>
  </si>
  <si>
    <t>3160010R</t>
  </si>
  <si>
    <t>Svítidlo typ.č.1 40LED/13300lm/84W</t>
  </si>
  <si>
    <t>3160011R</t>
  </si>
  <si>
    <t>Svítidlo typ.č.2 40LED/13300lm/84W</t>
  </si>
  <si>
    <t>21M</t>
  </si>
  <si>
    <t>Elektromontáže</t>
  </si>
  <si>
    <t>210000010R</t>
  </si>
  <si>
    <t>Montáž přechod. stožáru v=6m - vetknutý</t>
  </si>
  <si>
    <t xml:space="preserve">"včetně drobného montážního materiálu "  5,00</t>
  </si>
  <si>
    <t>210000012R</t>
  </si>
  <si>
    <t>Montáž výložníku do 1000mm</t>
  </si>
  <si>
    <t>210000013R</t>
  </si>
  <si>
    <t>Montáž výložníku do 1500mm</t>
  </si>
  <si>
    <t>210000014R</t>
  </si>
  <si>
    <t>Montáž ochranné manžety na stožár</t>
  </si>
  <si>
    <t>210000015R</t>
  </si>
  <si>
    <t>Montáž a zapojení stožár. svorkovnice</t>
  </si>
  <si>
    <t>210000016R</t>
  </si>
  <si>
    <t>Montáž LED svítidla</t>
  </si>
  <si>
    <t>46M</t>
  </si>
  <si>
    <t>Zemní práce pro elektromontáže</t>
  </si>
  <si>
    <t>460000010R</t>
  </si>
  <si>
    <t>Základová trubka plastová 200/800</t>
  </si>
  <si>
    <t>133251101</t>
  </si>
  <si>
    <t>Hloubení nezapažených šachet strojně v hornině třídy těžitelnosti I skupiny 3 do 20 m3</t>
  </si>
  <si>
    <t>1326943948</t>
  </si>
  <si>
    <t>https://podminky.urs.cz/item/CS_URS_2024_01/133251101</t>
  </si>
  <si>
    <t>"výkopy pro stožáru základu"</t>
  </si>
  <si>
    <t>0,60*0,60*0,90*5</t>
  </si>
  <si>
    <t>-1777527583</t>
  </si>
  <si>
    <t xml:space="preserve">"zásyp výkopu pro základ stožáru - štěrkem" </t>
  </si>
  <si>
    <t>(0,10*0,10-0,057*0,057)*3,14*0,80*5</t>
  </si>
  <si>
    <t>58344121</t>
  </si>
  <si>
    <t>štěrkodrť frakce 0/8</t>
  </si>
  <si>
    <t>1809650515</t>
  </si>
  <si>
    <t>0,085</t>
  </si>
  <si>
    <t>0,085*2 'Přepočtené koeficientem množství</t>
  </si>
  <si>
    <t>460641113</t>
  </si>
  <si>
    <t>Základové konstrukce základ bez bednění do rostlé zeminy z monolitického betonu tř. C 16/20</t>
  </si>
  <si>
    <t>1981624862</t>
  </si>
  <si>
    <t>https://podminky.urs.cz/item/CS_URS_2024_01/460641113</t>
  </si>
  <si>
    <t>"beton pro základy stožárů"</t>
  </si>
  <si>
    <t>(0,60*0,60*0,90-0,10*0,10*3,14*0,80)*5</t>
  </si>
  <si>
    <t>460881611</t>
  </si>
  <si>
    <t>Kryt vozovek a chodníků kladení dlažby (materiál ve specifikaci) včetně spárování, do lože z kameniva těženého z dlaždic betonových čtyřhranných</t>
  </si>
  <si>
    <t>-732177386</t>
  </si>
  <si>
    <t>https://podminky.urs.cz/item/CS_URS_2024_01/460881611</t>
  </si>
  <si>
    <t xml:space="preserve">"keramická dlaždice pro základ stožáru " </t>
  </si>
  <si>
    <t>0,20*0,20*5</t>
  </si>
  <si>
    <t>59245601</t>
  </si>
  <si>
    <t>dlažba desková betonová tl 50mm přírodní</t>
  </si>
  <si>
    <t>256615440</t>
  </si>
  <si>
    <t>0,2*1,02 'Přepočtené koeficientem množství</t>
  </si>
  <si>
    <t>-1517101766</t>
  </si>
  <si>
    <t xml:space="preserve">"dle pol. 133251101"     1,62*1,90</t>
  </si>
  <si>
    <t>-947182146</t>
  </si>
  <si>
    <t>SO 431.12 - Veřejné osvětlení - obec Liběchov</t>
  </si>
  <si>
    <t>3410001R</t>
  </si>
  <si>
    <t>Kabel CYKY-J 3x1,5mm2</t>
  </si>
  <si>
    <t>3410002R</t>
  </si>
  <si>
    <t>Kabel CYKY-J 4x16mm2</t>
  </si>
  <si>
    <t>3540001R</t>
  </si>
  <si>
    <t>Vedení FeZn pr.8mm(0,40kg/m)</t>
  </si>
  <si>
    <t>3540002R</t>
  </si>
  <si>
    <t>Vedení FeZn pr.10mm(0,63kg/m)</t>
  </si>
  <si>
    <t xml:space="preserve">Svorka připojovací </t>
  </si>
  <si>
    <t>1200001R</t>
  </si>
  <si>
    <t>Kabel. chránička korugovaná DN 63</t>
  </si>
  <si>
    <t>1200002R</t>
  </si>
  <si>
    <t>Kabel. chránička korugovaná DN 110</t>
  </si>
  <si>
    <t>1200003R</t>
  </si>
  <si>
    <t>Krycí deska plastová 250mm</t>
  </si>
  <si>
    <t>3160002R</t>
  </si>
  <si>
    <t>Kuželový stožár 60/80/3 - přírubový s povrch. úpravou RAL7016</t>
  </si>
  <si>
    <t>3160006R</t>
  </si>
  <si>
    <t>Výložník 1000 s povrch. úpravou RAL7016</t>
  </si>
  <si>
    <t>3160008R</t>
  </si>
  <si>
    <t>Ochranná manžeta 159 - RAL7016</t>
  </si>
  <si>
    <t xml:space="preserve">Stožárová svorkovnice </t>
  </si>
  <si>
    <t>3160012R</t>
  </si>
  <si>
    <t xml:space="preserve">Svítidlo typ.č.3  40LED/13000lm/82W</t>
  </si>
  <si>
    <t>3160013R</t>
  </si>
  <si>
    <t>Svítidlo typ.č.4 20LED/6250lm/40W</t>
  </si>
  <si>
    <t>3540003R</t>
  </si>
  <si>
    <t>Označovací štítek kabelového vedení</t>
  </si>
  <si>
    <t>3540004R</t>
  </si>
  <si>
    <t xml:space="preserve">Drobný elektroinstalační  materiál</t>
  </si>
  <si>
    <t>210000001R</t>
  </si>
  <si>
    <t>Kabel Cu (1kV CYKY) 3x1,5, volně</t>
  </si>
  <si>
    <t>210000002R</t>
  </si>
  <si>
    <t>Kabel Cu (1kV CYKY) 4x16 zatažení do trubky</t>
  </si>
  <si>
    <t>210000003R</t>
  </si>
  <si>
    <t>210000004R</t>
  </si>
  <si>
    <t>210000005R</t>
  </si>
  <si>
    <t>Svorka hromosvodová do 2 šroubů</t>
  </si>
  <si>
    <t>210000006R</t>
  </si>
  <si>
    <t>Svorka hromosvodová nad 2 šrouby</t>
  </si>
  <si>
    <t>210000007R</t>
  </si>
  <si>
    <t>Trubka plast volně uložená do pr.63mm</t>
  </si>
  <si>
    <t>210000008R</t>
  </si>
  <si>
    <t>Trubka plast volně uložená do pr.110mm</t>
  </si>
  <si>
    <t>210000009R</t>
  </si>
  <si>
    <t>Položení krycí desky 250mm</t>
  </si>
  <si>
    <t>210000011R</t>
  </si>
  <si>
    <t>Montáž osv. kuželového stožáru v=8m - přírubový</t>
  </si>
  <si>
    <t>210000017R</t>
  </si>
  <si>
    <t>460161152</t>
  </si>
  <si>
    <t>Ruční výkop kabel.rýhy šířka 35/hloubka 60cm tř.3</t>
  </si>
  <si>
    <t>460161272</t>
  </si>
  <si>
    <t>Ruční výkop kabel.rýhy šířka 50/hloubka 80cm tř.3</t>
  </si>
  <si>
    <t>460431152</t>
  </si>
  <si>
    <t>Ruční zához kabelové rýhy šířka 35/hloubka 60cm tř.3 vč. zhutnění</t>
  </si>
  <si>
    <t>460431282</t>
  </si>
  <si>
    <t>Ruční zához kabelové rýhy šířka 50/hloubka 80cm tř.3 vč. zhutnění</t>
  </si>
  <si>
    <t>460000005R</t>
  </si>
  <si>
    <t>Protlak pod stávající komunikací/silničním příkopem pr.110 vč. startovací a cílové jámy</t>
  </si>
  <si>
    <t>460000006R</t>
  </si>
  <si>
    <t>Pískové kabel. lože</t>
  </si>
  <si>
    <t>460000007R</t>
  </si>
  <si>
    <t>Obetonování kabel. chrániček pod vjezdy</t>
  </si>
  <si>
    <t>460000008R</t>
  </si>
  <si>
    <t>Kotevní rošt se základovou deskou KR300</t>
  </si>
  <si>
    <t>-1580598870</t>
  </si>
  <si>
    <t>0,70*0,70*1,10*7</t>
  </si>
  <si>
    <t>1469515479</t>
  </si>
  <si>
    <t>(0,70*0,70*1,10)*7</t>
  </si>
  <si>
    <t>1284958887</t>
  </si>
  <si>
    <t xml:space="preserve">"dle pol. 132251101"     3,773*1,90</t>
  </si>
  <si>
    <t xml:space="preserve">"dle pol. 460000006R"  24,15*1,90</t>
  </si>
  <si>
    <t xml:space="preserve">"dle pol. 460000007R"   3,50*1,90</t>
  </si>
  <si>
    <t>-672402109</t>
  </si>
  <si>
    <t>OST000001R</t>
  </si>
  <si>
    <t>Demontáž stávajícího podpěrného bodu V.O. vč. st. základu, včetně odvozu a poplatku za skládku</t>
  </si>
  <si>
    <t>262144</t>
  </si>
  <si>
    <t>OST000002R</t>
  </si>
  <si>
    <t>Demontáž stávajícího svítidla V.O., včetně odvozu a poplatku za skládku</t>
  </si>
  <si>
    <t>OST000003R</t>
  </si>
  <si>
    <t>Výchozí revizní zpráva - elektro</t>
  </si>
  <si>
    <t>SO 801.1 - Kácení dřevin pro II/261</t>
  </si>
  <si>
    <t>111251102</t>
  </si>
  <si>
    <t>Odstranění křovin a stromů s odstraněním kořenů strojně průměru kmene do 100 mm v rovině nebo ve svahu sklonu terénu do 1:5, při celkové ploše přes 100 do 500 m2</t>
  </si>
  <si>
    <t>-914639904</t>
  </si>
  <si>
    <t>https://podminky.urs.cz/item/CS_URS_2024_01/111251102</t>
  </si>
  <si>
    <t>230,00</t>
  </si>
  <si>
    <t>112101101</t>
  </si>
  <si>
    <t>Odstranění stromů s odřezáním kmene a s odvětvením listnatých, průměru kmene přes 100 do 300 mm</t>
  </si>
  <si>
    <t>-863795017</t>
  </si>
  <si>
    <t>https://podminky.urs.cz/item/CS_URS_2024_01/112101101</t>
  </si>
  <si>
    <t>112101102</t>
  </si>
  <si>
    <t>Odstranění stromů s odřezáním kmene a s odvětvením listnatých, průměru kmene přes 300 do 500 mm</t>
  </si>
  <si>
    <t>-342875488</t>
  </si>
  <si>
    <t>https://podminky.urs.cz/item/CS_URS_2024_01/112101102</t>
  </si>
  <si>
    <t>112101104</t>
  </si>
  <si>
    <t>Odstranění stromů s odřezáním kmene a s odvětvením listnatých, průměru kmene přes 700 do 900 mm</t>
  </si>
  <si>
    <t>-1991648472</t>
  </si>
  <si>
    <t>https://podminky.urs.cz/item/CS_URS_2024_01/112101104</t>
  </si>
  <si>
    <t>112101121</t>
  </si>
  <si>
    <t>Odstranění stromů s odřezáním kmene a s odvětvením jehličnatých bez odkornění, průměru kmene přes 100 do 300 mm</t>
  </si>
  <si>
    <t>1757243178</t>
  </si>
  <si>
    <t>https://podminky.urs.cz/item/CS_URS_2024_01/112101121</t>
  </si>
  <si>
    <t>112251101</t>
  </si>
  <si>
    <t>Odstranění pařezů strojně s jejich vykopáním nebo vytrháním průměru přes 100 do 300 mm</t>
  </si>
  <si>
    <t>2109083141</t>
  </si>
  <si>
    <t>https://podminky.urs.cz/item/CS_URS_2024_01/112251101</t>
  </si>
  <si>
    <t>6,00</t>
  </si>
  <si>
    <t>112251102</t>
  </si>
  <si>
    <t>Odstranění pařezů strojně s jejich vykopáním nebo vytrháním průměru přes 300 do 500 mm</t>
  </si>
  <si>
    <t>-1658166472</t>
  </si>
  <si>
    <t>https://podminky.urs.cz/item/CS_URS_2024_01/112251102</t>
  </si>
  <si>
    <t>112251104</t>
  </si>
  <si>
    <t>Odstranění pařezů strojně s jejich vykopáním nebo vytrháním průměru přes 700 do 900 mm</t>
  </si>
  <si>
    <t>1680036473</t>
  </si>
  <si>
    <t>https://podminky.urs.cz/item/CS_URS_2024_01/112251104</t>
  </si>
  <si>
    <t>162201401</t>
  </si>
  <si>
    <t>Vodorovné přemístění větví, kmenů nebo pařezů s naložením, složením a dopravou do 1000 m větví stromů listnatých, průměru kmene přes 100 do 300 mm</t>
  </si>
  <si>
    <t>-502458392</t>
  </si>
  <si>
    <t>https://podminky.urs.cz/item/CS_URS_2024_01/162201401</t>
  </si>
  <si>
    <t>"odvoz k ekologické likvidaci dle možností zhotovitele"</t>
  </si>
  <si>
    <t>162201402</t>
  </si>
  <si>
    <t>Vodorovné přemístění větví, kmenů nebo pařezů s naložením, složením a dopravou do 1000 m větví stromů listnatých, průměru kmene přes 300 do 500 mm</t>
  </si>
  <si>
    <t>-527560310</t>
  </si>
  <si>
    <t>https://podminky.urs.cz/item/CS_URS_2024_01/162201402</t>
  </si>
  <si>
    <t>162201404</t>
  </si>
  <si>
    <t>Vodorovné přemístění větví, kmenů nebo pařezů s naložením, složením a dopravou do 1000 m větví stromů listnatých, průměru kmene přes 700 do 900 mm</t>
  </si>
  <si>
    <t>-1401821952</t>
  </si>
  <si>
    <t>https://podminky.urs.cz/item/CS_URS_2024_01/162201404</t>
  </si>
  <si>
    <t>162201405</t>
  </si>
  <si>
    <t>Vodorovné přemístění větví, kmenů nebo pařezů s naložením, složením a dopravou do 1000 m větví stromů jehličnatých, průměru kmene přes 100 do 300 mm</t>
  </si>
  <si>
    <t>-1112486273</t>
  </si>
  <si>
    <t>https://podminky.urs.cz/item/CS_URS_2024_01/162201405</t>
  </si>
  <si>
    <t>162201411</t>
  </si>
  <si>
    <t>Vodorovné přemístění větví, kmenů nebo pařezů s naložením, složením a dopravou do 1000 m kmenů stromů listnatých, průměru přes 100 do 300 mm</t>
  </si>
  <si>
    <t>1243303786</t>
  </si>
  <si>
    <t>https://podminky.urs.cz/item/CS_URS_2024_01/162201411</t>
  </si>
  <si>
    <t>162201412</t>
  </si>
  <si>
    <t>Vodorovné přemístění větví, kmenů nebo pařezů s naložením, složením a dopravou do 1000 m kmenů stromů listnatých, průměru přes 300 do 500 mm</t>
  </si>
  <si>
    <t>-1172550779</t>
  </si>
  <si>
    <t>https://podminky.urs.cz/item/CS_URS_2024_01/162201412</t>
  </si>
  <si>
    <t>162201414</t>
  </si>
  <si>
    <t>Vodorovné přemístění větví, kmenů nebo pařezů s naložením, složením a dopravou do 1000 m kmenů stromů listnatých, průměru přes 700 do 900 mm</t>
  </si>
  <si>
    <t>1927663192</t>
  </si>
  <si>
    <t>https://podminky.urs.cz/item/CS_URS_2024_01/162201414</t>
  </si>
  <si>
    <t>162201415</t>
  </si>
  <si>
    <t>Vodorovné přemístění větví, kmenů nebo pařezů s naložením, složením a dopravou do 1000 m kmenů stromů jehličnatých, průměru přes 100 do 300 mm</t>
  </si>
  <si>
    <t>666463541</t>
  </si>
  <si>
    <t>https://podminky.urs.cz/item/CS_URS_2024_01/162201415</t>
  </si>
  <si>
    <t>162201421</t>
  </si>
  <si>
    <t>Vodorovné přemístění větví, kmenů nebo pařezů s naložením, složením a dopravou do 1000 m pařezů kmenů, průměru přes 100 do 300 mm</t>
  </si>
  <si>
    <t>1107290951</t>
  </si>
  <si>
    <t>https://podminky.urs.cz/item/CS_URS_2024_01/162201421</t>
  </si>
  <si>
    <t>162201422</t>
  </si>
  <si>
    <t>Vodorovné přemístění větví, kmenů nebo pařezů s naložením, složením a dopravou do 1000 m pařezů kmenů, průměru přes 300 do 500 mm</t>
  </si>
  <si>
    <t>-1748012796</t>
  </si>
  <si>
    <t>https://podminky.urs.cz/item/CS_URS_2024_01/162201422</t>
  </si>
  <si>
    <t>162201424</t>
  </si>
  <si>
    <t>Vodorovné přemístění větví, kmenů nebo pařezů s naložením, složením a dopravou do 1000 m pařezů kmenů, průměru přes 700 do 900 mm</t>
  </si>
  <si>
    <t>2100932669</t>
  </si>
  <si>
    <t>https://podminky.urs.cz/item/CS_URS_2024_01/162201424</t>
  </si>
  <si>
    <t>162301501</t>
  </si>
  <si>
    <t>Vodorovné přemístění smýcených křovin do průměru kmene 100 mm na vzdálenost do 5 000 m</t>
  </si>
  <si>
    <t>11942232</t>
  </si>
  <si>
    <t>https://podminky.urs.cz/item/CS_URS_2024_01/162301501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</si>
  <si>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</si>
  <si>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</si>
  <si>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-1301672469</t>
  </si>
  <si>
    <t>https://podminky.urs.cz/item/CS_URS_2024_01/162301931</t>
  </si>
  <si>
    <t>2,00*19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</si>
  <si>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</si>
  <si>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</si>
  <si>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1555317385</t>
  </si>
  <si>
    <t>https://podminky.urs.cz/item/CS_URS_2024_01/162301932</t>
  </si>
  <si>
    <t>3,00*19</t>
  </si>
  <si>
    <t>162301933</t>
  </si>
  <si>
    <t>Vodorovné přemístění větví, kmenů nebo pařezů s naložením, složením a dopravou Příplatek k cenám za každých dalších i započatých 1000 m přes 1000 m větví stromů listnatých, průměru kmene přes 500 do 700 mm</t>
  </si>
  <si>
    <t>1747575989</t>
  </si>
  <si>
    <t>https://podminky.urs.cz/item/CS_URS_2024_01/162301933</t>
  </si>
  <si>
    <t>1,00*19</t>
  </si>
  <si>
    <t>162301941</t>
  </si>
  <si>
    <t>Vodorovné přemístění větví, kmenů nebo pařezů s naložením, složením a dopravou Příplatek k cenám za každých dalších i započatých 1000 m přes 1000 m větví stromů jehličnatých, o průměru kmene přes 100 do 300 mm</t>
  </si>
  <si>
    <t>-1054375055</t>
  </si>
  <si>
    <t>https://podminky.urs.cz/item/CS_URS_2024_01/162301941</t>
  </si>
  <si>
    <t>4,00*19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</si>
  <si>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</si>
  <si>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</si>
  <si>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-1002768828</t>
  </si>
  <si>
    <t>https://podminky.urs.cz/item/CS_URS_2024_01/162301951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</si>
  <si>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</si>
  <si>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</si>
  <si>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-1123385262</t>
  </si>
  <si>
    <t>https://podminky.urs.cz/item/CS_URS_2024_01/162301952</t>
  </si>
  <si>
    <t>162301954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</si>
  <si>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</si>
  <si>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1092410297</t>
  </si>
  <si>
    <t>https://podminky.urs.cz/item/CS_URS_2024_01/162301954</t>
  </si>
  <si>
    <t>162301961</t>
  </si>
  <si>
    <t>Vodorovné přemístění větví, kmenů nebo pařezů s naložením, složením a dopravou Příplatek k cenám za každých dalších i započatých 1000 m přes 1000 m kmenů stromů jehličnatých, průměru přes 100 do 300 mm</t>
  </si>
  <si>
    <t>319401900</t>
  </si>
  <si>
    <t>https://podminky.urs.cz/item/CS_URS_2024_01/162301961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</si>
  <si>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</si>
  <si>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</si>
  <si>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2096204348</t>
  </si>
  <si>
    <t>https://podminky.urs.cz/item/CS_URS_2024_01/162301971</t>
  </si>
  <si>
    <t>6,00*19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</si>
  <si>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</si>
  <si>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</si>
  <si>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-1359020823</t>
  </si>
  <si>
    <t>https://podminky.urs.cz/item/CS_URS_2024_01/162301972</t>
  </si>
  <si>
    <t>162301974</t>
  </si>
  <si>
    <t>Vodorovné přemístění větví, kmenů nebo pařezů s naložením, složením a dopravou Příplatek k cenám za každých dalších i započatých 1000 m přes 1000 m pařezů kmenů, průměru přes 700 do 900 mm</t>
  </si>
  <si>
    <t>1647610982</t>
  </si>
  <si>
    <t>https://podminky.urs.cz/item/CS_URS_2024_01/162301974</t>
  </si>
  <si>
    <t>162301981</t>
  </si>
  <si>
    <t>Vodorovné přemístění smýcených křovin Příplatek k ceně za každých dalších i započatých 1 000 m</t>
  </si>
  <si>
    <t>1140605947</t>
  </si>
  <si>
    <t>https://podminky.urs.cz/item/CS_URS_2024_01/162301981</t>
  </si>
  <si>
    <t>230,00*15</t>
  </si>
  <si>
    <t>-934436256</t>
  </si>
  <si>
    <t xml:space="preserve">"přemístění zeminy z mezideponie pro zásyp po pařezů"  20,00</t>
  </si>
  <si>
    <t>2117498665</t>
  </si>
  <si>
    <t xml:space="preserve">"zemina na mezideponii  pro zásyp pařezů"   20,00</t>
  </si>
  <si>
    <t>174251201</t>
  </si>
  <si>
    <t>Zásyp jam po pařezech strojně výkopkem z horniny získané při dobývání pařezů s hrubým urovnáním povrchu zasypávky průměru pařezu přes 100 do 300 mm</t>
  </si>
  <si>
    <t>1582241827</t>
  </si>
  <si>
    <t>https://podminky.urs.cz/item/CS_URS_2024_01/174251201</t>
  </si>
  <si>
    <t>174251202</t>
  </si>
  <si>
    <t>Zásyp jam po pařezech strojně výkopkem z horniny získané při dobývání pařezů s hrubým urovnáním povrchu zasypávky průměru pařezu přes 300 do 500 mm</t>
  </si>
  <si>
    <t>401536409</t>
  </si>
  <si>
    <t>https://podminky.urs.cz/item/CS_URS_2024_01/174251202</t>
  </si>
  <si>
    <t>174251204</t>
  </si>
  <si>
    <t>Zásyp jam po pařezech strojně výkopkem z horniny získané při dobývání pařezů s hrubým urovnáním povrchu zasypávky průměru pařezu přes 700 do 900 mm</t>
  </si>
  <si>
    <t>564846890</t>
  </si>
  <si>
    <t>https://podminky.urs.cz/item/CS_URS_2024_01/174251204</t>
  </si>
  <si>
    <t>2061139155</t>
  </si>
  <si>
    <t>"pasportizace okolní vzrostlé zeleně " 1,00</t>
  </si>
  <si>
    <t>1673804668</t>
  </si>
  <si>
    <t>VON - Vedlejší a ostatní náklady</t>
  </si>
  <si>
    <t xml:space="preserve">    VRN3 - Zařízení staveniště</t>
  </si>
  <si>
    <t xml:space="preserve">    VRN4 - Inženýrská činnost</t>
  </si>
  <si>
    <t>012103000</t>
  </si>
  <si>
    <t>Geodetické práce před výstavbou</t>
  </si>
  <si>
    <t>-73047507</t>
  </si>
  <si>
    <t>https://podminky.urs.cz/item/CS_URS_2024_01/012103000</t>
  </si>
  <si>
    <t>"vytýčení inženýrských sítí " 1,00</t>
  </si>
  <si>
    <t>012203000</t>
  </si>
  <si>
    <t>Geodetické práce při provádění stavby</t>
  </si>
  <si>
    <t>-1171117146</t>
  </si>
  <si>
    <t>https://podminky.urs.cz/item/CS_URS_2024_01/012203000</t>
  </si>
  <si>
    <t xml:space="preserve">"geodetické práce při provádění stavby"   1,00</t>
  </si>
  <si>
    <t>012303000</t>
  </si>
  <si>
    <t>Geodetické práce po výstavbě</t>
  </si>
  <si>
    <t>-374547566</t>
  </si>
  <si>
    <t>https://podminky.urs.cz/item/CS_URS_2024_01/012303000</t>
  </si>
  <si>
    <t xml:space="preserve">Poznámka k položce:_x000d_
 Položka zahrnuje mimo jiné:_x000d_
-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 _x000d_
</t>
  </si>
  <si>
    <t xml:space="preserve">"zaměření skutečného provedení stavby"   1,00</t>
  </si>
  <si>
    <t>012303000R</t>
  </si>
  <si>
    <t xml:space="preserve">Geometrický plán, včetně zavkladování </t>
  </si>
  <si>
    <t>-526785695</t>
  </si>
  <si>
    <t xml:space="preserve">Poznámka k položce:_x000d_
Položka zahrnuje :_x000d_
vypracování plánu ve  formátu *jvf. s přehráním do *dmt. dle nového stav.zákona,včetně dodání na příslušný katastrální úřad pro zavkladování _x000d_
_x000d_
</t>
  </si>
  <si>
    <t xml:space="preserve">"vypracování plánu ve  formátu *jvf. s přehráním do *dmt. dle nového stav.zákona,včetně dodání na příslušný katastrální úřad pro zavkladování "   1,00</t>
  </si>
  <si>
    <t>013244000</t>
  </si>
  <si>
    <t>Dokumentace pro provádění stavby</t>
  </si>
  <si>
    <t>-1863952808</t>
  </si>
  <si>
    <t>https://podminky.urs.cz/item/CS_URS_2024_01/013244000</t>
  </si>
  <si>
    <t xml:space="preserve">"Vypracování potřebných detailů technického řešení"   1,00</t>
  </si>
  <si>
    <t>" předání v elektronické i v papírové podobě v počtu paré dle smlouvy"</t>
  </si>
  <si>
    <t>013254000</t>
  </si>
  <si>
    <t>Dokumentace skutečného provedení stavby</t>
  </si>
  <si>
    <t>1341695524</t>
  </si>
  <si>
    <t>https://podminky.urs.cz/item/CS_URS_2024_01/013254000</t>
  </si>
  <si>
    <t xml:space="preserve">"zaměření a dokumentace skutečného provedení"    1,00</t>
  </si>
  <si>
    <t>1495439117</t>
  </si>
  <si>
    <t>"pasportizace okolní vzrostlé zeleně či staveb před započetím prací " 1,00</t>
  </si>
  <si>
    <t>-233050329</t>
  </si>
  <si>
    <t>"pasportizace okolní vzrostlé zeleně či staveb po provedení prací " 1,00</t>
  </si>
  <si>
    <t>029412R</t>
  </si>
  <si>
    <t>Ostatní požadavky- vypracování mostního listu</t>
  </si>
  <si>
    <t>-1380057281</t>
  </si>
  <si>
    <t>02953R</t>
  </si>
  <si>
    <t>Ostatní požadavky- hlavní mostní prohlídka</t>
  </si>
  <si>
    <t>921193211</t>
  </si>
  <si>
    <t>VRN3</t>
  </si>
  <si>
    <t>Zařízení staveniště</t>
  </si>
  <si>
    <t>02730R</t>
  </si>
  <si>
    <t>Pomocné práce zřizující nebo zajišťující ochranu inženýrských sítí</t>
  </si>
  <si>
    <t>327083862</t>
  </si>
  <si>
    <t>030001000</t>
  </si>
  <si>
    <t>měsíc</t>
  </si>
  <si>
    <t>-399605901</t>
  </si>
  <si>
    <t>https://podminky.urs.cz/item/CS_URS_2024_01/030001000</t>
  </si>
  <si>
    <t xml:space="preserve">"zřízení, provoz 136dní =7 měsíců, demontáž"  7,00</t>
  </si>
  <si>
    <t>034103000</t>
  </si>
  <si>
    <t>Oplocení staveniště</t>
  </si>
  <si>
    <t>1369939697</t>
  </si>
  <si>
    <t>https://podminky.urs.cz/item/CS_URS_2024_01/034103000</t>
  </si>
  <si>
    <t xml:space="preserve">"provizorní oplocení u pozemku č. 46/1 - např. ocelové sloupky a drátěné pletivo , montáž a demontáž , výška do 2m"  35,00</t>
  </si>
  <si>
    <t>034503000</t>
  </si>
  <si>
    <t>Informační tabule na staveništi</t>
  </si>
  <si>
    <t>1301079349</t>
  </si>
  <si>
    <t>https://podminky.urs.cz/item/CS_URS_2024_01/034503000</t>
  </si>
  <si>
    <t xml:space="preserve">"položka zahrnuje" </t>
  </si>
  <si>
    <t xml:space="preserve">" informační tabule o stavbě dle požadavku IROP - 1kus " </t>
  </si>
  <si>
    <t xml:space="preserve">"omluvná tabule dle standardu KSUS- 2 kus" </t>
  </si>
  <si>
    <t>VRN4</t>
  </si>
  <si>
    <t>Inženýrská činnost</t>
  </si>
  <si>
    <t>042503000</t>
  </si>
  <si>
    <t>Plán BOZP, havarijní plán, povodňový plán</t>
  </si>
  <si>
    <t>1364206590</t>
  </si>
  <si>
    <t>https://podminky.urs.cz/item/CS_URS_2024_01/042503000</t>
  </si>
  <si>
    <t>SEZNAM FIGUR</t>
  </si>
  <si>
    <t>Výměra</t>
  </si>
  <si>
    <t>A9_1</t>
  </si>
  <si>
    <t>A9</t>
  </si>
  <si>
    <t>B9</t>
  </si>
  <si>
    <t>C9_1</t>
  </si>
  <si>
    <t>C9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</si>
</sst>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5101201" TargetMode="External" /><Relationship Id="rId2" Type="http://schemas.openxmlformats.org/officeDocument/2006/relationships/hyperlink" Target="https://podminky.urs.cz/item/CS_URS_2024_01/119001405" TargetMode="External" /><Relationship Id="rId3" Type="http://schemas.openxmlformats.org/officeDocument/2006/relationships/hyperlink" Target="https://podminky.urs.cz/item/CS_URS_2024_01/119001422" TargetMode="External" /><Relationship Id="rId4" Type="http://schemas.openxmlformats.org/officeDocument/2006/relationships/hyperlink" Target="https://podminky.urs.cz/item/CS_URS_2024_01/131251103" TargetMode="External" /><Relationship Id="rId5" Type="http://schemas.openxmlformats.org/officeDocument/2006/relationships/hyperlink" Target="https://podminky.urs.cz/item/CS_URS_2024_01/131251202" TargetMode="External" /><Relationship Id="rId6" Type="http://schemas.openxmlformats.org/officeDocument/2006/relationships/hyperlink" Target="https://podminky.urs.cz/item/CS_URS_2024_01/132254205" TargetMode="External" /><Relationship Id="rId7" Type="http://schemas.openxmlformats.org/officeDocument/2006/relationships/hyperlink" Target="https://podminky.urs.cz/item/CS_URS_2024_01/151101101" TargetMode="External" /><Relationship Id="rId8" Type="http://schemas.openxmlformats.org/officeDocument/2006/relationships/hyperlink" Target="https://podminky.urs.cz/item/CS_URS_2024_01/151101111" TargetMode="External" /><Relationship Id="rId9" Type="http://schemas.openxmlformats.org/officeDocument/2006/relationships/hyperlink" Target="https://podminky.urs.cz/item/CS_URS_2024_01/151101201" TargetMode="External" /><Relationship Id="rId10" Type="http://schemas.openxmlformats.org/officeDocument/2006/relationships/hyperlink" Target="https://podminky.urs.cz/item/CS_URS_2024_01/151101211" TargetMode="External" /><Relationship Id="rId11" Type="http://schemas.openxmlformats.org/officeDocument/2006/relationships/hyperlink" Target="https://podminky.urs.cz/item/CS_URS_2024_01/151101301" TargetMode="External" /><Relationship Id="rId12" Type="http://schemas.openxmlformats.org/officeDocument/2006/relationships/hyperlink" Target="https://podminky.urs.cz/item/CS_URS_2024_01/151101311" TargetMode="External" /><Relationship Id="rId13" Type="http://schemas.openxmlformats.org/officeDocument/2006/relationships/hyperlink" Target="https://podminky.urs.cz/item/CS_URS_2024_01/151401501" TargetMode="External" /><Relationship Id="rId14" Type="http://schemas.openxmlformats.org/officeDocument/2006/relationships/hyperlink" Target="https://podminky.urs.cz/item/CS_URS_2024_01/162351103" TargetMode="External" /><Relationship Id="rId15" Type="http://schemas.openxmlformats.org/officeDocument/2006/relationships/hyperlink" Target="https://podminky.urs.cz/item/CS_URS_2024_01/167151111" TargetMode="External" /><Relationship Id="rId16" Type="http://schemas.openxmlformats.org/officeDocument/2006/relationships/hyperlink" Target="https://podminky.urs.cz/item/CS_URS_2024_01/171251201" TargetMode="External" /><Relationship Id="rId17" Type="http://schemas.openxmlformats.org/officeDocument/2006/relationships/hyperlink" Target="https://podminky.urs.cz/item/CS_URS_2024_01/174151101" TargetMode="External" /><Relationship Id="rId18" Type="http://schemas.openxmlformats.org/officeDocument/2006/relationships/hyperlink" Target="https://podminky.urs.cz/item/CS_URS_2024_01/175151101" TargetMode="External" /><Relationship Id="rId19" Type="http://schemas.openxmlformats.org/officeDocument/2006/relationships/hyperlink" Target="https://podminky.urs.cz/item/CS_URS_2024_01/211971110" TargetMode="External" /><Relationship Id="rId20" Type="http://schemas.openxmlformats.org/officeDocument/2006/relationships/hyperlink" Target="https://podminky.urs.cz/item/CS_URS_2024_01/212752101" TargetMode="External" /><Relationship Id="rId21" Type="http://schemas.openxmlformats.org/officeDocument/2006/relationships/hyperlink" Target="https://podminky.urs.cz/item/CS_URS_2024_01/386110105" TargetMode="External" /><Relationship Id="rId22" Type="http://schemas.openxmlformats.org/officeDocument/2006/relationships/hyperlink" Target="https://podminky.urs.cz/item/CS_URS_2024_01/451572111" TargetMode="External" /><Relationship Id="rId23" Type="http://schemas.openxmlformats.org/officeDocument/2006/relationships/hyperlink" Target="https://podminky.urs.cz/item/CS_URS_2024_01/452112112" TargetMode="External" /><Relationship Id="rId24" Type="http://schemas.openxmlformats.org/officeDocument/2006/relationships/hyperlink" Target="https://podminky.urs.cz/item/CS_URS_2024_01/452311131" TargetMode="External" /><Relationship Id="rId25" Type="http://schemas.openxmlformats.org/officeDocument/2006/relationships/hyperlink" Target="https://podminky.urs.cz/item/CS_URS_2024_01/564251011" TargetMode="External" /><Relationship Id="rId26" Type="http://schemas.openxmlformats.org/officeDocument/2006/relationships/hyperlink" Target="https://podminky.urs.cz/item/CS_URS_2024_01/871350330" TargetMode="External" /><Relationship Id="rId27" Type="http://schemas.openxmlformats.org/officeDocument/2006/relationships/hyperlink" Target="https://podminky.urs.cz/item/CS_URS_2024_01/871370320" TargetMode="External" /><Relationship Id="rId28" Type="http://schemas.openxmlformats.org/officeDocument/2006/relationships/hyperlink" Target="https://podminky.urs.cz/item/CS_URS_2024_01/877350310" TargetMode="External" /><Relationship Id="rId29" Type="http://schemas.openxmlformats.org/officeDocument/2006/relationships/hyperlink" Target="https://podminky.urs.cz/item/CS_URS_2024_01/877350320" TargetMode="External" /><Relationship Id="rId30" Type="http://schemas.openxmlformats.org/officeDocument/2006/relationships/hyperlink" Target="https://podminky.urs.cz/item/CS_URS_2024_01/877350440" TargetMode="External" /><Relationship Id="rId31" Type="http://schemas.openxmlformats.org/officeDocument/2006/relationships/hyperlink" Target="https://podminky.urs.cz/item/CS_URS_2024_01/879230191" TargetMode="External" /><Relationship Id="rId32" Type="http://schemas.openxmlformats.org/officeDocument/2006/relationships/hyperlink" Target="https://podminky.urs.cz/item/CS_URS_2024_01/891372421" TargetMode="External" /><Relationship Id="rId33" Type="http://schemas.openxmlformats.org/officeDocument/2006/relationships/hyperlink" Target="https://podminky.urs.cz/item/CS_URS_2024_01/894411311" TargetMode="External" /><Relationship Id="rId34" Type="http://schemas.openxmlformats.org/officeDocument/2006/relationships/hyperlink" Target="https://podminky.urs.cz/item/CS_URS_2024_01/894412411" TargetMode="External" /><Relationship Id="rId35" Type="http://schemas.openxmlformats.org/officeDocument/2006/relationships/hyperlink" Target="https://podminky.urs.cz/item/CS_URS_2024_01/894812325" TargetMode="External" /><Relationship Id="rId36" Type="http://schemas.openxmlformats.org/officeDocument/2006/relationships/hyperlink" Target="https://podminky.urs.cz/item/CS_URS_2024_01/894812331" TargetMode="External" /><Relationship Id="rId37" Type="http://schemas.openxmlformats.org/officeDocument/2006/relationships/hyperlink" Target="https://podminky.urs.cz/item/CS_URS_2024_01/894812339" TargetMode="External" /><Relationship Id="rId38" Type="http://schemas.openxmlformats.org/officeDocument/2006/relationships/hyperlink" Target="https://podminky.urs.cz/item/CS_URS_2024_01/894812376" TargetMode="External" /><Relationship Id="rId39" Type="http://schemas.openxmlformats.org/officeDocument/2006/relationships/hyperlink" Target="https://podminky.urs.cz/item/CS_URS_2024_01/897172123" TargetMode="External" /><Relationship Id="rId40" Type="http://schemas.openxmlformats.org/officeDocument/2006/relationships/hyperlink" Target="https://podminky.urs.cz/item/CS_URS_2024_01/899104112" TargetMode="External" /><Relationship Id="rId41" Type="http://schemas.openxmlformats.org/officeDocument/2006/relationships/hyperlink" Target="https://podminky.urs.cz/item/CS_URS_2024_01/998276101" TargetMode="External" /><Relationship Id="rId42" Type="http://schemas.openxmlformats.org/officeDocument/2006/relationships/hyperlink" Target="https://podminky.urs.cz/item/CS_URS_2024_01/711111001" TargetMode="External" /><Relationship Id="rId43" Type="http://schemas.openxmlformats.org/officeDocument/2006/relationships/hyperlink" Target="https://podminky.urs.cz/item/CS_URS_2024_01/711141559" TargetMode="External" /><Relationship Id="rId44" Type="http://schemas.openxmlformats.org/officeDocument/2006/relationships/hyperlink" Target="https://podminky.urs.cz/item/CS_URS_2024_01/998711101" TargetMode="External" /><Relationship Id="rId45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9001411" TargetMode="External" /><Relationship Id="rId2" Type="http://schemas.openxmlformats.org/officeDocument/2006/relationships/hyperlink" Target="https://podminky.urs.cz/item/CS_URS_2024_01/132254203" TargetMode="External" /><Relationship Id="rId3" Type="http://schemas.openxmlformats.org/officeDocument/2006/relationships/hyperlink" Target="https://podminky.urs.cz/item/CS_URS_2024_01/151101101" TargetMode="External" /><Relationship Id="rId4" Type="http://schemas.openxmlformats.org/officeDocument/2006/relationships/hyperlink" Target="https://podminky.urs.cz/item/CS_URS_2024_01/151101111" TargetMode="External" /><Relationship Id="rId5" Type="http://schemas.openxmlformats.org/officeDocument/2006/relationships/hyperlink" Target="https://podminky.urs.cz/item/CS_URS_2024_01/162351103" TargetMode="External" /><Relationship Id="rId6" Type="http://schemas.openxmlformats.org/officeDocument/2006/relationships/hyperlink" Target="https://podminky.urs.cz/item/CS_URS_2024_01/167151111" TargetMode="External" /><Relationship Id="rId7" Type="http://schemas.openxmlformats.org/officeDocument/2006/relationships/hyperlink" Target="https://podminky.urs.cz/item/CS_URS_2024_01/171251201" TargetMode="External" /><Relationship Id="rId8" Type="http://schemas.openxmlformats.org/officeDocument/2006/relationships/hyperlink" Target="https://podminky.urs.cz/item/CS_URS_2024_01/174151101" TargetMode="External" /><Relationship Id="rId9" Type="http://schemas.openxmlformats.org/officeDocument/2006/relationships/hyperlink" Target="https://podminky.urs.cz/item/CS_URS_2024_01/175151101" TargetMode="External" /><Relationship Id="rId10" Type="http://schemas.openxmlformats.org/officeDocument/2006/relationships/hyperlink" Target="https://podminky.urs.cz/item/CS_URS_2024_01/211971110" TargetMode="External" /><Relationship Id="rId11" Type="http://schemas.openxmlformats.org/officeDocument/2006/relationships/hyperlink" Target="https://podminky.urs.cz/item/CS_URS_2024_01/212752101" TargetMode="External" /><Relationship Id="rId12" Type="http://schemas.openxmlformats.org/officeDocument/2006/relationships/hyperlink" Target="https://podminky.urs.cz/item/CS_URS_2024_01/451572111" TargetMode="External" /><Relationship Id="rId13" Type="http://schemas.openxmlformats.org/officeDocument/2006/relationships/hyperlink" Target="https://podminky.urs.cz/item/CS_URS_2024_01/871251211" TargetMode="External" /><Relationship Id="rId14" Type="http://schemas.openxmlformats.org/officeDocument/2006/relationships/hyperlink" Target="https://podminky.urs.cz/item/CS_URS_2024_01/877251101" TargetMode="External" /><Relationship Id="rId15" Type="http://schemas.openxmlformats.org/officeDocument/2006/relationships/hyperlink" Target="https://podminky.urs.cz/item/CS_URS_2024_01/877251110" TargetMode="External" /><Relationship Id="rId16" Type="http://schemas.openxmlformats.org/officeDocument/2006/relationships/hyperlink" Target="https://podminky.urs.cz/item/CS_URS_2024_01/877261301" TargetMode="External" /><Relationship Id="rId17" Type="http://schemas.openxmlformats.org/officeDocument/2006/relationships/hyperlink" Target="https://podminky.urs.cz/item/CS_URS_2024_01/891389961" TargetMode="External" /><Relationship Id="rId18" Type="http://schemas.openxmlformats.org/officeDocument/2006/relationships/hyperlink" Target="https://podminky.urs.cz/item/CS_URS_2024_01/892271111" TargetMode="External" /><Relationship Id="rId19" Type="http://schemas.openxmlformats.org/officeDocument/2006/relationships/hyperlink" Target="https://podminky.urs.cz/item/CS_URS_2024_01/892273122" TargetMode="External" /><Relationship Id="rId20" Type="http://schemas.openxmlformats.org/officeDocument/2006/relationships/hyperlink" Target="https://podminky.urs.cz/item/CS_URS_2024_01/892372111" TargetMode="External" /><Relationship Id="rId21" Type="http://schemas.openxmlformats.org/officeDocument/2006/relationships/hyperlink" Target="https://podminky.urs.cz/item/CS_URS_2024_01/899712111" TargetMode="External" /><Relationship Id="rId22" Type="http://schemas.openxmlformats.org/officeDocument/2006/relationships/hyperlink" Target="https://podminky.urs.cz/item/CS_URS_2024_01/899721111" TargetMode="External" /><Relationship Id="rId23" Type="http://schemas.openxmlformats.org/officeDocument/2006/relationships/hyperlink" Target="https://podminky.urs.cz/item/CS_URS_2024_01/899722112" TargetMode="External" /><Relationship Id="rId24" Type="http://schemas.openxmlformats.org/officeDocument/2006/relationships/hyperlink" Target="https://podminky.urs.cz/item/CS_URS_2024_01/899913143" TargetMode="External" /><Relationship Id="rId25" Type="http://schemas.openxmlformats.org/officeDocument/2006/relationships/hyperlink" Target="https://podminky.urs.cz/item/CS_URS_2024_01/899914113" TargetMode="External" /><Relationship Id="rId26" Type="http://schemas.openxmlformats.org/officeDocument/2006/relationships/hyperlink" Target="https://podminky.urs.cz/item/CS_URS_2024_01/998276101" TargetMode="External" /><Relationship Id="rId27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3251101" TargetMode="External" /><Relationship Id="rId2" Type="http://schemas.openxmlformats.org/officeDocument/2006/relationships/hyperlink" Target="https://podminky.urs.cz/item/CS_URS_2024_01/174151101" TargetMode="External" /><Relationship Id="rId3" Type="http://schemas.openxmlformats.org/officeDocument/2006/relationships/hyperlink" Target="https://podminky.urs.cz/item/CS_URS_2024_01/460641113" TargetMode="External" /><Relationship Id="rId4" Type="http://schemas.openxmlformats.org/officeDocument/2006/relationships/hyperlink" Target="https://podminky.urs.cz/item/CS_URS_2024_01/460881611" TargetMode="External" /><Relationship Id="rId5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3251101" TargetMode="External" /><Relationship Id="rId2" Type="http://schemas.openxmlformats.org/officeDocument/2006/relationships/hyperlink" Target="https://podminky.urs.cz/item/CS_URS_2024_01/460641113" TargetMode="External" /><Relationship Id="rId3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2" TargetMode="External" /><Relationship Id="rId2" Type="http://schemas.openxmlformats.org/officeDocument/2006/relationships/hyperlink" Target="https://podminky.urs.cz/item/CS_URS_2024_01/112101101" TargetMode="External" /><Relationship Id="rId3" Type="http://schemas.openxmlformats.org/officeDocument/2006/relationships/hyperlink" Target="https://podminky.urs.cz/item/CS_URS_2024_01/112101102" TargetMode="External" /><Relationship Id="rId4" Type="http://schemas.openxmlformats.org/officeDocument/2006/relationships/hyperlink" Target="https://podminky.urs.cz/item/CS_URS_2024_01/112101104" TargetMode="External" /><Relationship Id="rId5" Type="http://schemas.openxmlformats.org/officeDocument/2006/relationships/hyperlink" Target="https://podminky.urs.cz/item/CS_URS_2024_01/112101121" TargetMode="External" /><Relationship Id="rId6" Type="http://schemas.openxmlformats.org/officeDocument/2006/relationships/hyperlink" Target="https://podminky.urs.cz/item/CS_URS_2024_01/112251101" TargetMode="External" /><Relationship Id="rId7" Type="http://schemas.openxmlformats.org/officeDocument/2006/relationships/hyperlink" Target="https://podminky.urs.cz/item/CS_URS_2024_01/112251102" TargetMode="External" /><Relationship Id="rId8" Type="http://schemas.openxmlformats.org/officeDocument/2006/relationships/hyperlink" Target="https://podminky.urs.cz/item/CS_URS_2024_01/112251104" TargetMode="External" /><Relationship Id="rId9" Type="http://schemas.openxmlformats.org/officeDocument/2006/relationships/hyperlink" Target="https://podminky.urs.cz/item/CS_URS_2024_01/162201401" TargetMode="External" /><Relationship Id="rId10" Type="http://schemas.openxmlformats.org/officeDocument/2006/relationships/hyperlink" Target="https://podminky.urs.cz/item/CS_URS_2024_01/162201402" TargetMode="External" /><Relationship Id="rId11" Type="http://schemas.openxmlformats.org/officeDocument/2006/relationships/hyperlink" Target="https://podminky.urs.cz/item/CS_URS_2024_01/162201404" TargetMode="External" /><Relationship Id="rId12" Type="http://schemas.openxmlformats.org/officeDocument/2006/relationships/hyperlink" Target="https://podminky.urs.cz/item/CS_URS_2024_01/162201405" TargetMode="External" /><Relationship Id="rId13" Type="http://schemas.openxmlformats.org/officeDocument/2006/relationships/hyperlink" Target="https://podminky.urs.cz/item/CS_URS_2024_01/162201411" TargetMode="External" /><Relationship Id="rId14" Type="http://schemas.openxmlformats.org/officeDocument/2006/relationships/hyperlink" Target="https://podminky.urs.cz/item/CS_URS_2024_01/162201412" TargetMode="External" /><Relationship Id="rId15" Type="http://schemas.openxmlformats.org/officeDocument/2006/relationships/hyperlink" Target="https://podminky.urs.cz/item/CS_URS_2024_01/162201414" TargetMode="External" /><Relationship Id="rId16" Type="http://schemas.openxmlformats.org/officeDocument/2006/relationships/hyperlink" Target="https://podminky.urs.cz/item/CS_URS_2024_01/162201415" TargetMode="External" /><Relationship Id="rId17" Type="http://schemas.openxmlformats.org/officeDocument/2006/relationships/hyperlink" Target="https://podminky.urs.cz/item/CS_URS_2024_01/162201421" TargetMode="External" /><Relationship Id="rId18" Type="http://schemas.openxmlformats.org/officeDocument/2006/relationships/hyperlink" Target="https://podminky.urs.cz/item/CS_URS_2024_01/162201422" TargetMode="External" /><Relationship Id="rId19" Type="http://schemas.openxmlformats.org/officeDocument/2006/relationships/hyperlink" Target="https://podminky.urs.cz/item/CS_URS_2024_01/162201424" TargetMode="External" /><Relationship Id="rId20" Type="http://schemas.openxmlformats.org/officeDocument/2006/relationships/hyperlink" Target="https://podminky.urs.cz/item/CS_URS_2024_01/162301501" TargetMode="External" /><Relationship Id="rId21" Type="http://schemas.openxmlformats.org/officeDocument/2006/relationships/hyperlink" Target="https://podminky.urs.cz/item/CS_URS_2024_01/162301931" TargetMode="External" /><Relationship Id="rId22" Type="http://schemas.openxmlformats.org/officeDocument/2006/relationships/hyperlink" Target="https://podminky.urs.cz/item/CS_URS_2024_01/162301932" TargetMode="External" /><Relationship Id="rId23" Type="http://schemas.openxmlformats.org/officeDocument/2006/relationships/hyperlink" Target="https://podminky.urs.cz/item/CS_URS_2024_01/162301933" TargetMode="External" /><Relationship Id="rId24" Type="http://schemas.openxmlformats.org/officeDocument/2006/relationships/hyperlink" Target="https://podminky.urs.cz/item/CS_URS_2024_01/162301941" TargetMode="External" /><Relationship Id="rId25" Type="http://schemas.openxmlformats.org/officeDocument/2006/relationships/hyperlink" Target="https://podminky.urs.cz/item/CS_URS_2024_01/162301951" TargetMode="External" /><Relationship Id="rId26" Type="http://schemas.openxmlformats.org/officeDocument/2006/relationships/hyperlink" Target="https://podminky.urs.cz/item/CS_URS_2024_01/162301952" TargetMode="External" /><Relationship Id="rId27" Type="http://schemas.openxmlformats.org/officeDocument/2006/relationships/hyperlink" Target="https://podminky.urs.cz/item/CS_URS_2024_01/162301954" TargetMode="External" /><Relationship Id="rId28" Type="http://schemas.openxmlformats.org/officeDocument/2006/relationships/hyperlink" Target="https://podminky.urs.cz/item/CS_URS_2024_01/162301961" TargetMode="External" /><Relationship Id="rId29" Type="http://schemas.openxmlformats.org/officeDocument/2006/relationships/hyperlink" Target="https://podminky.urs.cz/item/CS_URS_2024_01/162301971" TargetMode="External" /><Relationship Id="rId30" Type="http://schemas.openxmlformats.org/officeDocument/2006/relationships/hyperlink" Target="https://podminky.urs.cz/item/CS_URS_2024_01/162301972" TargetMode="External" /><Relationship Id="rId31" Type="http://schemas.openxmlformats.org/officeDocument/2006/relationships/hyperlink" Target="https://podminky.urs.cz/item/CS_URS_2024_01/162301974" TargetMode="External" /><Relationship Id="rId32" Type="http://schemas.openxmlformats.org/officeDocument/2006/relationships/hyperlink" Target="https://podminky.urs.cz/item/CS_URS_2024_01/162301981" TargetMode="External" /><Relationship Id="rId33" Type="http://schemas.openxmlformats.org/officeDocument/2006/relationships/hyperlink" Target="https://podminky.urs.cz/item/CS_URS_2024_01/162351103" TargetMode="External" /><Relationship Id="rId34" Type="http://schemas.openxmlformats.org/officeDocument/2006/relationships/hyperlink" Target="https://podminky.urs.cz/item/CS_URS_2024_01/167151101" TargetMode="External" /><Relationship Id="rId35" Type="http://schemas.openxmlformats.org/officeDocument/2006/relationships/hyperlink" Target="https://podminky.urs.cz/item/CS_URS_2024_01/174251201" TargetMode="External" /><Relationship Id="rId36" Type="http://schemas.openxmlformats.org/officeDocument/2006/relationships/hyperlink" Target="https://podminky.urs.cz/item/CS_URS_2024_01/174251202" TargetMode="External" /><Relationship Id="rId37" Type="http://schemas.openxmlformats.org/officeDocument/2006/relationships/hyperlink" Target="https://podminky.urs.cz/item/CS_URS_2024_01/174251204" TargetMode="External" /><Relationship Id="rId38" Type="http://schemas.openxmlformats.org/officeDocument/2006/relationships/hyperlink" Target="https://podminky.urs.cz/item/CS_URS_2024_01/013274000" TargetMode="External" /><Relationship Id="rId39" Type="http://schemas.openxmlformats.org/officeDocument/2006/relationships/hyperlink" Target="https://podminky.urs.cz/item/CS_URS_2024_01/013284000" TargetMode="External" /><Relationship Id="rId40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203000" TargetMode="External" /><Relationship Id="rId3" Type="http://schemas.openxmlformats.org/officeDocument/2006/relationships/hyperlink" Target="https://podminky.urs.cz/item/CS_URS_2024_01/012303000" TargetMode="External" /><Relationship Id="rId4" Type="http://schemas.openxmlformats.org/officeDocument/2006/relationships/hyperlink" Target="https://podminky.urs.cz/item/CS_URS_2024_01/013244000" TargetMode="External" /><Relationship Id="rId5" Type="http://schemas.openxmlformats.org/officeDocument/2006/relationships/hyperlink" Target="https://podminky.urs.cz/item/CS_URS_2024_01/013254000" TargetMode="External" /><Relationship Id="rId6" Type="http://schemas.openxmlformats.org/officeDocument/2006/relationships/hyperlink" Target="https://podminky.urs.cz/item/CS_URS_2024_01/013274000" TargetMode="External" /><Relationship Id="rId7" Type="http://schemas.openxmlformats.org/officeDocument/2006/relationships/hyperlink" Target="https://podminky.urs.cz/item/CS_URS_2024_01/013284000" TargetMode="External" /><Relationship Id="rId8" Type="http://schemas.openxmlformats.org/officeDocument/2006/relationships/hyperlink" Target="https://podminky.urs.cz/item/CS_URS_2024_01/030001000" TargetMode="External" /><Relationship Id="rId9" Type="http://schemas.openxmlformats.org/officeDocument/2006/relationships/hyperlink" Target="https://podminky.urs.cz/item/CS_URS_2024_01/034103000" TargetMode="External" /><Relationship Id="rId10" Type="http://schemas.openxmlformats.org/officeDocument/2006/relationships/hyperlink" Target="https://podminky.urs.cz/item/CS_URS_2024_01/034503000" TargetMode="External" /><Relationship Id="rId11" Type="http://schemas.openxmlformats.org/officeDocument/2006/relationships/hyperlink" Target="https://podminky.urs.cz/item/CS_URS_2024_01/042503000" TargetMode="External" /><Relationship Id="rId12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301111" TargetMode="External" /><Relationship Id="rId2" Type="http://schemas.openxmlformats.org/officeDocument/2006/relationships/hyperlink" Target="https://podminky.urs.cz/item/CS_URS_2024_01/113106221" TargetMode="External" /><Relationship Id="rId3" Type="http://schemas.openxmlformats.org/officeDocument/2006/relationships/hyperlink" Target="https://podminky.urs.cz/item/CS_URS_2024_01/113106271" TargetMode="External" /><Relationship Id="rId4" Type="http://schemas.openxmlformats.org/officeDocument/2006/relationships/hyperlink" Target="https://podminky.urs.cz/item/CS_URS_2024_01/113106521" TargetMode="External" /><Relationship Id="rId5" Type="http://schemas.openxmlformats.org/officeDocument/2006/relationships/hyperlink" Target="https://podminky.urs.cz/item/CS_URS_2024_01/113107171" TargetMode="External" /><Relationship Id="rId6" Type="http://schemas.openxmlformats.org/officeDocument/2006/relationships/hyperlink" Target="https://podminky.urs.cz/item/CS_URS_2024_01/113107222" TargetMode="External" /><Relationship Id="rId7" Type="http://schemas.openxmlformats.org/officeDocument/2006/relationships/hyperlink" Target="https://podminky.urs.cz/item/CS_URS_2024_01/113107223" TargetMode="External" /><Relationship Id="rId8" Type="http://schemas.openxmlformats.org/officeDocument/2006/relationships/hyperlink" Target="https://podminky.urs.cz/item/CS_URS_2024_01/113107224" TargetMode="External" /><Relationship Id="rId9" Type="http://schemas.openxmlformats.org/officeDocument/2006/relationships/hyperlink" Target="https://podminky.urs.cz/item/CS_URS_2024_01/113107241" TargetMode="External" /><Relationship Id="rId10" Type="http://schemas.openxmlformats.org/officeDocument/2006/relationships/hyperlink" Target="https://podminky.urs.cz/item/CS_URS_2024_01/113154365" TargetMode="External" /><Relationship Id="rId11" Type="http://schemas.openxmlformats.org/officeDocument/2006/relationships/hyperlink" Target="https://podminky.urs.cz/item/CS_URS_2024_01/113201112" TargetMode="External" /><Relationship Id="rId12" Type="http://schemas.openxmlformats.org/officeDocument/2006/relationships/hyperlink" Target="https://podminky.urs.cz/item/CS_URS_2024_01/113204111" TargetMode="External" /><Relationship Id="rId13" Type="http://schemas.openxmlformats.org/officeDocument/2006/relationships/hyperlink" Target="https://podminky.urs.cz/item/CS_URS_2024_01/890411851" TargetMode="External" /><Relationship Id="rId14" Type="http://schemas.openxmlformats.org/officeDocument/2006/relationships/hyperlink" Target="https://podminky.urs.cz/item/CS_URS_2024_01/911381812" TargetMode="External" /><Relationship Id="rId15" Type="http://schemas.openxmlformats.org/officeDocument/2006/relationships/hyperlink" Target="https://podminky.urs.cz/item/CS_URS_2024_01/919735111" TargetMode="External" /><Relationship Id="rId16" Type="http://schemas.openxmlformats.org/officeDocument/2006/relationships/hyperlink" Target="https://podminky.urs.cz/item/CS_URS_2024_01/919735112" TargetMode="External" /><Relationship Id="rId17" Type="http://schemas.openxmlformats.org/officeDocument/2006/relationships/hyperlink" Target="https://podminky.urs.cz/item/CS_URS_2024_01/963015141R" TargetMode="External" /><Relationship Id="rId18" Type="http://schemas.openxmlformats.org/officeDocument/2006/relationships/hyperlink" Target="https://podminky.urs.cz/item/CS_URS_2024_01/966001211" TargetMode="External" /><Relationship Id="rId19" Type="http://schemas.openxmlformats.org/officeDocument/2006/relationships/hyperlink" Target="https://podminky.urs.cz/item/CS_URS_2024_01/966005111" TargetMode="External" /><Relationship Id="rId20" Type="http://schemas.openxmlformats.org/officeDocument/2006/relationships/hyperlink" Target="https://podminky.urs.cz/item/CS_URS_2024_01/998225111" TargetMode="External" /><Relationship Id="rId2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85" TargetMode="External" /><Relationship Id="rId2" Type="http://schemas.openxmlformats.org/officeDocument/2006/relationships/hyperlink" Target="https://podminky.urs.cz/item/CS_URS_2024_01/113154123" TargetMode="External" /><Relationship Id="rId3" Type="http://schemas.openxmlformats.org/officeDocument/2006/relationships/hyperlink" Target="https://podminky.urs.cz/item/CS_URS_2024_01/113154124" TargetMode="External" /><Relationship Id="rId4" Type="http://schemas.openxmlformats.org/officeDocument/2006/relationships/hyperlink" Target="https://podminky.urs.cz/item/CS_URS_2024_01/131213701" TargetMode="External" /><Relationship Id="rId5" Type="http://schemas.openxmlformats.org/officeDocument/2006/relationships/hyperlink" Target="https://podminky.urs.cz/item/CS_URS_2024_01/162251101" TargetMode="External" /><Relationship Id="rId6" Type="http://schemas.openxmlformats.org/officeDocument/2006/relationships/hyperlink" Target="https://podminky.urs.cz/item/CS_URS_2024_01/166151101" TargetMode="External" /><Relationship Id="rId7" Type="http://schemas.openxmlformats.org/officeDocument/2006/relationships/hyperlink" Target="https://podminky.urs.cz/item/CS_URS_2024_01/174151101" TargetMode="External" /><Relationship Id="rId8" Type="http://schemas.openxmlformats.org/officeDocument/2006/relationships/hyperlink" Target="https://podminky.urs.cz/item/CS_URS_2024_01/181951112" TargetMode="External" /><Relationship Id="rId9" Type="http://schemas.openxmlformats.org/officeDocument/2006/relationships/hyperlink" Target="https://podminky.urs.cz/item/CS_URS_2024_01/564962111" TargetMode="External" /><Relationship Id="rId10" Type="http://schemas.openxmlformats.org/officeDocument/2006/relationships/hyperlink" Target="https://podminky.urs.cz/item/CS_URS_2024_01/565166112" TargetMode="External" /><Relationship Id="rId11" Type="http://schemas.openxmlformats.org/officeDocument/2006/relationships/hyperlink" Target="https://podminky.urs.cz/item/CS_URS_2024_01/566901234" TargetMode="External" /><Relationship Id="rId12" Type="http://schemas.openxmlformats.org/officeDocument/2006/relationships/hyperlink" Target="https://podminky.urs.cz/item/CS_URS_2024_01/573111111" TargetMode="External" /><Relationship Id="rId13" Type="http://schemas.openxmlformats.org/officeDocument/2006/relationships/hyperlink" Target="https://podminky.urs.cz/item/CS_URS_2024_01/573231106" TargetMode="External" /><Relationship Id="rId14" Type="http://schemas.openxmlformats.org/officeDocument/2006/relationships/hyperlink" Target="https://podminky.urs.cz/item/CS_URS_2024_01/576133211" TargetMode="External" /><Relationship Id="rId15" Type="http://schemas.openxmlformats.org/officeDocument/2006/relationships/hyperlink" Target="https://podminky.urs.cz/item/CS_URS_2024_01/919735111" TargetMode="External" /><Relationship Id="rId16" Type="http://schemas.openxmlformats.org/officeDocument/2006/relationships/hyperlink" Target="https://podminky.urs.cz/item/CS_URS_2024_01/919735112" TargetMode="External" /><Relationship Id="rId17" Type="http://schemas.openxmlformats.org/officeDocument/2006/relationships/hyperlink" Target="https://podminky.urs.cz/item/CS_URS_2024_01/998225111" TargetMode="External" /><Relationship Id="rId1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2252205" TargetMode="External" /><Relationship Id="rId2" Type="http://schemas.openxmlformats.org/officeDocument/2006/relationships/hyperlink" Target="https://podminky.urs.cz/item/CS_URS_2024_01/132251103" TargetMode="External" /><Relationship Id="rId3" Type="http://schemas.openxmlformats.org/officeDocument/2006/relationships/hyperlink" Target="https://podminky.urs.cz/item/CS_URS_2024_01/162351103" TargetMode="External" /><Relationship Id="rId4" Type="http://schemas.openxmlformats.org/officeDocument/2006/relationships/hyperlink" Target="https://podminky.urs.cz/item/CS_URS_2024_01/167151101" TargetMode="External" /><Relationship Id="rId5" Type="http://schemas.openxmlformats.org/officeDocument/2006/relationships/hyperlink" Target="https://podminky.urs.cz/item/CS_URS_2024_01/171152112" TargetMode="External" /><Relationship Id="rId6" Type="http://schemas.openxmlformats.org/officeDocument/2006/relationships/hyperlink" Target="https://podminky.urs.cz/item/CS_URS_2024_01/171251201" TargetMode="External" /><Relationship Id="rId7" Type="http://schemas.openxmlformats.org/officeDocument/2006/relationships/hyperlink" Target="https://podminky.urs.cz/item/CS_URS_2024_01/181951112" TargetMode="External" /><Relationship Id="rId8" Type="http://schemas.openxmlformats.org/officeDocument/2006/relationships/hyperlink" Target="https://podminky.urs.cz/item/CS_URS_2024_01/211971110" TargetMode="External" /><Relationship Id="rId9" Type="http://schemas.openxmlformats.org/officeDocument/2006/relationships/hyperlink" Target="https://podminky.urs.cz/item/CS_URS_2024_01/212752412" TargetMode="External" /><Relationship Id="rId10" Type="http://schemas.openxmlformats.org/officeDocument/2006/relationships/hyperlink" Target="https://podminky.urs.cz/item/CS_URS_2024_01/561081121" TargetMode="External" /><Relationship Id="rId11" Type="http://schemas.openxmlformats.org/officeDocument/2006/relationships/hyperlink" Target="https://podminky.urs.cz/item/CS_URS_2024_01/564851111" TargetMode="External" /><Relationship Id="rId12" Type="http://schemas.openxmlformats.org/officeDocument/2006/relationships/hyperlink" Target="https://podminky.urs.cz/item/CS_URS_2024_01/564962111" TargetMode="External" /><Relationship Id="rId13" Type="http://schemas.openxmlformats.org/officeDocument/2006/relationships/hyperlink" Target="https://podminky.urs.cz/item/CS_URS_2024_01/565166122" TargetMode="External" /><Relationship Id="rId14" Type="http://schemas.openxmlformats.org/officeDocument/2006/relationships/hyperlink" Target="https://podminky.urs.cz/item/CS_URS_2024_01/567132114" TargetMode="External" /><Relationship Id="rId15" Type="http://schemas.openxmlformats.org/officeDocument/2006/relationships/hyperlink" Target="https://podminky.urs.cz/item/CS_URS_2024_01/569951133" TargetMode="External" /><Relationship Id="rId16" Type="http://schemas.openxmlformats.org/officeDocument/2006/relationships/hyperlink" Target="https://podminky.urs.cz/item/CS_URS_2024_01/571901111" TargetMode="External" /><Relationship Id="rId17" Type="http://schemas.openxmlformats.org/officeDocument/2006/relationships/hyperlink" Target="https://podminky.urs.cz/item/CS_URS_2024_01/576133211" TargetMode="External" /><Relationship Id="rId18" Type="http://schemas.openxmlformats.org/officeDocument/2006/relationships/hyperlink" Target="https://podminky.urs.cz/item/CS_URS_2024_01/577165142" TargetMode="External" /><Relationship Id="rId19" Type="http://schemas.openxmlformats.org/officeDocument/2006/relationships/hyperlink" Target="https://podminky.urs.cz/item/CS_URS_2024_01/591141111" TargetMode="External" /><Relationship Id="rId20" Type="http://schemas.openxmlformats.org/officeDocument/2006/relationships/hyperlink" Target="https://podminky.urs.cz/item/CS_URS_2024_01/899132121" TargetMode="External" /><Relationship Id="rId21" Type="http://schemas.openxmlformats.org/officeDocument/2006/relationships/hyperlink" Target="https://podminky.urs.cz/item/CS_URS_2024_01/916241213" TargetMode="External" /><Relationship Id="rId22" Type="http://schemas.openxmlformats.org/officeDocument/2006/relationships/hyperlink" Target="https://podminky.urs.cz/item/CS_URS_2024_01/919732211" TargetMode="External" /><Relationship Id="rId23" Type="http://schemas.openxmlformats.org/officeDocument/2006/relationships/hyperlink" Target="https://podminky.urs.cz/item/CS_URS_2024_01/998225111" TargetMode="External" /><Relationship Id="rId24" Type="http://schemas.openxmlformats.org/officeDocument/2006/relationships/hyperlink" Target="https://podminky.urs.cz/item/CS_URS_2024_01/460161242" TargetMode="External" /><Relationship Id="rId25" Type="http://schemas.openxmlformats.org/officeDocument/2006/relationships/hyperlink" Target="https://podminky.urs.cz/item/CS_URS_2024_01/460431252" TargetMode="External" /><Relationship Id="rId26" Type="http://schemas.openxmlformats.org/officeDocument/2006/relationships/hyperlink" Target="https://podminky.urs.cz/item/CS_URS_2024_01/460661112" TargetMode="External" /><Relationship Id="rId27" Type="http://schemas.openxmlformats.org/officeDocument/2006/relationships/hyperlink" Target="https://podminky.urs.cz/item/CS_URS_2024_01/460742111" TargetMode="External" /><Relationship Id="rId2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71152111" TargetMode="External" /><Relationship Id="rId2" Type="http://schemas.openxmlformats.org/officeDocument/2006/relationships/hyperlink" Target="https://podminky.urs.cz/item/CS_URS_2024_01/181951112" TargetMode="External" /><Relationship Id="rId3" Type="http://schemas.openxmlformats.org/officeDocument/2006/relationships/hyperlink" Target="https://podminky.urs.cz/item/CS_URS_2024_01/564851111" TargetMode="External" /><Relationship Id="rId4" Type="http://schemas.openxmlformats.org/officeDocument/2006/relationships/hyperlink" Target="https://podminky.urs.cz/item/CS_URS_2024_01/564861111" TargetMode="External" /><Relationship Id="rId5" Type="http://schemas.openxmlformats.org/officeDocument/2006/relationships/hyperlink" Target="https://podminky.urs.cz/item/CS_URS_2024_01/564962111" TargetMode="External" /><Relationship Id="rId6" Type="http://schemas.openxmlformats.org/officeDocument/2006/relationships/hyperlink" Target="https://podminky.urs.cz/item/CS_URS_2024_01/565166122" TargetMode="External" /><Relationship Id="rId7" Type="http://schemas.openxmlformats.org/officeDocument/2006/relationships/hyperlink" Target="https://podminky.urs.cz/item/CS_URS_2024_01/571901111" TargetMode="External" /><Relationship Id="rId8" Type="http://schemas.openxmlformats.org/officeDocument/2006/relationships/hyperlink" Target="https://podminky.urs.cz/item/CS_URS_2024_01/576133211" TargetMode="External" /><Relationship Id="rId9" Type="http://schemas.openxmlformats.org/officeDocument/2006/relationships/hyperlink" Target="https://podminky.urs.cz/item/CS_URS_2024_01/577165142" TargetMode="External" /><Relationship Id="rId10" Type="http://schemas.openxmlformats.org/officeDocument/2006/relationships/hyperlink" Target="https://podminky.urs.cz/item/CS_URS_2024_01/591412111" TargetMode="External" /><Relationship Id="rId11" Type="http://schemas.openxmlformats.org/officeDocument/2006/relationships/hyperlink" Target="https://podminky.urs.cz/item/CS_URS_2024_01/916241213" TargetMode="External" /><Relationship Id="rId12" Type="http://schemas.openxmlformats.org/officeDocument/2006/relationships/hyperlink" Target="https://podminky.urs.cz/item/CS_URS_2024_01/919732211" TargetMode="External" /><Relationship Id="rId13" Type="http://schemas.openxmlformats.org/officeDocument/2006/relationships/hyperlink" Target="https://podminky.urs.cz/item/CS_URS_2024_01/998223011" TargetMode="External" /><Relationship Id="rId1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325" TargetMode="External" /><Relationship Id="rId2" Type="http://schemas.openxmlformats.org/officeDocument/2006/relationships/hyperlink" Target="https://podminky.urs.cz/item/CS_URS_2024_01/113154124" TargetMode="External" /><Relationship Id="rId3" Type="http://schemas.openxmlformats.org/officeDocument/2006/relationships/hyperlink" Target="https://podminky.urs.cz/item/CS_URS_2024_01/113154232" TargetMode="External" /><Relationship Id="rId4" Type="http://schemas.openxmlformats.org/officeDocument/2006/relationships/hyperlink" Target="https://podminky.urs.cz/item/CS_URS_2024_01/122252203" TargetMode="External" /><Relationship Id="rId5" Type="http://schemas.openxmlformats.org/officeDocument/2006/relationships/hyperlink" Target="https://podminky.urs.cz/item/CS_URS_2024_01/162351103" TargetMode="External" /><Relationship Id="rId6" Type="http://schemas.openxmlformats.org/officeDocument/2006/relationships/hyperlink" Target="https://podminky.urs.cz/item/CS_URS_2024_01/167151101" TargetMode="External" /><Relationship Id="rId7" Type="http://schemas.openxmlformats.org/officeDocument/2006/relationships/hyperlink" Target="https://podminky.urs.cz/item/CS_URS_2024_01/171152112" TargetMode="External" /><Relationship Id="rId8" Type="http://schemas.openxmlformats.org/officeDocument/2006/relationships/hyperlink" Target="https://podminky.urs.cz/item/CS_URS_2024_01/181951112" TargetMode="External" /><Relationship Id="rId9" Type="http://schemas.openxmlformats.org/officeDocument/2006/relationships/hyperlink" Target="https://podminky.urs.cz/item/CS_URS_2024_01/564970311" TargetMode="External" /><Relationship Id="rId10" Type="http://schemas.openxmlformats.org/officeDocument/2006/relationships/hyperlink" Target="https://podminky.urs.cz/item/CS_URS_2024_01/565166112" TargetMode="External" /><Relationship Id="rId11" Type="http://schemas.openxmlformats.org/officeDocument/2006/relationships/hyperlink" Target="https://podminky.urs.cz/item/CS_URS_2024_01/567122114" TargetMode="External" /><Relationship Id="rId12" Type="http://schemas.openxmlformats.org/officeDocument/2006/relationships/hyperlink" Target="https://podminky.urs.cz/item/CS_URS_2024_01/569951133" TargetMode="External" /><Relationship Id="rId13" Type="http://schemas.openxmlformats.org/officeDocument/2006/relationships/hyperlink" Target="https://podminky.urs.cz/item/CS_URS_2024_01/577134121" TargetMode="External" /><Relationship Id="rId14" Type="http://schemas.openxmlformats.org/officeDocument/2006/relationships/hyperlink" Target="https://podminky.urs.cz/item/CS_URS_2024_01/577165112" TargetMode="External" /><Relationship Id="rId15" Type="http://schemas.openxmlformats.org/officeDocument/2006/relationships/hyperlink" Target="https://podminky.urs.cz/item/CS_URS_2024_01/913121111" TargetMode="External" /><Relationship Id="rId16" Type="http://schemas.openxmlformats.org/officeDocument/2006/relationships/hyperlink" Target="https://podminky.urs.cz/item/CS_URS_2024_01/913121112" TargetMode="External" /><Relationship Id="rId17" Type="http://schemas.openxmlformats.org/officeDocument/2006/relationships/hyperlink" Target="https://podminky.urs.cz/item/CS_URS_2024_01/913121211" TargetMode="External" /><Relationship Id="rId18" Type="http://schemas.openxmlformats.org/officeDocument/2006/relationships/hyperlink" Target="https://podminky.urs.cz/item/CS_URS_2024_01/913121212" TargetMode="External" /><Relationship Id="rId19" Type="http://schemas.openxmlformats.org/officeDocument/2006/relationships/hyperlink" Target="https://podminky.urs.cz/item/CS_URS_2024_01/913211113" TargetMode="External" /><Relationship Id="rId20" Type="http://schemas.openxmlformats.org/officeDocument/2006/relationships/hyperlink" Target="https://podminky.urs.cz/item/CS_URS_2024_01/913211213" TargetMode="External" /><Relationship Id="rId21" Type="http://schemas.openxmlformats.org/officeDocument/2006/relationships/hyperlink" Target="https://podminky.urs.cz/item/CS_URS_2024_01/913321111" TargetMode="External" /><Relationship Id="rId22" Type="http://schemas.openxmlformats.org/officeDocument/2006/relationships/hyperlink" Target="https://podminky.urs.cz/item/CS_URS_2024_01/913321211" TargetMode="External" /><Relationship Id="rId23" Type="http://schemas.openxmlformats.org/officeDocument/2006/relationships/hyperlink" Target="https://podminky.urs.cz/item/CS_URS_2024_01/913921131" TargetMode="External" /><Relationship Id="rId24" Type="http://schemas.openxmlformats.org/officeDocument/2006/relationships/hyperlink" Target="https://podminky.urs.cz/item/CS_URS_2024_01/913921132" TargetMode="External" /><Relationship Id="rId25" Type="http://schemas.openxmlformats.org/officeDocument/2006/relationships/hyperlink" Target="https://podminky.urs.cz/item/CS_URS_2024_01/919732211" TargetMode="External" /><Relationship Id="rId26" Type="http://schemas.openxmlformats.org/officeDocument/2006/relationships/hyperlink" Target="https://podminky.urs.cz/item/CS_URS_2024_01/919735111" TargetMode="External" /><Relationship Id="rId27" Type="http://schemas.openxmlformats.org/officeDocument/2006/relationships/hyperlink" Target="https://podminky.urs.cz/item/CS_URS_2024_01/938909311" TargetMode="External" /><Relationship Id="rId28" Type="http://schemas.openxmlformats.org/officeDocument/2006/relationships/hyperlink" Target="https://podminky.urs.cz/item/CS_URS_2024_01/998225111" TargetMode="External" /><Relationship Id="rId29" Type="http://schemas.openxmlformats.org/officeDocument/2006/relationships/hyperlink" Target="https://podminky.urs.cz/item/CS_URS_2024_01/013274000" TargetMode="External" /><Relationship Id="rId30" Type="http://schemas.openxmlformats.org/officeDocument/2006/relationships/hyperlink" Target="https://podminky.urs.cz/item/CS_URS_2024_01/013284000" TargetMode="External" /><Relationship Id="rId3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14111111" TargetMode="External" /><Relationship Id="rId2" Type="http://schemas.openxmlformats.org/officeDocument/2006/relationships/hyperlink" Target="https://podminky.urs.cz/item/CS_URS_2024_01/914511111" TargetMode="External" /><Relationship Id="rId3" Type="http://schemas.openxmlformats.org/officeDocument/2006/relationships/hyperlink" Target="https://podminky.urs.cz/item/CS_URS_2024_01/915111111" TargetMode="External" /><Relationship Id="rId4" Type="http://schemas.openxmlformats.org/officeDocument/2006/relationships/hyperlink" Target="https://podminky.urs.cz/item/CS_URS_2024_01/915111121" TargetMode="External" /><Relationship Id="rId5" Type="http://schemas.openxmlformats.org/officeDocument/2006/relationships/hyperlink" Target="https://podminky.urs.cz/item/CS_URS_2024_01/915121111" TargetMode="External" /><Relationship Id="rId6" Type="http://schemas.openxmlformats.org/officeDocument/2006/relationships/hyperlink" Target="https://podminky.urs.cz/item/CS_URS_2024_01/915121121" TargetMode="External" /><Relationship Id="rId7" Type="http://schemas.openxmlformats.org/officeDocument/2006/relationships/hyperlink" Target="https://podminky.urs.cz/item/CS_URS_2024_01/915131111" TargetMode="External" /><Relationship Id="rId8" Type="http://schemas.openxmlformats.org/officeDocument/2006/relationships/hyperlink" Target="https://podminky.urs.cz/item/CS_URS_2024_01/915211111" TargetMode="External" /><Relationship Id="rId9" Type="http://schemas.openxmlformats.org/officeDocument/2006/relationships/hyperlink" Target="https://podminky.urs.cz/item/CS_URS_2024_01/915211121" TargetMode="External" /><Relationship Id="rId10" Type="http://schemas.openxmlformats.org/officeDocument/2006/relationships/hyperlink" Target="https://podminky.urs.cz/item/CS_URS_2024_01/915221111" TargetMode="External" /><Relationship Id="rId11" Type="http://schemas.openxmlformats.org/officeDocument/2006/relationships/hyperlink" Target="https://podminky.urs.cz/item/CS_URS_2024_01/915221121" TargetMode="External" /><Relationship Id="rId12" Type="http://schemas.openxmlformats.org/officeDocument/2006/relationships/hyperlink" Target="https://podminky.urs.cz/item/CS_URS_2024_01/915231111" TargetMode="External" /><Relationship Id="rId13" Type="http://schemas.openxmlformats.org/officeDocument/2006/relationships/hyperlink" Target="https://podminky.urs.cz/item/CS_URS_2024_01/915611111" TargetMode="External" /><Relationship Id="rId14" Type="http://schemas.openxmlformats.org/officeDocument/2006/relationships/hyperlink" Target="https://podminky.urs.cz/item/CS_URS_2024_01/915621111" TargetMode="External" /><Relationship Id="rId15" Type="http://schemas.openxmlformats.org/officeDocument/2006/relationships/hyperlink" Target="https://podminky.urs.cz/item/CS_URS_2024_01/966006132" TargetMode="External" /><Relationship Id="rId16" Type="http://schemas.openxmlformats.org/officeDocument/2006/relationships/hyperlink" Target="https://podminky.urs.cz/item/CS_URS_2024_01/966006211" TargetMode="External" /><Relationship Id="rId17" Type="http://schemas.openxmlformats.org/officeDocument/2006/relationships/hyperlink" Target="https://podminky.urs.cz/item/CS_URS_2024_01/998225111" TargetMode="External" /><Relationship Id="rId1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14111111" TargetMode="External" /><Relationship Id="rId2" Type="http://schemas.openxmlformats.org/officeDocument/2006/relationships/hyperlink" Target="https://podminky.urs.cz/item/CS_URS_2024_01/914511111" TargetMode="External" /><Relationship Id="rId3" Type="http://schemas.openxmlformats.org/officeDocument/2006/relationships/hyperlink" Target="https://podminky.urs.cz/item/CS_URS_2024_01/998225111" TargetMode="External" /><Relationship Id="rId4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275121001" TargetMode="External" /><Relationship Id="rId2" Type="http://schemas.openxmlformats.org/officeDocument/2006/relationships/hyperlink" Target="https://podminky.urs.cz/item/CS_URS_2024_01/275121002" TargetMode="External" /><Relationship Id="rId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2020_0211_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II/261 a III/26124 Liběchov- hr. kraje, rekonstrukce, 1.část stavby ( intravilán LIběchov)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Liběchov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13. 11. 2024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Středočeský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Sdružení AFSAG PRISMOTT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ROUND(SUM(AS55:AS68),2)</f>
        <v>0</v>
      </c>
      <c r="AT54" s="107">
        <f>ROUND(SUM(AV54:AW54),2)</f>
        <v>0</v>
      </c>
      <c r="AU54" s="108">
        <f>ROUND(SUM(AU55:AU68),5)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ROUND(SUM(AZ55:AZ68),2)</f>
        <v>0</v>
      </c>
      <c r="BA54" s="107">
        <f>ROUND(SUM(BA55:BA68),2)</f>
        <v>0</v>
      </c>
      <c r="BB54" s="107">
        <f>ROUND(SUM(BB55:BB68),2)</f>
        <v>0</v>
      </c>
      <c r="BC54" s="107">
        <f>ROUND(SUM(BC55:BC68),2)</f>
        <v>0</v>
      </c>
      <c r="BD54" s="109">
        <f>ROUND(SUM(BD55:BD68),2)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24.7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001.11 - Příprava stav...'!J30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 001.11 - Příprava stav...'!P85</f>
        <v>0</v>
      </c>
      <c r="AV55" s="121">
        <f>'SO 001.11 - Příprava stav...'!J33</f>
        <v>0</v>
      </c>
      <c r="AW55" s="121">
        <f>'SO 001.11 - Příprava stav...'!J34</f>
        <v>0</v>
      </c>
      <c r="AX55" s="121">
        <f>'SO 001.11 - Příprava stav...'!J35</f>
        <v>0</v>
      </c>
      <c r="AY55" s="121">
        <f>'SO 001.11 - Příprava stav...'!J36</f>
        <v>0</v>
      </c>
      <c r="AZ55" s="121">
        <f>'SO 001.11 - Příprava stav...'!F33</f>
        <v>0</v>
      </c>
      <c r="BA55" s="121">
        <f>'SO 001.11 - Příprava stav...'!F34</f>
        <v>0</v>
      </c>
      <c r="BB55" s="121">
        <f>'SO 001.11 - Příprava stav...'!F35</f>
        <v>0</v>
      </c>
      <c r="BC55" s="121">
        <f>'SO 001.11 - Příprava stav...'!F36</f>
        <v>0</v>
      </c>
      <c r="BD55" s="123">
        <f>'SO 001.11 - Příprava stav...'!F37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24.7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001.12 - Příprava stav...'!J30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'SO 001.12 - Příprava stav...'!P85</f>
        <v>0</v>
      </c>
      <c r="AV56" s="121">
        <f>'SO 001.12 - Příprava stav...'!J33</f>
        <v>0</v>
      </c>
      <c r="AW56" s="121">
        <f>'SO 001.12 - Příprava stav...'!J34</f>
        <v>0</v>
      </c>
      <c r="AX56" s="121">
        <f>'SO 001.12 - Příprava stav...'!J35</f>
        <v>0</v>
      </c>
      <c r="AY56" s="121">
        <f>'SO 001.12 - Příprava stav...'!J36</f>
        <v>0</v>
      </c>
      <c r="AZ56" s="121">
        <f>'SO 001.12 - Příprava stav...'!F33</f>
        <v>0</v>
      </c>
      <c r="BA56" s="121">
        <f>'SO 001.12 - Příprava stav...'!F34</f>
        <v>0</v>
      </c>
      <c r="BB56" s="121">
        <f>'SO 001.12 - Příprava stav...'!F35</f>
        <v>0</v>
      </c>
      <c r="BC56" s="121">
        <f>'SO 001.12 - Příprava stav...'!F36</f>
        <v>0</v>
      </c>
      <c r="BD56" s="123">
        <f>'SO 001.12 - Příprava stav...'!F37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24.7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101.1 - Silnice II-261'!J30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'SO 101.1 - Silnice II-261'!P89</f>
        <v>0</v>
      </c>
      <c r="AV57" s="121">
        <f>'SO 101.1 - Silnice II-261'!J33</f>
        <v>0</v>
      </c>
      <c r="AW57" s="121">
        <f>'SO 101.1 - Silnice II-261'!J34</f>
        <v>0</v>
      </c>
      <c r="AX57" s="121">
        <f>'SO 101.1 - Silnice II-261'!J35</f>
        <v>0</v>
      </c>
      <c r="AY57" s="121">
        <f>'SO 101.1 - Silnice II-261'!J36</f>
        <v>0</v>
      </c>
      <c r="AZ57" s="121">
        <f>'SO 101.1 - Silnice II-261'!F33</f>
        <v>0</v>
      </c>
      <c r="BA57" s="121">
        <f>'SO 101.1 - Silnice II-261'!F34</f>
        <v>0</v>
      </c>
      <c r="BB57" s="121">
        <f>'SO 101.1 - Silnice II-261'!F35</f>
        <v>0</v>
      </c>
      <c r="BC57" s="121">
        <f>'SO 101.1 - Silnice II-261'!F36</f>
        <v>0</v>
      </c>
      <c r="BD57" s="123">
        <f>'SO 101.1 - Silnice II-261'!F37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24.75" customHeight="1">
      <c r="A58" s="112" t="s">
        <v>76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111.1 - Místní komunik...'!J30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'SO 111.1 - Místní komunik...'!P84</f>
        <v>0</v>
      </c>
      <c r="AV58" s="121">
        <f>'SO 111.1 - Místní komunik...'!J33</f>
        <v>0</v>
      </c>
      <c r="AW58" s="121">
        <f>'SO 111.1 - Místní komunik...'!J34</f>
        <v>0</v>
      </c>
      <c r="AX58" s="121">
        <f>'SO 111.1 - Místní komunik...'!J35</f>
        <v>0</v>
      </c>
      <c r="AY58" s="121">
        <f>'SO 111.1 - Místní komunik...'!J36</f>
        <v>0</v>
      </c>
      <c r="AZ58" s="121">
        <f>'SO 111.1 - Místní komunik...'!F33</f>
        <v>0</v>
      </c>
      <c r="BA58" s="121">
        <f>'SO 111.1 - Místní komunik...'!F34</f>
        <v>0</v>
      </c>
      <c r="BB58" s="121">
        <f>'SO 111.1 - Místní komunik...'!F35</f>
        <v>0</v>
      </c>
      <c r="BC58" s="121">
        <f>'SO 111.1 - Místní komunik...'!F36</f>
        <v>0</v>
      </c>
      <c r="BD58" s="123">
        <f>'SO 111.1 - Místní komunik...'!F37</f>
        <v>0</v>
      </c>
      <c r="BE58" s="7"/>
      <c r="BT58" s="124" t="s">
        <v>80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7" customFormat="1" ht="16.5" customHeight="1">
      <c r="A59" s="112" t="s">
        <v>76</v>
      </c>
      <c r="B59" s="113"/>
      <c r="C59" s="114"/>
      <c r="D59" s="115" t="s">
        <v>92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181 - DIO na II-261 a 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0">
        <v>0</v>
      </c>
      <c r="AT59" s="121">
        <f>ROUND(SUM(AV59:AW59),2)</f>
        <v>0</v>
      </c>
      <c r="AU59" s="122">
        <f>'SO 181 - DIO na II-261 a ...'!P88</f>
        <v>0</v>
      </c>
      <c r="AV59" s="121">
        <f>'SO 181 - DIO na II-261 a ...'!J33</f>
        <v>0</v>
      </c>
      <c r="AW59" s="121">
        <f>'SO 181 - DIO na II-261 a ...'!J34</f>
        <v>0</v>
      </c>
      <c r="AX59" s="121">
        <f>'SO 181 - DIO na II-261 a ...'!J35</f>
        <v>0</v>
      </c>
      <c r="AY59" s="121">
        <f>'SO 181 - DIO na II-261 a ...'!J36</f>
        <v>0</v>
      </c>
      <c r="AZ59" s="121">
        <f>'SO 181 - DIO na II-261 a ...'!F33</f>
        <v>0</v>
      </c>
      <c r="BA59" s="121">
        <f>'SO 181 - DIO na II-261 a ...'!F34</f>
        <v>0</v>
      </c>
      <c r="BB59" s="121">
        <f>'SO 181 - DIO na II-261 a ...'!F35</f>
        <v>0</v>
      </c>
      <c r="BC59" s="121">
        <f>'SO 181 - DIO na II-261 a ...'!F36</f>
        <v>0</v>
      </c>
      <c r="BD59" s="123">
        <f>'SO 181 - DIO na II-261 a ...'!F37</f>
        <v>0</v>
      </c>
      <c r="BE59" s="7"/>
      <c r="BT59" s="124" t="s">
        <v>80</v>
      </c>
      <c r="BV59" s="124" t="s">
        <v>74</v>
      </c>
      <c r="BW59" s="124" t="s">
        <v>94</v>
      </c>
      <c r="BX59" s="124" t="s">
        <v>5</v>
      </c>
      <c r="CL59" s="124" t="s">
        <v>19</v>
      </c>
      <c r="CM59" s="124" t="s">
        <v>82</v>
      </c>
    </row>
    <row r="60" s="7" customFormat="1" ht="24.75" customHeight="1">
      <c r="A60" s="112" t="s">
        <v>76</v>
      </c>
      <c r="B60" s="113"/>
      <c r="C60" s="114"/>
      <c r="D60" s="115" t="s">
        <v>95</v>
      </c>
      <c r="E60" s="115"/>
      <c r="F60" s="115"/>
      <c r="G60" s="115"/>
      <c r="H60" s="115"/>
      <c r="I60" s="116"/>
      <c r="J60" s="115" t="s">
        <v>96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 191.1 - Dopravní znače...'!J30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79</v>
      </c>
      <c r="AR60" s="119"/>
      <c r="AS60" s="120">
        <v>0</v>
      </c>
      <c r="AT60" s="121">
        <f>ROUND(SUM(AV60:AW60),2)</f>
        <v>0</v>
      </c>
      <c r="AU60" s="122">
        <f>'SO 191.1 - Dopravní znače...'!P82</f>
        <v>0</v>
      </c>
      <c r="AV60" s="121">
        <f>'SO 191.1 - Dopravní znače...'!J33</f>
        <v>0</v>
      </c>
      <c r="AW60" s="121">
        <f>'SO 191.1 - Dopravní znače...'!J34</f>
        <v>0</v>
      </c>
      <c r="AX60" s="121">
        <f>'SO 191.1 - Dopravní znače...'!J35</f>
        <v>0</v>
      </c>
      <c r="AY60" s="121">
        <f>'SO 191.1 - Dopravní znače...'!J36</f>
        <v>0</v>
      </c>
      <c r="AZ60" s="121">
        <f>'SO 191.1 - Dopravní znače...'!F33</f>
        <v>0</v>
      </c>
      <c r="BA60" s="121">
        <f>'SO 191.1 - Dopravní znače...'!F34</f>
        <v>0</v>
      </c>
      <c r="BB60" s="121">
        <f>'SO 191.1 - Dopravní znače...'!F35</f>
        <v>0</v>
      </c>
      <c r="BC60" s="121">
        <f>'SO 191.1 - Dopravní znače...'!F36</f>
        <v>0</v>
      </c>
      <c r="BD60" s="123">
        <f>'SO 191.1 - Dopravní znače...'!F37</f>
        <v>0</v>
      </c>
      <c r="BE60" s="7"/>
      <c r="BT60" s="124" t="s">
        <v>80</v>
      </c>
      <c r="BV60" s="124" t="s">
        <v>74</v>
      </c>
      <c r="BW60" s="124" t="s">
        <v>97</v>
      </c>
      <c r="BX60" s="124" t="s">
        <v>5</v>
      </c>
      <c r="CL60" s="124" t="s">
        <v>19</v>
      </c>
      <c r="CM60" s="124" t="s">
        <v>82</v>
      </c>
    </row>
    <row r="61" s="7" customFormat="1" ht="24.75" customHeight="1">
      <c r="A61" s="112" t="s">
        <v>76</v>
      </c>
      <c r="B61" s="113"/>
      <c r="C61" s="114"/>
      <c r="D61" s="115" t="s">
        <v>98</v>
      </c>
      <c r="E61" s="115"/>
      <c r="F61" s="115"/>
      <c r="G61" s="115"/>
      <c r="H61" s="115"/>
      <c r="I61" s="116"/>
      <c r="J61" s="115" t="s">
        <v>99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'SO 192.1 - Dopravní znače...'!J30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79</v>
      </c>
      <c r="AR61" s="119"/>
      <c r="AS61" s="120">
        <v>0</v>
      </c>
      <c r="AT61" s="121">
        <f>ROUND(SUM(AV61:AW61),2)</f>
        <v>0</v>
      </c>
      <c r="AU61" s="122">
        <f>'SO 192.1 - Dopravní znače...'!P82</f>
        <v>0</v>
      </c>
      <c r="AV61" s="121">
        <f>'SO 192.1 - Dopravní znače...'!J33</f>
        <v>0</v>
      </c>
      <c r="AW61" s="121">
        <f>'SO 192.1 - Dopravní znače...'!J34</f>
        <v>0</v>
      </c>
      <c r="AX61" s="121">
        <f>'SO 192.1 - Dopravní znače...'!J35</f>
        <v>0</v>
      </c>
      <c r="AY61" s="121">
        <f>'SO 192.1 - Dopravní znače...'!J36</f>
        <v>0</v>
      </c>
      <c r="AZ61" s="121">
        <f>'SO 192.1 - Dopravní znače...'!F33</f>
        <v>0</v>
      </c>
      <c r="BA61" s="121">
        <f>'SO 192.1 - Dopravní znače...'!F34</f>
        <v>0</v>
      </c>
      <c r="BB61" s="121">
        <f>'SO 192.1 - Dopravní znače...'!F35</f>
        <v>0</v>
      </c>
      <c r="BC61" s="121">
        <f>'SO 192.1 - Dopravní znače...'!F36</f>
        <v>0</v>
      </c>
      <c r="BD61" s="123">
        <f>'SO 192.1 - Dopravní znače...'!F37</f>
        <v>0</v>
      </c>
      <c r="BE61" s="7"/>
      <c r="BT61" s="124" t="s">
        <v>80</v>
      </c>
      <c r="BV61" s="124" t="s">
        <v>74</v>
      </c>
      <c r="BW61" s="124" t="s">
        <v>100</v>
      </c>
      <c r="BX61" s="124" t="s">
        <v>5</v>
      </c>
      <c r="CL61" s="124" t="s">
        <v>19</v>
      </c>
      <c r="CM61" s="124" t="s">
        <v>82</v>
      </c>
    </row>
    <row r="62" s="7" customFormat="1" ht="16.5" customHeight="1">
      <c r="A62" s="112" t="s">
        <v>76</v>
      </c>
      <c r="B62" s="113"/>
      <c r="C62" s="114"/>
      <c r="D62" s="115" t="s">
        <v>101</v>
      </c>
      <c r="E62" s="115"/>
      <c r="F62" s="115"/>
      <c r="G62" s="115"/>
      <c r="H62" s="115"/>
      <c r="I62" s="116"/>
      <c r="J62" s="115" t="s">
        <v>102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'SO 201 - Most ev.č.261-001'!J30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79</v>
      </c>
      <c r="AR62" s="119"/>
      <c r="AS62" s="120">
        <v>0</v>
      </c>
      <c r="AT62" s="121">
        <f>ROUND(SUM(AV62:AW62),2)</f>
        <v>0</v>
      </c>
      <c r="AU62" s="122">
        <f>'SO 201 - Most ev.č.261-001'!P89</f>
        <v>0</v>
      </c>
      <c r="AV62" s="121">
        <f>'SO 201 - Most ev.č.261-001'!J33</f>
        <v>0</v>
      </c>
      <c r="AW62" s="121">
        <f>'SO 201 - Most ev.č.261-001'!J34</f>
        <v>0</v>
      </c>
      <c r="AX62" s="121">
        <f>'SO 201 - Most ev.č.261-001'!J35</f>
        <v>0</v>
      </c>
      <c r="AY62" s="121">
        <f>'SO 201 - Most ev.č.261-001'!J36</f>
        <v>0</v>
      </c>
      <c r="AZ62" s="121">
        <f>'SO 201 - Most ev.č.261-001'!F33</f>
        <v>0</v>
      </c>
      <c r="BA62" s="121">
        <f>'SO 201 - Most ev.č.261-001'!F34</f>
        <v>0</v>
      </c>
      <c r="BB62" s="121">
        <f>'SO 201 - Most ev.č.261-001'!F35</f>
        <v>0</v>
      </c>
      <c r="BC62" s="121">
        <f>'SO 201 - Most ev.č.261-001'!F36</f>
        <v>0</v>
      </c>
      <c r="BD62" s="123">
        <f>'SO 201 - Most ev.č.261-001'!F37</f>
        <v>0</v>
      </c>
      <c r="BE62" s="7"/>
      <c r="BT62" s="124" t="s">
        <v>80</v>
      </c>
      <c r="BV62" s="124" t="s">
        <v>74</v>
      </c>
      <c r="BW62" s="124" t="s">
        <v>103</v>
      </c>
      <c r="BX62" s="124" t="s">
        <v>5</v>
      </c>
      <c r="CL62" s="124" t="s">
        <v>19</v>
      </c>
      <c r="CM62" s="124" t="s">
        <v>82</v>
      </c>
    </row>
    <row r="63" s="7" customFormat="1" ht="24.75" customHeight="1">
      <c r="A63" s="112" t="s">
        <v>76</v>
      </c>
      <c r="B63" s="113"/>
      <c r="C63" s="114"/>
      <c r="D63" s="115" t="s">
        <v>104</v>
      </c>
      <c r="E63" s="115"/>
      <c r="F63" s="115"/>
      <c r="G63" s="115"/>
      <c r="H63" s="115"/>
      <c r="I63" s="116"/>
      <c r="J63" s="115" t="s">
        <v>105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'SO 301.1 - Dešťová kanali...'!J30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79</v>
      </c>
      <c r="AR63" s="119"/>
      <c r="AS63" s="120">
        <v>0</v>
      </c>
      <c r="AT63" s="121">
        <f>ROUND(SUM(AV63:AW63),2)</f>
        <v>0</v>
      </c>
      <c r="AU63" s="122">
        <f>'SO 301.1 - Dešťová kanali...'!P90</f>
        <v>0</v>
      </c>
      <c r="AV63" s="121">
        <f>'SO 301.1 - Dešťová kanali...'!J33</f>
        <v>0</v>
      </c>
      <c r="AW63" s="121">
        <f>'SO 301.1 - Dešťová kanali...'!J34</f>
        <v>0</v>
      </c>
      <c r="AX63" s="121">
        <f>'SO 301.1 - Dešťová kanali...'!J35</f>
        <v>0</v>
      </c>
      <c r="AY63" s="121">
        <f>'SO 301.1 - Dešťová kanali...'!J36</f>
        <v>0</v>
      </c>
      <c r="AZ63" s="121">
        <f>'SO 301.1 - Dešťová kanali...'!F33</f>
        <v>0</v>
      </c>
      <c r="BA63" s="121">
        <f>'SO 301.1 - Dešťová kanali...'!F34</f>
        <v>0</v>
      </c>
      <c r="BB63" s="121">
        <f>'SO 301.1 - Dešťová kanali...'!F35</f>
        <v>0</v>
      </c>
      <c r="BC63" s="121">
        <f>'SO 301.1 - Dešťová kanali...'!F36</f>
        <v>0</v>
      </c>
      <c r="BD63" s="123">
        <f>'SO 301.1 - Dešťová kanali...'!F37</f>
        <v>0</v>
      </c>
      <c r="BE63" s="7"/>
      <c r="BT63" s="124" t="s">
        <v>80</v>
      </c>
      <c r="BV63" s="124" t="s">
        <v>74</v>
      </c>
      <c r="BW63" s="124" t="s">
        <v>106</v>
      </c>
      <c r="BX63" s="124" t="s">
        <v>5</v>
      </c>
      <c r="CL63" s="124" t="s">
        <v>19</v>
      </c>
      <c r="CM63" s="124" t="s">
        <v>82</v>
      </c>
    </row>
    <row r="64" s="7" customFormat="1" ht="24.75" customHeight="1">
      <c r="A64" s="112" t="s">
        <v>76</v>
      </c>
      <c r="B64" s="113"/>
      <c r="C64" s="114"/>
      <c r="D64" s="115" t="s">
        <v>107</v>
      </c>
      <c r="E64" s="115"/>
      <c r="F64" s="115"/>
      <c r="G64" s="115"/>
      <c r="H64" s="115"/>
      <c r="I64" s="116"/>
      <c r="J64" s="115" t="s">
        <v>108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'SO 351.1 - Přeložka vodov...'!J30</f>
        <v>0</v>
      </c>
      <c r="AH64" s="116"/>
      <c r="AI64" s="116"/>
      <c r="AJ64" s="116"/>
      <c r="AK64" s="116"/>
      <c r="AL64" s="116"/>
      <c r="AM64" s="116"/>
      <c r="AN64" s="117">
        <f>SUM(AG64,AT64)</f>
        <v>0</v>
      </c>
      <c r="AO64" s="116"/>
      <c r="AP64" s="116"/>
      <c r="AQ64" s="118" t="s">
        <v>79</v>
      </c>
      <c r="AR64" s="119"/>
      <c r="AS64" s="120">
        <v>0</v>
      </c>
      <c r="AT64" s="121">
        <f>ROUND(SUM(AV64:AW64),2)</f>
        <v>0</v>
      </c>
      <c r="AU64" s="122">
        <f>'SO 351.1 - Přeložka vodov...'!P87</f>
        <v>0</v>
      </c>
      <c r="AV64" s="121">
        <f>'SO 351.1 - Přeložka vodov...'!J33</f>
        <v>0</v>
      </c>
      <c r="AW64" s="121">
        <f>'SO 351.1 - Přeložka vodov...'!J34</f>
        <v>0</v>
      </c>
      <c r="AX64" s="121">
        <f>'SO 351.1 - Přeložka vodov...'!J35</f>
        <v>0</v>
      </c>
      <c r="AY64" s="121">
        <f>'SO 351.1 - Přeložka vodov...'!J36</f>
        <v>0</v>
      </c>
      <c r="AZ64" s="121">
        <f>'SO 351.1 - Přeložka vodov...'!F33</f>
        <v>0</v>
      </c>
      <c r="BA64" s="121">
        <f>'SO 351.1 - Přeložka vodov...'!F34</f>
        <v>0</v>
      </c>
      <c r="BB64" s="121">
        <f>'SO 351.1 - Přeložka vodov...'!F35</f>
        <v>0</v>
      </c>
      <c r="BC64" s="121">
        <f>'SO 351.1 - Přeložka vodov...'!F36</f>
        <v>0</v>
      </c>
      <c r="BD64" s="123">
        <f>'SO 351.1 - Přeložka vodov...'!F37</f>
        <v>0</v>
      </c>
      <c r="BE64" s="7"/>
      <c r="BT64" s="124" t="s">
        <v>80</v>
      </c>
      <c r="BV64" s="124" t="s">
        <v>74</v>
      </c>
      <c r="BW64" s="124" t="s">
        <v>109</v>
      </c>
      <c r="BX64" s="124" t="s">
        <v>5</v>
      </c>
      <c r="CL64" s="124" t="s">
        <v>19</v>
      </c>
      <c r="CM64" s="124" t="s">
        <v>82</v>
      </c>
    </row>
    <row r="65" s="7" customFormat="1" ht="24.75" customHeight="1">
      <c r="A65" s="112" t="s">
        <v>76</v>
      </c>
      <c r="B65" s="113"/>
      <c r="C65" s="114"/>
      <c r="D65" s="115" t="s">
        <v>110</v>
      </c>
      <c r="E65" s="115"/>
      <c r="F65" s="115"/>
      <c r="G65" s="115"/>
      <c r="H65" s="115"/>
      <c r="I65" s="116"/>
      <c r="J65" s="115" t="s">
        <v>111</v>
      </c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7">
        <f>'SO 431.11 - Veřejné osvět...'!J30</f>
        <v>0</v>
      </c>
      <c r="AH65" s="116"/>
      <c r="AI65" s="116"/>
      <c r="AJ65" s="116"/>
      <c r="AK65" s="116"/>
      <c r="AL65" s="116"/>
      <c r="AM65" s="116"/>
      <c r="AN65" s="117">
        <f>SUM(AG65,AT65)</f>
        <v>0</v>
      </c>
      <c r="AO65" s="116"/>
      <c r="AP65" s="116"/>
      <c r="AQ65" s="118" t="s">
        <v>79</v>
      </c>
      <c r="AR65" s="119"/>
      <c r="AS65" s="120">
        <v>0</v>
      </c>
      <c r="AT65" s="121">
        <f>ROUND(SUM(AV65:AW65),2)</f>
        <v>0</v>
      </c>
      <c r="AU65" s="122">
        <f>'SO 431.11 - Veřejné osvět...'!P87</f>
        <v>0</v>
      </c>
      <c r="AV65" s="121">
        <f>'SO 431.11 - Veřejné osvět...'!J33</f>
        <v>0</v>
      </c>
      <c r="AW65" s="121">
        <f>'SO 431.11 - Veřejné osvět...'!J34</f>
        <v>0</v>
      </c>
      <c r="AX65" s="121">
        <f>'SO 431.11 - Veřejné osvět...'!J35</f>
        <v>0</v>
      </c>
      <c r="AY65" s="121">
        <f>'SO 431.11 - Veřejné osvět...'!J36</f>
        <v>0</v>
      </c>
      <c r="AZ65" s="121">
        <f>'SO 431.11 - Veřejné osvět...'!F33</f>
        <v>0</v>
      </c>
      <c r="BA65" s="121">
        <f>'SO 431.11 - Veřejné osvět...'!F34</f>
        <v>0</v>
      </c>
      <c r="BB65" s="121">
        <f>'SO 431.11 - Veřejné osvět...'!F35</f>
        <v>0</v>
      </c>
      <c r="BC65" s="121">
        <f>'SO 431.11 - Veřejné osvět...'!F36</f>
        <v>0</v>
      </c>
      <c r="BD65" s="123">
        <f>'SO 431.11 - Veřejné osvět...'!F37</f>
        <v>0</v>
      </c>
      <c r="BE65" s="7"/>
      <c r="BT65" s="124" t="s">
        <v>80</v>
      </c>
      <c r="BV65" s="124" t="s">
        <v>74</v>
      </c>
      <c r="BW65" s="124" t="s">
        <v>112</v>
      </c>
      <c r="BX65" s="124" t="s">
        <v>5</v>
      </c>
      <c r="CL65" s="124" t="s">
        <v>19</v>
      </c>
      <c r="CM65" s="124" t="s">
        <v>82</v>
      </c>
    </row>
    <row r="66" s="7" customFormat="1" ht="24.75" customHeight="1">
      <c r="A66" s="112" t="s">
        <v>76</v>
      </c>
      <c r="B66" s="113"/>
      <c r="C66" s="114"/>
      <c r="D66" s="115" t="s">
        <v>113</v>
      </c>
      <c r="E66" s="115"/>
      <c r="F66" s="115"/>
      <c r="G66" s="115"/>
      <c r="H66" s="115"/>
      <c r="I66" s="116"/>
      <c r="J66" s="115" t="s">
        <v>114</v>
      </c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7">
        <f>'SO 431.12 - Veřejné osvět...'!J30</f>
        <v>0</v>
      </c>
      <c r="AH66" s="116"/>
      <c r="AI66" s="116"/>
      <c r="AJ66" s="116"/>
      <c r="AK66" s="116"/>
      <c r="AL66" s="116"/>
      <c r="AM66" s="116"/>
      <c r="AN66" s="117">
        <f>SUM(AG66,AT66)</f>
        <v>0</v>
      </c>
      <c r="AO66" s="116"/>
      <c r="AP66" s="116"/>
      <c r="AQ66" s="118" t="s">
        <v>79</v>
      </c>
      <c r="AR66" s="119"/>
      <c r="AS66" s="120">
        <v>0</v>
      </c>
      <c r="AT66" s="121">
        <f>ROUND(SUM(AV66:AW66),2)</f>
        <v>0</v>
      </c>
      <c r="AU66" s="122">
        <f>'SO 431.12 - Veřejné osvět...'!P87</f>
        <v>0</v>
      </c>
      <c r="AV66" s="121">
        <f>'SO 431.12 - Veřejné osvět...'!J33</f>
        <v>0</v>
      </c>
      <c r="AW66" s="121">
        <f>'SO 431.12 - Veřejné osvět...'!J34</f>
        <v>0</v>
      </c>
      <c r="AX66" s="121">
        <f>'SO 431.12 - Veřejné osvět...'!J35</f>
        <v>0</v>
      </c>
      <c r="AY66" s="121">
        <f>'SO 431.12 - Veřejné osvět...'!J36</f>
        <v>0</v>
      </c>
      <c r="AZ66" s="121">
        <f>'SO 431.12 - Veřejné osvět...'!F33</f>
        <v>0</v>
      </c>
      <c r="BA66" s="121">
        <f>'SO 431.12 - Veřejné osvět...'!F34</f>
        <v>0</v>
      </c>
      <c r="BB66" s="121">
        <f>'SO 431.12 - Veřejné osvět...'!F35</f>
        <v>0</v>
      </c>
      <c r="BC66" s="121">
        <f>'SO 431.12 - Veřejné osvět...'!F36</f>
        <v>0</v>
      </c>
      <c r="BD66" s="123">
        <f>'SO 431.12 - Veřejné osvět...'!F37</f>
        <v>0</v>
      </c>
      <c r="BE66" s="7"/>
      <c r="BT66" s="124" t="s">
        <v>80</v>
      </c>
      <c r="BV66" s="124" t="s">
        <v>74</v>
      </c>
      <c r="BW66" s="124" t="s">
        <v>115</v>
      </c>
      <c r="BX66" s="124" t="s">
        <v>5</v>
      </c>
      <c r="CL66" s="124" t="s">
        <v>19</v>
      </c>
      <c r="CM66" s="124" t="s">
        <v>82</v>
      </c>
    </row>
    <row r="67" s="7" customFormat="1" ht="24.75" customHeight="1">
      <c r="A67" s="112" t="s">
        <v>76</v>
      </c>
      <c r="B67" s="113"/>
      <c r="C67" s="114"/>
      <c r="D67" s="115" t="s">
        <v>116</v>
      </c>
      <c r="E67" s="115"/>
      <c r="F67" s="115"/>
      <c r="G67" s="115"/>
      <c r="H67" s="115"/>
      <c r="I67" s="116"/>
      <c r="J67" s="115" t="s">
        <v>117</v>
      </c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7">
        <f>'SO 801.1 - Kácení dřevin ...'!J30</f>
        <v>0</v>
      </c>
      <c r="AH67" s="116"/>
      <c r="AI67" s="116"/>
      <c r="AJ67" s="116"/>
      <c r="AK67" s="116"/>
      <c r="AL67" s="116"/>
      <c r="AM67" s="116"/>
      <c r="AN67" s="117">
        <f>SUM(AG67,AT67)</f>
        <v>0</v>
      </c>
      <c r="AO67" s="116"/>
      <c r="AP67" s="116"/>
      <c r="AQ67" s="118" t="s">
        <v>79</v>
      </c>
      <c r="AR67" s="119"/>
      <c r="AS67" s="120">
        <v>0</v>
      </c>
      <c r="AT67" s="121">
        <f>ROUND(SUM(AV67:AW67),2)</f>
        <v>0</v>
      </c>
      <c r="AU67" s="122">
        <f>'SO 801.1 - Kácení dřevin ...'!P83</f>
        <v>0</v>
      </c>
      <c r="AV67" s="121">
        <f>'SO 801.1 - Kácení dřevin ...'!J33</f>
        <v>0</v>
      </c>
      <c r="AW67" s="121">
        <f>'SO 801.1 - Kácení dřevin ...'!J34</f>
        <v>0</v>
      </c>
      <c r="AX67" s="121">
        <f>'SO 801.1 - Kácení dřevin ...'!J35</f>
        <v>0</v>
      </c>
      <c r="AY67" s="121">
        <f>'SO 801.1 - Kácení dřevin ...'!J36</f>
        <v>0</v>
      </c>
      <c r="AZ67" s="121">
        <f>'SO 801.1 - Kácení dřevin ...'!F33</f>
        <v>0</v>
      </c>
      <c r="BA67" s="121">
        <f>'SO 801.1 - Kácení dřevin ...'!F34</f>
        <v>0</v>
      </c>
      <c r="BB67" s="121">
        <f>'SO 801.1 - Kácení dřevin ...'!F35</f>
        <v>0</v>
      </c>
      <c r="BC67" s="121">
        <f>'SO 801.1 - Kácení dřevin ...'!F36</f>
        <v>0</v>
      </c>
      <c r="BD67" s="123">
        <f>'SO 801.1 - Kácení dřevin ...'!F37</f>
        <v>0</v>
      </c>
      <c r="BE67" s="7"/>
      <c r="BT67" s="124" t="s">
        <v>80</v>
      </c>
      <c r="BV67" s="124" t="s">
        <v>74</v>
      </c>
      <c r="BW67" s="124" t="s">
        <v>118</v>
      </c>
      <c r="BX67" s="124" t="s">
        <v>5</v>
      </c>
      <c r="CL67" s="124" t="s">
        <v>19</v>
      </c>
      <c r="CM67" s="124" t="s">
        <v>82</v>
      </c>
    </row>
    <row r="68" s="7" customFormat="1" ht="16.5" customHeight="1">
      <c r="A68" s="112" t="s">
        <v>76</v>
      </c>
      <c r="B68" s="113"/>
      <c r="C68" s="114"/>
      <c r="D68" s="115" t="s">
        <v>119</v>
      </c>
      <c r="E68" s="115"/>
      <c r="F68" s="115"/>
      <c r="G68" s="115"/>
      <c r="H68" s="115"/>
      <c r="I68" s="116"/>
      <c r="J68" s="115" t="s">
        <v>120</v>
      </c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7">
        <f>'VON - Vedlejší a ostatní ...'!J30</f>
        <v>0</v>
      </c>
      <c r="AH68" s="116"/>
      <c r="AI68" s="116"/>
      <c r="AJ68" s="116"/>
      <c r="AK68" s="116"/>
      <c r="AL68" s="116"/>
      <c r="AM68" s="116"/>
      <c r="AN68" s="117">
        <f>SUM(AG68,AT68)</f>
        <v>0</v>
      </c>
      <c r="AO68" s="116"/>
      <c r="AP68" s="116"/>
      <c r="AQ68" s="118" t="s">
        <v>79</v>
      </c>
      <c r="AR68" s="119"/>
      <c r="AS68" s="125">
        <v>0</v>
      </c>
      <c r="AT68" s="126">
        <f>ROUND(SUM(AV68:AW68),2)</f>
        <v>0</v>
      </c>
      <c r="AU68" s="127">
        <f>'VON - Vedlejší a ostatní ...'!P83</f>
        <v>0</v>
      </c>
      <c r="AV68" s="126">
        <f>'VON - Vedlejší a ostatní ...'!J33</f>
        <v>0</v>
      </c>
      <c r="AW68" s="126">
        <f>'VON - Vedlejší a ostatní ...'!J34</f>
        <v>0</v>
      </c>
      <c r="AX68" s="126">
        <f>'VON - Vedlejší a ostatní ...'!J35</f>
        <v>0</v>
      </c>
      <c r="AY68" s="126">
        <f>'VON - Vedlejší a ostatní ...'!J36</f>
        <v>0</v>
      </c>
      <c r="AZ68" s="126">
        <f>'VON - Vedlejší a ostatní ...'!F33</f>
        <v>0</v>
      </c>
      <c r="BA68" s="126">
        <f>'VON - Vedlejší a ostatní ...'!F34</f>
        <v>0</v>
      </c>
      <c r="BB68" s="126">
        <f>'VON - Vedlejší a ostatní ...'!F35</f>
        <v>0</v>
      </c>
      <c r="BC68" s="126">
        <f>'VON - Vedlejší a ostatní ...'!F36</f>
        <v>0</v>
      </c>
      <c r="BD68" s="128">
        <f>'VON - Vedlejší a ostatní ...'!F37</f>
        <v>0</v>
      </c>
      <c r="BE68" s="7"/>
      <c r="BT68" s="124" t="s">
        <v>80</v>
      </c>
      <c r="BV68" s="124" t="s">
        <v>74</v>
      </c>
      <c r="BW68" s="124" t="s">
        <v>121</v>
      </c>
      <c r="BX68" s="124" t="s">
        <v>5</v>
      </c>
      <c r="CL68" s="124" t="s">
        <v>19</v>
      </c>
      <c r="CM68" s="124" t="s">
        <v>82</v>
      </c>
    </row>
    <row r="69" s="2" customFormat="1" ht="30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5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45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</row>
  </sheetData>
  <sheetProtection sheet="1" formatColumns="0" formatRows="0" objects="1" scenarios="1" spinCount="100000" saltValue="FxGzze8cRFIe7Ib5i83HK8hXlxQMJzhP1S4Fmpsj2zPqPJNVv2tos+SNV0jLs/YJyDLdSYnqnEZb/NAciU3Z8g==" hashValue="N7Zax7S0cflXWLOCqhnbiyESXtAUE6gq+MnfCCncABmIWGW5eRolbBLrlf23Kfp3klpN14D6MZGdFfn7ehS8Gw==" algorithmName="SHA-512" password="CC35"/>
  <mergeCells count="94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</mergeCells>
  <hyperlinks>
    <hyperlink ref="A55" location="'SO 001.11 - Příprava stav...'!C2" display="/"/>
    <hyperlink ref="A56" location="'SO 001.12 - Příprava stav...'!C2" display="/"/>
    <hyperlink ref="A57" location="'SO 101.1 - Silnice II-261'!C2" display="/"/>
    <hyperlink ref="A58" location="'SO 111.1 - Místní komunik...'!C2" display="/"/>
    <hyperlink ref="A59" location="'SO 181 - DIO na II-261 a ...'!C2" display="/"/>
    <hyperlink ref="A60" location="'SO 191.1 - Dopravní znače...'!C2" display="/"/>
    <hyperlink ref="A61" location="'SO 192.1 - Dopravní znače...'!C2" display="/"/>
    <hyperlink ref="A62" location="'SO 201 - Most ev.č.261-001'!C2" display="/"/>
    <hyperlink ref="A63" location="'SO 301.1 - Dešťová kanali...'!C2" display="/"/>
    <hyperlink ref="A64" location="'SO 351.1 - Přeložka vodov...'!C2" display="/"/>
    <hyperlink ref="A65" location="'SO 431.11 - Veřejné osvět...'!C2" display="/"/>
    <hyperlink ref="A66" location="'SO 431.12 - Veřejné osvět...'!C2" display="/"/>
    <hyperlink ref="A67" location="'SO 801.1 - Kácení dřevin ...'!C2" display="/"/>
    <hyperlink ref="A6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122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II/261 a III/26124 Liběchov- hr. kraje, rekonstrukce, 1.část stavby ( intravilán LIběchov)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123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1589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13. 11. 2024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ROUND((SUM(BE90:BE479)),  2)</f>
        <v>0</v>
      </c>
      <c r="G33" s="39"/>
      <c r="H33" s="39"/>
      <c r="I33" s="149">
        <v>0.20999999999999999</v>
      </c>
      <c r="J33" s="148">
        <f>ROUND(((SUM(BE90:BE479))*I33),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ROUND((SUM(BF90:BF479)),  2)</f>
        <v>0</v>
      </c>
      <c r="G34" s="39"/>
      <c r="H34" s="39"/>
      <c r="I34" s="149">
        <v>0.12</v>
      </c>
      <c r="J34" s="148">
        <f>ROUND(((SUM(BF90:BF479))*I34),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ROUND((SUM(BG90:BG479)),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ROUND((SUM(BH90:BH479)),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ROUND((SUM(BI90:BI479)),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125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1" t="str">
        <f>E7</f>
        <v>II/261 a III/26124 Liběchov- hr. kraje, rekonstrukce, 1.část stavby ( intravilán LIběchov)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123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301.1 - Dešťová kanalizace - silnice II/261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Liběchov</v>
      </c>
      <c r="G52" s="41"/>
      <c r="H52" s="41"/>
      <c r="I52" s="33" t="s">
        <v>23</v>
      </c>
      <c r="J52" s="73" t="str">
        <f>IF(J12="","",J12)</f>
        <v>13. 11. 2024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Středočeský kraj</v>
      </c>
      <c r="G54" s="41"/>
      <c r="H54" s="41"/>
      <c r="I54" s="33" t="s">
        <v>31</v>
      </c>
      <c r="J54" s="37" t="str">
        <f>E21</f>
        <v>Sdružení AFSAG PRISMOTT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126</v>
      </c>
      <c r="D57" s="163"/>
      <c r="E57" s="163"/>
      <c r="F57" s="163"/>
      <c r="G57" s="163"/>
      <c r="H57" s="163"/>
      <c r="I57" s="163"/>
      <c r="J57" s="164" t="s">
        <v>127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128</v>
      </c>
    </row>
    <row r="60" hidden="1" s="9" customFormat="1" ht="24.96" customHeight="1">
      <c r="A60" s="9"/>
      <c r="B60" s="166"/>
      <c r="C60" s="167"/>
      <c r="D60" s="168" t="s">
        <v>129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130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454</v>
      </c>
      <c r="E62" s="175"/>
      <c r="F62" s="175"/>
      <c r="G62" s="175"/>
      <c r="H62" s="175"/>
      <c r="I62" s="175"/>
      <c r="J62" s="176">
        <f>J271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1590</v>
      </c>
      <c r="E63" s="175"/>
      <c r="F63" s="175"/>
      <c r="G63" s="175"/>
      <c r="H63" s="175"/>
      <c r="I63" s="175"/>
      <c r="J63" s="176">
        <f>J287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1591</v>
      </c>
      <c r="E64" s="175"/>
      <c r="F64" s="175"/>
      <c r="G64" s="175"/>
      <c r="H64" s="175"/>
      <c r="I64" s="175"/>
      <c r="J64" s="176">
        <f>J296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2"/>
      <c r="C65" s="173"/>
      <c r="D65" s="174" t="s">
        <v>363</v>
      </c>
      <c r="E65" s="175"/>
      <c r="F65" s="175"/>
      <c r="G65" s="175"/>
      <c r="H65" s="175"/>
      <c r="I65" s="175"/>
      <c r="J65" s="176">
        <f>J322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2"/>
      <c r="C66" s="173"/>
      <c r="D66" s="174" t="s">
        <v>131</v>
      </c>
      <c r="E66" s="175"/>
      <c r="F66" s="175"/>
      <c r="G66" s="175"/>
      <c r="H66" s="175"/>
      <c r="I66" s="175"/>
      <c r="J66" s="176">
        <f>J326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2"/>
      <c r="C67" s="173"/>
      <c r="D67" s="174" t="s">
        <v>133</v>
      </c>
      <c r="E67" s="175"/>
      <c r="F67" s="175"/>
      <c r="G67" s="175"/>
      <c r="H67" s="175"/>
      <c r="I67" s="175"/>
      <c r="J67" s="176">
        <f>J445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6"/>
      <c r="C68" s="167"/>
      <c r="D68" s="168" t="s">
        <v>1592</v>
      </c>
      <c r="E68" s="169"/>
      <c r="F68" s="169"/>
      <c r="G68" s="169"/>
      <c r="H68" s="169"/>
      <c r="I68" s="169"/>
      <c r="J68" s="170">
        <f>J448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2"/>
      <c r="C69" s="173"/>
      <c r="D69" s="174" t="s">
        <v>1593</v>
      </c>
      <c r="E69" s="175"/>
      <c r="F69" s="175"/>
      <c r="G69" s="175"/>
      <c r="H69" s="175"/>
      <c r="I69" s="175"/>
      <c r="J69" s="176">
        <f>J449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66"/>
      <c r="C70" s="167"/>
      <c r="D70" s="168" t="s">
        <v>134</v>
      </c>
      <c r="E70" s="169"/>
      <c r="F70" s="169"/>
      <c r="G70" s="169"/>
      <c r="H70" s="169"/>
      <c r="I70" s="169"/>
      <c r="J70" s="170">
        <f>J464</f>
        <v>0</v>
      </c>
      <c r="K70" s="167"/>
      <c r="L70" s="17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hidden="1"/>
    <row r="74" hidden="1"/>
    <row r="75" hidden="1"/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135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II/261 a III/26124 Liběchov- hr. kraje, rekonstrukce, 1.část stavby ( intravilán LIběchov)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123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SO 301.1 - Dešťová kanalizace - silnice II/261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Liběchov</v>
      </c>
      <c r="G84" s="41"/>
      <c r="H84" s="41"/>
      <c r="I84" s="33" t="s">
        <v>23</v>
      </c>
      <c r="J84" s="73" t="str">
        <f>IF(J12="","",J12)</f>
        <v>13. 11. 2024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25</v>
      </c>
      <c r="D86" s="41"/>
      <c r="E86" s="41"/>
      <c r="F86" s="28" t="str">
        <f>E15</f>
        <v>Středočeský kraj</v>
      </c>
      <c r="G86" s="41"/>
      <c r="H86" s="41"/>
      <c r="I86" s="33" t="s">
        <v>31</v>
      </c>
      <c r="J86" s="37" t="str">
        <f>E21</f>
        <v>Sdružení AFSAG PRISMOTT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IF(E18="","",E18)</f>
        <v>Vyplň údaj</v>
      </c>
      <c r="G87" s="41"/>
      <c r="H87" s="41"/>
      <c r="I87" s="33" t="s">
        <v>34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136</v>
      </c>
      <c r="D89" s="181" t="s">
        <v>57</v>
      </c>
      <c r="E89" s="181" t="s">
        <v>53</v>
      </c>
      <c r="F89" s="181" t="s">
        <v>54</v>
      </c>
      <c r="G89" s="181" t="s">
        <v>137</v>
      </c>
      <c r="H89" s="181" t="s">
        <v>138</v>
      </c>
      <c r="I89" s="181" t="s">
        <v>139</v>
      </c>
      <c r="J89" s="181" t="s">
        <v>127</v>
      </c>
      <c r="K89" s="182" t="s">
        <v>140</v>
      </c>
      <c r="L89" s="183"/>
      <c r="M89" s="93" t="s">
        <v>19</v>
      </c>
      <c r="N89" s="94" t="s">
        <v>42</v>
      </c>
      <c r="O89" s="94" t="s">
        <v>141</v>
      </c>
      <c r="P89" s="94" t="s">
        <v>142</v>
      </c>
      <c r="Q89" s="94" t="s">
        <v>143</v>
      </c>
      <c r="R89" s="94" t="s">
        <v>144</v>
      </c>
      <c r="S89" s="94" t="s">
        <v>145</v>
      </c>
      <c r="T89" s="95" t="s">
        <v>146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147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P91+P448+P464</f>
        <v>0</v>
      </c>
      <c r="Q90" s="97"/>
      <c r="R90" s="186">
        <f>R91+R448+R464</f>
        <v>587.10810719999984</v>
      </c>
      <c r="S90" s="97"/>
      <c r="T90" s="187">
        <f>T91+T448+T464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71</v>
      </c>
      <c r="AU90" s="18" t="s">
        <v>128</v>
      </c>
      <c r="BK90" s="188">
        <f>BK91+BK448+BK464</f>
        <v>0</v>
      </c>
    </row>
    <row r="91" s="12" customFormat="1" ht="25.92" customHeight="1">
      <c r="A91" s="12"/>
      <c r="B91" s="189"/>
      <c r="C91" s="190"/>
      <c r="D91" s="191" t="s">
        <v>71</v>
      </c>
      <c r="E91" s="192" t="s">
        <v>148</v>
      </c>
      <c r="F91" s="192" t="s">
        <v>149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P92+P271+P287+P296+P322+P326+P445</f>
        <v>0</v>
      </c>
      <c r="Q91" s="197"/>
      <c r="R91" s="198">
        <f>R92+R271+R287+R296+R322+R326+R445</f>
        <v>587.06658679999987</v>
      </c>
      <c r="S91" s="197"/>
      <c r="T91" s="199">
        <f>T92+T271+T287+T296+T322+T326+T445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80</v>
      </c>
      <c r="AT91" s="201" t="s">
        <v>71</v>
      </c>
      <c r="AU91" s="201" t="s">
        <v>72</v>
      </c>
      <c r="AY91" s="200" t="s">
        <v>150</v>
      </c>
      <c r="BK91" s="202">
        <f>BK92+BK271+BK287+BK296+BK322+BK326+BK445</f>
        <v>0</v>
      </c>
    </row>
    <row r="92" s="12" customFormat="1" ht="22.8" customHeight="1">
      <c r="A92" s="12"/>
      <c r="B92" s="189"/>
      <c r="C92" s="190"/>
      <c r="D92" s="191" t="s">
        <v>71</v>
      </c>
      <c r="E92" s="203" t="s">
        <v>80</v>
      </c>
      <c r="F92" s="203" t="s">
        <v>151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SUM(P93:P270)</f>
        <v>0</v>
      </c>
      <c r="Q92" s="197"/>
      <c r="R92" s="198">
        <f>SUM(R93:R270)</f>
        <v>527.68013039999994</v>
      </c>
      <c r="S92" s="197"/>
      <c r="T92" s="199">
        <f>SUM(T93:T270)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80</v>
      </c>
      <c r="AT92" s="201" t="s">
        <v>71</v>
      </c>
      <c r="AU92" s="201" t="s">
        <v>80</v>
      </c>
      <c r="AY92" s="200" t="s">
        <v>150</v>
      </c>
      <c r="BK92" s="202">
        <f>SUM(BK93:BK270)</f>
        <v>0</v>
      </c>
    </row>
    <row r="93" s="2" customFormat="1" ht="16.5" customHeight="1">
      <c r="A93" s="39"/>
      <c r="B93" s="40"/>
      <c r="C93" s="205" t="s">
        <v>80</v>
      </c>
      <c r="D93" s="205" t="s">
        <v>152</v>
      </c>
      <c r="E93" s="206" t="s">
        <v>1097</v>
      </c>
      <c r="F93" s="207" t="s">
        <v>1594</v>
      </c>
      <c r="G93" s="208" t="s">
        <v>1595</v>
      </c>
      <c r="H93" s="209">
        <v>100</v>
      </c>
      <c r="I93" s="210"/>
      <c r="J93" s="211">
        <f>ROUND(I93*H93,2)</f>
        <v>0</v>
      </c>
      <c r="K93" s="207" t="s">
        <v>156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3.0000000000000001E-05</v>
      </c>
      <c r="R93" s="214">
        <f>Q93*H93</f>
        <v>0.0030000000000000001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157</v>
      </c>
      <c r="AT93" s="216" t="s">
        <v>152</v>
      </c>
      <c r="AU93" s="216" t="s">
        <v>82</v>
      </c>
      <c r="AY93" s="18" t="s">
        <v>150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157</v>
      </c>
      <c r="BM93" s="216" t="s">
        <v>1596</v>
      </c>
    </row>
    <row r="94" s="2" customFormat="1">
      <c r="A94" s="39"/>
      <c r="B94" s="40"/>
      <c r="C94" s="41"/>
      <c r="D94" s="218" t="s">
        <v>159</v>
      </c>
      <c r="E94" s="41"/>
      <c r="F94" s="219" t="s">
        <v>1597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159</v>
      </c>
      <c r="AU94" s="18" t="s">
        <v>82</v>
      </c>
    </row>
    <row r="95" s="13" customFormat="1">
      <c r="A95" s="13"/>
      <c r="B95" s="223"/>
      <c r="C95" s="224"/>
      <c r="D95" s="225" t="s">
        <v>161</v>
      </c>
      <c r="E95" s="226" t="s">
        <v>19</v>
      </c>
      <c r="F95" s="227" t="s">
        <v>1598</v>
      </c>
      <c r="G95" s="224"/>
      <c r="H95" s="228">
        <v>100</v>
      </c>
      <c r="I95" s="229"/>
      <c r="J95" s="224"/>
      <c r="K95" s="224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161</v>
      </c>
      <c r="AU95" s="234" t="s">
        <v>82</v>
      </c>
      <c r="AV95" s="13" t="s">
        <v>82</v>
      </c>
      <c r="AW95" s="13" t="s">
        <v>33</v>
      </c>
      <c r="AX95" s="13" t="s">
        <v>80</v>
      </c>
      <c r="AY95" s="234" t="s">
        <v>150</v>
      </c>
    </row>
    <row r="96" s="2" customFormat="1" ht="49.05" customHeight="1">
      <c r="A96" s="39"/>
      <c r="B96" s="40"/>
      <c r="C96" s="205" t="s">
        <v>82</v>
      </c>
      <c r="D96" s="205" t="s">
        <v>152</v>
      </c>
      <c r="E96" s="206" t="s">
        <v>1599</v>
      </c>
      <c r="F96" s="207" t="s">
        <v>1600</v>
      </c>
      <c r="G96" s="208" t="s">
        <v>238</v>
      </c>
      <c r="H96" s="209">
        <v>30</v>
      </c>
      <c r="I96" s="210"/>
      <c r="J96" s="211">
        <f>ROUND(I96*H96,2)</f>
        <v>0</v>
      </c>
      <c r="K96" s="207" t="s">
        <v>156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0.036900000000000002</v>
      </c>
      <c r="R96" s="214">
        <f>Q96*H96</f>
        <v>1.107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157</v>
      </c>
      <c r="AT96" s="216" t="s">
        <v>152</v>
      </c>
      <c r="AU96" s="216" t="s">
        <v>82</v>
      </c>
      <c r="AY96" s="18" t="s">
        <v>150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157</v>
      </c>
      <c r="BM96" s="216" t="s">
        <v>1601</v>
      </c>
    </row>
    <row r="97" s="2" customFormat="1">
      <c r="A97" s="39"/>
      <c r="B97" s="40"/>
      <c r="C97" s="41"/>
      <c r="D97" s="218" t="s">
        <v>159</v>
      </c>
      <c r="E97" s="41"/>
      <c r="F97" s="219" t="s">
        <v>1602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159</v>
      </c>
      <c r="AU97" s="18" t="s">
        <v>82</v>
      </c>
    </row>
    <row r="98" s="13" customFormat="1">
      <c r="A98" s="13"/>
      <c r="B98" s="223"/>
      <c r="C98" s="224"/>
      <c r="D98" s="225" t="s">
        <v>161</v>
      </c>
      <c r="E98" s="226" t="s">
        <v>19</v>
      </c>
      <c r="F98" s="227" t="s">
        <v>1603</v>
      </c>
      <c r="G98" s="224"/>
      <c r="H98" s="228">
        <v>30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161</v>
      </c>
      <c r="AU98" s="234" t="s">
        <v>82</v>
      </c>
      <c r="AV98" s="13" t="s">
        <v>82</v>
      </c>
      <c r="AW98" s="13" t="s">
        <v>33</v>
      </c>
      <c r="AX98" s="13" t="s">
        <v>80</v>
      </c>
      <c r="AY98" s="234" t="s">
        <v>150</v>
      </c>
    </row>
    <row r="99" s="2" customFormat="1" ht="49.05" customHeight="1">
      <c r="A99" s="39"/>
      <c r="B99" s="40"/>
      <c r="C99" s="205" t="s">
        <v>171</v>
      </c>
      <c r="D99" s="205" t="s">
        <v>152</v>
      </c>
      <c r="E99" s="206" t="s">
        <v>1604</v>
      </c>
      <c r="F99" s="207" t="s">
        <v>1605</v>
      </c>
      <c r="G99" s="208" t="s">
        <v>238</v>
      </c>
      <c r="H99" s="209">
        <v>50</v>
      </c>
      <c r="I99" s="210"/>
      <c r="J99" s="211">
        <f>ROUND(I99*H99,2)</f>
        <v>0</v>
      </c>
      <c r="K99" s="207" t="s">
        <v>156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0.06053</v>
      </c>
      <c r="R99" s="214">
        <f>Q99*H99</f>
        <v>3.0265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157</v>
      </c>
      <c r="AT99" s="216" t="s">
        <v>152</v>
      </c>
      <c r="AU99" s="216" t="s">
        <v>82</v>
      </c>
      <c r="AY99" s="18" t="s">
        <v>150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157</v>
      </c>
      <c r="BM99" s="216" t="s">
        <v>1606</v>
      </c>
    </row>
    <row r="100" s="2" customFormat="1">
      <c r="A100" s="39"/>
      <c r="B100" s="40"/>
      <c r="C100" s="41"/>
      <c r="D100" s="218" t="s">
        <v>159</v>
      </c>
      <c r="E100" s="41"/>
      <c r="F100" s="219" t="s">
        <v>1607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159</v>
      </c>
      <c r="AU100" s="18" t="s">
        <v>82</v>
      </c>
    </row>
    <row r="101" s="13" customFormat="1">
      <c r="A101" s="13"/>
      <c r="B101" s="223"/>
      <c r="C101" s="224"/>
      <c r="D101" s="225" t="s">
        <v>161</v>
      </c>
      <c r="E101" s="226" t="s">
        <v>19</v>
      </c>
      <c r="F101" s="227" t="s">
        <v>1608</v>
      </c>
      <c r="G101" s="224"/>
      <c r="H101" s="228">
        <v>50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161</v>
      </c>
      <c r="AU101" s="234" t="s">
        <v>82</v>
      </c>
      <c r="AV101" s="13" t="s">
        <v>82</v>
      </c>
      <c r="AW101" s="13" t="s">
        <v>33</v>
      </c>
      <c r="AX101" s="13" t="s">
        <v>80</v>
      </c>
      <c r="AY101" s="234" t="s">
        <v>150</v>
      </c>
    </row>
    <row r="102" s="2" customFormat="1" ht="24.15" customHeight="1">
      <c r="A102" s="39"/>
      <c r="B102" s="40"/>
      <c r="C102" s="205" t="s">
        <v>157</v>
      </c>
      <c r="D102" s="205" t="s">
        <v>152</v>
      </c>
      <c r="E102" s="206" t="s">
        <v>1106</v>
      </c>
      <c r="F102" s="207" t="s">
        <v>1107</v>
      </c>
      <c r="G102" s="208" t="s">
        <v>255</v>
      </c>
      <c r="H102" s="209">
        <v>96</v>
      </c>
      <c r="I102" s="210"/>
      <c r="J102" s="211">
        <f>ROUND(I102*H102,2)</f>
        <v>0</v>
      </c>
      <c r="K102" s="207" t="s">
        <v>156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157</v>
      </c>
      <c r="AT102" s="216" t="s">
        <v>152</v>
      </c>
      <c r="AU102" s="216" t="s">
        <v>82</v>
      </c>
      <c r="AY102" s="18" t="s">
        <v>150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157</v>
      </c>
      <c r="BM102" s="216" t="s">
        <v>1609</v>
      </c>
    </row>
    <row r="103" s="2" customFormat="1">
      <c r="A103" s="39"/>
      <c r="B103" s="40"/>
      <c r="C103" s="41"/>
      <c r="D103" s="218" t="s">
        <v>159</v>
      </c>
      <c r="E103" s="41"/>
      <c r="F103" s="219" t="s">
        <v>1610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159</v>
      </c>
      <c r="AU103" s="18" t="s">
        <v>82</v>
      </c>
    </row>
    <row r="104" s="13" customFormat="1">
      <c r="A104" s="13"/>
      <c r="B104" s="223"/>
      <c r="C104" s="224"/>
      <c r="D104" s="225" t="s">
        <v>161</v>
      </c>
      <c r="E104" s="226" t="s">
        <v>19</v>
      </c>
      <c r="F104" s="227" t="s">
        <v>1611</v>
      </c>
      <c r="G104" s="224"/>
      <c r="H104" s="228">
        <v>96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161</v>
      </c>
      <c r="AU104" s="234" t="s">
        <v>82</v>
      </c>
      <c r="AV104" s="13" t="s">
        <v>82</v>
      </c>
      <c r="AW104" s="13" t="s">
        <v>33</v>
      </c>
      <c r="AX104" s="13" t="s">
        <v>80</v>
      </c>
      <c r="AY104" s="234" t="s">
        <v>150</v>
      </c>
    </row>
    <row r="105" s="2" customFormat="1" ht="24.15" customHeight="1">
      <c r="A105" s="39"/>
      <c r="B105" s="40"/>
      <c r="C105" s="205" t="s">
        <v>184</v>
      </c>
      <c r="D105" s="205" t="s">
        <v>152</v>
      </c>
      <c r="E105" s="206" t="s">
        <v>1612</v>
      </c>
      <c r="F105" s="207" t="s">
        <v>1613</v>
      </c>
      <c r="G105" s="208" t="s">
        <v>255</v>
      </c>
      <c r="H105" s="209">
        <v>28</v>
      </c>
      <c r="I105" s="210"/>
      <c r="J105" s="211">
        <f>ROUND(I105*H105,2)</f>
        <v>0</v>
      </c>
      <c r="K105" s="207" t="s">
        <v>156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157</v>
      </c>
      <c r="AT105" s="216" t="s">
        <v>152</v>
      </c>
      <c r="AU105" s="216" t="s">
        <v>82</v>
      </c>
      <c r="AY105" s="18" t="s">
        <v>150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157</v>
      </c>
      <c r="BM105" s="216" t="s">
        <v>1614</v>
      </c>
    </row>
    <row r="106" s="2" customFormat="1">
      <c r="A106" s="39"/>
      <c r="B106" s="40"/>
      <c r="C106" s="41"/>
      <c r="D106" s="218" t="s">
        <v>159</v>
      </c>
      <c r="E106" s="41"/>
      <c r="F106" s="219" t="s">
        <v>1615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159</v>
      </c>
      <c r="AU106" s="18" t="s">
        <v>82</v>
      </c>
    </row>
    <row r="107" s="13" customFormat="1">
      <c r="A107" s="13"/>
      <c r="B107" s="223"/>
      <c r="C107" s="224"/>
      <c r="D107" s="225" t="s">
        <v>161</v>
      </c>
      <c r="E107" s="226" t="s">
        <v>19</v>
      </c>
      <c r="F107" s="227" t="s">
        <v>1616</v>
      </c>
      <c r="G107" s="224"/>
      <c r="H107" s="228">
        <v>28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161</v>
      </c>
      <c r="AU107" s="234" t="s">
        <v>82</v>
      </c>
      <c r="AV107" s="13" t="s">
        <v>82</v>
      </c>
      <c r="AW107" s="13" t="s">
        <v>33</v>
      </c>
      <c r="AX107" s="13" t="s">
        <v>80</v>
      </c>
      <c r="AY107" s="234" t="s">
        <v>150</v>
      </c>
    </row>
    <row r="108" s="2" customFormat="1" ht="24.15" customHeight="1">
      <c r="A108" s="39"/>
      <c r="B108" s="40"/>
      <c r="C108" s="205" t="s">
        <v>192</v>
      </c>
      <c r="D108" s="205" t="s">
        <v>152</v>
      </c>
      <c r="E108" s="206" t="s">
        <v>1617</v>
      </c>
      <c r="F108" s="207" t="s">
        <v>1618</v>
      </c>
      <c r="G108" s="208" t="s">
        <v>255</v>
      </c>
      <c r="H108" s="209">
        <v>634.19600000000003</v>
      </c>
      <c r="I108" s="210"/>
      <c r="J108" s="211">
        <f>ROUND(I108*H108,2)</f>
        <v>0</v>
      </c>
      <c r="K108" s="207" t="s">
        <v>156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157</v>
      </c>
      <c r="AT108" s="216" t="s">
        <v>152</v>
      </c>
      <c r="AU108" s="216" t="s">
        <v>82</v>
      </c>
      <c r="AY108" s="18" t="s">
        <v>150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157</v>
      </c>
      <c r="BM108" s="216" t="s">
        <v>1619</v>
      </c>
    </row>
    <row r="109" s="2" customFormat="1">
      <c r="A109" s="39"/>
      <c r="B109" s="40"/>
      <c r="C109" s="41"/>
      <c r="D109" s="218" t="s">
        <v>159</v>
      </c>
      <c r="E109" s="41"/>
      <c r="F109" s="219" t="s">
        <v>1620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159</v>
      </c>
      <c r="AU109" s="18" t="s">
        <v>82</v>
      </c>
    </row>
    <row r="110" s="14" customFormat="1">
      <c r="A110" s="14"/>
      <c r="B110" s="235"/>
      <c r="C110" s="236"/>
      <c r="D110" s="225" t="s">
        <v>161</v>
      </c>
      <c r="E110" s="237" t="s">
        <v>19</v>
      </c>
      <c r="F110" s="238" t="s">
        <v>1621</v>
      </c>
      <c r="G110" s="236"/>
      <c r="H110" s="237" t="s">
        <v>19</v>
      </c>
      <c r="I110" s="239"/>
      <c r="J110" s="236"/>
      <c r="K110" s="236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161</v>
      </c>
      <c r="AU110" s="244" t="s">
        <v>82</v>
      </c>
      <c r="AV110" s="14" t="s">
        <v>80</v>
      </c>
      <c r="AW110" s="14" t="s">
        <v>33</v>
      </c>
      <c r="AX110" s="14" t="s">
        <v>72</v>
      </c>
      <c r="AY110" s="244" t="s">
        <v>150</v>
      </c>
    </row>
    <row r="111" s="14" customFormat="1">
      <c r="A111" s="14"/>
      <c r="B111" s="235"/>
      <c r="C111" s="236"/>
      <c r="D111" s="225" t="s">
        <v>161</v>
      </c>
      <c r="E111" s="237" t="s">
        <v>19</v>
      </c>
      <c r="F111" s="238" t="s">
        <v>1622</v>
      </c>
      <c r="G111" s="236"/>
      <c r="H111" s="237" t="s">
        <v>19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161</v>
      </c>
      <c r="AU111" s="244" t="s">
        <v>82</v>
      </c>
      <c r="AV111" s="14" t="s">
        <v>80</v>
      </c>
      <c r="AW111" s="14" t="s">
        <v>33</v>
      </c>
      <c r="AX111" s="14" t="s">
        <v>72</v>
      </c>
      <c r="AY111" s="244" t="s">
        <v>150</v>
      </c>
    </row>
    <row r="112" s="13" customFormat="1">
      <c r="A112" s="13"/>
      <c r="B112" s="223"/>
      <c r="C112" s="224"/>
      <c r="D112" s="225" t="s">
        <v>161</v>
      </c>
      <c r="E112" s="226" t="s">
        <v>19</v>
      </c>
      <c r="F112" s="227" t="s">
        <v>1623</v>
      </c>
      <c r="G112" s="224"/>
      <c r="H112" s="228">
        <v>316.19999999999999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161</v>
      </c>
      <c r="AU112" s="234" t="s">
        <v>82</v>
      </c>
      <c r="AV112" s="13" t="s">
        <v>82</v>
      </c>
      <c r="AW112" s="13" t="s">
        <v>33</v>
      </c>
      <c r="AX112" s="13" t="s">
        <v>72</v>
      </c>
      <c r="AY112" s="234" t="s">
        <v>150</v>
      </c>
    </row>
    <row r="113" s="14" customFormat="1">
      <c r="A113" s="14"/>
      <c r="B113" s="235"/>
      <c r="C113" s="236"/>
      <c r="D113" s="225" t="s">
        <v>161</v>
      </c>
      <c r="E113" s="237" t="s">
        <v>19</v>
      </c>
      <c r="F113" s="238" t="s">
        <v>1624</v>
      </c>
      <c r="G113" s="236"/>
      <c r="H113" s="237" t="s">
        <v>19</v>
      </c>
      <c r="I113" s="239"/>
      <c r="J113" s="236"/>
      <c r="K113" s="236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161</v>
      </c>
      <c r="AU113" s="244" t="s">
        <v>82</v>
      </c>
      <c r="AV113" s="14" t="s">
        <v>80</v>
      </c>
      <c r="AW113" s="14" t="s">
        <v>33</v>
      </c>
      <c r="AX113" s="14" t="s">
        <v>72</v>
      </c>
      <c r="AY113" s="244" t="s">
        <v>150</v>
      </c>
    </row>
    <row r="114" s="13" customFormat="1">
      <c r="A114" s="13"/>
      <c r="B114" s="223"/>
      <c r="C114" s="224"/>
      <c r="D114" s="225" t="s">
        <v>161</v>
      </c>
      <c r="E114" s="226" t="s">
        <v>19</v>
      </c>
      <c r="F114" s="227" t="s">
        <v>1625</v>
      </c>
      <c r="G114" s="224"/>
      <c r="H114" s="228">
        <v>54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161</v>
      </c>
      <c r="AU114" s="234" t="s">
        <v>82</v>
      </c>
      <c r="AV114" s="13" t="s">
        <v>82</v>
      </c>
      <c r="AW114" s="13" t="s">
        <v>33</v>
      </c>
      <c r="AX114" s="13" t="s">
        <v>72</v>
      </c>
      <c r="AY114" s="234" t="s">
        <v>150</v>
      </c>
    </row>
    <row r="115" s="14" customFormat="1">
      <c r="A115" s="14"/>
      <c r="B115" s="235"/>
      <c r="C115" s="236"/>
      <c r="D115" s="225" t="s">
        <v>161</v>
      </c>
      <c r="E115" s="237" t="s">
        <v>19</v>
      </c>
      <c r="F115" s="238" t="s">
        <v>1626</v>
      </c>
      <c r="G115" s="236"/>
      <c r="H115" s="237" t="s">
        <v>19</v>
      </c>
      <c r="I115" s="239"/>
      <c r="J115" s="236"/>
      <c r="K115" s="236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161</v>
      </c>
      <c r="AU115" s="244" t="s">
        <v>82</v>
      </c>
      <c r="AV115" s="14" t="s">
        <v>80</v>
      </c>
      <c r="AW115" s="14" t="s">
        <v>33</v>
      </c>
      <c r="AX115" s="14" t="s">
        <v>72</v>
      </c>
      <c r="AY115" s="244" t="s">
        <v>150</v>
      </c>
    </row>
    <row r="116" s="13" customFormat="1">
      <c r="A116" s="13"/>
      <c r="B116" s="223"/>
      <c r="C116" s="224"/>
      <c r="D116" s="225" t="s">
        <v>161</v>
      </c>
      <c r="E116" s="226" t="s">
        <v>19</v>
      </c>
      <c r="F116" s="227" t="s">
        <v>1627</v>
      </c>
      <c r="G116" s="224"/>
      <c r="H116" s="228">
        <v>82.5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161</v>
      </c>
      <c r="AU116" s="234" t="s">
        <v>82</v>
      </c>
      <c r="AV116" s="13" t="s">
        <v>82</v>
      </c>
      <c r="AW116" s="13" t="s">
        <v>33</v>
      </c>
      <c r="AX116" s="13" t="s">
        <v>72</v>
      </c>
      <c r="AY116" s="234" t="s">
        <v>150</v>
      </c>
    </row>
    <row r="117" s="14" customFormat="1">
      <c r="A117" s="14"/>
      <c r="B117" s="235"/>
      <c r="C117" s="236"/>
      <c r="D117" s="225" t="s">
        <v>161</v>
      </c>
      <c r="E117" s="237" t="s">
        <v>19</v>
      </c>
      <c r="F117" s="238" t="s">
        <v>1628</v>
      </c>
      <c r="G117" s="236"/>
      <c r="H117" s="237" t="s">
        <v>19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161</v>
      </c>
      <c r="AU117" s="244" t="s">
        <v>82</v>
      </c>
      <c r="AV117" s="14" t="s">
        <v>80</v>
      </c>
      <c r="AW117" s="14" t="s">
        <v>33</v>
      </c>
      <c r="AX117" s="14" t="s">
        <v>72</v>
      </c>
      <c r="AY117" s="244" t="s">
        <v>150</v>
      </c>
    </row>
    <row r="118" s="13" customFormat="1">
      <c r="A118" s="13"/>
      <c r="B118" s="223"/>
      <c r="C118" s="224"/>
      <c r="D118" s="225" t="s">
        <v>161</v>
      </c>
      <c r="E118" s="226" t="s">
        <v>19</v>
      </c>
      <c r="F118" s="227" t="s">
        <v>1629</v>
      </c>
      <c r="G118" s="224"/>
      <c r="H118" s="228">
        <v>7.3440000000000003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161</v>
      </c>
      <c r="AU118" s="234" t="s">
        <v>82</v>
      </c>
      <c r="AV118" s="13" t="s">
        <v>82</v>
      </c>
      <c r="AW118" s="13" t="s">
        <v>33</v>
      </c>
      <c r="AX118" s="13" t="s">
        <v>72</v>
      </c>
      <c r="AY118" s="234" t="s">
        <v>150</v>
      </c>
    </row>
    <row r="119" s="14" customFormat="1">
      <c r="A119" s="14"/>
      <c r="B119" s="235"/>
      <c r="C119" s="236"/>
      <c r="D119" s="225" t="s">
        <v>161</v>
      </c>
      <c r="E119" s="237" t="s">
        <v>19</v>
      </c>
      <c r="F119" s="238" t="s">
        <v>1630</v>
      </c>
      <c r="G119" s="236"/>
      <c r="H119" s="237" t="s">
        <v>19</v>
      </c>
      <c r="I119" s="239"/>
      <c r="J119" s="236"/>
      <c r="K119" s="236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161</v>
      </c>
      <c r="AU119" s="244" t="s">
        <v>82</v>
      </c>
      <c r="AV119" s="14" t="s">
        <v>80</v>
      </c>
      <c r="AW119" s="14" t="s">
        <v>33</v>
      </c>
      <c r="AX119" s="14" t="s">
        <v>72</v>
      </c>
      <c r="AY119" s="244" t="s">
        <v>150</v>
      </c>
    </row>
    <row r="120" s="13" customFormat="1">
      <c r="A120" s="13"/>
      <c r="B120" s="223"/>
      <c r="C120" s="224"/>
      <c r="D120" s="225" t="s">
        <v>161</v>
      </c>
      <c r="E120" s="226" t="s">
        <v>19</v>
      </c>
      <c r="F120" s="227" t="s">
        <v>1631</v>
      </c>
      <c r="G120" s="224"/>
      <c r="H120" s="228">
        <v>16.128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161</v>
      </c>
      <c r="AU120" s="234" t="s">
        <v>82</v>
      </c>
      <c r="AV120" s="13" t="s">
        <v>82</v>
      </c>
      <c r="AW120" s="13" t="s">
        <v>33</v>
      </c>
      <c r="AX120" s="13" t="s">
        <v>72</v>
      </c>
      <c r="AY120" s="234" t="s">
        <v>150</v>
      </c>
    </row>
    <row r="121" s="14" customFormat="1">
      <c r="A121" s="14"/>
      <c r="B121" s="235"/>
      <c r="C121" s="236"/>
      <c r="D121" s="225" t="s">
        <v>161</v>
      </c>
      <c r="E121" s="237" t="s">
        <v>19</v>
      </c>
      <c r="F121" s="238" t="s">
        <v>1632</v>
      </c>
      <c r="G121" s="236"/>
      <c r="H121" s="237" t="s">
        <v>19</v>
      </c>
      <c r="I121" s="239"/>
      <c r="J121" s="236"/>
      <c r="K121" s="236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161</v>
      </c>
      <c r="AU121" s="244" t="s">
        <v>82</v>
      </c>
      <c r="AV121" s="14" t="s">
        <v>80</v>
      </c>
      <c r="AW121" s="14" t="s">
        <v>33</v>
      </c>
      <c r="AX121" s="14" t="s">
        <v>72</v>
      </c>
      <c r="AY121" s="244" t="s">
        <v>150</v>
      </c>
    </row>
    <row r="122" s="13" customFormat="1">
      <c r="A122" s="13"/>
      <c r="B122" s="223"/>
      <c r="C122" s="224"/>
      <c r="D122" s="225" t="s">
        <v>161</v>
      </c>
      <c r="E122" s="226" t="s">
        <v>19</v>
      </c>
      <c r="F122" s="227" t="s">
        <v>1633</v>
      </c>
      <c r="G122" s="224"/>
      <c r="H122" s="228">
        <v>18.09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161</v>
      </c>
      <c r="AU122" s="234" t="s">
        <v>82</v>
      </c>
      <c r="AV122" s="13" t="s">
        <v>82</v>
      </c>
      <c r="AW122" s="13" t="s">
        <v>33</v>
      </c>
      <c r="AX122" s="13" t="s">
        <v>72</v>
      </c>
      <c r="AY122" s="234" t="s">
        <v>150</v>
      </c>
    </row>
    <row r="123" s="16" customFormat="1">
      <c r="A123" s="16"/>
      <c r="B123" s="280"/>
      <c r="C123" s="281"/>
      <c r="D123" s="225" t="s">
        <v>161</v>
      </c>
      <c r="E123" s="282" t="s">
        <v>19</v>
      </c>
      <c r="F123" s="283" t="s">
        <v>1634</v>
      </c>
      <c r="G123" s="281"/>
      <c r="H123" s="284">
        <v>494.26199999999994</v>
      </c>
      <c r="I123" s="285"/>
      <c r="J123" s="281"/>
      <c r="K123" s="281"/>
      <c r="L123" s="286"/>
      <c r="M123" s="287"/>
      <c r="N123" s="288"/>
      <c r="O123" s="288"/>
      <c r="P123" s="288"/>
      <c r="Q123" s="288"/>
      <c r="R123" s="288"/>
      <c r="S123" s="288"/>
      <c r="T123" s="289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T123" s="290" t="s">
        <v>161</v>
      </c>
      <c r="AU123" s="290" t="s">
        <v>82</v>
      </c>
      <c r="AV123" s="16" t="s">
        <v>171</v>
      </c>
      <c r="AW123" s="16" t="s">
        <v>33</v>
      </c>
      <c r="AX123" s="16" t="s">
        <v>72</v>
      </c>
      <c r="AY123" s="290" t="s">
        <v>150</v>
      </c>
    </row>
    <row r="124" s="14" customFormat="1">
      <c r="A124" s="14"/>
      <c r="B124" s="235"/>
      <c r="C124" s="236"/>
      <c r="D124" s="225" t="s">
        <v>161</v>
      </c>
      <c r="E124" s="237" t="s">
        <v>19</v>
      </c>
      <c r="F124" s="238" t="s">
        <v>1635</v>
      </c>
      <c r="G124" s="236"/>
      <c r="H124" s="237" t="s">
        <v>19</v>
      </c>
      <c r="I124" s="239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161</v>
      </c>
      <c r="AU124" s="244" t="s">
        <v>82</v>
      </c>
      <c r="AV124" s="14" t="s">
        <v>80</v>
      </c>
      <c r="AW124" s="14" t="s">
        <v>33</v>
      </c>
      <c r="AX124" s="14" t="s">
        <v>72</v>
      </c>
      <c r="AY124" s="244" t="s">
        <v>150</v>
      </c>
    </row>
    <row r="125" s="14" customFormat="1">
      <c r="A125" s="14"/>
      <c r="B125" s="235"/>
      <c r="C125" s="236"/>
      <c r="D125" s="225" t="s">
        <v>161</v>
      </c>
      <c r="E125" s="237" t="s">
        <v>19</v>
      </c>
      <c r="F125" s="238" t="s">
        <v>1622</v>
      </c>
      <c r="G125" s="236"/>
      <c r="H125" s="237" t="s">
        <v>19</v>
      </c>
      <c r="I125" s="239"/>
      <c r="J125" s="236"/>
      <c r="K125" s="236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161</v>
      </c>
      <c r="AU125" s="244" t="s">
        <v>82</v>
      </c>
      <c r="AV125" s="14" t="s">
        <v>80</v>
      </c>
      <c r="AW125" s="14" t="s">
        <v>33</v>
      </c>
      <c r="AX125" s="14" t="s">
        <v>72</v>
      </c>
      <c r="AY125" s="244" t="s">
        <v>150</v>
      </c>
    </row>
    <row r="126" s="13" customFormat="1">
      <c r="A126" s="13"/>
      <c r="B126" s="223"/>
      <c r="C126" s="224"/>
      <c r="D126" s="225" t="s">
        <v>161</v>
      </c>
      <c r="E126" s="226" t="s">
        <v>19</v>
      </c>
      <c r="F126" s="227" t="s">
        <v>1636</v>
      </c>
      <c r="G126" s="224"/>
      <c r="H126" s="228">
        <v>35.700000000000003</v>
      </c>
      <c r="I126" s="229"/>
      <c r="J126" s="224"/>
      <c r="K126" s="224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161</v>
      </c>
      <c r="AU126" s="234" t="s">
        <v>82</v>
      </c>
      <c r="AV126" s="13" t="s">
        <v>82</v>
      </c>
      <c r="AW126" s="13" t="s">
        <v>33</v>
      </c>
      <c r="AX126" s="13" t="s">
        <v>72</v>
      </c>
      <c r="AY126" s="234" t="s">
        <v>150</v>
      </c>
    </row>
    <row r="127" s="14" customFormat="1">
      <c r="A127" s="14"/>
      <c r="B127" s="235"/>
      <c r="C127" s="236"/>
      <c r="D127" s="225" t="s">
        <v>161</v>
      </c>
      <c r="E127" s="237" t="s">
        <v>19</v>
      </c>
      <c r="F127" s="238" t="s">
        <v>1624</v>
      </c>
      <c r="G127" s="236"/>
      <c r="H127" s="237" t="s">
        <v>19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161</v>
      </c>
      <c r="AU127" s="244" t="s">
        <v>82</v>
      </c>
      <c r="AV127" s="14" t="s">
        <v>80</v>
      </c>
      <c r="AW127" s="14" t="s">
        <v>33</v>
      </c>
      <c r="AX127" s="14" t="s">
        <v>72</v>
      </c>
      <c r="AY127" s="244" t="s">
        <v>150</v>
      </c>
    </row>
    <row r="128" s="13" customFormat="1">
      <c r="A128" s="13"/>
      <c r="B128" s="223"/>
      <c r="C128" s="224"/>
      <c r="D128" s="225" t="s">
        <v>161</v>
      </c>
      <c r="E128" s="226" t="s">
        <v>19</v>
      </c>
      <c r="F128" s="227" t="s">
        <v>1637</v>
      </c>
      <c r="G128" s="224"/>
      <c r="H128" s="228">
        <v>11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161</v>
      </c>
      <c r="AU128" s="234" t="s">
        <v>82</v>
      </c>
      <c r="AV128" s="13" t="s">
        <v>82</v>
      </c>
      <c r="AW128" s="13" t="s">
        <v>33</v>
      </c>
      <c r="AX128" s="13" t="s">
        <v>72</v>
      </c>
      <c r="AY128" s="234" t="s">
        <v>150</v>
      </c>
    </row>
    <row r="129" s="14" customFormat="1">
      <c r="A129" s="14"/>
      <c r="B129" s="235"/>
      <c r="C129" s="236"/>
      <c r="D129" s="225" t="s">
        <v>161</v>
      </c>
      <c r="E129" s="237" t="s">
        <v>19</v>
      </c>
      <c r="F129" s="238" t="s">
        <v>1626</v>
      </c>
      <c r="G129" s="236"/>
      <c r="H129" s="237" t="s">
        <v>19</v>
      </c>
      <c r="I129" s="239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161</v>
      </c>
      <c r="AU129" s="244" t="s">
        <v>82</v>
      </c>
      <c r="AV129" s="14" t="s">
        <v>80</v>
      </c>
      <c r="AW129" s="14" t="s">
        <v>33</v>
      </c>
      <c r="AX129" s="14" t="s">
        <v>72</v>
      </c>
      <c r="AY129" s="244" t="s">
        <v>150</v>
      </c>
    </row>
    <row r="130" s="13" customFormat="1">
      <c r="A130" s="13"/>
      <c r="B130" s="223"/>
      <c r="C130" s="224"/>
      <c r="D130" s="225" t="s">
        <v>161</v>
      </c>
      <c r="E130" s="226" t="s">
        <v>19</v>
      </c>
      <c r="F130" s="227" t="s">
        <v>1627</v>
      </c>
      <c r="G130" s="224"/>
      <c r="H130" s="228">
        <v>82.5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161</v>
      </c>
      <c r="AU130" s="234" t="s">
        <v>82</v>
      </c>
      <c r="AV130" s="13" t="s">
        <v>82</v>
      </c>
      <c r="AW130" s="13" t="s">
        <v>33</v>
      </c>
      <c r="AX130" s="13" t="s">
        <v>72</v>
      </c>
      <c r="AY130" s="234" t="s">
        <v>150</v>
      </c>
    </row>
    <row r="131" s="14" customFormat="1">
      <c r="A131" s="14"/>
      <c r="B131" s="235"/>
      <c r="C131" s="236"/>
      <c r="D131" s="225" t="s">
        <v>161</v>
      </c>
      <c r="E131" s="237" t="s">
        <v>19</v>
      </c>
      <c r="F131" s="238" t="s">
        <v>1638</v>
      </c>
      <c r="G131" s="236"/>
      <c r="H131" s="237" t="s">
        <v>19</v>
      </c>
      <c r="I131" s="239"/>
      <c r="J131" s="236"/>
      <c r="K131" s="236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161</v>
      </c>
      <c r="AU131" s="244" t="s">
        <v>82</v>
      </c>
      <c r="AV131" s="14" t="s">
        <v>80</v>
      </c>
      <c r="AW131" s="14" t="s">
        <v>33</v>
      </c>
      <c r="AX131" s="14" t="s">
        <v>72</v>
      </c>
      <c r="AY131" s="244" t="s">
        <v>150</v>
      </c>
    </row>
    <row r="132" s="13" customFormat="1">
      <c r="A132" s="13"/>
      <c r="B132" s="223"/>
      <c r="C132" s="224"/>
      <c r="D132" s="225" t="s">
        <v>161</v>
      </c>
      <c r="E132" s="226" t="s">
        <v>19</v>
      </c>
      <c r="F132" s="227" t="s">
        <v>1639</v>
      </c>
      <c r="G132" s="224"/>
      <c r="H132" s="228">
        <v>7.5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161</v>
      </c>
      <c r="AU132" s="234" t="s">
        <v>82</v>
      </c>
      <c r="AV132" s="13" t="s">
        <v>82</v>
      </c>
      <c r="AW132" s="13" t="s">
        <v>33</v>
      </c>
      <c r="AX132" s="13" t="s">
        <v>72</v>
      </c>
      <c r="AY132" s="234" t="s">
        <v>150</v>
      </c>
    </row>
    <row r="133" s="14" customFormat="1">
      <c r="A133" s="14"/>
      <c r="B133" s="235"/>
      <c r="C133" s="236"/>
      <c r="D133" s="225" t="s">
        <v>161</v>
      </c>
      <c r="E133" s="237" t="s">
        <v>19</v>
      </c>
      <c r="F133" s="238" t="s">
        <v>1630</v>
      </c>
      <c r="G133" s="236"/>
      <c r="H133" s="237" t="s">
        <v>19</v>
      </c>
      <c r="I133" s="239"/>
      <c r="J133" s="236"/>
      <c r="K133" s="236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161</v>
      </c>
      <c r="AU133" s="244" t="s">
        <v>82</v>
      </c>
      <c r="AV133" s="14" t="s">
        <v>80</v>
      </c>
      <c r="AW133" s="14" t="s">
        <v>33</v>
      </c>
      <c r="AX133" s="14" t="s">
        <v>72</v>
      </c>
      <c r="AY133" s="244" t="s">
        <v>150</v>
      </c>
    </row>
    <row r="134" s="13" customFormat="1">
      <c r="A134" s="13"/>
      <c r="B134" s="223"/>
      <c r="C134" s="224"/>
      <c r="D134" s="225" t="s">
        <v>161</v>
      </c>
      <c r="E134" s="226" t="s">
        <v>19</v>
      </c>
      <c r="F134" s="227" t="s">
        <v>1640</v>
      </c>
      <c r="G134" s="224"/>
      <c r="H134" s="228">
        <v>1.3440000000000001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161</v>
      </c>
      <c r="AU134" s="234" t="s">
        <v>82</v>
      </c>
      <c r="AV134" s="13" t="s">
        <v>82</v>
      </c>
      <c r="AW134" s="13" t="s">
        <v>33</v>
      </c>
      <c r="AX134" s="13" t="s">
        <v>72</v>
      </c>
      <c r="AY134" s="234" t="s">
        <v>150</v>
      </c>
    </row>
    <row r="135" s="14" customFormat="1">
      <c r="A135" s="14"/>
      <c r="B135" s="235"/>
      <c r="C135" s="236"/>
      <c r="D135" s="225" t="s">
        <v>161</v>
      </c>
      <c r="E135" s="237" t="s">
        <v>19</v>
      </c>
      <c r="F135" s="238" t="s">
        <v>1632</v>
      </c>
      <c r="G135" s="236"/>
      <c r="H135" s="237" t="s">
        <v>19</v>
      </c>
      <c r="I135" s="239"/>
      <c r="J135" s="236"/>
      <c r="K135" s="236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161</v>
      </c>
      <c r="AU135" s="244" t="s">
        <v>82</v>
      </c>
      <c r="AV135" s="14" t="s">
        <v>80</v>
      </c>
      <c r="AW135" s="14" t="s">
        <v>33</v>
      </c>
      <c r="AX135" s="14" t="s">
        <v>72</v>
      </c>
      <c r="AY135" s="244" t="s">
        <v>150</v>
      </c>
    </row>
    <row r="136" s="13" customFormat="1">
      <c r="A136" s="13"/>
      <c r="B136" s="223"/>
      <c r="C136" s="224"/>
      <c r="D136" s="225" t="s">
        <v>161</v>
      </c>
      <c r="E136" s="226" t="s">
        <v>19</v>
      </c>
      <c r="F136" s="227" t="s">
        <v>1641</v>
      </c>
      <c r="G136" s="224"/>
      <c r="H136" s="228">
        <v>1.8899999999999999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161</v>
      </c>
      <c r="AU136" s="234" t="s">
        <v>82</v>
      </c>
      <c r="AV136" s="13" t="s">
        <v>82</v>
      </c>
      <c r="AW136" s="13" t="s">
        <v>33</v>
      </c>
      <c r="AX136" s="13" t="s">
        <v>72</v>
      </c>
      <c r="AY136" s="234" t="s">
        <v>150</v>
      </c>
    </row>
    <row r="137" s="16" customFormat="1">
      <c r="A137" s="16"/>
      <c r="B137" s="280"/>
      <c r="C137" s="281"/>
      <c r="D137" s="225" t="s">
        <v>161</v>
      </c>
      <c r="E137" s="282" t="s">
        <v>19</v>
      </c>
      <c r="F137" s="283" t="s">
        <v>1634</v>
      </c>
      <c r="G137" s="281"/>
      <c r="H137" s="284">
        <v>139.93399999999997</v>
      </c>
      <c r="I137" s="285"/>
      <c r="J137" s="281"/>
      <c r="K137" s="281"/>
      <c r="L137" s="286"/>
      <c r="M137" s="287"/>
      <c r="N137" s="288"/>
      <c r="O137" s="288"/>
      <c r="P137" s="288"/>
      <c r="Q137" s="288"/>
      <c r="R137" s="288"/>
      <c r="S137" s="288"/>
      <c r="T137" s="289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90" t="s">
        <v>161</v>
      </c>
      <c r="AU137" s="290" t="s">
        <v>82</v>
      </c>
      <c r="AV137" s="16" t="s">
        <v>171</v>
      </c>
      <c r="AW137" s="16" t="s">
        <v>33</v>
      </c>
      <c r="AX137" s="16" t="s">
        <v>72</v>
      </c>
      <c r="AY137" s="290" t="s">
        <v>150</v>
      </c>
    </row>
    <row r="138" s="15" customFormat="1">
      <c r="A138" s="15"/>
      <c r="B138" s="245"/>
      <c r="C138" s="246"/>
      <c r="D138" s="225" t="s">
        <v>161</v>
      </c>
      <c r="E138" s="247" t="s">
        <v>19</v>
      </c>
      <c r="F138" s="248" t="s">
        <v>209</v>
      </c>
      <c r="G138" s="246"/>
      <c r="H138" s="249">
        <v>634.19600000000003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5" t="s">
        <v>161</v>
      </c>
      <c r="AU138" s="255" t="s">
        <v>82</v>
      </c>
      <c r="AV138" s="15" t="s">
        <v>157</v>
      </c>
      <c r="AW138" s="15" t="s">
        <v>33</v>
      </c>
      <c r="AX138" s="15" t="s">
        <v>80</v>
      </c>
      <c r="AY138" s="255" t="s">
        <v>150</v>
      </c>
    </row>
    <row r="139" s="2" customFormat="1" ht="21.75" customHeight="1">
      <c r="A139" s="39"/>
      <c r="B139" s="40"/>
      <c r="C139" s="205" t="s">
        <v>199</v>
      </c>
      <c r="D139" s="205" t="s">
        <v>152</v>
      </c>
      <c r="E139" s="206" t="s">
        <v>1642</v>
      </c>
      <c r="F139" s="207" t="s">
        <v>1643</v>
      </c>
      <c r="G139" s="208" t="s">
        <v>155</v>
      </c>
      <c r="H139" s="209">
        <v>842.75999999999999</v>
      </c>
      <c r="I139" s="210"/>
      <c r="J139" s="211">
        <f>ROUND(I139*H139,2)</f>
        <v>0</v>
      </c>
      <c r="K139" s="207" t="s">
        <v>156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0.00084000000000000003</v>
      </c>
      <c r="R139" s="214">
        <f>Q139*H139</f>
        <v>0.70791840000000006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157</v>
      </c>
      <c r="AT139" s="216" t="s">
        <v>152</v>
      </c>
      <c r="AU139" s="216" t="s">
        <v>82</v>
      </c>
      <c r="AY139" s="18" t="s">
        <v>150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157</v>
      </c>
      <c r="BM139" s="216" t="s">
        <v>1644</v>
      </c>
    </row>
    <row r="140" s="2" customFormat="1">
      <c r="A140" s="39"/>
      <c r="B140" s="40"/>
      <c r="C140" s="41"/>
      <c r="D140" s="218" t="s">
        <v>159</v>
      </c>
      <c r="E140" s="41"/>
      <c r="F140" s="219" t="s">
        <v>1645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159</v>
      </c>
      <c r="AU140" s="18" t="s">
        <v>82</v>
      </c>
    </row>
    <row r="141" s="14" customFormat="1">
      <c r="A141" s="14"/>
      <c r="B141" s="235"/>
      <c r="C141" s="236"/>
      <c r="D141" s="225" t="s">
        <v>161</v>
      </c>
      <c r="E141" s="237" t="s">
        <v>19</v>
      </c>
      <c r="F141" s="238" t="s">
        <v>1621</v>
      </c>
      <c r="G141" s="236"/>
      <c r="H141" s="237" t="s">
        <v>19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161</v>
      </c>
      <c r="AU141" s="244" t="s">
        <v>82</v>
      </c>
      <c r="AV141" s="14" t="s">
        <v>80</v>
      </c>
      <c r="AW141" s="14" t="s">
        <v>33</v>
      </c>
      <c r="AX141" s="14" t="s">
        <v>72</v>
      </c>
      <c r="AY141" s="244" t="s">
        <v>150</v>
      </c>
    </row>
    <row r="142" s="14" customFormat="1">
      <c r="A142" s="14"/>
      <c r="B142" s="235"/>
      <c r="C142" s="236"/>
      <c r="D142" s="225" t="s">
        <v>161</v>
      </c>
      <c r="E142" s="237" t="s">
        <v>19</v>
      </c>
      <c r="F142" s="238" t="s">
        <v>1646</v>
      </c>
      <c r="G142" s="236"/>
      <c r="H142" s="237" t="s">
        <v>19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161</v>
      </c>
      <c r="AU142" s="244" t="s">
        <v>82</v>
      </c>
      <c r="AV142" s="14" t="s">
        <v>80</v>
      </c>
      <c r="AW142" s="14" t="s">
        <v>33</v>
      </c>
      <c r="AX142" s="14" t="s">
        <v>72</v>
      </c>
      <c r="AY142" s="244" t="s">
        <v>150</v>
      </c>
    </row>
    <row r="143" s="13" customFormat="1">
      <c r="A143" s="13"/>
      <c r="B143" s="223"/>
      <c r="C143" s="224"/>
      <c r="D143" s="225" t="s">
        <v>161</v>
      </c>
      <c r="E143" s="226" t="s">
        <v>19</v>
      </c>
      <c r="F143" s="227" t="s">
        <v>1647</v>
      </c>
      <c r="G143" s="224"/>
      <c r="H143" s="228">
        <v>632.39999999999998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161</v>
      </c>
      <c r="AU143" s="234" t="s">
        <v>82</v>
      </c>
      <c r="AV143" s="13" t="s">
        <v>82</v>
      </c>
      <c r="AW143" s="13" t="s">
        <v>33</v>
      </c>
      <c r="AX143" s="13" t="s">
        <v>72</v>
      </c>
      <c r="AY143" s="234" t="s">
        <v>150</v>
      </c>
    </row>
    <row r="144" s="14" customFormat="1">
      <c r="A144" s="14"/>
      <c r="B144" s="235"/>
      <c r="C144" s="236"/>
      <c r="D144" s="225" t="s">
        <v>161</v>
      </c>
      <c r="E144" s="237" t="s">
        <v>19</v>
      </c>
      <c r="F144" s="238" t="s">
        <v>1648</v>
      </c>
      <c r="G144" s="236"/>
      <c r="H144" s="237" t="s">
        <v>19</v>
      </c>
      <c r="I144" s="239"/>
      <c r="J144" s="236"/>
      <c r="K144" s="236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161</v>
      </c>
      <c r="AU144" s="244" t="s">
        <v>82</v>
      </c>
      <c r="AV144" s="14" t="s">
        <v>80</v>
      </c>
      <c r="AW144" s="14" t="s">
        <v>33</v>
      </c>
      <c r="AX144" s="14" t="s">
        <v>72</v>
      </c>
      <c r="AY144" s="244" t="s">
        <v>150</v>
      </c>
    </row>
    <row r="145" s="13" customFormat="1">
      <c r="A145" s="13"/>
      <c r="B145" s="223"/>
      <c r="C145" s="224"/>
      <c r="D145" s="225" t="s">
        <v>161</v>
      </c>
      <c r="E145" s="226" t="s">
        <v>19</v>
      </c>
      <c r="F145" s="227" t="s">
        <v>1649</v>
      </c>
      <c r="G145" s="224"/>
      <c r="H145" s="228">
        <v>30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161</v>
      </c>
      <c r="AU145" s="234" t="s">
        <v>82</v>
      </c>
      <c r="AV145" s="13" t="s">
        <v>82</v>
      </c>
      <c r="AW145" s="13" t="s">
        <v>33</v>
      </c>
      <c r="AX145" s="13" t="s">
        <v>72</v>
      </c>
      <c r="AY145" s="234" t="s">
        <v>150</v>
      </c>
    </row>
    <row r="146" s="14" customFormat="1">
      <c r="A146" s="14"/>
      <c r="B146" s="235"/>
      <c r="C146" s="236"/>
      <c r="D146" s="225" t="s">
        <v>161</v>
      </c>
      <c r="E146" s="237" t="s">
        <v>19</v>
      </c>
      <c r="F146" s="238" t="s">
        <v>1650</v>
      </c>
      <c r="G146" s="236"/>
      <c r="H146" s="237" t="s">
        <v>19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161</v>
      </c>
      <c r="AU146" s="244" t="s">
        <v>82</v>
      </c>
      <c r="AV146" s="14" t="s">
        <v>80</v>
      </c>
      <c r="AW146" s="14" t="s">
        <v>33</v>
      </c>
      <c r="AX146" s="14" t="s">
        <v>72</v>
      </c>
      <c r="AY146" s="244" t="s">
        <v>150</v>
      </c>
    </row>
    <row r="147" s="13" customFormat="1">
      <c r="A147" s="13"/>
      <c r="B147" s="223"/>
      <c r="C147" s="224"/>
      <c r="D147" s="225" t="s">
        <v>161</v>
      </c>
      <c r="E147" s="226" t="s">
        <v>19</v>
      </c>
      <c r="F147" s="227" t="s">
        <v>1651</v>
      </c>
      <c r="G147" s="224"/>
      <c r="H147" s="228">
        <v>71.120000000000005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161</v>
      </c>
      <c r="AU147" s="234" t="s">
        <v>82</v>
      </c>
      <c r="AV147" s="13" t="s">
        <v>82</v>
      </c>
      <c r="AW147" s="13" t="s">
        <v>33</v>
      </c>
      <c r="AX147" s="13" t="s">
        <v>72</v>
      </c>
      <c r="AY147" s="234" t="s">
        <v>150</v>
      </c>
    </row>
    <row r="148" s="14" customFormat="1">
      <c r="A148" s="14"/>
      <c r="B148" s="235"/>
      <c r="C148" s="236"/>
      <c r="D148" s="225" t="s">
        <v>161</v>
      </c>
      <c r="E148" s="237" t="s">
        <v>19</v>
      </c>
      <c r="F148" s="238" t="s">
        <v>1652</v>
      </c>
      <c r="G148" s="236"/>
      <c r="H148" s="237" t="s">
        <v>19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161</v>
      </c>
      <c r="AU148" s="244" t="s">
        <v>82</v>
      </c>
      <c r="AV148" s="14" t="s">
        <v>80</v>
      </c>
      <c r="AW148" s="14" t="s">
        <v>33</v>
      </c>
      <c r="AX148" s="14" t="s">
        <v>72</v>
      </c>
      <c r="AY148" s="244" t="s">
        <v>150</v>
      </c>
    </row>
    <row r="149" s="13" customFormat="1">
      <c r="A149" s="13"/>
      <c r="B149" s="223"/>
      <c r="C149" s="224"/>
      <c r="D149" s="225" t="s">
        <v>161</v>
      </c>
      <c r="E149" s="226" t="s">
        <v>19</v>
      </c>
      <c r="F149" s="227" t="s">
        <v>1653</v>
      </c>
      <c r="G149" s="224"/>
      <c r="H149" s="228">
        <v>20.16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161</v>
      </c>
      <c r="AU149" s="234" t="s">
        <v>82</v>
      </c>
      <c r="AV149" s="13" t="s">
        <v>82</v>
      </c>
      <c r="AW149" s="13" t="s">
        <v>33</v>
      </c>
      <c r="AX149" s="13" t="s">
        <v>72</v>
      </c>
      <c r="AY149" s="234" t="s">
        <v>150</v>
      </c>
    </row>
    <row r="150" s="16" customFormat="1">
      <c r="A150" s="16"/>
      <c r="B150" s="280"/>
      <c r="C150" s="281"/>
      <c r="D150" s="225" t="s">
        <v>161</v>
      </c>
      <c r="E150" s="282" t="s">
        <v>19</v>
      </c>
      <c r="F150" s="283" t="s">
        <v>1634</v>
      </c>
      <c r="G150" s="281"/>
      <c r="H150" s="284">
        <v>753.67999999999995</v>
      </c>
      <c r="I150" s="285"/>
      <c r="J150" s="281"/>
      <c r="K150" s="281"/>
      <c r="L150" s="286"/>
      <c r="M150" s="287"/>
      <c r="N150" s="288"/>
      <c r="O150" s="288"/>
      <c r="P150" s="288"/>
      <c r="Q150" s="288"/>
      <c r="R150" s="288"/>
      <c r="S150" s="288"/>
      <c r="T150" s="289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90" t="s">
        <v>161</v>
      </c>
      <c r="AU150" s="290" t="s">
        <v>82</v>
      </c>
      <c r="AV150" s="16" t="s">
        <v>171</v>
      </c>
      <c r="AW150" s="16" t="s">
        <v>33</v>
      </c>
      <c r="AX150" s="16" t="s">
        <v>72</v>
      </c>
      <c r="AY150" s="290" t="s">
        <v>150</v>
      </c>
    </row>
    <row r="151" s="14" customFormat="1">
      <c r="A151" s="14"/>
      <c r="B151" s="235"/>
      <c r="C151" s="236"/>
      <c r="D151" s="225" t="s">
        <v>161</v>
      </c>
      <c r="E151" s="237" t="s">
        <v>19</v>
      </c>
      <c r="F151" s="238" t="s">
        <v>1635</v>
      </c>
      <c r="G151" s="236"/>
      <c r="H151" s="237" t="s">
        <v>19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161</v>
      </c>
      <c r="AU151" s="244" t="s">
        <v>82</v>
      </c>
      <c r="AV151" s="14" t="s">
        <v>80</v>
      </c>
      <c r="AW151" s="14" t="s">
        <v>33</v>
      </c>
      <c r="AX151" s="14" t="s">
        <v>72</v>
      </c>
      <c r="AY151" s="244" t="s">
        <v>150</v>
      </c>
    </row>
    <row r="152" s="14" customFormat="1">
      <c r="A152" s="14"/>
      <c r="B152" s="235"/>
      <c r="C152" s="236"/>
      <c r="D152" s="225" t="s">
        <v>161</v>
      </c>
      <c r="E152" s="237" t="s">
        <v>19</v>
      </c>
      <c r="F152" s="238" t="s">
        <v>1646</v>
      </c>
      <c r="G152" s="236"/>
      <c r="H152" s="237" t="s">
        <v>19</v>
      </c>
      <c r="I152" s="239"/>
      <c r="J152" s="236"/>
      <c r="K152" s="236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161</v>
      </c>
      <c r="AU152" s="244" t="s">
        <v>82</v>
      </c>
      <c r="AV152" s="14" t="s">
        <v>80</v>
      </c>
      <c r="AW152" s="14" t="s">
        <v>33</v>
      </c>
      <c r="AX152" s="14" t="s">
        <v>72</v>
      </c>
      <c r="AY152" s="244" t="s">
        <v>150</v>
      </c>
    </row>
    <row r="153" s="13" customFormat="1">
      <c r="A153" s="13"/>
      <c r="B153" s="223"/>
      <c r="C153" s="224"/>
      <c r="D153" s="225" t="s">
        <v>161</v>
      </c>
      <c r="E153" s="226" t="s">
        <v>19</v>
      </c>
      <c r="F153" s="227" t="s">
        <v>1654</v>
      </c>
      <c r="G153" s="224"/>
      <c r="H153" s="228">
        <v>71.400000000000006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161</v>
      </c>
      <c r="AU153" s="234" t="s">
        <v>82</v>
      </c>
      <c r="AV153" s="13" t="s">
        <v>82</v>
      </c>
      <c r="AW153" s="13" t="s">
        <v>33</v>
      </c>
      <c r="AX153" s="13" t="s">
        <v>72</v>
      </c>
      <c r="AY153" s="234" t="s">
        <v>150</v>
      </c>
    </row>
    <row r="154" s="14" customFormat="1">
      <c r="A154" s="14"/>
      <c r="B154" s="235"/>
      <c r="C154" s="236"/>
      <c r="D154" s="225" t="s">
        <v>161</v>
      </c>
      <c r="E154" s="237" t="s">
        <v>19</v>
      </c>
      <c r="F154" s="238" t="s">
        <v>1648</v>
      </c>
      <c r="G154" s="236"/>
      <c r="H154" s="237" t="s">
        <v>19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161</v>
      </c>
      <c r="AU154" s="244" t="s">
        <v>82</v>
      </c>
      <c r="AV154" s="14" t="s">
        <v>80</v>
      </c>
      <c r="AW154" s="14" t="s">
        <v>33</v>
      </c>
      <c r="AX154" s="14" t="s">
        <v>72</v>
      </c>
      <c r="AY154" s="244" t="s">
        <v>150</v>
      </c>
    </row>
    <row r="155" s="13" customFormat="1">
      <c r="A155" s="13"/>
      <c r="B155" s="223"/>
      <c r="C155" s="224"/>
      <c r="D155" s="225" t="s">
        <v>161</v>
      </c>
      <c r="E155" s="226" t="s">
        <v>19</v>
      </c>
      <c r="F155" s="227" t="s">
        <v>1655</v>
      </c>
      <c r="G155" s="224"/>
      <c r="H155" s="228">
        <v>10</v>
      </c>
      <c r="I155" s="229"/>
      <c r="J155" s="224"/>
      <c r="K155" s="224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161</v>
      </c>
      <c r="AU155" s="234" t="s">
        <v>82</v>
      </c>
      <c r="AV155" s="13" t="s">
        <v>82</v>
      </c>
      <c r="AW155" s="13" t="s">
        <v>33</v>
      </c>
      <c r="AX155" s="13" t="s">
        <v>72</v>
      </c>
      <c r="AY155" s="234" t="s">
        <v>150</v>
      </c>
    </row>
    <row r="156" s="14" customFormat="1">
      <c r="A156" s="14"/>
      <c r="B156" s="235"/>
      <c r="C156" s="236"/>
      <c r="D156" s="225" t="s">
        <v>161</v>
      </c>
      <c r="E156" s="237" t="s">
        <v>19</v>
      </c>
      <c r="F156" s="238" t="s">
        <v>1650</v>
      </c>
      <c r="G156" s="236"/>
      <c r="H156" s="237" t="s">
        <v>19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161</v>
      </c>
      <c r="AU156" s="244" t="s">
        <v>82</v>
      </c>
      <c r="AV156" s="14" t="s">
        <v>80</v>
      </c>
      <c r="AW156" s="14" t="s">
        <v>33</v>
      </c>
      <c r="AX156" s="14" t="s">
        <v>72</v>
      </c>
      <c r="AY156" s="244" t="s">
        <v>150</v>
      </c>
    </row>
    <row r="157" s="13" customFormat="1">
      <c r="A157" s="13"/>
      <c r="B157" s="223"/>
      <c r="C157" s="224"/>
      <c r="D157" s="225" t="s">
        <v>161</v>
      </c>
      <c r="E157" s="226" t="s">
        <v>19</v>
      </c>
      <c r="F157" s="227" t="s">
        <v>1656</v>
      </c>
      <c r="G157" s="224"/>
      <c r="H157" s="228">
        <v>6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161</v>
      </c>
      <c r="AU157" s="234" t="s">
        <v>82</v>
      </c>
      <c r="AV157" s="13" t="s">
        <v>82</v>
      </c>
      <c r="AW157" s="13" t="s">
        <v>33</v>
      </c>
      <c r="AX157" s="13" t="s">
        <v>72</v>
      </c>
      <c r="AY157" s="234" t="s">
        <v>150</v>
      </c>
    </row>
    <row r="158" s="14" customFormat="1">
      <c r="A158" s="14"/>
      <c r="B158" s="235"/>
      <c r="C158" s="236"/>
      <c r="D158" s="225" t="s">
        <v>161</v>
      </c>
      <c r="E158" s="237" t="s">
        <v>19</v>
      </c>
      <c r="F158" s="238" t="s">
        <v>1652</v>
      </c>
      <c r="G158" s="236"/>
      <c r="H158" s="237" t="s">
        <v>19</v>
      </c>
      <c r="I158" s="239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161</v>
      </c>
      <c r="AU158" s="244" t="s">
        <v>82</v>
      </c>
      <c r="AV158" s="14" t="s">
        <v>80</v>
      </c>
      <c r="AW158" s="14" t="s">
        <v>33</v>
      </c>
      <c r="AX158" s="14" t="s">
        <v>72</v>
      </c>
      <c r="AY158" s="244" t="s">
        <v>150</v>
      </c>
    </row>
    <row r="159" s="13" customFormat="1">
      <c r="A159" s="13"/>
      <c r="B159" s="223"/>
      <c r="C159" s="224"/>
      <c r="D159" s="225" t="s">
        <v>161</v>
      </c>
      <c r="E159" s="226" t="s">
        <v>19</v>
      </c>
      <c r="F159" s="227" t="s">
        <v>1657</v>
      </c>
      <c r="G159" s="224"/>
      <c r="H159" s="228">
        <v>1.6799999999999999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161</v>
      </c>
      <c r="AU159" s="234" t="s">
        <v>82</v>
      </c>
      <c r="AV159" s="13" t="s">
        <v>82</v>
      </c>
      <c r="AW159" s="13" t="s">
        <v>33</v>
      </c>
      <c r="AX159" s="13" t="s">
        <v>72</v>
      </c>
      <c r="AY159" s="234" t="s">
        <v>150</v>
      </c>
    </row>
    <row r="160" s="16" customFormat="1">
      <c r="A160" s="16"/>
      <c r="B160" s="280"/>
      <c r="C160" s="281"/>
      <c r="D160" s="225" t="s">
        <v>161</v>
      </c>
      <c r="E160" s="282" t="s">
        <v>19</v>
      </c>
      <c r="F160" s="283" t="s">
        <v>1634</v>
      </c>
      <c r="G160" s="281"/>
      <c r="H160" s="284">
        <v>89.080000000000013</v>
      </c>
      <c r="I160" s="285"/>
      <c r="J160" s="281"/>
      <c r="K160" s="281"/>
      <c r="L160" s="286"/>
      <c r="M160" s="287"/>
      <c r="N160" s="288"/>
      <c r="O160" s="288"/>
      <c r="P160" s="288"/>
      <c r="Q160" s="288"/>
      <c r="R160" s="288"/>
      <c r="S160" s="288"/>
      <c r="T160" s="289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90" t="s">
        <v>161</v>
      </c>
      <c r="AU160" s="290" t="s">
        <v>82</v>
      </c>
      <c r="AV160" s="16" t="s">
        <v>171</v>
      </c>
      <c r="AW160" s="16" t="s">
        <v>33</v>
      </c>
      <c r="AX160" s="16" t="s">
        <v>72</v>
      </c>
      <c r="AY160" s="290" t="s">
        <v>150</v>
      </c>
    </row>
    <row r="161" s="15" customFormat="1">
      <c r="A161" s="15"/>
      <c r="B161" s="245"/>
      <c r="C161" s="246"/>
      <c r="D161" s="225" t="s">
        <v>161</v>
      </c>
      <c r="E161" s="247" t="s">
        <v>19</v>
      </c>
      <c r="F161" s="248" t="s">
        <v>209</v>
      </c>
      <c r="G161" s="246"/>
      <c r="H161" s="249">
        <v>842.75999999999988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5" t="s">
        <v>161</v>
      </c>
      <c r="AU161" s="255" t="s">
        <v>82</v>
      </c>
      <c r="AV161" s="15" t="s">
        <v>157</v>
      </c>
      <c r="AW161" s="15" t="s">
        <v>33</v>
      </c>
      <c r="AX161" s="15" t="s">
        <v>80</v>
      </c>
      <c r="AY161" s="255" t="s">
        <v>150</v>
      </c>
    </row>
    <row r="162" s="2" customFormat="1" ht="24.15" customHeight="1">
      <c r="A162" s="39"/>
      <c r="B162" s="40"/>
      <c r="C162" s="205" t="s">
        <v>210</v>
      </c>
      <c r="D162" s="205" t="s">
        <v>152</v>
      </c>
      <c r="E162" s="206" t="s">
        <v>1658</v>
      </c>
      <c r="F162" s="207" t="s">
        <v>1659</v>
      </c>
      <c r="G162" s="208" t="s">
        <v>155</v>
      </c>
      <c r="H162" s="209">
        <v>842.75999999999999</v>
      </c>
      <c r="I162" s="210"/>
      <c r="J162" s="211">
        <f>ROUND(I162*H162,2)</f>
        <v>0</v>
      </c>
      <c r="K162" s="207" t="s">
        <v>156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157</v>
      </c>
      <c r="AT162" s="216" t="s">
        <v>152</v>
      </c>
      <c r="AU162" s="216" t="s">
        <v>82</v>
      </c>
      <c r="AY162" s="18" t="s">
        <v>150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157</v>
      </c>
      <c r="BM162" s="216" t="s">
        <v>1660</v>
      </c>
    </row>
    <row r="163" s="2" customFormat="1">
      <c r="A163" s="39"/>
      <c r="B163" s="40"/>
      <c r="C163" s="41"/>
      <c r="D163" s="218" t="s">
        <v>159</v>
      </c>
      <c r="E163" s="41"/>
      <c r="F163" s="219" t="s">
        <v>1661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159</v>
      </c>
      <c r="AU163" s="18" t="s">
        <v>82</v>
      </c>
    </row>
    <row r="164" s="14" customFormat="1">
      <c r="A164" s="14"/>
      <c r="B164" s="235"/>
      <c r="C164" s="236"/>
      <c r="D164" s="225" t="s">
        <v>161</v>
      </c>
      <c r="E164" s="237" t="s">
        <v>19</v>
      </c>
      <c r="F164" s="238" t="s">
        <v>1621</v>
      </c>
      <c r="G164" s="236"/>
      <c r="H164" s="237" t="s">
        <v>19</v>
      </c>
      <c r="I164" s="239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161</v>
      </c>
      <c r="AU164" s="244" t="s">
        <v>82</v>
      </c>
      <c r="AV164" s="14" t="s">
        <v>80</v>
      </c>
      <c r="AW164" s="14" t="s">
        <v>33</v>
      </c>
      <c r="AX164" s="14" t="s">
        <v>72</v>
      </c>
      <c r="AY164" s="244" t="s">
        <v>150</v>
      </c>
    </row>
    <row r="165" s="14" customFormat="1">
      <c r="A165" s="14"/>
      <c r="B165" s="235"/>
      <c r="C165" s="236"/>
      <c r="D165" s="225" t="s">
        <v>161</v>
      </c>
      <c r="E165" s="237" t="s">
        <v>19</v>
      </c>
      <c r="F165" s="238" t="s">
        <v>1646</v>
      </c>
      <c r="G165" s="236"/>
      <c r="H165" s="237" t="s">
        <v>19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161</v>
      </c>
      <c r="AU165" s="244" t="s">
        <v>82</v>
      </c>
      <c r="AV165" s="14" t="s">
        <v>80</v>
      </c>
      <c r="AW165" s="14" t="s">
        <v>33</v>
      </c>
      <c r="AX165" s="14" t="s">
        <v>72</v>
      </c>
      <c r="AY165" s="244" t="s">
        <v>150</v>
      </c>
    </row>
    <row r="166" s="13" customFormat="1">
      <c r="A166" s="13"/>
      <c r="B166" s="223"/>
      <c r="C166" s="224"/>
      <c r="D166" s="225" t="s">
        <v>161</v>
      </c>
      <c r="E166" s="226" t="s">
        <v>19</v>
      </c>
      <c r="F166" s="227" t="s">
        <v>1647</v>
      </c>
      <c r="G166" s="224"/>
      <c r="H166" s="228">
        <v>632.39999999999998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161</v>
      </c>
      <c r="AU166" s="234" t="s">
        <v>82</v>
      </c>
      <c r="AV166" s="13" t="s">
        <v>82</v>
      </c>
      <c r="AW166" s="13" t="s">
        <v>33</v>
      </c>
      <c r="AX166" s="13" t="s">
        <v>72</v>
      </c>
      <c r="AY166" s="234" t="s">
        <v>150</v>
      </c>
    </row>
    <row r="167" s="14" customFormat="1">
      <c r="A167" s="14"/>
      <c r="B167" s="235"/>
      <c r="C167" s="236"/>
      <c r="D167" s="225" t="s">
        <v>161</v>
      </c>
      <c r="E167" s="237" t="s">
        <v>19</v>
      </c>
      <c r="F167" s="238" t="s">
        <v>1648</v>
      </c>
      <c r="G167" s="236"/>
      <c r="H167" s="237" t="s">
        <v>19</v>
      </c>
      <c r="I167" s="239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161</v>
      </c>
      <c r="AU167" s="244" t="s">
        <v>82</v>
      </c>
      <c r="AV167" s="14" t="s">
        <v>80</v>
      </c>
      <c r="AW167" s="14" t="s">
        <v>33</v>
      </c>
      <c r="AX167" s="14" t="s">
        <v>72</v>
      </c>
      <c r="AY167" s="244" t="s">
        <v>150</v>
      </c>
    </row>
    <row r="168" s="13" customFormat="1">
      <c r="A168" s="13"/>
      <c r="B168" s="223"/>
      <c r="C168" s="224"/>
      <c r="D168" s="225" t="s">
        <v>161</v>
      </c>
      <c r="E168" s="226" t="s">
        <v>19</v>
      </c>
      <c r="F168" s="227" t="s">
        <v>1649</v>
      </c>
      <c r="G168" s="224"/>
      <c r="H168" s="228">
        <v>30</v>
      </c>
      <c r="I168" s="229"/>
      <c r="J168" s="224"/>
      <c r="K168" s="224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161</v>
      </c>
      <c r="AU168" s="234" t="s">
        <v>82</v>
      </c>
      <c r="AV168" s="13" t="s">
        <v>82</v>
      </c>
      <c r="AW168" s="13" t="s">
        <v>33</v>
      </c>
      <c r="AX168" s="13" t="s">
        <v>72</v>
      </c>
      <c r="AY168" s="234" t="s">
        <v>150</v>
      </c>
    </row>
    <row r="169" s="14" customFormat="1">
      <c r="A169" s="14"/>
      <c r="B169" s="235"/>
      <c r="C169" s="236"/>
      <c r="D169" s="225" t="s">
        <v>161</v>
      </c>
      <c r="E169" s="237" t="s">
        <v>19</v>
      </c>
      <c r="F169" s="238" t="s">
        <v>1650</v>
      </c>
      <c r="G169" s="236"/>
      <c r="H169" s="237" t="s">
        <v>19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161</v>
      </c>
      <c r="AU169" s="244" t="s">
        <v>82</v>
      </c>
      <c r="AV169" s="14" t="s">
        <v>80</v>
      </c>
      <c r="AW169" s="14" t="s">
        <v>33</v>
      </c>
      <c r="AX169" s="14" t="s">
        <v>72</v>
      </c>
      <c r="AY169" s="244" t="s">
        <v>150</v>
      </c>
    </row>
    <row r="170" s="13" customFormat="1">
      <c r="A170" s="13"/>
      <c r="B170" s="223"/>
      <c r="C170" s="224"/>
      <c r="D170" s="225" t="s">
        <v>161</v>
      </c>
      <c r="E170" s="226" t="s">
        <v>19</v>
      </c>
      <c r="F170" s="227" t="s">
        <v>1651</v>
      </c>
      <c r="G170" s="224"/>
      <c r="H170" s="228">
        <v>71.120000000000005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161</v>
      </c>
      <c r="AU170" s="234" t="s">
        <v>82</v>
      </c>
      <c r="AV170" s="13" t="s">
        <v>82</v>
      </c>
      <c r="AW170" s="13" t="s">
        <v>33</v>
      </c>
      <c r="AX170" s="13" t="s">
        <v>72</v>
      </c>
      <c r="AY170" s="234" t="s">
        <v>150</v>
      </c>
    </row>
    <row r="171" s="14" customFormat="1">
      <c r="A171" s="14"/>
      <c r="B171" s="235"/>
      <c r="C171" s="236"/>
      <c r="D171" s="225" t="s">
        <v>161</v>
      </c>
      <c r="E171" s="237" t="s">
        <v>19</v>
      </c>
      <c r="F171" s="238" t="s">
        <v>1652</v>
      </c>
      <c r="G171" s="236"/>
      <c r="H171" s="237" t="s">
        <v>19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161</v>
      </c>
      <c r="AU171" s="244" t="s">
        <v>82</v>
      </c>
      <c r="AV171" s="14" t="s">
        <v>80</v>
      </c>
      <c r="AW171" s="14" t="s">
        <v>33</v>
      </c>
      <c r="AX171" s="14" t="s">
        <v>72</v>
      </c>
      <c r="AY171" s="244" t="s">
        <v>150</v>
      </c>
    </row>
    <row r="172" s="13" customFormat="1">
      <c r="A172" s="13"/>
      <c r="B172" s="223"/>
      <c r="C172" s="224"/>
      <c r="D172" s="225" t="s">
        <v>161</v>
      </c>
      <c r="E172" s="226" t="s">
        <v>19</v>
      </c>
      <c r="F172" s="227" t="s">
        <v>1653</v>
      </c>
      <c r="G172" s="224"/>
      <c r="H172" s="228">
        <v>20.16</v>
      </c>
      <c r="I172" s="229"/>
      <c r="J172" s="224"/>
      <c r="K172" s="224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161</v>
      </c>
      <c r="AU172" s="234" t="s">
        <v>82</v>
      </c>
      <c r="AV172" s="13" t="s">
        <v>82</v>
      </c>
      <c r="AW172" s="13" t="s">
        <v>33</v>
      </c>
      <c r="AX172" s="13" t="s">
        <v>72</v>
      </c>
      <c r="AY172" s="234" t="s">
        <v>150</v>
      </c>
    </row>
    <row r="173" s="16" customFormat="1">
      <c r="A173" s="16"/>
      <c r="B173" s="280"/>
      <c r="C173" s="281"/>
      <c r="D173" s="225" t="s">
        <v>161</v>
      </c>
      <c r="E173" s="282" t="s">
        <v>19</v>
      </c>
      <c r="F173" s="283" t="s">
        <v>1634</v>
      </c>
      <c r="G173" s="281"/>
      <c r="H173" s="284">
        <v>753.67999999999995</v>
      </c>
      <c r="I173" s="285"/>
      <c r="J173" s="281"/>
      <c r="K173" s="281"/>
      <c r="L173" s="286"/>
      <c r="M173" s="287"/>
      <c r="N173" s="288"/>
      <c r="O173" s="288"/>
      <c r="P173" s="288"/>
      <c r="Q173" s="288"/>
      <c r="R173" s="288"/>
      <c r="S173" s="288"/>
      <c r="T173" s="289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90" t="s">
        <v>161</v>
      </c>
      <c r="AU173" s="290" t="s">
        <v>82</v>
      </c>
      <c r="AV173" s="16" t="s">
        <v>171</v>
      </c>
      <c r="AW173" s="16" t="s">
        <v>33</v>
      </c>
      <c r="AX173" s="16" t="s">
        <v>72</v>
      </c>
      <c r="AY173" s="290" t="s">
        <v>150</v>
      </c>
    </row>
    <row r="174" s="14" customFormat="1">
      <c r="A174" s="14"/>
      <c r="B174" s="235"/>
      <c r="C174" s="236"/>
      <c r="D174" s="225" t="s">
        <v>161</v>
      </c>
      <c r="E174" s="237" t="s">
        <v>19</v>
      </c>
      <c r="F174" s="238" t="s">
        <v>1635</v>
      </c>
      <c r="G174" s="236"/>
      <c r="H174" s="237" t="s">
        <v>19</v>
      </c>
      <c r="I174" s="239"/>
      <c r="J174" s="236"/>
      <c r="K174" s="236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161</v>
      </c>
      <c r="AU174" s="244" t="s">
        <v>82</v>
      </c>
      <c r="AV174" s="14" t="s">
        <v>80</v>
      </c>
      <c r="AW174" s="14" t="s">
        <v>33</v>
      </c>
      <c r="AX174" s="14" t="s">
        <v>72</v>
      </c>
      <c r="AY174" s="244" t="s">
        <v>150</v>
      </c>
    </row>
    <row r="175" s="14" customFormat="1">
      <c r="A175" s="14"/>
      <c r="B175" s="235"/>
      <c r="C175" s="236"/>
      <c r="D175" s="225" t="s">
        <v>161</v>
      </c>
      <c r="E175" s="237" t="s">
        <v>19</v>
      </c>
      <c r="F175" s="238" t="s">
        <v>1646</v>
      </c>
      <c r="G175" s="236"/>
      <c r="H175" s="237" t="s">
        <v>19</v>
      </c>
      <c r="I175" s="239"/>
      <c r="J175" s="236"/>
      <c r="K175" s="236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161</v>
      </c>
      <c r="AU175" s="244" t="s">
        <v>82</v>
      </c>
      <c r="AV175" s="14" t="s">
        <v>80</v>
      </c>
      <c r="AW175" s="14" t="s">
        <v>33</v>
      </c>
      <c r="AX175" s="14" t="s">
        <v>72</v>
      </c>
      <c r="AY175" s="244" t="s">
        <v>150</v>
      </c>
    </row>
    <row r="176" s="13" customFormat="1">
      <c r="A176" s="13"/>
      <c r="B176" s="223"/>
      <c r="C176" s="224"/>
      <c r="D176" s="225" t="s">
        <v>161</v>
      </c>
      <c r="E176" s="226" t="s">
        <v>19</v>
      </c>
      <c r="F176" s="227" t="s">
        <v>1654</v>
      </c>
      <c r="G176" s="224"/>
      <c r="H176" s="228">
        <v>71.400000000000006</v>
      </c>
      <c r="I176" s="229"/>
      <c r="J176" s="224"/>
      <c r="K176" s="224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161</v>
      </c>
      <c r="AU176" s="234" t="s">
        <v>82</v>
      </c>
      <c r="AV176" s="13" t="s">
        <v>82</v>
      </c>
      <c r="AW176" s="13" t="s">
        <v>33</v>
      </c>
      <c r="AX176" s="13" t="s">
        <v>72</v>
      </c>
      <c r="AY176" s="234" t="s">
        <v>150</v>
      </c>
    </row>
    <row r="177" s="14" customFormat="1">
      <c r="A177" s="14"/>
      <c r="B177" s="235"/>
      <c r="C177" s="236"/>
      <c r="D177" s="225" t="s">
        <v>161</v>
      </c>
      <c r="E177" s="237" t="s">
        <v>19</v>
      </c>
      <c r="F177" s="238" t="s">
        <v>1648</v>
      </c>
      <c r="G177" s="236"/>
      <c r="H177" s="237" t="s">
        <v>19</v>
      </c>
      <c r="I177" s="239"/>
      <c r="J177" s="236"/>
      <c r="K177" s="236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161</v>
      </c>
      <c r="AU177" s="244" t="s">
        <v>82</v>
      </c>
      <c r="AV177" s="14" t="s">
        <v>80</v>
      </c>
      <c r="AW177" s="14" t="s">
        <v>33</v>
      </c>
      <c r="AX177" s="14" t="s">
        <v>72</v>
      </c>
      <c r="AY177" s="244" t="s">
        <v>150</v>
      </c>
    </row>
    <row r="178" s="13" customFormat="1">
      <c r="A178" s="13"/>
      <c r="B178" s="223"/>
      <c r="C178" s="224"/>
      <c r="D178" s="225" t="s">
        <v>161</v>
      </c>
      <c r="E178" s="226" t="s">
        <v>19</v>
      </c>
      <c r="F178" s="227" t="s">
        <v>1655</v>
      </c>
      <c r="G178" s="224"/>
      <c r="H178" s="228">
        <v>10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161</v>
      </c>
      <c r="AU178" s="234" t="s">
        <v>82</v>
      </c>
      <c r="AV178" s="13" t="s">
        <v>82</v>
      </c>
      <c r="AW178" s="13" t="s">
        <v>33</v>
      </c>
      <c r="AX178" s="13" t="s">
        <v>72</v>
      </c>
      <c r="AY178" s="234" t="s">
        <v>150</v>
      </c>
    </row>
    <row r="179" s="14" customFormat="1">
      <c r="A179" s="14"/>
      <c r="B179" s="235"/>
      <c r="C179" s="236"/>
      <c r="D179" s="225" t="s">
        <v>161</v>
      </c>
      <c r="E179" s="237" t="s">
        <v>19</v>
      </c>
      <c r="F179" s="238" t="s">
        <v>1650</v>
      </c>
      <c r="G179" s="236"/>
      <c r="H179" s="237" t="s">
        <v>19</v>
      </c>
      <c r="I179" s="239"/>
      <c r="J179" s="236"/>
      <c r="K179" s="236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161</v>
      </c>
      <c r="AU179" s="244" t="s">
        <v>82</v>
      </c>
      <c r="AV179" s="14" t="s">
        <v>80</v>
      </c>
      <c r="AW179" s="14" t="s">
        <v>33</v>
      </c>
      <c r="AX179" s="14" t="s">
        <v>72</v>
      </c>
      <c r="AY179" s="244" t="s">
        <v>150</v>
      </c>
    </row>
    <row r="180" s="13" customFormat="1">
      <c r="A180" s="13"/>
      <c r="B180" s="223"/>
      <c r="C180" s="224"/>
      <c r="D180" s="225" t="s">
        <v>161</v>
      </c>
      <c r="E180" s="226" t="s">
        <v>19</v>
      </c>
      <c r="F180" s="227" t="s">
        <v>1656</v>
      </c>
      <c r="G180" s="224"/>
      <c r="H180" s="228">
        <v>6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161</v>
      </c>
      <c r="AU180" s="234" t="s">
        <v>82</v>
      </c>
      <c r="AV180" s="13" t="s">
        <v>82</v>
      </c>
      <c r="AW180" s="13" t="s">
        <v>33</v>
      </c>
      <c r="AX180" s="13" t="s">
        <v>72</v>
      </c>
      <c r="AY180" s="234" t="s">
        <v>150</v>
      </c>
    </row>
    <row r="181" s="14" customFormat="1">
      <c r="A181" s="14"/>
      <c r="B181" s="235"/>
      <c r="C181" s="236"/>
      <c r="D181" s="225" t="s">
        <v>161</v>
      </c>
      <c r="E181" s="237" t="s">
        <v>19</v>
      </c>
      <c r="F181" s="238" t="s">
        <v>1652</v>
      </c>
      <c r="G181" s="236"/>
      <c r="H181" s="237" t="s">
        <v>19</v>
      </c>
      <c r="I181" s="239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161</v>
      </c>
      <c r="AU181" s="244" t="s">
        <v>82</v>
      </c>
      <c r="AV181" s="14" t="s">
        <v>80</v>
      </c>
      <c r="AW181" s="14" t="s">
        <v>33</v>
      </c>
      <c r="AX181" s="14" t="s">
        <v>72</v>
      </c>
      <c r="AY181" s="244" t="s">
        <v>150</v>
      </c>
    </row>
    <row r="182" s="13" customFormat="1">
      <c r="A182" s="13"/>
      <c r="B182" s="223"/>
      <c r="C182" s="224"/>
      <c r="D182" s="225" t="s">
        <v>161</v>
      </c>
      <c r="E182" s="226" t="s">
        <v>19</v>
      </c>
      <c r="F182" s="227" t="s">
        <v>1657</v>
      </c>
      <c r="G182" s="224"/>
      <c r="H182" s="228">
        <v>1.6799999999999999</v>
      </c>
      <c r="I182" s="229"/>
      <c r="J182" s="224"/>
      <c r="K182" s="224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161</v>
      </c>
      <c r="AU182" s="234" t="s">
        <v>82</v>
      </c>
      <c r="AV182" s="13" t="s">
        <v>82</v>
      </c>
      <c r="AW182" s="13" t="s">
        <v>33</v>
      </c>
      <c r="AX182" s="13" t="s">
        <v>72</v>
      </c>
      <c r="AY182" s="234" t="s">
        <v>150</v>
      </c>
    </row>
    <row r="183" s="16" customFormat="1">
      <c r="A183" s="16"/>
      <c r="B183" s="280"/>
      <c r="C183" s="281"/>
      <c r="D183" s="225" t="s">
        <v>161</v>
      </c>
      <c r="E183" s="282" t="s">
        <v>19</v>
      </c>
      <c r="F183" s="283" t="s">
        <v>1634</v>
      </c>
      <c r="G183" s="281"/>
      <c r="H183" s="284">
        <v>89.080000000000013</v>
      </c>
      <c r="I183" s="285"/>
      <c r="J183" s="281"/>
      <c r="K183" s="281"/>
      <c r="L183" s="286"/>
      <c r="M183" s="287"/>
      <c r="N183" s="288"/>
      <c r="O183" s="288"/>
      <c r="P183" s="288"/>
      <c r="Q183" s="288"/>
      <c r="R183" s="288"/>
      <c r="S183" s="288"/>
      <c r="T183" s="289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90" t="s">
        <v>161</v>
      </c>
      <c r="AU183" s="290" t="s">
        <v>82</v>
      </c>
      <c r="AV183" s="16" t="s">
        <v>171</v>
      </c>
      <c r="AW183" s="16" t="s">
        <v>33</v>
      </c>
      <c r="AX183" s="16" t="s">
        <v>72</v>
      </c>
      <c r="AY183" s="290" t="s">
        <v>150</v>
      </c>
    </row>
    <row r="184" s="15" customFormat="1">
      <c r="A184" s="15"/>
      <c r="B184" s="245"/>
      <c r="C184" s="246"/>
      <c r="D184" s="225" t="s">
        <v>161</v>
      </c>
      <c r="E184" s="247" t="s">
        <v>19</v>
      </c>
      <c r="F184" s="248" t="s">
        <v>209</v>
      </c>
      <c r="G184" s="246"/>
      <c r="H184" s="249">
        <v>842.75999999999988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5" t="s">
        <v>161</v>
      </c>
      <c r="AU184" s="255" t="s">
        <v>82</v>
      </c>
      <c r="AV184" s="15" t="s">
        <v>157</v>
      </c>
      <c r="AW184" s="15" t="s">
        <v>33</v>
      </c>
      <c r="AX184" s="15" t="s">
        <v>80</v>
      </c>
      <c r="AY184" s="255" t="s">
        <v>150</v>
      </c>
    </row>
    <row r="185" s="2" customFormat="1" ht="16.5" customHeight="1">
      <c r="A185" s="39"/>
      <c r="B185" s="40"/>
      <c r="C185" s="205" t="s">
        <v>217</v>
      </c>
      <c r="D185" s="205" t="s">
        <v>152</v>
      </c>
      <c r="E185" s="206" t="s">
        <v>1662</v>
      </c>
      <c r="F185" s="207" t="s">
        <v>1663</v>
      </c>
      <c r="G185" s="208" t="s">
        <v>155</v>
      </c>
      <c r="H185" s="209">
        <v>29.760000000000002</v>
      </c>
      <c r="I185" s="210"/>
      <c r="J185" s="211">
        <f>ROUND(I185*H185,2)</f>
        <v>0</v>
      </c>
      <c r="K185" s="207" t="s">
        <v>156</v>
      </c>
      <c r="L185" s="45"/>
      <c r="M185" s="212" t="s">
        <v>19</v>
      </c>
      <c r="N185" s="213" t="s">
        <v>43</v>
      </c>
      <c r="O185" s="85"/>
      <c r="P185" s="214">
        <f>O185*H185</f>
        <v>0</v>
      </c>
      <c r="Q185" s="214">
        <v>0.00069999999999999999</v>
      </c>
      <c r="R185" s="214">
        <f>Q185*H185</f>
        <v>0.020832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157</v>
      </c>
      <c r="AT185" s="216" t="s">
        <v>152</v>
      </c>
      <c r="AU185" s="216" t="s">
        <v>82</v>
      </c>
      <c r="AY185" s="18" t="s">
        <v>150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80</v>
      </c>
      <c r="BK185" s="217">
        <f>ROUND(I185*H185,2)</f>
        <v>0</v>
      </c>
      <c r="BL185" s="18" t="s">
        <v>157</v>
      </c>
      <c r="BM185" s="216" t="s">
        <v>1664</v>
      </c>
    </row>
    <row r="186" s="2" customFormat="1">
      <c r="A186" s="39"/>
      <c r="B186" s="40"/>
      <c r="C186" s="41"/>
      <c r="D186" s="218" t="s">
        <v>159</v>
      </c>
      <c r="E186" s="41"/>
      <c r="F186" s="219" t="s">
        <v>1665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159</v>
      </c>
      <c r="AU186" s="18" t="s">
        <v>82</v>
      </c>
    </row>
    <row r="187" s="14" customFormat="1">
      <c r="A187" s="14"/>
      <c r="B187" s="235"/>
      <c r="C187" s="236"/>
      <c r="D187" s="225" t="s">
        <v>161</v>
      </c>
      <c r="E187" s="237" t="s">
        <v>19</v>
      </c>
      <c r="F187" s="238" t="s">
        <v>1666</v>
      </c>
      <c r="G187" s="236"/>
      <c r="H187" s="237" t="s">
        <v>19</v>
      </c>
      <c r="I187" s="239"/>
      <c r="J187" s="236"/>
      <c r="K187" s="236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161</v>
      </c>
      <c r="AU187" s="244" t="s">
        <v>82</v>
      </c>
      <c r="AV187" s="14" t="s">
        <v>80</v>
      </c>
      <c r="AW187" s="14" t="s">
        <v>33</v>
      </c>
      <c r="AX187" s="14" t="s">
        <v>72</v>
      </c>
      <c r="AY187" s="244" t="s">
        <v>150</v>
      </c>
    </row>
    <row r="188" s="13" customFormat="1">
      <c r="A188" s="13"/>
      <c r="B188" s="223"/>
      <c r="C188" s="224"/>
      <c r="D188" s="225" t="s">
        <v>161</v>
      </c>
      <c r="E188" s="226" t="s">
        <v>19</v>
      </c>
      <c r="F188" s="227" t="s">
        <v>1667</v>
      </c>
      <c r="G188" s="224"/>
      <c r="H188" s="228">
        <v>29.760000000000002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161</v>
      </c>
      <c r="AU188" s="234" t="s">
        <v>82</v>
      </c>
      <c r="AV188" s="13" t="s">
        <v>82</v>
      </c>
      <c r="AW188" s="13" t="s">
        <v>33</v>
      </c>
      <c r="AX188" s="13" t="s">
        <v>80</v>
      </c>
      <c r="AY188" s="234" t="s">
        <v>150</v>
      </c>
    </row>
    <row r="189" s="2" customFormat="1" ht="24.15" customHeight="1">
      <c r="A189" s="39"/>
      <c r="B189" s="40"/>
      <c r="C189" s="205" t="s">
        <v>225</v>
      </c>
      <c r="D189" s="205" t="s">
        <v>152</v>
      </c>
      <c r="E189" s="206" t="s">
        <v>1668</v>
      </c>
      <c r="F189" s="207" t="s">
        <v>1669</v>
      </c>
      <c r="G189" s="208" t="s">
        <v>155</v>
      </c>
      <c r="H189" s="209">
        <v>29.760000000000002</v>
      </c>
      <c r="I189" s="210"/>
      <c r="J189" s="211">
        <f>ROUND(I189*H189,2)</f>
        <v>0</v>
      </c>
      <c r="K189" s="207" t="s">
        <v>156</v>
      </c>
      <c r="L189" s="45"/>
      <c r="M189" s="212" t="s">
        <v>19</v>
      </c>
      <c r="N189" s="213" t="s">
        <v>43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157</v>
      </c>
      <c r="AT189" s="216" t="s">
        <v>152</v>
      </c>
      <c r="AU189" s="216" t="s">
        <v>82</v>
      </c>
      <c r="AY189" s="18" t="s">
        <v>150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80</v>
      </c>
      <c r="BK189" s="217">
        <f>ROUND(I189*H189,2)</f>
        <v>0</v>
      </c>
      <c r="BL189" s="18" t="s">
        <v>157</v>
      </c>
      <c r="BM189" s="216" t="s">
        <v>1670</v>
      </c>
    </row>
    <row r="190" s="2" customFormat="1">
      <c r="A190" s="39"/>
      <c r="B190" s="40"/>
      <c r="C190" s="41"/>
      <c r="D190" s="218" t="s">
        <v>159</v>
      </c>
      <c r="E190" s="41"/>
      <c r="F190" s="219" t="s">
        <v>1671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159</v>
      </c>
      <c r="AU190" s="18" t="s">
        <v>82</v>
      </c>
    </row>
    <row r="191" s="14" customFormat="1">
      <c r="A191" s="14"/>
      <c r="B191" s="235"/>
      <c r="C191" s="236"/>
      <c r="D191" s="225" t="s">
        <v>161</v>
      </c>
      <c r="E191" s="237" t="s">
        <v>19</v>
      </c>
      <c r="F191" s="238" t="s">
        <v>1666</v>
      </c>
      <c r="G191" s="236"/>
      <c r="H191" s="237" t="s">
        <v>19</v>
      </c>
      <c r="I191" s="239"/>
      <c r="J191" s="236"/>
      <c r="K191" s="236"/>
      <c r="L191" s="240"/>
      <c r="M191" s="241"/>
      <c r="N191" s="242"/>
      <c r="O191" s="242"/>
      <c r="P191" s="242"/>
      <c r="Q191" s="242"/>
      <c r="R191" s="242"/>
      <c r="S191" s="242"/>
      <c r="T191" s="24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4" t="s">
        <v>161</v>
      </c>
      <c r="AU191" s="244" t="s">
        <v>82</v>
      </c>
      <c r="AV191" s="14" t="s">
        <v>80</v>
      </c>
      <c r="AW191" s="14" t="s">
        <v>33</v>
      </c>
      <c r="AX191" s="14" t="s">
        <v>72</v>
      </c>
      <c r="AY191" s="244" t="s">
        <v>150</v>
      </c>
    </row>
    <row r="192" s="13" customFormat="1">
      <c r="A192" s="13"/>
      <c r="B192" s="223"/>
      <c r="C192" s="224"/>
      <c r="D192" s="225" t="s">
        <v>161</v>
      </c>
      <c r="E192" s="226" t="s">
        <v>19</v>
      </c>
      <c r="F192" s="227" t="s">
        <v>1667</v>
      </c>
      <c r="G192" s="224"/>
      <c r="H192" s="228">
        <v>29.760000000000002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161</v>
      </c>
      <c r="AU192" s="234" t="s">
        <v>82</v>
      </c>
      <c r="AV192" s="13" t="s">
        <v>82</v>
      </c>
      <c r="AW192" s="13" t="s">
        <v>33</v>
      </c>
      <c r="AX192" s="13" t="s">
        <v>80</v>
      </c>
      <c r="AY192" s="234" t="s">
        <v>150</v>
      </c>
    </row>
    <row r="193" s="2" customFormat="1" ht="21.75" customHeight="1">
      <c r="A193" s="39"/>
      <c r="B193" s="40"/>
      <c r="C193" s="205" t="s">
        <v>235</v>
      </c>
      <c r="D193" s="205" t="s">
        <v>152</v>
      </c>
      <c r="E193" s="206" t="s">
        <v>1672</v>
      </c>
      <c r="F193" s="207" t="s">
        <v>1673</v>
      </c>
      <c r="G193" s="208" t="s">
        <v>255</v>
      </c>
      <c r="H193" s="209">
        <v>28</v>
      </c>
      <c r="I193" s="210"/>
      <c r="J193" s="211">
        <f>ROUND(I193*H193,2)</f>
        <v>0</v>
      </c>
      <c r="K193" s="207" t="s">
        <v>156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0.00046000000000000001</v>
      </c>
      <c r="R193" s="214">
        <f>Q193*H193</f>
        <v>0.012880000000000001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157</v>
      </c>
      <c r="AT193" s="216" t="s">
        <v>152</v>
      </c>
      <c r="AU193" s="216" t="s">
        <v>82</v>
      </c>
      <c r="AY193" s="18" t="s">
        <v>150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80</v>
      </c>
      <c r="BK193" s="217">
        <f>ROUND(I193*H193,2)</f>
        <v>0</v>
      </c>
      <c r="BL193" s="18" t="s">
        <v>157</v>
      </c>
      <c r="BM193" s="216" t="s">
        <v>1674</v>
      </c>
    </row>
    <row r="194" s="2" customFormat="1">
      <c r="A194" s="39"/>
      <c r="B194" s="40"/>
      <c r="C194" s="41"/>
      <c r="D194" s="218" t="s">
        <v>159</v>
      </c>
      <c r="E194" s="41"/>
      <c r="F194" s="219" t="s">
        <v>1675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159</v>
      </c>
      <c r="AU194" s="18" t="s">
        <v>82</v>
      </c>
    </row>
    <row r="195" s="13" customFormat="1">
      <c r="A195" s="13"/>
      <c r="B195" s="223"/>
      <c r="C195" s="224"/>
      <c r="D195" s="225" t="s">
        <v>161</v>
      </c>
      <c r="E195" s="226" t="s">
        <v>19</v>
      </c>
      <c r="F195" s="227" t="s">
        <v>1676</v>
      </c>
      <c r="G195" s="224"/>
      <c r="H195" s="228">
        <v>28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161</v>
      </c>
      <c r="AU195" s="234" t="s">
        <v>82</v>
      </c>
      <c r="AV195" s="13" t="s">
        <v>82</v>
      </c>
      <c r="AW195" s="13" t="s">
        <v>33</v>
      </c>
      <c r="AX195" s="13" t="s">
        <v>80</v>
      </c>
      <c r="AY195" s="234" t="s">
        <v>150</v>
      </c>
    </row>
    <row r="196" s="2" customFormat="1" ht="24.15" customHeight="1">
      <c r="A196" s="39"/>
      <c r="B196" s="40"/>
      <c r="C196" s="205" t="s">
        <v>8</v>
      </c>
      <c r="D196" s="205" t="s">
        <v>152</v>
      </c>
      <c r="E196" s="206" t="s">
        <v>1677</v>
      </c>
      <c r="F196" s="207" t="s">
        <v>1678</v>
      </c>
      <c r="G196" s="208" t="s">
        <v>255</v>
      </c>
      <c r="H196" s="209">
        <v>28</v>
      </c>
      <c r="I196" s="210"/>
      <c r="J196" s="211">
        <f>ROUND(I196*H196,2)</f>
        <v>0</v>
      </c>
      <c r="K196" s="207" t="s">
        <v>156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157</v>
      </c>
      <c r="AT196" s="216" t="s">
        <v>152</v>
      </c>
      <c r="AU196" s="216" t="s">
        <v>82</v>
      </c>
      <c r="AY196" s="18" t="s">
        <v>150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157</v>
      </c>
      <c r="BM196" s="216" t="s">
        <v>1679</v>
      </c>
    </row>
    <row r="197" s="2" customFormat="1">
      <c r="A197" s="39"/>
      <c r="B197" s="40"/>
      <c r="C197" s="41"/>
      <c r="D197" s="218" t="s">
        <v>159</v>
      </c>
      <c r="E197" s="41"/>
      <c r="F197" s="219" t="s">
        <v>1680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159</v>
      </c>
      <c r="AU197" s="18" t="s">
        <v>82</v>
      </c>
    </row>
    <row r="198" s="13" customFormat="1">
      <c r="A198" s="13"/>
      <c r="B198" s="223"/>
      <c r="C198" s="224"/>
      <c r="D198" s="225" t="s">
        <v>161</v>
      </c>
      <c r="E198" s="226" t="s">
        <v>19</v>
      </c>
      <c r="F198" s="227" t="s">
        <v>1676</v>
      </c>
      <c r="G198" s="224"/>
      <c r="H198" s="228">
        <v>28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161</v>
      </c>
      <c r="AU198" s="234" t="s">
        <v>82</v>
      </c>
      <c r="AV198" s="13" t="s">
        <v>82</v>
      </c>
      <c r="AW198" s="13" t="s">
        <v>33</v>
      </c>
      <c r="AX198" s="13" t="s">
        <v>80</v>
      </c>
      <c r="AY198" s="234" t="s">
        <v>150</v>
      </c>
    </row>
    <row r="199" s="2" customFormat="1" ht="16.5" customHeight="1">
      <c r="A199" s="39"/>
      <c r="B199" s="40"/>
      <c r="C199" s="205" t="s">
        <v>252</v>
      </c>
      <c r="D199" s="205" t="s">
        <v>152</v>
      </c>
      <c r="E199" s="206" t="s">
        <v>1681</v>
      </c>
      <c r="F199" s="207" t="s">
        <v>1682</v>
      </c>
      <c r="G199" s="208" t="s">
        <v>255</v>
      </c>
      <c r="H199" s="209">
        <v>28</v>
      </c>
      <c r="I199" s="210"/>
      <c r="J199" s="211">
        <f>ROUND(I199*H199,2)</f>
        <v>0</v>
      </c>
      <c r="K199" s="207" t="s">
        <v>156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157</v>
      </c>
      <c r="AT199" s="216" t="s">
        <v>152</v>
      </c>
      <c r="AU199" s="216" t="s">
        <v>82</v>
      </c>
      <c r="AY199" s="18" t="s">
        <v>150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80</v>
      </c>
      <c r="BK199" s="217">
        <f>ROUND(I199*H199,2)</f>
        <v>0</v>
      </c>
      <c r="BL199" s="18" t="s">
        <v>157</v>
      </c>
      <c r="BM199" s="216" t="s">
        <v>1683</v>
      </c>
    </row>
    <row r="200" s="2" customFormat="1">
      <c r="A200" s="39"/>
      <c r="B200" s="40"/>
      <c r="C200" s="41"/>
      <c r="D200" s="218" t="s">
        <v>159</v>
      </c>
      <c r="E200" s="41"/>
      <c r="F200" s="219" t="s">
        <v>1684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159</v>
      </c>
      <c r="AU200" s="18" t="s">
        <v>82</v>
      </c>
    </row>
    <row r="201" s="13" customFormat="1">
      <c r="A201" s="13"/>
      <c r="B201" s="223"/>
      <c r="C201" s="224"/>
      <c r="D201" s="225" t="s">
        <v>161</v>
      </c>
      <c r="E201" s="226" t="s">
        <v>19</v>
      </c>
      <c r="F201" s="227" t="s">
        <v>1676</v>
      </c>
      <c r="G201" s="224"/>
      <c r="H201" s="228">
        <v>28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161</v>
      </c>
      <c r="AU201" s="234" t="s">
        <v>82</v>
      </c>
      <c r="AV201" s="13" t="s">
        <v>82</v>
      </c>
      <c r="AW201" s="13" t="s">
        <v>33</v>
      </c>
      <c r="AX201" s="13" t="s">
        <v>80</v>
      </c>
      <c r="AY201" s="234" t="s">
        <v>150</v>
      </c>
    </row>
    <row r="202" s="2" customFormat="1" ht="37.8" customHeight="1">
      <c r="A202" s="39"/>
      <c r="B202" s="40"/>
      <c r="C202" s="205" t="s">
        <v>262</v>
      </c>
      <c r="D202" s="205" t="s">
        <v>152</v>
      </c>
      <c r="E202" s="206" t="s">
        <v>467</v>
      </c>
      <c r="F202" s="207" t="s">
        <v>468</v>
      </c>
      <c r="G202" s="208" t="s">
        <v>255</v>
      </c>
      <c r="H202" s="209">
        <v>755.74599999999998</v>
      </c>
      <c r="I202" s="210"/>
      <c r="J202" s="211">
        <f>ROUND(I202*H202,2)</f>
        <v>0</v>
      </c>
      <c r="K202" s="207" t="s">
        <v>156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157</v>
      </c>
      <c r="AT202" s="216" t="s">
        <v>152</v>
      </c>
      <c r="AU202" s="216" t="s">
        <v>82</v>
      </c>
      <c r="AY202" s="18" t="s">
        <v>150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80</v>
      </c>
      <c r="BK202" s="217">
        <f>ROUND(I202*H202,2)</f>
        <v>0</v>
      </c>
      <c r="BL202" s="18" t="s">
        <v>157</v>
      </c>
      <c r="BM202" s="216" t="s">
        <v>1685</v>
      </c>
    </row>
    <row r="203" s="2" customFormat="1">
      <c r="A203" s="39"/>
      <c r="B203" s="40"/>
      <c r="C203" s="41"/>
      <c r="D203" s="218" t="s">
        <v>159</v>
      </c>
      <c r="E203" s="41"/>
      <c r="F203" s="219" t="s">
        <v>470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159</v>
      </c>
      <c r="AU203" s="18" t="s">
        <v>82</v>
      </c>
    </row>
    <row r="204" s="14" customFormat="1">
      <c r="A204" s="14"/>
      <c r="B204" s="235"/>
      <c r="C204" s="236"/>
      <c r="D204" s="225" t="s">
        <v>161</v>
      </c>
      <c r="E204" s="237" t="s">
        <v>19</v>
      </c>
      <c r="F204" s="238" t="s">
        <v>1686</v>
      </c>
      <c r="G204" s="236"/>
      <c r="H204" s="237" t="s">
        <v>19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161</v>
      </c>
      <c r="AU204" s="244" t="s">
        <v>82</v>
      </c>
      <c r="AV204" s="14" t="s">
        <v>80</v>
      </c>
      <c r="AW204" s="14" t="s">
        <v>33</v>
      </c>
      <c r="AX204" s="14" t="s">
        <v>72</v>
      </c>
      <c r="AY204" s="244" t="s">
        <v>150</v>
      </c>
    </row>
    <row r="205" s="14" customFormat="1">
      <c r="A205" s="14"/>
      <c r="B205" s="235"/>
      <c r="C205" s="236"/>
      <c r="D205" s="225" t="s">
        <v>161</v>
      </c>
      <c r="E205" s="237" t="s">
        <v>19</v>
      </c>
      <c r="F205" s="238" t="s">
        <v>1687</v>
      </c>
      <c r="G205" s="236"/>
      <c r="H205" s="237" t="s">
        <v>19</v>
      </c>
      <c r="I205" s="239"/>
      <c r="J205" s="236"/>
      <c r="K205" s="236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161</v>
      </c>
      <c r="AU205" s="244" t="s">
        <v>82</v>
      </c>
      <c r="AV205" s="14" t="s">
        <v>80</v>
      </c>
      <c r="AW205" s="14" t="s">
        <v>33</v>
      </c>
      <c r="AX205" s="14" t="s">
        <v>72</v>
      </c>
      <c r="AY205" s="244" t="s">
        <v>150</v>
      </c>
    </row>
    <row r="206" s="13" customFormat="1">
      <c r="A206" s="13"/>
      <c r="B206" s="223"/>
      <c r="C206" s="224"/>
      <c r="D206" s="225" t="s">
        <v>161</v>
      </c>
      <c r="E206" s="226" t="s">
        <v>19</v>
      </c>
      <c r="F206" s="227" t="s">
        <v>1688</v>
      </c>
      <c r="G206" s="224"/>
      <c r="H206" s="228">
        <v>684.46799999999996</v>
      </c>
      <c r="I206" s="229"/>
      <c r="J206" s="224"/>
      <c r="K206" s="224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161</v>
      </c>
      <c r="AU206" s="234" t="s">
        <v>82</v>
      </c>
      <c r="AV206" s="13" t="s">
        <v>82</v>
      </c>
      <c r="AW206" s="13" t="s">
        <v>33</v>
      </c>
      <c r="AX206" s="13" t="s">
        <v>72</v>
      </c>
      <c r="AY206" s="234" t="s">
        <v>150</v>
      </c>
    </row>
    <row r="207" s="13" customFormat="1">
      <c r="A207" s="13"/>
      <c r="B207" s="223"/>
      <c r="C207" s="224"/>
      <c r="D207" s="225" t="s">
        <v>161</v>
      </c>
      <c r="E207" s="226" t="s">
        <v>19</v>
      </c>
      <c r="F207" s="227" t="s">
        <v>1689</v>
      </c>
      <c r="G207" s="224"/>
      <c r="H207" s="228">
        <v>71.278000000000006</v>
      </c>
      <c r="I207" s="229"/>
      <c r="J207" s="224"/>
      <c r="K207" s="224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161</v>
      </c>
      <c r="AU207" s="234" t="s">
        <v>82</v>
      </c>
      <c r="AV207" s="13" t="s">
        <v>82</v>
      </c>
      <c r="AW207" s="13" t="s">
        <v>33</v>
      </c>
      <c r="AX207" s="13" t="s">
        <v>72</v>
      </c>
      <c r="AY207" s="234" t="s">
        <v>150</v>
      </c>
    </row>
    <row r="208" s="15" customFormat="1">
      <c r="A208" s="15"/>
      <c r="B208" s="245"/>
      <c r="C208" s="246"/>
      <c r="D208" s="225" t="s">
        <v>161</v>
      </c>
      <c r="E208" s="247" t="s">
        <v>19</v>
      </c>
      <c r="F208" s="248" t="s">
        <v>209</v>
      </c>
      <c r="G208" s="246"/>
      <c r="H208" s="249">
        <v>755.74599999999998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5" t="s">
        <v>161</v>
      </c>
      <c r="AU208" s="255" t="s">
        <v>82</v>
      </c>
      <c r="AV208" s="15" t="s">
        <v>157</v>
      </c>
      <c r="AW208" s="15" t="s">
        <v>33</v>
      </c>
      <c r="AX208" s="15" t="s">
        <v>80</v>
      </c>
      <c r="AY208" s="255" t="s">
        <v>150</v>
      </c>
    </row>
    <row r="209" s="2" customFormat="1" ht="24.15" customHeight="1">
      <c r="A209" s="39"/>
      <c r="B209" s="40"/>
      <c r="C209" s="205" t="s">
        <v>270</v>
      </c>
      <c r="D209" s="205" t="s">
        <v>152</v>
      </c>
      <c r="E209" s="206" t="s">
        <v>1140</v>
      </c>
      <c r="F209" s="207" t="s">
        <v>1141</v>
      </c>
      <c r="G209" s="208" t="s">
        <v>255</v>
      </c>
      <c r="H209" s="209">
        <v>377.87299999999999</v>
      </c>
      <c r="I209" s="210"/>
      <c r="J209" s="211">
        <f>ROUND(I209*H209,2)</f>
        <v>0</v>
      </c>
      <c r="K209" s="207" t="s">
        <v>156</v>
      </c>
      <c r="L209" s="45"/>
      <c r="M209" s="212" t="s">
        <v>19</v>
      </c>
      <c r="N209" s="213" t="s">
        <v>43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157</v>
      </c>
      <c r="AT209" s="216" t="s">
        <v>152</v>
      </c>
      <c r="AU209" s="216" t="s">
        <v>82</v>
      </c>
      <c r="AY209" s="18" t="s">
        <v>150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80</v>
      </c>
      <c r="BK209" s="217">
        <f>ROUND(I209*H209,2)</f>
        <v>0</v>
      </c>
      <c r="BL209" s="18" t="s">
        <v>157</v>
      </c>
      <c r="BM209" s="216" t="s">
        <v>1690</v>
      </c>
    </row>
    <row r="210" s="2" customFormat="1">
      <c r="A210" s="39"/>
      <c r="B210" s="40"/>
      <c r="C210" s="41"/>
      <c r="D210" s="218" t="s">
        <v>159</v>
      </c>
      <c r="E210" s="41"/>
      <c r="F210" s="219" t="s">
        <v>1691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159</v>
      </c>
      <c r="AU210" s="18" t="s">
        <v>82</v>
      </c>
    </row>
    <row r="211" s="14" customFormat="1">
      <c r="A211" s="14"/>
      <c r="B211" s="235"/>
      <c r="C211" s="236"/>
      <c r="D211" s="225" t="s">
        <v>161</v>
      </c>
      <c r="E211" s="237" t="s">
        <v>19</v>
      </c>
      <c r="F211" s="238" t="s">
        <v>1692</v>
      </c>
      <c r="G211" s="236"/>
      <c r="H211" s="237" t="s">
        <v>19</v>
      </c>
      <c r="I211" s="239"/>
      <c r="J211" s="236"/>
      <c r="K211" s="236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161</v>
      </c>
      <c r="AU211" s="244" t="s">
        <v>82</v>
      </c>
      <c r="AV211" s="14" t="s">
        <v>80</v>
      </c>
      <c r="AW211" s="14" t="s">
        <v>33</v>
      </c>
      <c r="AX211" s="14" t="s">
        <v>72</v>
      </c>
      <c r="AY211" s="244" t="s">
        <v>150</v>
      </c>
    </row>
    <row r="212" s="13" customFormat="1">
      <c r="A212" s="13"/>
      <c r="B212" s="223"/>
      <c r="C212" s="224"/>
      <c r="D212" s="225" t="s">
        <v>161</v>
      </c>
      <c r="E212" s="226" t="s">
        <v>19</v>
      </c>
      <c r="F212" s="227" t="s">
        <v>1693</v>
      </c>
      <c r="G212" s="224"/>
      <c r="H212" s="228">
        <v>342.23399999999998</v>
      </c>
      <c r="I212" s="229"/>
      <c r="J212" s="224"/>
      <c r="K212" s="224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161</v>
      </c>
      <c r="AU212" s="234" t="s">
        <v>82</v>
      </c>
      <c r="AV212" s="13" t="s">
        <v>82</v>
      </c>
      <c r="AW212" s="13" t="s">
        <v>33</v>
      </c>
      <c r="AX212" s="13" t="s">
        <v>72</v>
      </c>
      <c r="AY212" s="234" t="s">
        <v>150</v>
      </c>
    </row>
    <row r="213" s="13" customFormat="1">
      <c r="A213" s="13"/>
      <c r="B213" s="223"/>
      <c r="C213" s="224"/>
      <c r="D213" s="225" t="s">
        <v>161</v>
      </c>
      <c r="E213" s="226" t="s">
        <v>19</v>
      </c>
      <c r="F213" s="227" t="s">
        <v>1694</v>
      </c>
      <c r="G213" s="224"/>
      <c r="H213" s="228">
        <v>35.639000000000003</v>
      </c>
      <c r="I213" s="229"/>
      <c r="J213" s="224"/>
      <c r="K213" s="224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161</v>
      </c>
      <c r="AU213" s="234" t="s">
        <v>82</v>
      </c>
      <c r="AV213" s="13" t="s">
        <v>82</v>
      </c>
      <c r="AW213" s="13" t="s">
        <v>33</v>
      </c>
      <c r="AX213" s="13" t="s">
        <v>72</v>
      </c>
      <c r="AY213" s="234" t="s">
        <v>150</v>
      </c>
    </row>
    <row r="214" s="15" customFormat="1">
      <c r="A214" s="15"/>
      <c r="B214" s="245"/>
      <c r="C214" s="246"/>
      <c r="D214" s="225" t="s">
        <v>161</v>
      </c>
      <c r="E214" s="247" t="s">
        <v>19</v>
      </c>
      <c r="F214" s="248" t="s">
        <v>209</v>
      </c>
      <c r="G214" s="246"/>
      <c r="H214" s="249">
        <v>377.87299999999999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5" t="s">
        <v>161</v>
      </c>
      <c r="AU214" s="255" t="s">
        <v>82</v>
      </c>
      <c r="AV214" s="15" t="s">
        <v>157</v>
      </c>
      <c r="AW214" s="15" t="s">
        <v>33</v>
      </c>
      <c r="AX214" s="15" t="s">
        <v>80</v>
      </c>
      <c r="AY214" s="255" t="s">
        <v>150</v>
      </c>
    </row>
    <row r="215" s="2" customFormat="1" ht="24.15" customHeight="1">
      <c r="A215" s="39"/>
      <c r="B215" s="40"/>
      <c r="C215" s="205" t="s">
        <v>276</v>
      </c>
      <c r="D215" s="205" t="s">
        <v>152</v>
      </c>
      <c r="E215" s="206" t="s">
        <v>485</v>
      </c>
      <c r="F215" s="207" t="s">
        <v>486</v>
      </c>
      <c r="G215" s="208" t="s">
        <v>255</v>
      </c>
      <c r="H215" s="209">
        <v>377.87299999999999</v>
      </c>
      <c r="I215" s="210"/>
      <c r="J215" s="211">
        <f>ROUND(I215*H215,2)</f>
        <v>0</v>
      </c>
      <c r="K215" s="207" t="s">
        <v>156</v>
      </c>
      <c r="L215" s="45"/>
      <c r="M215" s="212" t="s">
        <v>19</v>
      </c>
      <c r="N215" s="213" t="s">
        <v>43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157</v>
      </c>
      <c r="AT215" s="216" t="s">
        <v>152</v>
      </c>
      <c r="AU215" s="216" t="s">
        <v>82</v>
      </c>
      <c r="AY215" s="18" t="s">
        <v>150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80</v>
      </c>
      <c r="BK215" s="217">
        <f>ROUND(I215*H215,2)</f>
        <v>0</v>
      </c>
      <c r="BL215" s="18" t="s">
        <v>157</v>
      </c>
      <c r="BM215" s="216" t="s">
        <v>1695</v>
      </c>
    </row>
    <row r="216" s="2" customFormat="1">
      <c r="A216" s="39"/>
      <c r="B216" s="40"/>
      <c r="C216" s="41"/>
      <c r="D216" s="218" t="s">
        <v>159</v>
      </c>
      <c r="E216" s="41"/>
      <c r="F216" s="219" t="s">
        <v>488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159</v>
      </c>
      <c r="AU216" s="18" t="s">
        <v>82</v>
      </c>
    </row>
    <row r="217" s="14" customFormat="1">
      <c r="A217" s="14"/>
      <c r="B217" s="235"/>
      <c r="C217" s="236"/>
      <c r="D217" s="225" t="s">
        <v>161</v>
      </c>
      <c r="E217" s="237" t="s">
        <v>19</v>
      </c>
      <c r="F217" s="238" t="s">
        <v>1696</v>
      </c>
      <c r="G217" s="236"/>
      <c r="H217" s="237" t="s">
        <v>19</v>
      </c>
      <c r="I217" s="239"/>
      <c r="J217" s="236"/>
      <c r="K217" s="236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161</v>
      </c>
      <c r="AU217" s="244" t="s">
        <v>82</v>
      </c>
      <c r="AV217" s="14" t="s">
        <v>80</v>
      </c>
      <c r="AW217" s="14" t="s">
        <v>33</v>
      </c>
      <c r="AX217" s="14" t="s">
        <v>72</v>
      </c>
      <c r="AY217" s="244" t="s">
        <v>150</v>
      </c>
    </row>
    <row r="218" s="14" customFormat="1">
      <c r="A218" s="14"/>
      <c r="B218" s="235"/>
      <c r="C218" s="236"/>
      <c r="D218" s="225" t="s">
        <v>161</v>
      </c>
      <c r="E218" s="237" t="s">
        <v>19</v>
      </c>
      <c r="F218" s="238" t="s">
        <v>1697</v>
      </c>
      <c r="G218" s="236"/>
      <c r="H218" s="237" t="s">
        <v>19</v>
      </c>
      <c r="I218" s="239"/>
      <c r="J218" s="236"/>
      <c r="K218" s="236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161</v>
      </c>
      <c r="AU218" s="244" t="s">
        <v>82</v>
      </c>
      <c r="AV218" s="14" t="s">
        <v>80</v>
      </c>
      <c r="AW218" s="14" t="s">
        <v>33</v>
      </c>
      <c r="AX218" s="14" t="s">
        <v>72</v>
      </c>
      <c r="AY218" s="244" t="s">
        <v>150</v>
      </c>
    </row>
    <row r="219" s="13" customFormat="1">
      <c r="A219" s="13"/>
      <c r="B219" s="223"/>
      <c r="C219" s="224"/>
      <c r="D219" s="225" t="s">
        <v>161</v>
      </c>
      <c r="E219" s="226" t="s">
        <v>19</v>
      </c>
      <c r="F219" s="227" t="s">
        <v>1698</v>
      </c>
      <c r="G219" s="224"/>
      <c r="H219" s="228">
        <v>342.23399999999998</v>
      </c>
      <c r="I219" s="229"/>
      <c r="J219" s="224"/>
      <c r="K219" s="224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161</v>
      </c>
      <c r="AU219" s="234" t="s">
        <v>82</v>
      </c>
      <c r="AV219" s="13" t="s">
        <v>82</v>
      </c>
      <c r="AW219" s="13" t="s">
        <v>33</v>
      </c>
      <c r="AX219" s="13" t="s">
        <v>72</v>
      </c>
      <c r="AY219" s="234" t="s">
        <v>150</v>
      </c>
    </row>
    <row r="220" s="13" customFormat="1">
      <c r="A220" s="13"/>
      <c r="B220" s="223"/>
      <c r="C220" s="224"/>
      <c r="D220" s="225" t="s">
        <v>161</v>
      </c>
      <c r="E220" s="226" t="s">
        <v>19</v>
      </c>
      <c r="F220" s="227" t="s">
        <v>1699</v>
      </c>
      <c r="G220" s="224"/>
      <c r="H220" s="228">
        <v>35.639000000000003</v>
      </c>
      <c r="I220" s="229"/>
      <c r="J220" s="224"/>
      <c r="K220" s="224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161</v>
      </c>
      <c r="AU220" s="234" t="s">
        <v>82</v>
      </c>
      <c r="AV220" s="13" t="s">
        <v>82</v>
      </c>
      <c r="AW220" s="13" t="s">
        <v>33</v>
      </c>
      <c r="AX220" s="13" t="s">
        <v>72</v>
      </c>
      <c r="AY220" s="234" t="s">
        <v>150</v>
      </c>
    </row>
    <row r="221" s="15" customFormat="1">
      <c r="A221" s="15"/>
      <c r="B221" s="245"/>
      <c r="C221" s="246"/>
      <c r="D221" s="225" t="s">
        <v>161</v>
      </c>
      <c r="E221" s="247" t="s">
        <v>19</v>
      </c>
      <c r="F221" s="248" t="s">
        <v>209</v>
      </c>
      <c r="G221" s="246"/>
      <c r="H221" s="249">
        <v>377.87299999999999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5" t="s">
        <v>161</v>
      </c>
      <c r="AU221" s="255" t="s">
        <v>82</v>
      </c>
      <c r="AV221" s="15" t="s">
        <v>157</v>
      </c>
      <c r="AW221" s="15" t="s">
        <v>33</v>
      </c>
      <c r="AX221" s="15" t="s">
        <v>80</v>
      </c>
      <c r="AY221" s="255" t="s">
        <v>150</v>
      </c>
    </row>
    <row r="222" s="2" customFormat="1" ht="24.15" customHeight="1">
      <c r="A222" s="39"/>
      <c r="B222" s="40"/>
      <c r="C222" s="205" t="s">
        <v>283</v>
      </c>
      <c r="D222" s="205" t="s">
        <v>152</v>
      </c>
      <c r="E222" s="206" t="s">
        <v>401</v>
      </c>
      <c r="F222" s="207" t="s">
        <v>402</v>
      </c>
      <c r="G222" s="208" t="s">
        <v>255</v>
      </c>
      <c r="H222" s="209">
        <v>441.47300000000001</v>
      </c>
      <c r="I222" s="210"/>
      <c r="J222" s="211">
        <f>ROUND(I222*H222,2)</f>
        <v>0</v>
      </c>
      <c r="K222" s="207" t="s">
        <v>156</v>
      </c>
      <c r="L222" s="45"/>
      <c r="M222" s="212" t="s">
        <v>19</v>
      </c>
      <c r="N222" s="213" t="s">
        <v>43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157</v>
      </c>
      <c r="AT222" s="216" t="s">
        <v>152</v>
      </c>
      <c r="AU222" s="216" t="s">
        <v>82</v>
      </c>
      <c r="AY222" s="18" t="s">
        <v>150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80</v>
      </c>
      <c r="BK222" s="217">
        <f>ROUND(I222*H222,2)</f>
        <v>0</v>
      </c>
      <c r="BL222" s="18" t="s">
        <v>157</v>
      </c>
      <c r="BM222" s="216" t="s">
        <v>1700</v>
      </c>
    </row>
    <row r="223" s="2" customFormat="1">
      <c r="A223" s="39"/>
      <c r="B223" s="40"/>
      <c r="C223" s="41"/>
      <c r="D223" s="218" t="s">
        <v>159</v>
      </c>
      <c r="E223" s="41"/>
      <c r="F223" s="219" t="s">
        <v>404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159</v>
      </c>
      <c r="AU223" s="18" t="s">
        <v>82</v>
      </c>
    </row>
    <row r="224" s="14" customFormat="1">
      <c r="A224" s="14"/>
      <c r="B224" s="235"/>
      <c r="C224" s="236"/>
      <c r="D224" s="225" t="s">
        <v>161</v>
      </c>
      <c r="E224" s="237" t="s">
        <v>19</v>
      </c>
      <c r="F224" s="238" t="s">
        <v>1701</v>
      </c>
      <c r="G224" s="236"/>
      <c r="H224" s="237" t="s">
        <v>19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4" t="s">
        <v>161</v>
      </c>
      <c r="AU224" s="244" t="s">
        <v>82</v>
      </c>
      <c r="AV224" s="14" t="s">
        <v>80</v>
      </c>
      <c r="AW224" s="14" t="s">
        <v>33</v>
      </c>
      <c r="AX224" s="14" t="s">
        <v>72</v>
      </c>
      <c r="AY224" s="244" t="s">
        <v>150</v>
      </c>
    </row>
    <row r="225" s="14" customFormat="1">
      <c r="A225" s="14"/>
      <c r="B225" s="235"/>
      <c r="C225" s="236"/>
      <c r="D225" s="225" t="s">
        <v>161</v>
      </c>
      <c r="E225" s="237" t="s">
        <v>19</v>
      </c>
      <c r="F225" s="238" t="s">
        <v>1702</v>
      </c>
      <c r="G225" s="236"/>
      <c r="H225" s="237" t="s">
        <v>19</v>
      </c>
      <c r="I225" s="239"/>
      <c r="J225" s="236"/>
      <c r="K225" s="236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161</v>
      </c>
      <c r="AU225" s="244" t="s">
        <v>82</v>
      </c>
      <c r="AV225" s="14" t="s">
        <v>80</v>
      </c>
      <c r="AW225" s="14" t="s">
        <v>33</v>
      </c>
      <c r="AX225" s="14" t="s">
        <v>72</v>
      </c>
      <c r="AY225" s="244" t="s">
        <v>150</v>
      </c>
    </row>
    <row r="226" s="13" customFormat="1">
      <c r="A226" s="13"/>
      <c r="B226" s="223"/>
      <c r="C226" s="224"/>
      <c r="D226" s="225" t="s">
        <v>161</v>
      </c>
      <c r="E226" s="226" t="s">
        <v>19</v>
      </c>
      <c r="F226" s="227" t="s">
        <v>1703</v>
      </c>
      <c r="G226" s="224"/>
      <c r="H226" s="228">
        <v>186</v>
      </c>
      <c r="I226" s="229"/>
      <c r="J226" s="224"/>
      <c r="K226" s="224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161</v>
      </c>
      <c r="AU226" s="234" t="s">
        <v>82</v>
      </c>
      <c r="AV226" s="13" t="s">
        <v>82</v>
      </c>
      <c r="AW226" s="13" t="s">
        <v>33</v>
      </c>
      <c r="AX226" s="13" t="s">
        <v>72</v>
      </c>
      <c r="AY226" s="234" t="s">
        <v>150</v>
      </c>
    </row>
    <row r="227" s="14" customFormat="1">
      <c r="A227" s="14"/>
      <c r="B227" s="235"/>
      <c r="C227" s="236"/>
      <c r="D227" s="225" t="s">
        <v>161</v>
      </c>
      <c r="E227" s="237" t="s">
        <v>19</v>
      </c>
      <c r="F227" s="238" t="s">
        <v>1704</v>
      </c>
      <c r="G227" s="236"/>
      <c r="H227" s="237" t="s">
        <v>19</v>
      </c>
      <c r="I227" s="239"/>
      <c r="J227" s="236"/>
      <c r="K227" s="236"/>
      <c r="L227" s="240"/>
      <c r="M227" s="241"/>
      <c r="N227" s="242"/>
      <c r="O227" s="242"/>
      <c r="P227" s="242"/>
      <c r="Q227" s="242"/>
      <c r="R227" s="242"/>
      <c r="S227" s="242"/>
      <c r="T227" s="24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4" t="s">
        <v>161</v>
      </c>
      <c r="AU227" s="244" t="s">
        <v>82</v>
      </c>
      <c r="AV227" s="14" t="s">
        <v>80</v>
      </c>
      <c r="AW227" s="14" t="s">
        <v>33</v>
      </c>
      <c r="AX227" s="14" t="s">
        <v>72</v>
      </c>
      <c r="AY227" s="244" t="s">
        <v>150</v>
      </c>
    </row>
    <row r="228" s="13" customFormat="1">
      <c r="A228" s="13"/>
      <c r="B228" s="223"/>
      <c r="C228" s="224"/>
      <c r="D228" s="225" t="s">
        <v>161</v>
      </c>
      <c r="E228" s="226" t="s">
        <v>19</v>
      </c>
      <c r="F228" s="227" t="s">
        <v>1705</v>
      </c>
      <c r="G228" s="224"/>
      <c r="H228" s="228">
        <v>21.600000000000001</v>
      </c>
      <c r="I228" s="229"/>
      <c r="J228" s="224"/>
      <c r="K228" s="224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161</v>
      </c>
      <c r="AU228" s="234" t="s">
        <v>82</v>
      </c>
      <c r="AV228" s="13" t="s">
        <v>82</v>
      </c>
      <c r="AW228" s="13" t="s">
        <v>33</v>
      </c>
      <c r="AX228" s="13" t="s">
        <v>72</v>
      </c>
      <c r="AY228" s="234" t="s">
        <v>150</v>
      </c>
    </row>
    <row r="229" s="14" customFormat="1">
      <c r="A229" s="14"/>
      <c r="B229" s="235"/>
      <c r="C229" s="236"/>
      <c r="D229" s="225" t="s">
        <v>161</v>
      </c>
      <c r="E229" s="237" t="s">
        <v>19</v>
      </c>
      <c r="F229" s="238" t="s">
        <v>1706</v>
      </c>
      <c r="G229" s="236"/>
      <c r="H229" s="237" t="s">
        <v>19</v>
      </c>
      <c r="I229" s="239"/>
      <c r="J229" s="236"/>
      <c r="K229" s="236"/>
      <c r="L229" s="240"/>
      <c r="M229" s="241"/>
      <c r="N229" s="242"/>
      <c r="O229" s="242"/>
      <c r="P229" s="242"/>
      <c r="Q229" s="242"/>
      <c r="R229" s="242"/>
      <c r="S229" s="242"/>
      <c r="T229" s="24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4" t="s">
        <v>161</v>
      </c>
      <c r="AU229" s="244" t="s">
        <v>82</v>
      </c>
      <c r="AV229" s="14" t="s">
        <v>80</v>
      </c>
      <c r="AW229" s="14" t="s">
        <v>33</v>
      </c>
      <c r="AX229" s="14" t="s">
        <v>72</v>
      </c>
      <c r="AY229" s="244" t="s">
        <v>150</v>
      </c>
    </row>
    <row r="230" s="13" customFormat="1">
      <c r="A230" s="13"/>
      <c r="B230" s="223"/>
      <c r="C230" s="224"/>
      <c r="D230" s="225" t="s">
        <v>161</v>
      </c>
      <c r="E230" s="226" t="s">
        <v>19</v>
      </c>
      <c r="F230" s="227" t="s">
        <v>1707</v>
      </c>
      <c r="G230" s="224"/>
      <c r="H230" s="228">
        <v>17.928000000000001</v>
      </c>
      <c r="I230" s="229"/>
      <c r="J230" s="224"/>
      <c r="K230" s="224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161</v>
      </c>
      <c r="AU230" s="234" t="s">
        <v>82</v>
      </c>
      <c r="AV230" s="13" t="s">
        <v>82</v>
      </c>
      <c r="AW230" s="13" t="s">
        <v>33</v>
      </c>
      <c r="AX230" s="13" t="s">
        <v>72</v>
      </c>
      <c r="AY230" s="234" t="s">
        <v>150</v>
      </c>
    </row>
    <row r="231" s="13" customFormat="1">
      <c r="A231" s="13"/>
      <c r="B231" s="223"/>
      <c r="C231" s="224"/>
      <c r="D231" s="225" t="s">
        <v>161</v>
      </c>
      <c r="E231" s="226" t="s">
        <v>19</v>
      </c>
      <c r="F231" s="227" t="s">
        <v>1708</v>
      </c>
      <c r="G231" s="224"/>
      <c r="H231" s="228">
        <v>112.631</v>
      </c>
      <c r="I231" s="229"/>
      <c r="J231" s="224"/>
      <c r="K231" s="224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161</v>
      </c>
      <c r="AU231" s="234" t="s">
        <v>82</v>
      </c>
      <c r="AV231" s="13" t="s">
        <v>82</v>
      </c>
      <c r="AW231" s="13" t="s">
        <v>33</v>
      </c>
      <c r="AX231" s="13" t="s">
        <v>72</v>
      </c>
      <c r="AY231" s="234" t="s">
        <v>150</v>
      </c>
    </row>
    <row r="232" s="13" customFormat="1">
      <c r="A232" s="13"/>
      <c r="B232" s="223"/>
      <c r="C232" s="224"/>
      <c r="D232" s="225" t="s">
        <v>161</v>
      </c>
      <c r="E232" s="226" t="s">
        <v>19</v>
      </c>
      <c r="F232" s="227" t="s">
        <v>1709</v>
      </c>
      <c r="G232" s="224"/>
      <c r="H232" s="228">
        <v>4.0750000000000002</v>
      </c>
      <c r="I232" s="229"/>
      <c r="J232" s="224"/>
      <c r="K232" s="224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161</v>
      </c>
      <c r="AU232" s="234" t="s">
        <v>82</v>
      </c>
      <c r="AV232" s="13" t="s">
        <v>82</v>
      </c>
      <c r="AW232" s="13" t="s">
        <v>33</v>
      </c>
      <c r="AX232" s="13" t="s">
        <v>72</v>
      </c>
      <c r="AY232" s="234" t="s">
        <v>150</v>
      </c>
    </row>
    <row r="233" s="16" customFormat="1">
      <c r="A233" s="16"/>
      <c r="B233" s="280"/>
      <c r="C233" s="281"/>
      <c r="D233" s="225" t="s">
        <v>161</v>
      </c>
      <c r="E233" s="282" t="s">
        <v>19</v>
      </c>
      <c r="F233" s="283" t="s">
        <v>1634</v>
      </c>
      <c r="G233" s="281"/>
      <c r="H233" s="284">
        <v>342.23399999999998</v>
      </c>
      <c r="I233" s="285"/>
      <c r="J233" s="281"/>
      <c r="K233" s="281"/>
      <c r="L233" s="286"/>
      <c r="M233" s="287"/>
      <c r="N233" s="288"/>
      <c r="O233" s="288"/>
      <c r="P233" s="288"/>
      <c r="Q233" s="288"/>
      <c r="R233" s="288"/>
      <c r="S233" s="288"/>
      <c r="T233" s="289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90" t="s">
        <v>161</v>
      </c>
      <c r="AU233" s="290" t="s">
        <v>82</v>
      </c>
      <c r="AV233" s="16" t="s">
        <v>171</v>
      </c>
      <c r="AW233" s="16" t="s">
        <v>33</v>
      </c>
      <c r="AX233" s="16" t="s">
        <v>72</v>
      </c>
      <c r="AY233" s="290" t="s">
        <v>150</v>
      </c>
    </row>
    <row r="234" s="14" customFormat="1">
      <c r="A234" s="14"/>
      <c r="B234" s="235"/>
      <c r="C234" s="236"/>
      <c r="D234" s="225" t="s">
        <v>161</v>
      </c>
      <c r="E234" s="237" t="s">
        <v>19</v>
      </c>
      <c r="F234" s="238" t="s">
        <v>1710</v>
      </c>
      <c r="G234" s="236"/>
      <c r="H234" s="237" t="s">
        <v>19</v>
      </c>
      <c r="I234" s="239"/>
      <c r="J234" s="236"/>
      <c r="K234" s="236"/>
      <c r="L234" s="240"/>
      <c r="M234" s="241"/>
      <c r="N234" s="242"/>
      <c r="O234" s="242"/>
      <c r="P234" s="242"/>
      <c r="Q234" s="242"/>
      <c r="R234" s="242"/>
      <c r="S234" s="242"/>
      <c r="T234" s="24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4" t="s">
        <v>161</v>
      </c>
      <c r="AU234" s="244" t="s">
        <v>82</v>
      </c>
      <c r="AV234" s="14" t="s">
        <v>80</v>
      </c>
      <c r="AW234" s="14" t="s">
        <v>33</v>
      </c>
      <c r="AX234" s="14" t="s">
        <v>72</v>
      </c>
      <c r="AY234" s="244" t="s">
        <v>150</v>
      </c>
    </row>
    <row r="235" s="14" customFormat="1">
      <c r="A235" s="14"/>
      <c r="B235" s="235"/>
      <c r="C235" s="236"/>
      <c r="D235" s="225" t="s">
        <v>161</v>
      </c>
      <c r="E235" s="237" t="s">
        <v>19</v>
      </c>
      <c r="F235" s="238" t="s">
        <v>1711</v>
      </c>
      <c r="G235" s="236"/>
      <c r="H235" s="237" t="s">
        <v>19</v>
      </c>
      <c r="I235" s="239"/>
      <c r="J235" s="236"/>
      <c r="K235" s="236"/>
      <c r="L235" s="240"/>
      <c r="M235" s="241"/>
      <c r="N235" s="242"/>
      <c r="O235" s="242"/>
      <c r="P235" s="242"/>
      <c r="Q235" s="242"/>
      <c r="R235" s="242"/>
      <c r="S235" s="242"/>
      <c r="T235" s="24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4" t="s">
        <v>161</v>
      </c>
      <c r="AU235" s="244" t="s">
        <v>82</v>
      </c>
      <c r="AV235" s="14" t="s">
        <v>80</v>
      </c>
      <c r="AW235" s="14" t="s">
        <v>33</v>
      </c>
      <c r="AX235" s="14" t="s">
        <v>72</v>
      </c>
      <c r="AY235" s="244" t="s">
        <v>150</v>
      </c>
    </row>
    <row r="236" s="13" customFormat="1">
      <c r="A236" s="13"/>
      <c r="B236" s="223"/>
      <c r="C236" s="224"/>
      <c r="D236" s="225" t="s">
        <v>161</v>
      </c>
      <c r="E236" s="226" t="s">
        <v>19</v>
      </c>
      <c r="F236" s="227" t="s">
        <v>1712</v>
      </c>
      <c r="G236" s="224"/>
      <c r="H236" s="228">
        <v>63.600000000000001</v>
      </c>
      <c r="I236" s="229"/>
      <c r="J236" s="224"/>
      <c r="K236" s="224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161</v>
      </c>
      <c r="AU236" s="234" t="s">
        <v>82</v>
      </c>
      <c r="AV236" s="13" t="s">
        <v>82</v>
      </c>
      <c r="AW236" s="13" t="s">
        <v>33</v>
      </c>
      <c r="AX236" s="13" t="s">
        <v>72</v>
      </c>
      <c r="AY236" s="234" t="s">
        <v>150</v>
      </c>
    </row>
    <row r="237" s="16" customFormat="1">
      <c r="A237" s="16"/>
      <c r="B237" s="280"/>
      <c r="C237" s="281"/>
      <c r="D237" s="225" t="s">
        <v>161</v>
      </c>
      <c r="E237" s="282" t="s">
        <v>19</v>
      </c>
      <c r="F237" s="283" t="s">
        <v>1634</v>
      </c>
      <c r="G237" s="281"/>
      <c r="H237" s="284">
        <v>63.600000000000001</v>
      </c>
      <c r="I237" s="285"/>
      <c r="J237" s="281"/>
      <c r="K237" s="281"/>
      <c r="L237" s="286"/>
      <c r="M237" s="287"/>
      <c r="N237" s="288"/>
      <c r="O237" s="288"/>
      <c r="P237" s="288"/>
      <c r="Q237" s="288"/>
      <c r="R237" s="288"/>
      <c r="S237" s="288"/>
      <c r="T237" s="289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90" t="s">
        <v>161</v>
      </c>
      <c r="AU237" s="290" t="s">
        <v>82</v>
      </c>
      <c r="AV237" s="16" t="s">
        <v>171</v>
      </c>
      <c r="AW237" s="16" t="s">
        <v>33</v>
      </c>
      <c r="AX237" s="16" t="s">
        <v>72</v>
      </c>
      <c r="AY237" s="290" t="s">
        <v>150</v>
      </c>
    </row>
    <row r="238" s="14" customFormat="1">
      <c r="A238" s="14"/>
      <c r="B238" s="235"/>
      <c r="C238" s="236"/>
      <c r="D238" s="225" t="s">
        <v>161</v>
      </c>
      <c r="E238" s="237" t="s">
        <v>19</v>
      </c>
      <c r="F238" s="238" t="s">
        <v>1713</v>
      </c>
      <c r="G238" s="236"/>
      <c r="H238" s="237" t="s">
        <v>19</v>
      </c>
      <c r="I238" s="239"/>
      <c r="J238" s="236"/>
      <c r="K238" s="236"/>
      <c r="L238" s="240"/>
      <c r="M238" s="241"/>
      <c r="N238" s="242"/>
      <c r="O238" s="242"/>
      <c r="P238" s="242"/>
      <c r="Q238" s="242"/>
      <c r="R238" s="242"/>
      <c r="S238" s="242"/>
      <c r="T238" s="24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4" t="s">
        <v>161</v>
      </c>
      <c r="AU238" s="244" t="s">
        <v>82</v>
      </c>
      <c r="AV238" s="14" t="s">
        <v>80</v>
      </c>
      <c r="AW238" s="14" t="s">
        <v>33</v>
      </c>
      <c r="AX238" s="14" t="s">
        <v>72</v>
      </c>
      <c r="AY238" s="244" t="s">
        <v>150</v>
      </c>
    </row>
    <row r="239" s="14" customFormat="1">
      <c r="A239" s="14"/>
      <c r="B239" s="235"/>
      <c r="C239" s="236"/>
      <c r="D239" s="225" t="s">
        <v>161</v>
      </c>
      <c r="E239" s="237" t="s">
        <v>19</v>
      </c>
      <c r="F239" s="238" t="s">
        <v>1702</v>
      </c>
      <c r="G239" s="236"/>
      <c r="H239" s="237" t="s">
        <v>19</v>
      </c>
      <c r="I239" s="239"/>
      <c r="J239" s="236"/>
      <c r="K239" s="236"/>
      <c r="L239" s="240"/>
      <c r="M239" s="241"/>
      <c r="N239" s="242"/>
      <c r="O239" s="242"/>
      <c r="P239" s="242"/>
      <c r="Q239" s="242"/>
      <c r="R239" s="242"/>
      <c r="S239" s="242"/>
      <c r="T239" s="24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4" t="s">
        <v>161</v>
      </c>
      <c r="AU239" s="244" t="s">
        <v>82</v>
      </c>
      <c r="AV239" s="14" t="s">
        <v>80</v>
      </c>
      <c r="AW239" s="14" t="s">
        <v>33</v>
      </c>
      <c r="AX239" s="14" t="s">
        <v>72</v>
      </c>
      <c r="AY239" s="244" t="s">
        <v>150</v>
      </c>
    </row>
    <row r="240" s="13" customFormat="1">
      <c r="A240" s="13"/>
      <c r="B240" s="223"/>
      <c r="C240" s="224"/>
      <c r="D240" s="225" t="s">
        <v>161</v>
      </c>
      <c r="E240" s="226" t="s">
        <v>19</v>
      </c>
      <c r="F240" s="227" t="s">
        <v>1714</v>
      </c>
      <c r="G240" s="224"/>
      <c r="H240" s="228">
        <v>21</v>
      </c>
      <c r="I240" s="229"/>
      <c r="J240" s="224"/>
      <c r="K240" s="224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161</v>
      </c>
      <c r="AU240" s="234" t="s">
        <v>82</v>
      </c>
      <c r="AV240" s="13" t="s">
        <v>82</v>
      </c>
      <c r="AW240" s="13" t="s">
        <v>33</v>
      </c>
      <c r="AX240" s="13" t="s">
        <v>72</v>
      </c>
      <c r="AY240" s="234" t="s">
        <v>150</v>
      </c>
    </row>
    <row r="241" s="14" customFormat="1">
      <c r="A241" s="14"/>
      <c r="B241" s="235"/>
      <c r="C241" s="236"/>
      <c r="D241" s="225" t="s">
        <v>161</v>
      </c>
      <c r="E241" s="237" t="s">
        <v>19</v>
      </c>
      <c r="F241" s="238" t="s">
        <v>1704</v>
      </c>
      <c r="G241" s="236"/>
      <c r="H241" s="237" t="s">
        <v>19</v>
      </c>
      <c r="I241" s="239"/>
      <c r="J241" s="236"/>
      <c r="K241" s="236"/>
      <c r="L241" s="240"/>
      <c r="M241" s="241"/>
      <c r="N241" s="242"/>
      <c r="O241" s="242"/>
      <c r="P241" s="242"/>
      <c r="Q241" s="242"/>
      <c r="R241" s="242"/>
      <c r="S241" s="242"/>
      <c r="T241" s="24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4" t="s">
        <v>161</v>
      </c>
      <c r="AU241" s="244" t="s">
        <v>82</v>
      </c>
      <c r="AV241" s="14" t="s">
        <v>80</v>
      </c>
      <c r="AW241" s="14" t="s">
        <v>33</v>
      </c>
      <c r="AX241" s="14" t="s">
        <v>72</v>
      </c>
      <c r="AY241" s="244" t="s">
        <v>150</v>
      </c>
    </row>
    <row r="242" s="13" customFormat="1">
      <c r="A242" s="13"/>
      <c r="B242" s="223"/>
      <c r="C242" s="224"/>
      <c r="D242" s="225" t="s">
        <v>161</v>
      </c>
      <c r="E242" s="226" t="s">
        <v>19</v>
      </c>
      <c r="F242" s="227" t="s">
        <v>1715</v>
      </c>
      <c r="G242" s="224"/>
      <c r="H242" s="228">
        <v>4.4000000000000004</v>
      </c>
      <c r="I242" s="229"/>
      <c r="J242" s="224"/>
      <c r="K242" s="224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161</v>
      </c>
      <c r="AU242" s="234" t="s">
        <v>82</v>
      </c>
      <c r="AV242" s="13" t="s">
        <v>82</v>
      </c>
      <c r="AW242" s="13" t="s">
        <v>33</v>
      </c>
      <c r="AX242" s="13" t="s">
        <v>72</v>
      </c>
      <c r="AY242" s="234" t="s">
        <v>150</v>
      </c>
    </row>
    <row r="243" s="13" customFormat="1">
      <c r="A243" s="13"/>
      <c r="B243" s="223"/>
      <c r="C243" s="224"/>
      <c r="D243" s="225" t="s">
        <v>161</v>
      </c>
      <c r="E243" s="226" t="s">
        <v>19</v>
      </c>
      <c r="F243" s="227" t="s">
        <v>1716</v>
      </c>
      <c r="G243" s="224"/>
      <c r="H243" s="228">
        <v>10.239000000000001</v>
      </c>
      <c r="I243" s="229"/>
      <c r="J243" s="224"/>
      <c r="K243" s="224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161</v>
      </c>
      <c r="AU243" s="234" t="s">
        <v>82</v>
      </c>
      <c r="AV243" s="13" t="s">
        <v>82</v>
      </c>
      <c r="AW243" s="13" t="s">
        <v>33</v>
      </c>
      <c r="AX243" s="13" t="s">
        <v>72</v>
      </c>
      <c r="AY243" s="234" t="s">
        <v>150</v>
      </c>
    </row>
    <row r="244" s="16" customFormat="1">
      <c r="A244" s="16"/>
      <c r="B244" s="280"/>
      <c r="C244" s="281"/>
      <c r="D244" s="225" t="s">
        <v>161</v>
      </c>
      <c r="E244" s="282" t="s">
        <v>19</v>
      </c>
      <c r="F244" s="283" t="s">
        <v>1634</v>
      </c>
      <c r="G244" s="281"/>
      <c r="H244" s="284">
        <v>35.638999999999996</v>
      </c>
      <c r="I244" s="285"/>
      <c r="J244" s="281"/>
      <c r="K244" s="281"/>
      <c r="L244" s="286"/>
      <c r="M244" s="287"/>
      <c r="N244" s="288"/>
      <c r="O244" s="288"/>
      <c r="P244" s="288"/>
      <c r="Q244" s="288"/>
      <c r="R244" s="288"/>
      <c r="S244" s="288"/>
      <c r="T244" s="289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90" t="s">
        <v>161</v>
      </c>
      <c r="AU244" s="290" t="s">
        <v>82</v>
      </c>
      <c r="AV244" s="16" t="s">
        <v>171</v>
      </c>
      <c r="AW244" s="16" t="s">
        <v>33</v>
      </c>
      <c r="AX244" s="16" t="s">
        <v>72</v>
      </c>
      <c r="AY244" s="290" t="s">
        <v>150</v>
      </c>
    </row>
    <row r="245" s="15" customFormat="1">
      <c r="A245" s="15"/>
      <c r="B245" s="245"/>
      <c r="C245" s="246"/>
      <c r="D245" s="225" t="s">
        <v>161</v>
      </c>
      <c r="E245" s="247" t="s">
        <v>19</v>
      </c>
      <c r="F245" s="248" t="s">
        <v>209</v>
      </c>
      <c r="G245" s="246"/>
      <c r="H245" s="249">
        <v>441.47299999999996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5" t="s">
        <v>161</v>
      </c>
      <c r="AU245" s="255" t="s">
        <v>82</v>
      </c>
      <c r="AV245" s="15" t="s">
        <v>157</v>
      </c>
      <c r="AW245" s="15" t="s">
        <v>33</v>
      </c>
      <c r="AX245" s="15" t="s">
        <v>80</v>
      </c>
      <c r="AY245" s="255" t="s">
        <v>150</v>
      </c>
    </row>
    <row r="246" s="2" customFormat="1" ht="16.5" customHeight="1">
      <c r="A246" s="39"/>
      <c r="B246" s="40"/>
      <c r="C246" s="260" t="s">
        <v>291</v>
      </c>
      <c r="D246" s="260" t="s">
        <v>502</v>
      </c>
      <c r="E246" s="261" t="s">
        <v>1717</v>
      </c>
      <c r="F246" s="262" t="s">
        <v>1718</v>
      </c>
      <c r="G246" s="263" t="s">
        <v>311</v>
      </c>
      <c r="H246" s="264">
        <v>127.2</v>
      </c>
      <c r="I246" s="265"/>
      <c r="J246" s="266">
        <f>ROUND(I246*H246,2)</f>
        <v>0</v>
      </c>
      <c r="K246" s="262" t="s">
        <v>156</v>
      </c>
      <c r="L246" s="267"/>
      <c r="M246" s="268" t="s">
        <v>19</v>
      </c>
      <c r="N246" s="269" t="s">
        <v>43</v>
      </c>
      <c r="O246" s="85"/>
      <c r="P246" s="214">
        <f>O246*H246</f>
        <v>0</v>
      </c>
      <c r="Q246" s="214">
        <v>1</v>
      </c>
      <c r="R246" s="214">
        <f>Q246*H246</f>
        <v>127.2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210</v>
      </c>
      <c r="AT246" s="216" t="s">
        <v>502</v>
      </c>
      <c r="AU246" s="216" t="s">
        <v>82</v>
      </c>
      <c r="AY246" s="18" t="s">
        <v>150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80</v>
      </c>
      <c r="BK246" s="217">
        <f>ROUND(I246*H246,2)</f>
        <v>0</v>
      </c>
      <c r="BL246" s="18" t="s">
        <v>157</v>
      </c>
      <c r="BM246" s="216" t="s">
        <v>1719</v>
      </c>
    </row>
    <row r="247" s="14" customFormat="1">
      <c r="A247" s="14"/>
      <c r="B247" s="235"/>
      <c r="C247" s="236"/>
      <c r="D247" s="225" t="s">
        <v>161</v>
      </c>
      <c r="E247" s="237" t="s">
        <v>19</v>
      </c>
      <c r="F247" s="238" t="s">
        <v>1711</v>
      </c>
      <c r="G247" s="236"/>
      <c r="H247" s="237" t="s">
        <v>19</v>
      </c>
      <c r="I247" s="239"/>
      <c r="J247" s="236"/>
      <c r="K247" s="236"/>
      <c r="L247" s="240"/>
      <c r="M247" s="241"/>
      <c r="N247" s="242"/>
      <c r="O247" s="242"/>
      <c r="P247" s="242"/>
      <c r="Q247" s="242"/>
      <c r="R247" s="242"/>
      <c r="S247" s="242"/>
      <c r="T247" s="24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4" t="s">
        <v>161</v>
      </c>
      <c r="AU247" s="244" t="s">
        <v>82</v>
      </c>
      <c r="AV247" s="14" t="s">
        <v>80</v>
      </c>
      <c r="AW247" s="14" t="s">
        <v>33</v>
      </c>
      <c r="AX247" s="14" t="s">
        <v>72</v>
      </c>
      <c r="AY247" s="244" t="s">
        <v>150</v>
      </c>
    </row>
    <row r="248" s="13" customFormat="1">
      <c r="A248" s="13"/>
      <c r="B248" s="223"/>
      <c r="C248" s="224"/>
      <c r="D248" s="225" t="s">
        <v>161</v>
      </c>
      <c r="E248" s="226" t="s">
        <v>19</v>
      </c>
      <c r="F248" s="227" t="s">
        <v>1720</v>
      </c>
      <c r="G248" s="224"/>
      <c r="H248" s="228">
        <v>63.600000000000001</v>
      </c>
      <c r="I248" s="229"/>
      <c r="J248" s="224"/>
      <c r="K248" s="224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161</v>
      </c>
      <c r="AU248" s="234" t="s">
        <v>82</v>
      </c>
      <c r="AV248" s="13" t="s">
        <v>82</v>
      </c>
      <c r="AW248" s="13" t="s">
        <v>33</v>
      </c>
      <c r="AX248" s="13" t="s">
        <v>80</v>
      </c>
      <c r="AY248" s="234" t="s">
        <v>150</v>
      </c>
    </row>
    <row r="249" s="13" customFormat="1">
      <c r="A249" s="13"/>
      <c r="B249" s="223"/>
      <c r="C249" s="224"/>
      <c r="D249" s="225" t="s">
        <v>161</v>
      </c>
      <c r="E249" s="224"/>
      <c r="F249" s="227" t="s">
        <v>1721</v>
      </c>
      <c r="G249" s="224"/>
      <c r="H249" s="228">
        <v>127.2</v>
      </c>
      <c r="I249" s="229"/>
      <c r="J249" s="224"/>
      <c r="K249" s="224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161</v>
      </c>
      <c r="AU249" s="234" t="s">
        <v>82</v>
      </c>
      <c r="AV249" s="13" t="s">
        <v>82</v>
      </c>
      <c r="AW249" s="13" t="s">
        <v>4</v>
      </c>
      <c r="AX249" s="13" t="s">
        <v>80</v>
      </c>
      <c r="AY249" s="234" t="s">
        <v>150</v>
      </c>
    </row>
    <row r="250" s="2" customFormat="1" ht="37.8" customHeight="1">
      <c r="A250" s="39"/>
      <c r="B250" s="40"/>
      <c r="C250" s="205" t="s">
        <v>298</v>
      </c>
      <c r="D250" s="205" t="s">
        <v>152</v>
      </c>
      <c r="E250" s="206" t="s">
        <v>1722</v>
      </c>
      <c r="F250" s="207" t="s">
        <v>1723</v>
      </c>
      <c r="G250" s="208" t="s">
        <v>255</v>
      </c>
      <c r="H250" s="209">
        <v>197.80099999999999</v>
      </c>
      <c r="I250" s="210"/>
      <c r="J250" s="211">
        <f>ROUND(I250*H250,2)</f>
        <v>0</v>
      </c>
      <c r="K250" s="207" t="s">
        <v>156</v>
      </c>
      <c r="L250" s="45"/>
      <c r="M250" s="212" t="s">
        <v>19</v>
      </c>
      <c r="N250" s="213" t="s">
        <v>43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157</v>
      </c>
      <c r="AT250" s="216" t="s">
        <v>152</v>
      </c>
      <c r="AU250" s="216" t="s">
        <v>82</v>
      </c>
      <c r="AY250" s="18" t="s">
        <v>150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80</v>
      </c>
      <c r="BK250" s="217">
        <f>ROUND(I250*H250,2)</f>
        <v>0</v>
      </c>
      <c r="BL250" s="18" t="s">
        <v>157</v>
      </c>
      <c r="BM250" s="216" t="s">
        <v>1724</v>
      </c>
    </row>
    <row r="251" s="2" customFormat="1">
      <c r="A251" s="39"/>
      <c r="B251" s="40"/>
      <c r="C251" s="41"/>
      <c r="D251" s="218" t="s">
        <v>159</v>
      </c>
      <c r="E251" s="41"/>
      <c r="F251" s="219" t="s">
        <v>1725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159</v>
      </c>
      <c r="AU251" s="18" t="s">
        <v>82</v>
      </c>
    </row>
    <row r="252" s="14" customFormat="1">
      <c r="A252" s="14"/>
      <c r="B252" s="235"/>
      <c r="C252" s="236"/>
      <c r="D252" s="225" t="s">
        <v>161</v>
      </c>
      <c r="E252" s="237" t="s">
        <v>19</v>
      </c>
      <c r="F252" s="238" t="s">
        <v>1726</v>
      </c>
      <c r="G252" s="236"/>
      <c r="H252" s="237" t="s">
        <v>19</v>
      </c>
      <c r="I252" s="239"/>
      <c r="J252" s="236"/>
      <c r="K252" s="236"/>
      <c r="L252" s="240"/>
      <c r="M252" s="241"/>
      <c r="N252" s="242"/>
      <c r="O252" s="242"/>
      <c r="P252" s="242"/>
      <c r="Q252" s="242"/>
      <c r="R252" s="242"/>
      <c r="S252" s="242"/>
      <c r="T252" s="24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4" t="s">
        <v>161</v>
      </c>
      <c r="AU252" s="244" t="s">
        <v>82</v>
      </c>
      <c r="AV252" s="14" t="s">
        <v>80</v>
      </c>
      <c r="AW252" s="14" t="s">
        <v>33</v>
      </c>
      <c r="AX252" s="14" t="s">
        <v>72</v>
      </c>
      <c r="AY252" s="244" t="s">
        <v>150</v>
      </c>
    </row>
    <row r="253" s="14" customFormat="1">
      <c r="A253" s="14"/>
      <c r="B253" s="235"/>
      <c r="C253" s="236"/>
      <c r="D253" s="225" t="s">
        <v>161</v>
      </c>
      <c r="E253" s="237" t="s">
        <v>19</v>
      </c>
      <c r="F253" s="238" t="s">
        <v>1621</v>
      </c>
      <c r="G253" s="236"/>
      <c r="H253" s="237" t="s">
        <v>19</v>
      </c>
      <c r="I253" s="239"/>
      <c r="J253" s="236"/>
      <c r="K253" s="236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161</v>
      </c>
      <c r="AU253" s="244" t="s">
        <v>82</v>
      </c>
      <c r="AV253" s="14" t="s">
        <v>80</v>
      </c>
      <c r="AW253" s="14" t="s">
        <v>33</v>
      </c>
      <c r="AX253" s="14" t="s">
        <v>72</v>
      </c>
      <c r="AY253" s="244" t="s">
        <v>150</v>
      </c>
    </row>
    <row r="254" s="14" customFormat="1">
      <c r="A254" s="14"/>
      <c r="B254" s="235"/>
      <c r="C254" s="236"/>
      <c r="D254" s="225" t="s">
        <v>161</v>
      </c>
      <c r="E254" s="237" t="s">
        <v>19</v>
      </c>
      <c r="F254" s="238" t="s">
        <v>1702</v>
      </c>
      <c r="G254" s="236"/>
      <c r="H254" s="237" t="s">
        <v>19</v>
      </c>
      <c r="I254" s="239"/>
      <c r="J254" s="236"/>
      <c r="K254" s="236"/>
      <c r="L254" s="240"/>
      <c r="M254" s="241"/>
      <c r="N254" s="242"/>
      <c r="O254" s="242"/>
      <c r="P254" s="242"/>
      <c r="Q254" s="242"/>
      <c r="R254" s="242"/>
      <c r="S254" s="242"/>
      <c r="T254" s="24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4" t="s">
        <v>161</v>
      </c>
      <c r="AU254" s="244" t="s">
        <v>82</v>
      </c>
      <c r="AV254" s="14" t="s">
        <v>80</v>
      </c>
      <c r="AW254" s="14" t="s">
        <v>33</v>
      </c>
      <c r="AX254" s="14" t="s">
        <v>72</v>
      </c>
      <c r="AY254" s="244" t="s">
        <v>150</v>
      </c>
    </row>
    <row r="255" s="13" customFormat="1">
      <c r="A255" s="13"/>
      <c r="B255" s="223"/>
      <c r="C255" s="224"/>
      <c r="D255" s="225" t="s">
        <v>161</v>
      </c>
      <c r="E255" s="226" t="s">
        <v>19</v>
      </c>
      <c r="F255" s="227" t="s">
        <v>1727</v>
      </c>
      <c r="G255" s="224"/>
      <c r="H255" s="228">
        <v>111.59999999999999</v>
      </c>
      <c r="I255" s="229"/>
      <c r="J255" s="224"/>
      <c r="K255" s="224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161</v>
      </c>
      <c r="AU255" s="234" t="s">
        <v>82</v>
      </c>
      <c r="AV255" s="13" t="s">
        <v>82</v>
      </c>
      <c r="AW255" s="13" t="s">
        <v>33</v>
      </c>
      <c r="AX255" s="13" t="s">
        <v>72</v>
      </c>
      <c r="AY255" s="234" t="s">
        <v>150</v>
      </c>
    </row>
    <row r="256" s="14" customFormat="1">
      <c r="A256" s="14"/>
      <c r="B256" s="235"/>
      <c r="C256" s="236"/>
      <c r="D256" s="225" t="s">
        <v>161</v>
      </c>
      <c r="E256" s="237" t="s">
        <v>19</v>
      </c>
      <c r="F256" s="238" t="s">
        <v>1704</v>
      </c>
      <c r="G256" s="236"/>
      <c r="H256" s="237" t="s">
        <v>19</v>
      </c>
      <c r="I256" s="239"/>
      <c r="J256" s="236"/>
      <c r="K256" s="236"/>
      <c r="L256" s="240"/>
      <c r="M256" s="241"/>
      <c r="N256" s="242"/>
      <c r="O256" s="242"/>
      <c r="P256" s="242"/>
      <c r="Q256" s="242"/>
      <c r="R256" s="242"/>
      <c r="S256" s="242"/>
      <c r="T256" s="24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4" t="s">
        <v>161</v>
      </c>
      <c r="AU256" s="244" t="s">
        <v>82</v>
      </c>
      <c r="AV256" s="14" t="s">
        <v>80</v>
      </c>
      <c r="AW256" s="14" t="s">
        <v>33</v>
      </c>
      <c r="AX256" s="14" t="s">
        <v>72</v>
      </c>
      <c r="AY256" s="244" t="s">
        <v>150</v>
      </c>
    </row>
    <row r="257" s="13" customFormat="1">
      <c r="A257" s="13"/>
      <c r="B257" s="223"/>
      <c r="C257" s="224"/>
      <c r="D257" s="225" t="s">
        <v>161</v>
      </c>
      <c r="E257" s="226" t="s">
        <v>19</v>
      </c>
      <c r="F257" s="227" t="s">
        <v>1728</v>
      </c>
      <c r="G257" s="224"/>
      <c r="H257" s="228">
        <v>27</v>
      </c>
      <c r="I257" s="229"/>
      <c r="J257" s="224"/>
      <c r="K257" s="224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161</v>
      </c>
      <c r="AU257" s="234" t="s">
        <v>82</v>
      </c>
      <c r="AV257" s="13" t="s">
        <v>82</v>
      </c>
      <c r="AW257" s="13" t="s">
        <v>33</v>
      </c>
      <c r="AX257" s="13" t="s">
        <v>72</v>
      </c>
      <c r="AY257" s="234" t="s">
        <v>150</v>
      </c>
    </row>
    <row r="258" s="14" customFormat="1">
      <c r="A258" s="14"/>
      <c r="B258" s="235"/>
      <c r="C258" s="236"/>
      <c r="D258" s="225" t="s">
        <v>161</v>
      </c>
      <c r="E258" s="237" t="s">
        <v>19</v>
      </c>
      <c r="F258" s="238" t="s">
        <v>1729</v>
      </c>
      <c r="G258" s="236"/>
      <c r="H258" s="237" t="s">
        <v>19</v>
      </c>
      <c r="I258" s="239"/>
      <c r="J258" s="236"/>
      <c r="K258" s="236"/>
      <c r="L258" s="240"/>
      <c r="M258" s="241"/>
      <c r="N258" s="242"/>
      <c r="O258" s="242"/>
      <c r="P258" s="242"/>
      <c r="Q258" s="242"/>
      <c r="R258" s="242"/>
      <c r="S258" s="242"/>
      <c r="T258" s="24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4" t="s">
        <v>161</v>
      </c>
      <c r="AU258" s="244" t="s">
        <v>82</v>
      </c>
      <c r="AV258" s="14" t="s">
        <v>80</v>
      </c>
      <c r="AW258" s="14" t="s">
        <v>33</v>
      </c>
      <c r="AX258" s="14" t="s">
        <v>72</v>
      </c>
      <c r="AY258" s="244" t="s">
        <v>150</v>
      </c>
    </row>
    <row r="259" s="13" customFormat="1">
      <c r="A259" s="13"/>
      <c r="B259" s="223"/>
      <c r="C259" s="224"/>
      <c r="D259" s="225" t="s">
        <v>161</v>
      </c>
      <c r="E259" s="226" t="s">
        <v>19</v>
      </c>
      <c r="F259" s="227" t="s">
        <v>1730</v>
      </c>
      <c r="G259" s="224"/>
      <c r="H259" s="228">
        <v>37.939</v>
      </c>
      <c r="I259" s="229"/>
      <c r="J259" s="224"/>
      <c r="K259" s="224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161</v>
      </c>
      <c r="AU259" s="234" t="s">
        <v>82</v>
      </c>
      <c r="AV259" s="13" t="s">
        <v>82</v>
      </c>
      <c r="AW259" s="13" t="s">
        <v>33</v>
      </c>
      <c r="AX259" s="13" t="s">
        <v>72</v>
      </c>
      <c r="AY259" s="234" t="s">
        <v>150</v>
      </c>
    </row>
    <row r="260" s="14" customFormat="1">
      <c r="A260" s="14"/>
      <c r="B260" s="235"/>
      <c r="C260" s="236"/>
      <c r="D260" s="225" t="s">
        <v>161</v>
      </c>
      <c r="E260" s="237" t="s">
        <v>19</v>
      </c>
      <c r="F260" s="238" t="s">
        <v>1635</v>
      </c>
      <c r="G260" s="236"/>
      <c r="H260" s="237" t="s">
        <v>19</v>
      </c>
      <c r="I260" s="239"/>
      <c r="J260" s="236"/>
      <c r="K260" s="236"/>
      <c r="L260" s="240"/>
      <c r="M260" s="241"/>
      <c r="N260" s="242"/>
      <c r="O260" s="242"/>
      <c r="P260" s="242"/>
      <c r="Q260" s="242"/>
      <c r="R260" s="242"/>
      <c r="S260" s="242"/>
      <c r="T260" s="24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4" t="s">
        <v>161</v>
      </c>
      <c r="AU260" s="244" t="s">
        <v>82</v>
      </c>
      <c r="AV260" s="14" t="s">
        <v>80</v>
      </c>
      <c r="AW260" s="14" t="s">
        <v>33</v>
      </c>
      <c r="AX260" s="14" t="s">
        <v>72</v>
      </c>
      <c r="AY260" s="244" t="s">
        <v>150</v>
      </c>
    </row>
    <row r="261" s="14" customFormat="1">
      <c r="A261" s="14"/>
      <c r="B261" s="235"/>
      <c r="C261" s="236"/>
      <c r="D261" s="225" t="s">
        <v>161</v>
      </c>
      <c r="E261" s="237" t="s">
        <v>19</v>
      </c>
      <c r="F261" s="238" t="s">
        <v>1702</v>
      </c>
      <c r="G261" s="236"/>
      <c r="H261" s="237" t="s">
        <v>19</v>
      </c>
      <c r="I261" s="239"/>
      <c r="J261" s="236"/>
      <c r="K261" s="236"/>
      <c r="L261" s="240"/>
      <c r="M261" s="241"/>
      <c r="N261" s="242"/>
      <c r="O261" s="242"/>
      <c r="P261" s="242"/>
      <c r="Q261" s="242"/>
      <c r="R261" s="242"/>
      <c r="S261" s="242"/>
      <c r="T261" s="24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4" t="s">
        <v>161</v>
      </c>
      <c r="AU261" s="244" t="s">
        <v>82</v>
      </c>
      <c r="AV261" s="14" t="s">
        <v>80</v>
      </c>
      <c r="AW261" s="14" t="s">
        <v>33</v>
      </c>
      <c r="AX261" s="14" t="s">
        <v>72</v>
      </c>
      <c r="AY261" s="244" t="s">
        <v>150</v>
      </c>
    </row>
    <row r="262" s="13" customFormat="1">
      <c r="A262" s="13"/>
      <c r="B262" s="223"/>
      <c r="C262" s="224"/>
      <c r="D262" s="225" t="s">
        <v>161</v>
      </c>
      <c r="E262" s="226" t="s">
        <v>19</v>
      </c>
      <c r="F262" s="227" t="s">
        <v>1731</v>
      </c>
      <c r="G262" s="224"/>
      <c r="H262" s="228">
        <v>12.6</v>
      </c>
      <c r="I262" s="229"/>
      <c r="J262" s="224"/>
      <c r="K262" s="224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161</v>
      </c>
      <c r="AU262" s="234" t="s">
        <v>82</v>
      </c>
      <c r="AV262" s="13" t="s">
        <v>82</v>
      </c>
      <c r="AW262" s="13" t="s">
        <v>33</v>
      </c>
      <c r="AX262" s="13" t="s">
        <v>72</v>
      </c>
      <c r="AY262" s="234" t="s">
        <v>150</v>
      </c>
    </row>
    <row r="263" s="14" customFormat="1">
      <c r="A263" s="14"/>
      <c r="B263" s="235"/>
      <c r="C263" s="236"/>
      <c r="D263" s="225" t="s">
        <v>161</v>
      </c>
      <c r="E263" s="237" t="s">
        <v>19</v>
      </c>
      <c r="F263" s="238" t="s">
        <v>1704</v>
      </c>
      <c r="G263" s="236"/>
      <c r="H263" s="237" t="s">
        <v>19</v>
      </c>
      <c r="I263" s="239"/>
      <c r="J263" s="236"/>
      <c r="K263" s="236"/>
      <c r="L263" s="240"/>
      <c r="M263" s="241"/>
      <c r="N263" s="242"/>
      <c r="O263" s="242"/>
      <c r="P263" s="242"/>
      <c r="Q263" s="242"/>
      <c r="R263" s="242"/>
      <c r="S263" s="242"/>
      <c r="T263" s="24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4" t="s">
        <v>161</v>
      </c>
      <c r="AU263" s="244" t="s">
        <v>82</v>
      </c>
      <c r="AV263" s="14" t="s">
        <v>80</v>
      </c>
      <c r="AW263" s="14" t="s">
        <v>33</v>
      </c>
      <c r="AX263" s="14" t="s">
        <v>72</v>
      </c>
      <c r="AY263" s="244" t="s">
        <v>150</v>
      </c>
    </row>
    <row r="264" s="13" customFormat="1">
      <c r="A264" s="13"/>
      <c r="B264" s="223"/>
      <c r="C264" s="224"/>
      <c r="D264" s="225" t="s">
        <v>161</v>
      </c>
      <c r="E264" s="226" t="s">
        <v>19</v>
      </c>
      <c r="F264" s="227" t="s">
        <v>1732</v>
      </c>
      <c r="G264" s="224"/>
      <c r="H264" s="228">
        <v>5.5</v>
      </c>
      <c r="I264" s="229"/>
      <c r="J264" s="224"/>
      <c r="K264" s="224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161</v>
      </c>
      <c r="AU264" s="234" t="s">
        <v>82</v>
      </c>
      <c r="AV264" s="13" t="s">
        <v>82</v>
      </c>
      <c r="AW264" s="13" t="s">
        <v>33</v>
      </c>
      <c r="AX264" s="13" t="s">
        <v>72</v>
      </c>
      <c r="AY264" s="234" t="s">
        <v>150</v>
      </c>
    </row>
    <row r="265" s="14" customFormat="1">
      <c r="A265" s="14"/>
      <c r="B265" s="235"/>
      <c r="C265" s="236"/>
      <c r="D265" s="225" t="s">
        <v>161</v>
      </c>
      <c r="E265" s="237" t="s">
        <v>19</v>
      </c>
      <c r="F265" s="238" t="s">
        <v>1729</v>
      </c>
      <c r="G265" s="236"/>
      <c r="H265" s="237" t="s">
        <v>19</v>
      </c>
      <c r="I265" s="239"/>
      <c r="J265" s="236"/>
      <c r="K265" s="236"/>
      <c r="L265" s="240"/>
      <c r="M265" s="241"/>
      <c r="N265" s="242"/>
      <c r="O265" s="242"/>
      <c r="P265" s="242"/>
      <c r="Q265" s="242"/>
      <c r="R265" s="242"/>
      <c r="S265" s="242"/>
      <c r="T265" s="24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161</v>
      </c>
      <c r="AU265" s="244" t="s">
        <v>82</v>
      </c>
      <c r="AV265" s="14" t="s">
        <v>80</v>
      </c>
      <c r="AW265" s="14" t="s">
        <v>33</v>
      </c>
      <c r="AX265" s="14" t="s">
        <v>72</v>
      </c>
      <c r="AY265" s="244" t="s">
        <v>150</v>
      </c>
    </row>
    <row r="266" s="13" customFormat="1">
      <c r="A266" s="13"/>
      <c r="B266" s="223"/>
      <c r="C266" s="224"/>
      <c r="D266" s="225" t="s">
        <v>161</v>
      </c>
      <c r="E266" s="226" t="s">
        <v>19</v>
      </c>
      <c r="F266" s="227" t="s">
        <v>1733</v>
      </c>
      <c r="G266" s="224"/>
      <c r="H266" s="228">
        <v>3.1619999999999999</v>
      </c>
      <c r="I266" s="229"/>
      <c r="J266" s="224"/>
      <c r="K266" s="224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161</v>
      </c>
      <c r="AU266" s="234" t="s">
        <v>82</v>
      </c>
      <c r="AV266" s="13" t="s">
        <v>82</v>
      </c>
      <c r="AW266" s="13" t="s">
        <v>33</v>
      </c>
      <c r="AX266" s="13" t="s">
        <v>72</v>
      </c>
      <c r="AY266" s="234" t="s">
        <v>150</v>
      </c>
    </row>
    <row r="267" s="15" customFormat="1">
      <c r="A267" s="15"/>
      <c r="B267" s="245"/>
      <c r="C267" s="246"/>
      <c r="D267" s="225" t="s">
        <v>161</v>
      </c>
      <c r="E267" s="247" t="s">
        <v>19</v>
      </c>
      <c r="F267" s="248" t="s">
        <v>209</v>
      </c>
      <c r="G267" s="246"/>
      <c r="H267" s="249">
        <v>197.80099999999999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5" t="s">
        <v>161</v>
      </c>
      <c r="AU267" s="255" t="s">
        <v>82</v>
      </c>
      <c r="AV267" s="15" t="s">
        <v>157</v>
      </c>
      <c r="AW267" s="15" t="s">
        <v>33</v>
      </c>
      <c r="AX267" s="15" t="s">
        <v>80</v>
      </c>
      <c r="AY267" s="255" t="s">
        <v>150</v>
      </c>
    </row>
    <row r="268" s="2" customFormat="1" ht="16.5" customHeight="1">
      <c r="A268" s="39"/>
      <c r="B268" s="40"/>
      <c r="C268" s="260" t="s">
        <v>308</v>
      </c>
      <c r="D268" s="260" t="s">
        <v>502</v>
      </c>
      <c r="E268" s="261" t="s">
        <v>1734</v>
      </c>
      <c r="F268" s="262" t="s">
        <v>1735</v>
      </c>
      <c r="G268" s="263" t="s">
        <v>311</v>
      </c>
      <c r="H268" s="264">
        <v>395.60199999999998</v>
      </c>
      <c r="I268" s="265"/>
      <c r="J268" s="266">
        <f>ROUND(I268*H268,2)</f>
        <v>0</v>
      </c>
      <c r="K268" s="262" t="s">
        <v>156</v>
      </c>
      <c r="L268" s="267"/>
      <c r="M268" s="268" t="s">
        <v>19</v>
      </c>
      <c r="N268" s="269" t="s">
        <v>43</v>
      </c>
      <c r="O268" s="85"/>
      <c r="P268" s="214">
        <f>O268*H268</f>
        <v>0</v>
      </c>
      <c r="Q268" s="214">
        <v>1</v>
      </c>
      <c r="R268" s="214">
        <f>Q268*H268</f>
        <v>395.60199999999998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210</v>
      </c>
      <c r="AT268" s="216" t="s">
        <v>502</v>
      </c>
      <c r="AU268" s="216" t="s">
        <v>82</v>
      </c>
      <c r="AY268" s="18" t="s">
        <v>150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80</v>
      </c>
      <c r="BK268" s="217">
        <f>ROUND(I268*H268,2)</f>
        <v>0</v>
      </c>
      <c r="BL268" s="18" t="s">
        <v>157</v>
      </c>
      <c r="BM268" s="216" t="s">
        <v>1736</v>
      </c>
    </row>
    <row r="269" s="13" customFormat="1">
      <c r="A269" s="13"/>
      <c r="B269" s="223"/>
      <c r="C269" s="224"/>
      <c r="D269" s="225" t="s">
        <v>161</v>
      </c>
      <c r="E269" s="226" t="s">
        <v>19</v>
      </c>
      <c r="F269" s="227" t="s">
        <v>1737</v>
      </c>
      <c r="G269" s="224"/>
      <c r="H269" s="228">
        <v>197.80099999999999</v>
      </c>
      <c r="I269" s="229"/>
      <c r="J269" s="224"/>
      <c r="K269" s="224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161</v>
      </c>
      <c r="AU269" s="234" t="s">
        <v>82</v>
      </c>
      <c r="AV269" s="13" t="s">
        <v>82</v>
      </c>
      <c r="AW269" s="13" t="s">
        <v>33</v>
      </c>
      <c r="AX269" s="13" t="s">
        <v>80</v>
      </c>
      <c r="AY269" s="234" t="s">
        <v>150</v>
      </c>
    </row>
    <row r="270" s="13" customFormat="1">
      <c r="A270" s="13"/>
      <c r="B270" s="223"/>
      <c r="C270" s="224"/>
      <c r="D270" s="225" t="s">
        <v>161</v>
      </c>
      <c r="E270" s="224"/>
      <c r="F270" s="227" t="s">
        <v>1738</v>
      </c>
      <c r="G270" s="224"/>
      <c r="H270" s="228">
        <v>395.60199999999998</v>
      </c>
      <c r="I270" s="229"/>
      <c r="J270" s="224"/>
      <c r="K270" s="224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161</v>
      </c>
      <c r="AU270" s="234" t="s">
        <v>82</v>
      </c>
      <c r="AV270" s="13" t="s">
        <v>82</v>
      </c>
      <c r="AW270" s="13" t="s">
        <v>4</v>
      </c>
      <c r="AX270" s="13" t="s">
        <v>80</v>
      </c>
      <c r="AY270" s="234" t="s">
        <v>150</v>
      </c>
    </row>
    <row r="271" s="12" customFormat="1" ht="22.8" customHeight="1">
      <c r="A271" s="12"/>
      <c r="B271" s="189"/>
      <c r="C271" s="190"/>
      <c r="D271" s="191" t="s">
        <v>71</v>
      </c>
      <c r="E271" s="203" t="s">
        <v>82</v>
      </c>
      <c r="F271" s="203" t="s">
        <v>496</v>
      </c>
      <c r="G271" s="190"/>
      <c r="H271" s="190"/>
      <c r="I271" s="193"/>
      <c r="J271" s="204">
        <f>BK271</f>
        <v>0</v>
      </c>
      <c r="K271" s="190"/>
      <c r="L271" s="195"/>
      <c r="M271" s="196"/>
      <c r="N271" s="197"/>
      <c r="O271" s="197"/>
      <c r="P271" s="198">
        <f>SUM(P272:P286)</f>
        <v>0</v>
      </c>
      <c r="Q271" s="197"/>
      <c r="R271" s="198">
        <f>SUM(R272:R286)</f>
        <v>45.80868615</v>
      </c>
      <c r="S271" s="197"/>
      <c r="T271" s="199">
        <f>SUM(T272:T286)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0" t="s">
        <v>80</v>
      </c>
      <c r="AT271" s="201" t="s">
        <v>71</v>
      </c>
      <c r="AU271" s="201" t="s">
        <v>80</v>
      </c>
      <c r="AY271" s="200" t="s">
        <v>150</v>
      </c>
      <c r="BK271" s="202">
        <f>SUM(BK272:BK286)</f>
        <v>0</v>
      </c>
    </row>
    <row r="272" s="2" customFormat="1" ht="24.15" customHeight="1">
      <c r="A272" s="39"/>
      <c r="B272" s="40"/>
      <c r="C272" s="205" t="s">
        <v>7</v>
      </c>
      <c r="D272" s="205" t="s">
        <v>152</v>
      </c>
      <c r="E272" s="206" t="s">
        <v>497</v>
      </c>
      <c r="F272" s="207" t="s">
        <v>498</v>
      </c>
      <c r="G272" s="208" t="s">
        <v>155</v>
      </c>
      <c r="H272" s="209">
        <v>468.30000000000001</v>
      </c>
      <c r="I272" s="210"/>
      <c r="J272" s="211">
        <f>ROUND(I272*H272,2)</f>
        <v>0</v>
      </c>
      <c r="K272" s="207" t="s">
        <v>156</v>
      </c>
      <c r="L272" s="45"/>
      <c r="M272" s="212" t="s">
        <v>19</v>
      </c>
      <c r="N272" s="213" t="s">
        <v>43</v>
      </c>
      <c r="O272" s="85"/>
      <c r="P272" s="214">
        <f>O272*H272</f>
        <v>0</v>
      </c>
      <c r="Q272" s="214">
        <v>0.00017000000000000001</v>
      </c>
      <c r="R272" s="214">
        <f>Q272*H272</f>
        <v>0.079611000000000001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157</v>
      </c>
      <c r="AT272" s="216" t="s">
        <v>152</v>
      </c>
      <c r="AU272" s="216" t="s">
        <v>82</v>
      </c>
      <c r="AY272" s="18" t="s">
        <v>150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80</v>
      </c>
      <c r="BK272" s="217">
        <f>ROUND(I272*H272,2)</f>
        <v>0</v>
      </c>
      <c r="BL272" s="18" t="s">
        <v>157</v>
      </c>
      <c r="BM272" s="216" t="s">
        <v>1739</v>
      </c>
    </row>
    <row r="273" s="2" customFormat="1">
      <c r="A273" s="39"/>
      <c r="B273" s="40"/>
      <c r="C273" s="41"/>
      <c r="D273" s="218" t="s">
        <v>159</v>
      </c>
      <c r="E273" s="41"/>
      <c r="F273" s="219" t="s">
        <v>500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159</v>
      </c>
      <c r="AU273" s="18" t="s">
        <v>82</v>
      </c>
    </row>
    <row r="274" s="14" customFormat="1">
      <c r="A274" s="14"/>
      <c r="B274" s="235"/>
      <c r="C274" s="236"/>
      <c r="D274" s="225" t="s">
        <v>161</v>
      </c>
      <c r="E274" s="237" t="s">
        <v>19</v>
      </c>
      <c r="F274" s="238" t="s">
        <v>1740</v>
      </c>
      <c r="G274" s="236"/>
      <c r="H274" s="237" t="s">
        <v>19</v>
      </c>
      <c r="I274" s="239"/>
      <c r="J274" s="236"/>
      <c r="K274" s="236"/>
      <c r="L274" s="240"/>
      <c r="M274" s="241"/>
      <c r="N274" s="242"/>
      <c r="O274" s="242"/>
      <c r="P274" s="242"/>
      <c r="Q274" s="242"/>
      <c r="R274" s="242"/>
      <c r="S274" s="242"/>
      <c r="T274" s="24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4" t="s">
        <v>161</v>
      </c>
      <c r="AU274" s="244" t="s">
        <v>82</v>
      </c>
      <c r="AV274" s="14" t="s">
        <v>80</v>
      </c>
      <c r="AW274" s="14" t="s">
        <v>33</v>
      </c>
      <c r="AX274" s="14" t="s">
        <v>72</v>
      </c>
      <c r="AY274" s="244" t="s">
        <v>150</v>
      </c>
    </row>
    <row r="275" s="13" customFormat="1">
      <c r="A275" s="13"/>
      <c r="B275" s="223"/>
      <c r="C275" s="224"/>
      <c r="D275" s="225" t="s">
        <v>161</v>
      </c>
      <c r="E275" s="226" t="s">
        <v>19</v>
      </c>
      <c r="F275" s="227" t="s">
        <v>1741</v>
      </c>
      <c r="G275" s="224"/>
      <c r="H275" s="228">
        <v>424.19999999999999</v>
      </c>
      <c r="I275" s="229"/>
      <c r="J275" s="224"/>
      <c r="K275" s="224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161</v>
      </c>
      <c r="AU275" s="234" t="s">
        <v>82</v>
      </c>
      <c r="AV275" s="13" t="s">
        <v>82</v>
      </c>
      <c r="AW275" s="13" t="s">
        <v>33</v>
      </c>
      <c r="AX275" s="13" t="s">
        <v>72</v>
      </c>
      <c r="AY275" s="234" t="s">
        <v>150</v>
      </c>
    </row>
    <row r="276" s="13" customFormat="1">
      <c r="A276" s="13"/>
      <c r="B276" s="223"/>
      <c r="C276" s="224"/>
      <c r="D276" s="225" t="s">
        <v>161</v>
      </c>
      <c r="E276" s="226" t="s">
        <v>19</v>
      </c>
      <c r="F276" s="227" t="s">
        <v>1742</v>
      </c>
      <c r="G276" s="224"/>
      <c r="H276" s="228">
        <v>44.100000000000001</v>
      </c>
      <c r="I276" s="229"/>
      <c r="J276" s="224"/>
      <c r="K276" s="224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161</v>
      </c>
      <c r="AU276" s="234" t="s">
        <v>82</v>
      </c>
      <c r="AV276" s="13" t="s">
        <v>82</v>
      </c>
      <c r="AW276" s="13" t="s">
        <v>33</v>
      </c>
      <c r="AX276" s="13" t="s">
        <v>72</v>
      </c>
      <c r="AY276" s="234" t="s">
        <v>150</v>
      </c>
    </row>
    <row r="277" s="15" customFormat="1">
      <c r="A277" s="15"/>
      <c r="B277" s="245"/>
      <c r="C277" s="246"/>
      <c r="D277" s="225" t="s">
        <v>161</v>
      </c>
      <c r="E277" s="247" t="s">
        <v>19</v>
      </c>
      <c r="F277" s="248" t="s">
        <v>209</v>
      </c>
      <c r="G277" s="246"/>
      <c r="H277" s="249">
        <v>468.30000000000001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5" t="s">
        <v>161</v>
      </c>
      <c r="AU277" s="255" t="s">
        <v>82</v>
      </c>
      <c r="AV277" s="15" t="s">
        <v>157</v>
      </c>
      <c r="AW277" s="15" t="s">
        <v>33</v>
      </c>
      <c r="AX277" s="15" t="s">
        <v>80</v>
      </c>
      <c r="AY277" s="255" t="s">
        <v>150</v>
      </c>
    </row>
    <row r="278" s="2" customFormat="1" ht="16.5" customHeight="1">
      <c r="A278" s="39"/>
      <c r="B278" s="40"/>
      <c r="C278" s="260" t="s">
        <v>332</v>
      </c>
      <c r="D278" s="260" t="s">
        <v>502</v>
      </c>
      <c r="E278" s="261" t="s">
        <v>503</v>
      </c>
      <c r="F278" s="262" t="s">
        <v>504</v>
      </c>
      <c r="G278" s="263" t="s">
        <v>155</v>
      </c>
      <c r="H278" s="264">
        <v>554.70100000000002</v>
      </c>
      <c r="I278" s="265"/>
      <c r="J278" s="266">
        <f>ROUND(I278*H278,2)</f>
        <v>0</v>
      </c>
      <c r="K278" s="262" t="s">
        <v>319</v>
      </c>
      <c r="L278" s="267"/>
      <c r="M278" s="268" t="s">
        <v>19</v>
      </c>
      <c r="N278" s="269" t="s">
        <v>43</v>
      </c>
      <c r="O278" s="85"/>
      <c r="P278" s="214">
        <f>O278*H278</f>
        <v>0</v>
      </c>
      <c r="Q278" s="214">
        <v>0.00014999999999999999</v>
      </c>
      <c r="R278" s="214">
        <f>Q278*H278</f>
        <v>0.083205149999999992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210</v>
      </c>
      <c r="AT278" s="216" t="s">
        <v>502</v>
      </c>
      <c r="AU278" s="216" t="s">
        <v>82</v>
      </c>
      <c r="AY278" s="18" t="s">
        <v>150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80</v>
      </c>
      <c r="BK278" s="217">
        <f>ROUND(I278*H278,2)</f>
        <v>0</v>
      </c>
      <c r="BL278" s="18" t="s">
        <v>157</v>
      </c>
      <c r="BM278" s="216" t="s">
        <v>1743</v>
      </c>
    </row>
    <row r="279" s="13" customFormat="1">
      <c r="A279" s="13"/>
      <c r="B279" s="223"/>
      <c r="C279" s="224"/>
      <c r="D279" s="225" t="s">
        <v>161</v>
      </c>
      <c r="E279" s="226" t="s">
        <v>19</v>
      </c>
      <c r="F279" s="227" t="s">
        <v>1744</v>
      </c>
      <c r="G279" s="224"/>
      <c r="H279" s="228">
        <v>468.30000000000001</v>
      </c>
      <c r="I279" s="229"/>
      <c r="J279" s="224"/>
      <c r="K279" s="224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161</v>
      </c>
      <c r="AU279" s="234" t="s">
        <v>82</v>
      </c>
      <c r="AV279" s="13" t="s">
        <v>82</v>
      </c>
      <c r="AW279" s="13" t="s">
        <v>33</v>
      </c>
      <c r="AX279" s="13" t="s">
        <v>80</v>
      </c>
      <c r="AY279" s="234" t="s">
        <v>150</v>
      </c>
    </row>
    <row r="280" s="13" customFormat="1">
      <c r="A280" s="13"/>
      <c r="B280" s="223"/>
      <c r="C280" s="224"/>
      <c r="D280" s="225" t="s">
        <v>161</v>
      </c>
      <c r="E280" s="224"/>
      <c r="F280" s="227" t="s">
        <v>1745</v>
      </c>
      <c r="G280" s="224"/>
      <c r="H280" s="228">
        <v>554.70100000000002</v>
      </c>
      <c r="I280" s="229"/>
      <c r="J280" s="224"/>
      <c r="K280" s="224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161</v>
      </c>
      <c r="AU280" s="234" t="s">
        <v>82</v>
      </c>
      <c r="AV280" s="13" t="s">
        <v>82</v>
      </c>
      <c r="AW280" s="13" t="s">
        <v>4</v>
      </c>
      <c r="AX280" s="13" t="s">
        <v>80</v>
      </c>
      <c r="AY280" s="234" t="s">
        <v>150</v>
      </c>
    </row>
    <row r="281" s="2" customFormat="1" ht="24.15" customHeight="1">
      <c r="A281" s="39"/>
      <c r="B281" s="40"/>
      <c r="C281" s="205" t="s">
        <v>341</v>
      </c>
      <c r="D281" s="205" t="s">
        <v>152</v>
      </c>
      <c r="E281" s="206" t="s">
        <v>1746</v>
      </c>
      <c r="F281" s="207" t="s">
        <v>1747</v>
      </c>
      <c r="G281" s="208" t="s">
        <v>238</v>
      </c>
      <c r="H281" s="209">
        <v>223</v>
      </c>
      <c r="I281" s="210"/>
      <c r="J281" s="211">
        <f>ROUND(I281*H281,2)</f>
        <v>0</v>
      </c>
      <c r="K281" s="207" t="s">
        <v>156</v>
      </c>
      <c r="L281" s="45"/>
      <c r="M281" s="212" t="s">
        <v>19</v>
      </c>
      <c r="N281" s="213" t="s">
        <v>43</v>
      </c>
      <c r="O281" s="85"/>
      <c r="P281" s="214">
        <f>O281*H281</f>
        <v>0</v>
      </c>
      <c r="Q281" s="214">
        <v>0.20469000000000001</v>
      </c>
      <c r="R281" s="214">
        <f>Q281*H281</f>
        <v>45.645870000000002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157</v>
      </c>
      <c r="AT281" s="216" t="s">
        <v>152</v>
      </c>
      <c r="AU281" s="216" t="s">
        <v>82</v>
      </c>
      <c r="AY281" s="18" t="s">
        <v>150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80</v>
      </c>
      <c r="BK281" s="217">
        <f>ROUND(I281*H281,2)</f>
        <v>0</v>
      </c>
      <c r="BL281" s="18" t="s">
        <v>157</v>
      </c>
      <c r="BM281" s="216" t="s">
        <v>1748</v>
      </c>
    </row>
    <row r="282" s="2" customFormat="1">
      <c r="A282" s="39"/>
      <c r="B282" s="40"/>
      <c r="C282" s="41"/>
      <c r="D282" s="218" t="s">
        <v>159</v>
      </c>
      <c r="E282" s="41"/>
      <c r="F282" s="219" t="s">
        <v>1749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159</v>
      </c>
      <c r="AU282" s="18" t="s">
        <v>82</v>
      </c>
    </row>
    <row r="283" s="14" customFormat="1">
      <c r="A283" s="14"/>
      <c r="B283" s="235"/>
      <c r="C283" s="236"/>
      <c r="D283" s="225" t="s">
        <v>161</v>
      </c>
      <c r="E283" s="237" t="s">
        <v>19</v>
      </c>
      <c r="F283" s="238" t="s">
        <v>1750</v>
      </c>
      <c r="G283" s="236"/>
      <c r="H283" s="237" t="s">
        <v>19</v>
      </c>
      <c r="I283" s="239"/>
      <c r="J283" s="236"/>
      <c r="K283" s="236"/>
      <c r="L283" s="240"/>
      <c r="M283" s="241"/>
      <c r="N283" s="242"/>
      <c r="O283" s="242"/>
      <c r="P283" s="242"/>
      <c r="Q283" s="242"/>
      <c r="R283" s="242"/>
      <c r="S283" s="242"/>
      <c r="T283" s="24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4" t="s">
        <v>161</v>
      </c>
      <c r="AU283" s="244" t="s">
        <v>82</v>
      </c>
      <c r="AV283" s="14" t="s">
        <v>80</v>
      </c>
      <c r="AW283" s="14" t="s">
        <v>33</v>
      </c>
      <c r="AX283" s="14" t="s">
        <v>72</v>
      </c>
      <c r="AY283" s="244" t="s">
        <v>150</v>
      </c>
    </row>
    <row r="284" s="13" customFormat="1">
      <c r="A284" s="13"/>
      <c r="B284" s="223"/>
      <c r="C284" s="224"/>
      <c r="D284" s="225" t="s">
        <v>161</v>
      </c>
      <c r="E284" s="226" t="s">
        <v>19</v>
      </c>
      <c r="F284" s="227" t="s">
        <v>1751</v>
      </c>
      <c r="G284" s="224"/>
      <c r="H284" s="228">
        <v>202</v>
      </c>
      <c r="I284" s="229"/>
      <c r="J284" s="224"/>
      <c r="K284" s="224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161</v>
      </c>
      <c r="AU284" s="234" t="s">
        <v>82</v>
      </c>
      <c r="AV284" s="13" t="s">
        <v>82</v>
      </c>
      <c r="AW284" s="13" t="s">
        <v>33</v>
      </c>
      <c r="AX284" s="13" t="s">
        <v>72</v>
      </c>
      <c r="AY284" s="234" t="s">
        <v>150</v>
      </c>
    </row>
    <row r="285" s="13" customFormat="1">
      <c r="A285" s="13"/>
      <c r="B285" s="223"/>
      <c r="C285" s="224"/>
      <c r="D285" s="225" t="s">
        <v>161</v>
      </c>
      <c r="E285" s="226" t="s">
        <v>19</v>
      </c>
      <c r="F285" s="227" t="s">
        <v>1752</v>
      </c>
      <c r="G285" s="224"/>
      <c r="H285" s="228">
        <v>21</v>
      </c>
      <c r="I285" s="229"/>
      <c r="J285" s="224"/>
      <c r="K285" s="224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161</v>
      </c>
      <c r="AU285" s="234" t="s">
        <v>82</v>
      </c>
      <c r="AV285" s="13" t="s">
        <v>82</v>
      </c>
      <c r="AW285" s="13" t="s">
        <v>33</v>
      </c>
      <c r="AX285" s="13" t="s">
        <v>72</v>
      </c>
      <c r="AY285" s="234" t="s">
        <v>150</v>
      </c>
    </row>
    <row r="286" s="15" customFormat="1">
      <c r="A286" s="15"/>
      <c r="B286" s="245"/>
      <c r="C286" s="246"/>
      <c r="D286" s="225" t="s">
        <v>161</v>
      </c>
      <c r="E286" s="247" t="s">
        <v>19</v>
      </c>
      <c r="F286" s="248" t="s">
        <v>209</v>
      </c>
      <c r="G286" s="246"/>
      <c r="H286" s="249">
        <v>223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5" t="s">
        <v>161</v>
      </c>
      <c r="AU286" s="255" t="s">
        <v>82</v>
      </c>
      <c r="AV286" s="15" t="s">
        <v>157</v>
      </c>
      <c r="AW286" s="15" t="s">
        <v>33</v>
      </c>
      <c r="AX286" s="15" t="s">
        <v>80</v>
      </c>
      <c r="AY286" s="255" t="s">
        <v>150</v>
      </c>
    </row>
    <row r="287" s="12" customFormat="1" ht="22.8" customHeight="1">
      <c r="A287" s="12"/>
      <c r="B287" s="189"/>
      <c r="C287" s="190"/>
      <c r="D287" s="191" t="s">
        <v>71</v>
      </c>
      <c r="E287" s="203" t="s">
        <v>171</v>
      </c>
      <c r="F287" s="203" t="s">
        <v>1753</v>
      </c>
      <c r="G287" s="190"/>
      <c r="H287" s="190"/>
      <c r="I287" s="193"/>
      <c r="J287" s="204">
        <f>BK287</f>
        <v>0</v>
      </c>
      <c r="K287" s="190"/>
      <c r="L287" s="195"/>
      <c r="M287" s="196"/>
      <c r="N287" s="197"/>
      <c r="O287" s="197"/>
      <c r="P287" s="198">
        <f>SUM(P288:P295)</f>
        <v>0</v>
      </c>
      <c r="Q287" s="197"/>
      <c r="R287" s="198">
        <f>SUM(R288:R295)</f>
        <v>5.0289999999999999</v>
      </c>
      <c r="S287" s="197"/>
      <c r="T287" s="199">
        <f>SUM(T288:T295)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0" t="s">
        <v>80</v>
      </c>
      <c r="AT287" s="201" t="s">
        <v>71</v>
      </c>
      <c r="AU287" s="201" t="s">
        <v>80</v>
      </c>
      <c r="AY287" s="200" t="s">
        <v>150</v>
      </c>
      <c r="BK287" s="202">
        <f>SUM(BK288:BK295)</f>
        <v>0</v>
      </c>
    </row>
    <row r="288" s="2" customFormat="1" ht="16.5" customHeight="1">
      <c r="A288" s="39"/>
      <c r="B288" s="40"/>
      <c r="C288" s="205" t="s">
        <v>348</v>
      </c>
      <c r="D288" s="205" t="s">
        <v>152</v>
      </c>
      <c r="E288" s="206" t="s">
        <v>1754</v>
      </c>
      <c r="F288" s="207" t="s">
        <v>1755</v>
      </c>
      <c r="G288" s="208" t="s">
        <v>286</v>
      </c>
      <c r="H288" s="209">
        <v>1</v>
      </c>
      <c r="I288" s="210"/>
      <c r="J288" s="211">
        <f>ROUND(I288*H288,2)</f>
        <v>0</v>
      </c>
      <c r="K288" s="207" t="s">
        <v>156</v>
      </c>
      <c r="L288" s="45"/>
      <c r="M288" s="212" t="s">
        <v>19</v>
      </c>
      <c r="N288" s="213" t="s">
        <v>43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157</v>
      </c>
      <c r="AT288" s="216" t="s">
        <v>152</v>
      </c>
      <c r="AU288" s="216" t="s">
        <v>82</v>
      </c>
      <c r="AY288" s="18" t="s">
        <v>150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80</v>
      </c>
      <c r="BK288" s="217">
        <f>ROUND(I288*H288,2)</f>
        <v>0</v>
      </c>
      <c r="BL288" s="18" t="s">
        <v>157</v>
      </c>
      <c r="BM288" s="216" t="s">
        <v>1756</v>
      </c>
    </row>
    <row r="289" s="2" customFormat="1">
      <c r="A289" s="39"/>
      <c r="B289" s="40"/>
      <c r="C289" s="41"/>
      <c r="D289" s="218" t="s">
        <v>159</v>
      </c>
      <c r="E289" s="41"/>
      <c r="F289" s="219" t="s">
        <v>1757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159</v>
      </c>
      <c r="AU289" s="18" t="s">
        <v>82</v>
      </c>
    </row>
    <row r="290" s="14" customFormat="1">
      <c r="A290" s="14"/>
      <c r="B290" s="235"/>
      <c r="C290" s="236"/>
      <c r="D290" s="225" t="s">
        <v>161</v>
      </c>
      <c r="E290" s="237" t="s">
        <v>19</v>
      </c>
      <c r="F290" s="238" t="s">
        <v>1758</v>
      </c>
      <c r="G290" s="236"/>
      <c r="H290" s="237" t="s">
        <v>19</v>
      </c>
      <c r="I290" s="239"/>
      <c r="J290" s="236"/>
      <c r="K290" s="236"/>
      <c r="L290" s="240"/>
      <c r="M290" s="241"/>
      <c r="N290" s="242"/>
      <c r="O290" s="242"/>
      <c r="P290" s="242"/>
      <c r="Q290" s="242"/>
      <c r="R290" s="242"/>
      <c r="S290" s="242"/>
      <c r="T290" s="24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4" t="s">
        <v>161</v>
      </c>
      <c r="AU290" s="244" t="s">
        <v>82</v>
      </c>
      <c r="AV290" s="14" t="s">
        <v>80</v>
      </c>
      <c r="AW290" s="14" t="s">
        <v>33</v>
      </c>
      <c r="AX290" s="14" t="s">
        <v>72</v>
      </c>
      <c r="AY290" s="244" t="s">
        <v>150</v>
      </c>
    </row>
    <row r="291" s="13" customFormat="1">
      <c r="A291" s="13"/>
      <c r="B291" s="223"/>
      <c r="C291" s="224"/>
      <c r="D291" s="225" t="s">
        <v>161</v>
      </c>
      <c r="E291" s="226" t="s">
        <v>19</v>
      </c>
      <c r="F291" s="227" t="s">
        <v>296</v>
      </c>
      <c r="G291" s="224"/>
      <c r="H291" s="228">
        <v>1</v>
      </c>
      <c r="I291" s="229"/>
      <c r="J291" s="224"/>
      <c r="K291" s="224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161</v>
      </c>
      <c r="AU291" s="234" t="s">
        <v>82</v>
      </c>
      <c r="AV291" s="13" t="s">
        <v>82</v>
      </c>
      <c r="AW291" s="13" t="s">
        <v>33</v>
      </c>
      <c r="AX291" s="13" t="s">
        <v>80</v>
      </c>
      <c r="AY291" s="234" t="s">
        <v>150</v>
      </c>
    </row>
    <row r="292" s="2" customFormat="1" ht="16.5" customHeight="1">
      <c r="A292" s="39"/>
      <c r="B292" s="40"/>
      <c r="C292" s="260" t="s">
        <v>583</v>
      </c>
      <c r="D292" s="260" t="s">
        <v>502</v>
      </c>
      <c r="E292" s="261" t="s">
        <v>1759</v>
      </c>
      <c r="F292" s="262" t="s">
        <v>1760</v>
      </c>
      <c r="G292" s="263" t="s">
        <v>286</v>
      </c>
      <c r="H292" s="264">
        <v>1</v>
      </c>
      <c r="I292" s="265"/>
      <c r="J292" s="266">
        <f>ROUND(I292*H292,2)</f>
        <v>0</v>
      </c>
      <c r="K292" s="262" t="s">
        <v>319</v>
      </c>
      <c r="L292" s="267"/>
      <c r="M292" s="268" t="s">
        <v>19</v>
      </c>
      <c r="N292" s="269" t="s">
        <v>43</v>
      </c>
      <c r="O292" s="85"/>
      <c r="P292" s="214">
        <f>O292*H292</f>
        <v>0</v>
      </c>
      <c r="Q292" s="214">
        <v>5.0289999999999999</v>
      </c>
      <c r="R292" s="214">
        <f>Q292*H292</f>
        <v>5.0289999999999999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210</v>
      </c>
      <c r="AT292" s="216" t="s">
        <v>502</v>
      </c>
      <c r="AU292" s="216" t="s">
        <v>82</v>
      </c>
      <c r="AY292" s="18" t="s">
        <v>150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80</v>
      </c>
      <c r="BK292" s="217">
        <f>ROUND(I292*H292,2)</f>
        <v>0</v>
      </c>
      <c r="BL292" s="18" t="s">
        <v>157</v>
      </c>
      <c r="BM292" s="216" t="s">
        <v>1761</v>
      </c>
    </row>
    <row r="293" s="14" customFormat="1">
      <c r="A293" s="14"/>
      <c r="B293" s="235"/>
      <c r="C293" s="236"/>
      <c r="D293" s="225" t="s">
        <v>161</v>
      </c>
      <c r="E293" s="237" t="s">
        <v>19</v>
      </c>
      <c r="F293" s="238" t="s">
        <v>1762</v>
      </c>
      <c r="G293" s="236"/>
      <c r="H293" s="237" t="s">
        <v>19</v>
      </c>
      <c r="I293" s="239"/>
      <c r="J293" s="236"/>
      <c r="K293" s="236"/>
      <c r="L293" s="240"/>
      <c r="M293" s="241"/>
      <c r="N293" s="242"/>
      <c r="O293" s="242"/>
      <c r="P293" s="242"/>
      <c r="Q293" s="242"/>
      <c r="R293" s="242"/>
      <c r="S293" s="242"/>
      <c r="T293" s="24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4" t="s">
        <v>161</v>
      </c>
      <c r="AU293" s="244" t="s">
        <v>82</v>
      </c>
      <c r="AV293" s="14" t="s">
        <v>80</v>
      </c>
      <c r="AW293" s="14" t="s">
        <v>33</v>
      </c>
      <c r="AX293" s="14" t="s">
        <v>72</v>
      </c>
      <c r="AY293" s="244" t="s">
        <v>150</v>
      </c>
    </row>
    <row r="294" s="14" customFormat="1">
      <c r="A294" s="14"/>
      <c r="B294" s="235"/>
      <c r="C294" s="236"/>
      <c r="D294" s="225" t="s">
        <v>161</v>
      </c>
      <c r="E294" s="237" t="s">
        <v>19</v>
      </c>
      <c r="F294" s="238" t="s">
        <v>1763</v>
      </c>
      <c r="G294" s="236"/>
      <c r="H294" s="237" t="s">
        <v>19</v>
      </c>
      <c r="I294" s="239"/>
      <c r="J294" s="236"/>
      <c r="K294" s="236"/>
      <c r="L294" s="240"/>
      <c r="M294" s="241"/>
      <c r="N294" s="242"/>
      <c r="O294" s="242"/>
      <c r="P294" s="242"/>
      <c r="Q294" s="242"/>
      <c r="R294" s="242"/>
      <c r="S294" s="242"/>
      <c r="T294" s="24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4" t="s">
        <v>161</v>
      </c>
      <c r="AU294" s="244" t="s">
        <v>82</v>
      </c>
      <c r="AV294" s="14" t="s">
        <v>80</v>
      </c>
      <c r="AW294" s="14" t="s">
        <v>33</v>
      </c>
      <c r="AX294" s="14" t="s">
        <v>72</v>
      </c>
      <c r="AY294" s="244" t="s">
        <v>150</v>
      </c>
    </row>
    <row r="295" s="13" customFormat="1">
      <c r="A295" s="13"/>
      <c r="B295" s="223"/>
      <c r="C295" s="224"/>
      <c r="D295" s="225" t="s">
        <v>161</v>
      </c>
      <c r="E295" s="226" t="s">
        <v>19</v>
      </c>
      <c r="F295" s="227" t="s">
        <v>296</v>
      </c>
      <c r="G295" s="224"/>
      <c r="H295" s="228">
        <v>1</v>
      </c>
      <c r="I295" s="229"/>
      <c r="J295" s="224"/>
      <c r="K295" s="224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161</v>
      </c>
      <c r="AU295" s="234" t="s">
        <v>82</v>
      </c>
      <c r="AV295" s="13" t="s">
        <v>82</v>
      </c>
      <c r="AW295" s="13" t="s">
        <v>33</v>
      </c>
      <c r="AX295" s="13" t="s">
        <v>80</v>
      </c>
      <c r="AY295" s="234" t="s">
        <v>150</v>
      </c>
    </row>
    <row r="296" s="12" customFormat="1" ht="22.8" customHeight="1">
      <c r="A296" s="12"/>
      <c r="B296" s="189"/>
      <c r="C296" s="190"/>
      <c r="D296" s="191" t="s">
        <v>71</v>
      </c>
      <c r="E296" s="203" t="s">
        <v>157</v>
      </c>
      <c r="F296" s="203" t="s">
        <v>1334</v>
      </c>
      <c r="G296" s="190"/>
      <c r="H296" s="190"/>
      <c r="I296" s="193"/>
      <c r="J296" s="204">
        <f>BK296</f>
        <v>0</v>
      </c>
      <c r="K296" s="190"/>
      <c r="L296" s="195"/>
      <c r="M296" s="196"/>
      <c r="N296" s="197"/>
      <c r="O296" s="197"/>
      <c r="P296" s="198">
        <f>SUM(P297:P321)</f>
        <v>0</v>
      </c>
      <c r="Q296" s="197"/>
      <c r="R296" s="198">
        <f>SUM(R297:R321)</f>
        <v>0.14094999999999999</v>
      </c>
      <c r="S296" s="197"/>
      <c r="T296" s="199">
        <f>SUM(T297:T321)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0" t="s">
        <v>80</v>
      </c>
      <c r="AT296" s="201" t="s">
        <v>71</v>
      </c>
      <c r="AU296" s="201" t="s">
        <v>80</v>
      </c>
      <c r="AY296" s="200" t="s">
        <v>150</v>
      </c>
      <c r="BK296" s="202">
        <f>SUM(BK297:BK321)</f>
        <v>0</v>
      </c>
    </row>
    <row r="297" s="2" customFormat="1" ht="21.75" customHeight="1">
      <c r="A297" s="39"/>
      <c r="B297" s="40"/>
      <c r="C297" s="205" t="s">
        <v>590</v>
      </c>
      <c r="D297" s="205" t="s">
        <v>152</v>
      </c>
      <c r="E297" s="206" t="s">
        <v>1764</v>
      </c>
      <c r="F297" s="207" t="s">
        <v>1765</v>
      </c>
      <c r="G297" s="208" t="s">
        <v>255</v>
      </c>
      <c r="H297" s="209">
        <v>27.199999999999999</v>
      </c>
      <c r="I297" s="210"/>
      <c r="J297" s="211">
        <f>ROUND(I297*H297,2)</f>
        <v>0</v>
      </c>
      <c r="K297" s="207" t="s">
        <v>156</v>
      </c>
      <c r="L297" s="45"/>
      <c r="M297" s="212" t="s">
        <v>19</v>
      </c>
      <c r="N297" s="213" t="s">
        <v>43</v>
      </c>
      <c r="O297" s="85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157</v>
      </c>
      <c r="AT297" s="216" t="s">
        <v>152</v>
      </c>
      <c r="AU297" s="216" t="s">
        <v>82</v>
      </c>
      <c r="AY297" s="18" t="s">
        <v>150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80</v>
      </c>
      <c r="BK297" s="217">
        <f>ROUND(I297*H297,2)</f>
        <v>0</v>
      </c>
      <c r="BL297" s="18" t="s">
        <v>157</v>
      </c>
      <c r="BM297" s="216" t="s">
        <v>1766</v>
      </c>
    </row>
    <row r="298" s="2" customFormat="1">
      <c r="A298" s="39"/>
      <c r="B298" s="40"/>
      <c r="C298" s="41"/>
      <c r="D298" s="218" t="s">
        <v>159</v>
      </c>
      <c r="E298" s="41"/>
      <c r="F298" s="219" t="s">
        <v>1767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159</v>
      </c>
      <c r="AU298" s="18" t="s">
        <v>82</v>
      </c>
    </row>
    <row r="299" s="14" customFormat="1">
      <c r="A299" s="14"/>
      <c r="B299" s="235"/>
      <c r="C299" s="236"/>
      <c r="D299" s="225" t="s">
        <v>161</v>
      </c>
      <c r="E299" s="237" t="s">
        <v>19</v>
      </c>
      <c r="F299" s="238" t="s">
        <v>1768</v>
      </c>
      <c r="G299" s="236"/>
      <c r="H299" s="237" t="s">
        <v>19</v>
      </c>
      <c r="I299" s="239"/>
      <c r="J299" s="236"/>
      <c r="K299" s="236"/>
      <c r="L299" s="240"/>
      <c r="M299" s="241"/>
      <c r="N299" s="242"/>
      <c r="O299" s="242"/>
      <c r="P299" s="242"/>
      <c r="Q299" s="242"/>
      <c r="R299" s="242"/>
      <c r="S299" s="242"/>
      <c r="T299" s="24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4" t="s">
        <v>161</v>
      </c>
      <c r="AU299" s="244" t="s">
        <v>82</v>
      </c>
      <c r="AV299" s="14" t="s">
        <v>80</v>
      </c>
      <c r="AW299" s="14" t="s">
        <v>33</v>
      </c>
      <c r="AX299" s="14" t="s">
        <v>72</v>
      </c>
      <c r="AY299" s="244" t="s">
        <v>150</v>
      </c>
    </row>
    <row r="300" s="14" customFormat="1">
      <c r="A300" s="14"/>
      <c r="B300" s="235"/>
      <c r="C300" s="236"/>
      <c r="D300" s="225" t="s">
        <v>161</v>
      </c>
      <c r="E300" s="237" t="s">
        <v>19</v>
      </c>
      <c r="F300" s="238" t="s">
        <v>1621</v>
      </c>
      <c r="G300" s="236"/>
      <c r="H300" s="237" t="s">
        <v>19</v>
      </c>
      <c r="I300" s="239"/>
      <c r="J300" s="236"/>
      <c r="K300" s="236"/>
      <c r="L300" s="240"/>
      <c r="M300" s="241"/>
      <c r="N300" s="242"/>
      <c r="O300" s="242"/>
      <c r="P300" s="242"/>
      <c r="Q300" s="242"/>
      <c r="R300" s="242"/>
      <c r="S300" s="242"/>
      <c r="T300" s="24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4" t="s">
        <v>161</v>
      </c>
      <c r="AU300" s="244" t="s">
        <v>82</v>
      </c>
      <c r="AV300" s="14" t="s">
        <v>80</v>
      </c>
      <c r="AW300" s="14" t="s">
        <v>33</v>
      </c>
      <c r="AX300" s="14" t="s">
        <v>72</v>
      </c>
      <c r="AY300" s="244" t="s">
        <v>150</v>
      </c>
    </row>
    <row r="301" s="14" customFormat="1">
      <c r="A301" s="14"/>
      <c r="B301" s="235"/>
      <c r="C301" s="236"/>
      <c r="D301" s="225" t="s">
        <v>161</v>
      </c>
      <c r="E301" s="237" t="s">
        <v>19</v>
      </c>
      <c r="F301" s="238" t="s">
        <v>1702</v>
      </c>
      <c r="G301" s="236"/>
      <c r="H301" s="237" t="s">
        <v>19</v>
      </c>
      <c r="I301" s="239"/>
      <c r="J301" s="236"/>
      <c r="K301" s="236"/>
      <c r="L301" s="240"/>
      <c r="M301" s="241"/>
      <c r="N301" s="242"/>
      <c r="O301" s="242"/>
      <c r="P301" s="242"/>
      <c r="Q301" s="242"/>
      <c r="R301" s="242"/>
      <c r="S301" s="242"/>
      <c r="T301" s="24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4" t="s">
        <v>161</v>
      </c>
      <c r="AU301" s="244" t="s">
        <v>82</v>
      </c>
      <c r="AV301" s="14" t="s">
        <v>80</v>
      </c>
      <c r="AW301" s="14" t="s">
        <v>33</v>
      </c>
      <c r="AX301" s="14" t="s">
        <v>72</v>
      </c>
      <c r="AY301" s="244" t="s">
        <v>150</v>
      </c>
    </row>
    <row r="302" s="13" customFormat="1">
      <c r="A302" s="13"/>
      <c r="B302" s="223"/>
      <c r="C302" s="224"/>
      <c r="D302" s="225" t="s">
        <v>161</v>
      </c>
      <c r="E302" s="226" t="s">
        <v>19</v>
      </c>
      <c r="F302" s="227" t="s">
        <v>1769</v>
      </c>
      <c r="G302" s="224"/>
      <c r="H302" s="228">
        <v>18.600000000000001</v>
      </c>
      <c r="I302" s="229"/>
      <c r="J302" s="224"/>
      <c r="K302" s="224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161</v>
      </c>
      <c r="AU302" s="234" t="s">
        <v>82</v>
      </c>
      <c r="AV302" s="13" t="s">
        <v>82</v>
      </c>
      <c r="AW302" s="13" t="s">
        <v>33</v>
      </c>
      <c r="AX302" s="13" t="s">
        <v>72</v>
      </c>
      <c r="AY302" s="234" t="s">
        <v>150</v>
      </c>
    </row>
    <row r="303" s="14" customFormat="1">
      <c r="A303" s="14"/>
      <c r="B303" s="235"/>
      <c r="C303" s="236"/>
      <c r="D303" s="225" t="s">
        <v>161</v>
      </c>
      <c r="E303" s="237" t="s">
        <v>19</v>
      </c>
      <c r="F303" s="238" t="s">
        <v>1704</v>
      </c>
      <c r="G303" s="236"/>
      <c r="H303" s="237" t="s">
        <v>19</v>
      </c>
      <c r="I303" s="239"/>
      <c r="J303" s="236"/>
      <c r="K303" s="236"/>
      <c r="L303" s="240"/>
      <c r="M303" s="241"/>
      <c r="N303" s="242"/>
      <c r="O303" s="242"/>
      <c r="P303" s="242"/>
      <c r="Q303" s="242"/>
      <c r="R303" s="242"/>
      <c r="S303" s="242"/>
      <c r="T303" s="24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4" t="s">
        <v>161</v>
      </c>
      <c r="AU303" s="244" t="s">
        <v>82</v>
      </c>
      <c r="AV303" s="14" t="s">
        <v>80</v>
      </c>
      <c r="AW303" s="14" t="s">
        <v>33</v>
      </c>
      <c r="AX303" s="14" t="s">
        <v>72</v>
      </c>
      <c r="AY303" s="244" t="s">
        <v>150</v>
      </c>
    </row>
    <row r="304" s="13" customFormat="1">
      <c r="A304" s="13"/>
      <c r="B304" s="223"/>
      <c r="C304" s="224"/>
      <c r="D304" s="225" t="s">
        <v>161</v>
      </c>
      <c r="E304" s="226" t="s">
        <v>19</v>
      </c>
      <c r="F304" s="227" t="s">
        <v>1770</v>
      </c>
      <c r="G304" s="224"/>
      <c r="H304" s="228">
        <v>5.4000000000000004</v>
      </c>
      <c r="I304" s="229"/>
      <c r="J304" s="224"/>
      <c r="K304" s="224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161</v>
      </c>
      <c r="AU304" s="234" t="s">
        <v>82</v>
      </c>
      <c r="AV304" s="13" t="s">
        <v>82</v>
      </c>
      <c r="AW304" s="13" t="s">
        <v>33</v>
      </c>
      <c r="AX304" s="13" t="s">
        <v>72</v>
      </c>
      <c r="AY304" s="234" t="s">
        <v>150</v>
      </c>
    </row>
    <row r="305" s="14" customFormat="1">
      <c r="A305" s="14"/>
      <c r="B305" s="235"/>
      <c r="C305" s="236"/>
      <c r="D305" s="225" t="s">
        <v>161</v>
      </c>
      <c r="E305" s="237" t="s">
        <v>19</v>
      </c>
      <c r="F305" s="238" t="s">
        <v>1635</v>
      </c>
      <c r="G305" s="236"/>
      <c r="H305" s="237" t="s">
        <v>19</v>
      </c>
      <c r="I305" s="239"/>
      <c r="J305" s="236"/>
      <c r="K305" s="236"/>
      <c r="L305" s="240"/>
      <c r="M305" s="241"/>
      <c r="N305" s="242"/>
      <c r="O305" s="242"/>
      <c r="P305" s="242"/>
      <c r="Q305" s="242"/>
      <c r="R305" s="242"/>
      <c r="S305" s="242"/>
      <c r="T305" s="24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4" t="s">
        <v>161</v>
      </c>
      <c r="AU305" s="244" t="s">
        <v>82</v>
      </c>
      <c r="AV305" s="14" t="s">
        <v>80</v>
      </c>
      <c r="AW305" s="14" t="s">
        <v>33</v>
      </c>
      <c r="AX305" s="14" t="s">
        <v>72</v>
      </c>
      <c r="AY305" s="244" t="s">
        <v>150</v>
      </c>
    </row>
    <row r="306" s="14" customFormat="1">
      <c r="A306" s="14"/>
      <c r="B306" s="235"/>
      <c r="C306" s="236"/>
      <c r="D306" s="225" t="s">
        <v>161</v>
      </c>
      <c r="E306" s="237" t="s">
        <v>19</v>
      </c>
      <c r="F306" s="238" t="s">
        <v>1702</v>
      </c>
      <c r="G306" s="236"/>
      <c r="H306" s="237" t="s">
        <v>19</v>
      </c>
      <c r="I306" s="239"/>
      <c r="J306" s="236"/>
      <c r="K306" s="236"/>
      <c r="L306" s="240"/>
      <c r="M306" s="241"/>
      <c r="N306" s="242"/>
      <c r="O306" s="242"/>
      <c r="P306" s="242"/>
      <c r="Q306" s="242"/>
      <c r="R306" s="242"/>
      <c r="S306" s="242"/>
      <c r="T306" s="24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4" t="s">
        <v>161</v>
      </c>
      <c r="AU306" s="244" t="s">
        <v>82</v>
      </c>
      <c r="AV306" s="14" t="s">
        <v>80</v>
      </c>
      <c r="AW306" s="14" t="s">
        <v>33</v>
      </c>
      <c r="AX306" s="14" t="s">
        <v>72</v>
      </c>
      <c r="AY306" s="244" t="s">
        <v>150</v>
      </c>
    </row>
    <row r="307" s="13" customFormat="1">
      <c r="A307" s="13"/>
      <c r="B307" s="223"/>
      <c r="C307" s="224"/>
      <c r="D307" s="225" t="s">
        <v>161</v>
      </c>
      <c r="E307" s="226" t="s">
        <v>19</v>
      </c>
      <c r="F307" s="227" t="s">
        <v>1771</v>
      </c>
      <c r="G307" s="224"/>
      <c r="H307" s="228">
        <v>2.1000000000000001</v>
      </c>
      <c r="I307" s="229"/>
      <c r="J307" s="224"/>
      <c r="K307" s="224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161</v>
      </c>
      <c r="AU307" s="234" t="s">
        <v>82</v>
      </c>
      <c r="AV307" s="13" t="s">
        <v>82</v>
      </c>
      <c r="AW307" s="13" t="s">
        <v>33</v>
      </c>
      <c r="AX307" s="13" t="s">
        <v>72</v>
      </c>
      <c r="AY307" s="234" t="s">
        <v>150</v>
      </c>
    </row>
    <row r="308" s="14" customFormat="1">
      <c r="A308" s="14"/>
      <c r="B308" s="235"/>
      <c r="C308" s="236"/>
      <c r="D308" s="225" t="s">
        <v>161</v>
      </c>
      <c r="E308" s="237" t="s">
        <v>19</v>
      </c>
      <c r="F308" s="238" t="s">
        <v>1704</v>
      </c>
      <c r="G308" s="236"/>
      <c r="H308" s="237" t="s">
        <v>19</v>
      </c>
      <c r="I308" s="239"/>
      <c r="J308" s="236"/>
      <c r="K308" s="236"/>
      <c r="L308" s="240"/>
      <c r="M308" s="241"/>
      <c r="N308" s="242"/>
      <c r="O308" s="242"/>
      <c r="P308" s="242"/>
      <c r="Q308" s="242"/>
      <c r="R308" s="242"/>
      <c r="S308" s="242"/>
      <c r="T308" s="24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4" t="s">
        <v>161</v>
      </c>
      <c r="AU308" s="244" t="s">
        <v>82</v>
      </c>
      <c r="AV308" s="14" t="s">
        <v>80</v>
      </c>
      <c r="AW308" s="14" t="s">
        <v>33</v>
      </c>
      <c r="AX308" s="14" t="s">
        <v>72</v>
      </c>
      <c r="AY308" s="244" t="s">
        <v>150</v>
      </c>
    </row>
    <row r="309" s="13" customFormat="1">
      <c r="A309" s="13"/>
      <c r="B309" s="223"/>
      <c r="C309" s="224"/>
      <c r="D309" s="225" t="s">
        <v>161</v>
      </c>
      <c r="E309" s="226" t="s">
        <v>19</v>
      </c>
      <c r="F309" s="227" t="s">
        <v>1772</v>
      </c>
      <c r="G309" s="224"/>
      <c r="H309" s="228">
        <v>1.1000000000000001</v>
      </c>
      <c r="I309" s="229"/>
      <c r="J309" s="224"/>
      <c r="K309" s="224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161</v>
      </c>
      <c r="AU309" s="234" t="s">
        <v>82</v>
      </c>
      <c r="AV309" s="13" t="s">
        <v>82</v>
      </c>
      <c r="AW309" s="13" t="s">
        <v>33</v>
      </c>
      <c r="AX309" s="13" t="s">
        <v>72</v>
      </c>
      <c r="AY309" s="234" t="s">
        <v>150</v>
      </c>
    </row>
    <row r="310" s="15" customFormat="1">
      <c r="A310" s="15"/>
      <c r="B310" s="245"/>
      <c r="C310" s="246"/>
      <c r="D310" s="225" t="s">
        <v>161</v>
      </c>
      <c r="E310" s="247" t="s">
        <v>19</v>
      </c>
      <c r="F310" s="248" t="s">
        <v>209</v>
      </c>
      <c r="G310" s="246"/>
      <c r="H310" s="249">
        <v>27.200000000000003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5" t="s">
        <v>161</v>
      </c>
      <c r="AU310" s="255" t="s">
        <v>82</v>
      </c>
      <c r="AV310" s="15" t="s">
        <v>157</v>
      </c>
      <c r="AW310" s="15" t="s">
        <v>33</v>
      </c>
      <c r="AX310" s="15" t="s">
        <v>80</v>
      </c>
      <c r="AY310" s="255" t="s">
        <v>150</v>
      </c>
    </row>
    <row r="311" s="2" customFormat="1" ht="16.5" customHeight="1">
      <c r="A311" s="39"/>
      <c r="B311" s="40"/>
      <c r="C311" s="205" t="s">
        <v>599</v>
      </c>
      <c r="D311" s="205" t="s">
        <v>152</v>
      </c>
      <c r="E311" s="206" t="s">
        <v>1773</v>
      </c>
      <c r="F311" s="207" t="s">
        <v>1774</v>
      </c>
      <c r="G311" s="208" t="s">
        <v>286</v>
      </c>
      <c r="H311" s="209">
        <v>1</v>
      </c>
      <c r="I311" s="210"/>
      <c r="J311" s="211">
        <f>ROUND(I311*H311,2)</f>
        <v>0</v>
      </c>
      <c r="K311" s="207" t="s">
        <v>156</v>
      </c>
      <c r="L311" s="45"/>
      <c r="M311" s="212" t="s">
        <v>19</v>
      </c>
      <c r="N311" s="213" t="s">
        <v>43</v>
      </c>
      <c r="O311" s="85"/>
      <c r="P311" s="214">
        <f>O311*H311</f>
        <v>0</v>
      </c>
      <c r="Q311" s="214">
        <v>0.087419999999999998</v>
      </c>
      <c r="R311" s="214">
        <f>Q311*H311</f>
        <v>0.087419999999999998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157</v>
      </c>
      <c r="AT311" s="216" t="s">
        <v>152</v>
      </c>
      <c r="AU311" s="216" t="s">
        <v>82</v>
      </c>
      <c r="AY311" s="18" t="s">
        <v>150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80</v>
      </c>
      <c r="BK311" s="217">
        <f>ROUND(I311*H311,2)</f>
        <v>0</v>
      </c>
      <c r="BL311" s="18" t="s">
        <v>157</v>
      </c>
      <c r="BM311" s="216" t="s">
        <v>1775</v>
      </c>
    </row>
    <row r="312" s="2" customFormat="1">
      <c r="A312" s="39"/>
      <c r="B312" s="40"/>
      <c r="C312" s="41"/>
      <c r="D312" s="218" t="s">
        <v>159</v>
      </c>
      <c r="E312" s="41"/>
      <c r="F312" s="219" t="s">
        <v>1776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159</v>
      </c>
      <c r="AU312" s="18" t="s">
        <v>82</v>
      </c>
    </row>
    <row r="313" s="13" customFormat="1">
      <c r="A313" s="13"/>
      <c r="B313" s="223"/>
      <c r="C313" s="224"/>
      <c r="D313" s="225" t="s">
        <v>161</v>
      </c>
      <c r="E313" s="226" t="s">
        <v>19</v>
      </c>
      <c r="F313" s="227" t="s">
        <v>1777</v>
      </c>
      <c r="G313" s="224"/>
      <c r="H313" s="228">
        <v>1</v>
      </c>
      <c r="I313" s="229"/>
      <c r="J313" s="224"/>
      <c r="K313" s="224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161</v>
      </c>
      <c r="AU313" s="234" t="s">
        <v>82</v>
      </c>
      <c r="AV313" s="13" t="s">
        <v>82</v>
      </c>
      <c r="AW313" s="13" t="s">
        <v>33</v>
      </c>
      <c r="AX313" s="13" t="s">
        <v>72</v>
      </c>
      <c r="AY313" s="234" t="s">
        <v>150</v>
      </c>
    </row>
    <row r="314" s="15" customFormat="1">
      <c r="A314" s="15"/>
      <c r="B314" s="245"/>
      <c r="C314" s="246"/>
      <c r="D314" s="225" t="s">
        <v>161</v>
      </c>
      <c r="E314" s="247" t="s">
        <v>19</v>
      </c>
      <c r="F314" s="248" t="s">
        <v>209</v>
      </c>
      <c r="G314" s="246"/>
      <c r="H314" s="249">
        <v>1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5" t="s">
        <v>161</v>
      </c>
      <c r="AU314" s="255" t="s">
        <v>82</v>
      </c>
      <c r="AV314" s="15" t="s">
        <v>157</v>
      </c>
      <c r="AW314" s="15" t="s">
        <v>33</v>
      </c>
      <c r="AX314" s="15" t="s">
        <v>80</v>
      </c>
      <c r="AY314" s="255" t="s">
        <v>150</v>
      </c>
    </row>
    <row r="315" s="2" customFormat="1" ht="16.5" customHeight="1">
      <c r="A315" s="39"/>
      <c r="B315" s="40"/>
      <c r="C315" s="260" t="s">
        <v>605</v>
      </c>
      <c r="D315" s="260" t="s">
        <v>502</v>
      </c>
      <c r="E315" s="261" t="s">
        <v>1778</v>
      </c>
      <c r="F315" s="262" t="s">
        <v>1779</v>
      </c>
      <c r="G315" s="263" t="s">
        <v>286</v>
      </c>
      <c r="H315" s="264">
        <v>1.01</v>
      </c>
      <c r="I315" s="265"/>
      <c r="J315" s="266">
        <f>ROUND(I315*H315,2)</f>
        <v>0</v>
      </c>
      <c r="K315" s="262" t="s">
        <v>156</v>
      </c>
      <c r="L315" s="267"/>
      <c r="M315" s="268" t="s">
        <v>19</v>
      </c>
      <c r="N315" s="269" t="s">
        <v>43</v>
      </c>
      <c r="O315" s="85"/>
      <c r="P315" s="214">
        <f>O315*H315</f>
        <v>0</v>
      </c>
      <c r="Q315" s="214">
        <v>0.052999999999999998</v>
      </c>
      <c r="R315" s="214">
        <f>Q315*H315</f>
        <v>0.053530000000000001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210</v>
      </c>
      <c r="AT315" s="216" t="s">
        <v>502</v>
      </c>
      <c r="AU315" s="216" t="s">
        <v>82</v>
      </c>
      <c r="AY315" s="18" t="s">
        <v>150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80</v>
      </c>
      <c r="BK315" s="217">
        <f>ROUND(I315*H315,2)</f>
        <v>0</v>
      </c>
      <c r="BL315" s="18" t="s">
        <v>157</v>
      </c>
      <c r="BM315" s="216" t="s">
        <v>1780</v>
      </c>
    </row>
    <row r="316" s="13" customFormat="1">
      <c r="A316" s="13"/>
      <c r="B316" s="223"/>
      <c r="C316" s="224"/>
      <c r="D316" s="225" t="s">
        <v>161</v>
      </c>
      <c r="E316" s="226" t="s">
        <v>19</v>
      </c>
      <c r="F316" s="227" t="s">
        <v>296</v>
      </c>
      <c r="G316" s="224"/>
      <c r="H316" s="228">
        <v>1</v>
      </c>
      <c r="I316" s="229"/>
      <c r="J316" s="224"/>
      <c r="K316" s="224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161</v>
      </c>
      <c r="AU316" s="234" t="s">
        <v>82</v>
      </c>
      <c r="AV316" s="13" t="s">
        <v>82</v>
      </c>
      <c r="AW316" s="13" t="s">
        <v>33</v>
      </c>
      <c r="AX316" s="13" t="s">
        <v>80</v>
      </c>
      <c r="AY316" s="234" t="s">
        <v>150</v>
      </c>
    </row>
    <row r="317" s="13" customFormat="1">
      <c r="A317" s="13"/>
      <c r="B317" s="223"/>
      <c r="C317" s="224"/>
      <c r="D317" s="225" t="s">
        <v>161</v>
      </c>
      <c r="E317" s="224"/>
      <c r="F317" s="227" t="s">
        <v>1781</v>
      </c>
      <c r="G317" s="224"/>
      <c r="H317" s="228">
        <v>1.01</v>
      </c>
      <c r="I317" s="229"/>
      <c r="J317" s="224"/>
      <c r="K317" s="224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161</v>
      </c>
      <c r="AU317" s="234" t="s">
        <v>82</v>
      </c>
      <c r="AV317" s="13" t="s">
        <v>82</v>
      </c>
      <c r="AW317" s="13" t="s">
        <v>4</v>
      </c>
      <c r="AX317" s="13" t="s">
        <v>80</v>
      </c>
      <c r="AY317" s="234" t="s">
        <v>150</v>
      </c>
    </row>
    <row r="318" s="2" customFormat="1" ht="24.15" customHeight="1">
      <c r="A318" s="39"/>
      <c r="B318" s="40"/>
      <c r="C318" s="205" t="s">
        <v>611</v>
      </c>
      <c r="D318" s="205" t="s">
        <v>152</v>
      </c>
      <c r="E318" s="206" t="s">
        <v>1782</v>
      </c>
      <c r="F318" s="207" t="s">
        <v>1783</v>
      </c>
      <c r="G318" s="208" t="s">
        <v>255</v>
      </c>
      <c r="H318" s="209">
        <v>0.90000000000000002</v>
      </c>
      <c r="I318" s="210"/>
      <c r="J318" s="211">
        <f>ROUND(I318*H318,2)</f>
        <v>0</v>
      </c>
      <c r="K318" s="207" t="s">
        <v>156</v>
      </c>
      <c r="L318" s="45"/>
      <c r="M318" s="212" t="s">
        <v>19</v>
      </c>
      <c r="N318" s="213" t="s">
        <v>43</v>
      </c>
      <c r="O318" s="85"/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157</v>
      </c>
      <c r="AT318" s="216" t="s">
        <v>152</v>
      </c>
      <c r="AU318" s="216" t="s">
        <v>82</v>
      </c>
      <c r="AY318" s="18" t="s">
        <v>150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80</v>
      </c>
      <c r="BK318" s="217">
        <f>ROUND(I318*H318,2)</f>
        <v>0</v>
      </c>
      <c r="BL318" s="18" t="s">
        <v>157</v>
      </c>
      <c r="BM318" s="216" t="s">
        <v>1784</v>
      </c>
    </row>
    <row r="319" s="2" customFormat="1">
      <c r="A319" s="39"/>
      <c r="B319" s="40"/>
      <c r="C319" s="41"/>
      <c r="D319" s="218" t="s">
        <v>159</v>
      </c>
      <c r="E319" s="41"/>
      <c r="F319" s="219" t="s">
        <v>1785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159</v>
      </c>
      <c r="AU319" s="18" t="s">
        <v>82</v>
      </c>
    </row>
    <row r="320" s="14" customFormat="1">
      <c r="A320" s="14"/>
      <c r="B320" s="235"/>
      <c r="C320" s="236"/>
      <c r="D320" s="225" t="s">
        <v>161</v>
      </c>
      <c r="E320" s="237" t="s">
        <v>19</v>
      </c>
      <c r="F320" s="238" t="s">
        <v>1786</v>
      </c>
      <c r="G320" s="236"/>
      <c r="H320" s="237" t="s">
        <v>19</v>
      </c>
      <c r="I320" s="239"/>
      <c r="J320" s="236"/>
      <c r="K320" s="236"/>
      <c r="L320" s="240"/>
      <c r="M320" s="241"/>
      <c r="N320" s="242"/>
      <c r="O320" s="242"/>
      <c r="P320" s="242"/>
      <c r="Q320" s="242"/>
      <c r="R320" s="242"/>
      <c r="S320" s="242"/>
      <c r="T320" s="24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4" t="s">
        <v>161</v>
      </c>
      <c r="AU320" s="244" t="s">
        <v>82</v>
      </c>
      <c r="AV320" s="14" t="s">
        <v>80</v>
      </c>
      <c r="AW320" s="14" t="s">
        <v>33</v>
      </c>
      <c r="AX320" s="14" t="s">
        <v>72</v>
      </c>
      <c r="AY320" s="244" t="s">
        <v>150</v>
      </c>
    </row>
    <row r="321" s="13" customFormat="1">
      <c r="A321" s="13"/>
      <c r="B321" s="223"/>
      <c r="C321" s="224"/>
      <c r="D321" s="225" t="s">
        <v>161</v>
      </c>
      <c r="E321" s="226" t="s">
        <v>19</v>
      </c>
      <c r="F321" s="227" t="s">
        <v>1787</v>
      </c>
      <c r="G321" s="224"/>
      <c r="H321" s="228">
        <v>0.90000000000000002</v>
      </c>
      <c r="I321" s="229"/>
      <c r="J321" s="224"/>
      <c r="K321" s="224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161</v>
      </c>
      <c r="AU321" s="234" t="s">
        <v>82</v>
      </c>
      <c r="AV321" s="13" t="s">
        <v>82</v>
      </c>
      <c r="AW321" s="13" t="s">
        <v>33</v>
      </c>
      <c r="AX321" s="13" t="s">
        <v>80</v>
      </c>
      <c r="AY321" s="234" t="s">
        <v>150</v>
      </c>
    </row>
    <row r="322" s="12" customFormat="1" ht="22.8" customHeight="1">
      <c r="A322" s="12"/>
      <c r="B322" s="189"/>
      <c r="C322" s="190"/>
      <c r="D322" s="191" t="s">
        <v>71</v>
      </c>
      <c r="E322" s="203" t="s">
        <v>184</v>
      </c>
      <c r="F322" s="203" t="s">
        <v>412</v>
      </c>
      <c r="G322" s="190"/>
      <c r="H322" s="190"/>
      <c r="I322" s="193"/>
      <c r="J322" s="204">
        <f>BK322</f>
        <v>0</v>
      </c>
      <c r="K322" s="190"/>
      <c r="L322" s="195"/>
      <c r="M322" s="196"/>
      <c r="N322" s="197"/>
      <c r="O322" s="197"/>
      <c r="P322" s="198">
        <f>SUM(P323:P325)</f>
        <v>0</v>
      </c>
      <c r="Q322" s="197"/>
      <c r="R322" s="198">
        <f>SUM(R323:R325)</f>
        <v>0</v>
      </c>
      <c r="S322" s="197"/>
      <c r="T322" s="199">
        <f>SUM(T323:T325)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0" t="s">
        <v>80</v>
      </c>
      <c r="AT322" s="201" t="s">
        <v>71</v>
      </c>
      <c r="AU322" s="201" t="s">
        <v>80</v>
      </c>
      <c r="AY322" s="200" t="s">
        <v>150</v>
      </c>
      <c r="BK322" s="202">
        <f>SUM(BK323:BK325)</f>
        <v>0</v>
      </c>
    </row>
    <row r="323" s="2" customFormat="1" ht="24.15" customHeight="1">
      <c r="A323" s="39"/>
      <c r="B323" s="40"/>
      <c r="C323" s="205" t="s">
        <v>618</v>
      </c>
      <c r="D323" s="205" t="s">
        <v>152</v>
      </c>
      <c r="E323" s="206" t="s">
        <v>1788</v>
      </c>
      <c r="F323" s="207" t="s">
        <v>1789</v>
      </c>
      <c r="G323" s="208" t="s">
        <v>155</v>
      </c>
      <c r="H323" s="209">
        <v>10</v>
      </c>
      <c r="I323" s="210"/>
      <c r="J323" s="211">
        <f>ROUND(I323*H323,2)</f>
        <v>0</v>
      </c>
      <c r="K323" s="207" t="s">
        <v>156</v>
      </c>
      <c r="L323" s="45"/>
      <c r="M323" s="212" t="s">
        <v>19</v>
      </c>
      <c r="N323" s="213" t="s">
        <v>43</v>
      </c>
      <c r="O323" s="85"/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157</v>
      </c>
      <c r="AT323" s="216" t="s">
        <v>152</v>
      </c>
      <c r="AU323" s="216" t="s">
        <v>82</v>
      </c>
      <c r="AY323" s="18" t="s">
        <v>150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80</v>
      </c>
      <c r="BK323" s="217">
        <f>ROUND(I323*H323,2)</f>
        <v>0</v>
      </c>
      <c r="BL323" s="18" t="s">
        <v>157</v>
      </c>
      <c r="BM323" s="216" t="s">
        <v>1790</v>
      </c>
    </row>
    <row r="324" s="2" customFormat="1">
      <c r="A324" s="39"/>
      <c r="B324" s="40"/>
      <c r="C324" s="41"/>
      <c r="D324" s="218" t="s">
        <v>159</v>
      </c>
      <c r="E324" s="41"/>
      <c r="F324" s="219" t="s">
        <v>1791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159</v>
      </c>
      <c r="AU324" s="18" t="s">
        <v>82</v>
      </c>
    </row>
    <row r="325" s="13" customFormat="1">
      <c r="A325" s="13"/>
      <c r="B325" s="223"/>
      <c r="C325" s="224"/>
      <c r="D325" s="225" t="s">
        <v>161</v>
      </c>
      <c r="E325" s="226" t="s">
        <v>19</v>
      </c>
      <c r="F325" s="227" t="s">
        <v>1792</v>
      </c>
      <c r="G325" s="224"/>
      <c r="H325" s="228">
        <v>10</v>
      </c>
      <c r="I325" s="229"/>
      <c r="J325" s="224"/>
      <c r="K325" s="224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161</v>
      </c>
      <c r="AU325" s="234" t="s">
        <v>82</v>
      </c>
      <c r="AV325" s="13" t="s">
        <v>82</v>
      </c>
      <c r="AW325" s="13" t="s">
        <v>33</v>
      </c>
      <c r="AX325" s="13" t="s">
        <v>80</v>
      </c>
      <c r="AY325" s="234" t="s">
        <v>150</v>
      </c>
    </row>
    <row r="326" s="12" customFormat="1" ht="22.8" customHeight="1">
      <c r="A326" s="12"/>
      <c r="B326" s="189"/>
      <c r="C326" s="190"/>
      <c r="D326" s="191" t="s">
        <v>71</v>
      </c>
      <c r="E326" s="203" t="s">
        <v>210</v>
      </c>
      <c r="F326" s="203" t="s">
        <v>251</v>
      </c>
      <c r="G326" s="190"/>
      <c r="H326" s="190"/>
      <c r="I326" s="193"/>
      <c r="J326" s="204">
        <f>BK326</f>
        <v>0</v>
      </c>
      <c r="K326" s="190"/>
      <c r="L326" s="195"/>
      <c r="M326" s="196"/>
      <c r="N326" s="197"/>
      <c r="O326" s="197"/>
      <c r="P326" s="198">
        <f>SUM(P327:P444)</f>
        <v>0</v>
      </c>
      <c r="Q326" s="197"/>
      <c r="R326" s="198">
        <f>SUM(R327:R444)</f>
        <v>8.4078202500000003</v>
      </c>
      <c r="S326" s="197"/>
      <c r="T326" s="199">
        <f>SUM(T327:T444)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0" t="s">
        <v>80</v>
      </c>
      <c r="AT326" s="201" t="s">
        <v>71</v>
      </c>
      <c r="AU326" s="201" t="s">
        <v>80</v>
      </c>
      <c r="AY326" s="200" t="s">
        <v>150</v>
      </c>
      <c r="BK326" s="202">
        <f>SUM(BK327:BK444)</f>
        <v>0</v>
      </c>
    </row>
    <row r="327" s="2" customFormat="1" ht="16.5" customHeight="1">
      <c r="A327" s="39"/>
      <c r="B327" s="40"/>
      <c r="C327" s="205" t="s">
        <v>623</v>
      </c>
      <c r="D327" s="205" t="s">
        <v>152</v>
      </c>
      <c r="E327" s="206" t="s">
        <v>1793</v>
      </c>
      <c r="F327" s="207" t="s">
        <v>1794</v>
      </c>
      <c r="G327" s="208" t="s">
        <v>238</v>
      </c>
      <c r="H327" s="209">
        <v>65</v>
      </c>
      <c r="I327" s="210"/>
      <c r="J327" s="211">
        <f>ROUND(I327*H327,2)</f>
        <v>0</v>
      </c>
      <c r="K327" s="207" t="s">
        <v>156</v>
      </c>
      <c r="L327" s="45"/>
      <c r="M327" s="212" t="s">
        <v>19</v>
      </c>
      <c r="N327" s="213" t="s">
        <v>43</v>
      </c>
      <c r="O327" s="85"/>
      <c r="P327" s="214">
        <f>O327*H327</f>
        <v>0</v>
      </c>
      <c r="Q327" s="214">
        <v>1.0000000000000001E-05</v>
      </c>
      <c r="R327" s="214">
        <f>Q327*H327</f>
        <v>0.00065000000000000008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157</v>
      </c>
      <c r="AT327" s="216" t="s">
        <v>152</v>
      </c>
      <c r="AU327" s="216" t="s">
        <v>82</v>
      </c>
      <c r="AY327" s="18" t="s">
        <v>150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80</v>
      </c>
      <c r="BK327" s="217">
        <f>ROUND(I327*H327,2)</f>
        <v>0</v>
      </c>
      <c r="BL327" s="18" t="s">
        <v>157</v>
      </c>
      <c r="BM327" s="216" t="s">
        <v>1795</v>
      </c>
    </row>
    <row r="328" s="2" customFormat="1">
      <c r="A328" s="39"/>
      <c r="B328" s="40"/>
      <c r="C328" s="41"/>
      <c r="D328" s="218" t="s">
        <v>159</v>
      </c>
      <c r="E328" s="41"/>
      <c r="F328" s="219" t="s">
        <v>1796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159</v>
      </c>
      <c r="AU328" s="18" t="s">
        <v>82</v>
      </c>
    </row>
    <row r="329" s="14" customFormat="1">
      <c r="A329" s="14"/>
      <c r="B329" s="235"/>
      <c r="C329" s="236"/>
      <c r="D329" s="225" t="s">
        <v>161</v>
      </c>
      <c r="E329" s="237" t="s">
        <v>19</v>
      </c>
      <c r="F329" s="238" t="s">
        <v>1797</v>
      </c>
      <c r="G329" s="236"/>
      <c r="H329" s="237" t="s">
        <v>19</v>
      </c>
      <c r="I329" s="239"/>
      <c r="J329" s="236"/>
      <c r="K329" s="236"/>
      <c r="L329" s="240"/>
      <c r="M329" s="241"/>
      <c r="N329" s="242"/>
      <c r="O329" s="242"/>
      <c r="P329" s="242"/>
      <c r="Q329" s="242"/>
      <c r="R329" s="242"/>
      <c r="S329" s="242"/>
      <c r="T329" s="24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4" t="s">
        <v>161</v>
      </c>
      <c r="AU329" s="244" t="s">
        <v>82</v>
      </c>
      <c r="AV329" s="14" t="s">
        <v>80</v>
      </c>
      <c r="AW329" s="14" t="s">
        <v>33</v>
      </c>
      <c r="AX329" s="14" t="s">
        <v>72</v>
      </c>
      <c r="AY329" s="244" t="s">
        <v>150</v>
      </c>
    </row>
    <row r="330" s="13" customFormat="1">
      <c r="A330" s="13"/>
      <c r="B330" s="223"/>
      <c r="C330" s="224"/>
      <c r="D330" s="225" t="s">
        <v>161</v>
      </c>
      <c r="E330" s="226" t="s">
        <v>19</v>
      </c>
      <c r="F330" s="227" t="s">
        <v>1798</v>
      </c>
      <c r="G330" s="224"/>
      <c r="H330" s="228">
        <v>54</v>
      </c>
      <c r="I330" s="229"/>
      <c r="J330" s="224"/>
      <c r="K330" s="224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161</v>
      </c>
      <c r="AU330" s="234" t="s">
        <v>82</v>
      </c>
      <c r="AV330" s="13" t="s">
        <v>82</v>
      </c>
      <c r="AW330" s="13" t="s">
        <v>33</v>
      </c>
      <c r="AX330" s="13" t="s">
        <v>72</v>
      </c>
      <c r="AY330" s="234" t="s">
        <v>150</v>
      </c>
    </row>
    <row r="331" s="13" customFormat="1">
      <c r="A331" s="13"/>
      <c r="B331" s="223"/>
      <c r="C331" s="224"/>
      <c r="D331" s="225" t="s">
        <v>161</v>
      </c>
      <c r="E331" s="226" t="s">
        <v>19</v>
      </c>
      <c r="F331" s="227" t="s">
        <v>1799</v>
      </c>
      <c r="G331" s="224"/>
      <c r="H331" s="228">
        <v>11</v>
      </c>
      <c r="I331" s="229"/>
      <c r="J331" s="224"/>
      <c r="K331" s="224"/>
      <c r="L331" s="230"/>
      <c r="M331" s="231"/>
      <c r="N331" s="232"/>
      <c r="O331" s="232"/>
      <c r="P331" s="232"/>
      <c r="Q331" s="232"/>
      <c r="R331" s="232"/>
      <c r="S331" s="232"/>
      <c r="T331" s="23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4" t="s">
        <v>161</v>
      </c>
      <c r="AU331" s="234" t="s">
        <v>82</v>
      </c>
      <c r="AV331" s="13" t="s">
        <v>82</v>
      </c>
      <c r="AW331" s="13" t="s">
        <v>33</v>
      </c>
      <c r="AX331" s="13" t="s">
        <v>72</v>
      </c>
      <c r="AY331" s="234" t="s">
        <v>150</v>
      </c>
    </row>
    <row r="332" s="15" customFormat="1">
      <c r="A332" s="15"/>
      <c r="B332" s="245"/>
      <c r="C332" s="246"/>
      <c r="D332" s="225" t="s">
        <v>161</v>
      </c>
      <c r="E332" s="247" t="s">
        <v>19</v>
      </c>
      <c r="F332" s="248" t="s">
        <v>209</v>
      </c>
      <c r="G332" s="246"/>
      <c r="H332" s="249">
        <v>65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55" t="s">
        <v>161</v>
      </c>
      <c r="AU332" s="255" t="s">
        <v>82</v>
      </c>
      <c r="AV332" s="15" t="s">
        <v>157</v>
      </c>
      <c r="AW332" s="15" t="s">
        <v>33</v>
      </c>
      <c r="AX332" s="15" t="s">
        <v>80</v>
      </c>
      <c r="AY332" s="255" t="s">
        <v>150</v>
      </c>
    </row>
    <row r="333" s="2" customFormat="1" ht="16.5" customHeight="1">
      <c r="A333" s="39"/>
      <c r="B333" s="40"/>
      <c r="C333" s="260" t="s">
        <v>630</v>
      </c>
      <c r="D333" s="260" t="s">
        <v>502</v>
      </c>
      <c r="E333" s="261" t="s">
        <v>1800</v>
      </c>
      <c r="F333" s="262" t="s">
        <v>1801</v>
      </c>
      <c r="G333" s="263" t="s">
        <v>238</v>
      </c>
      <c r="H333" s="264">
        <v>65.974999999999994</v>
      </c>
      <c r="I333" s="265"/>
      <c r="J333" s="266">
        <f>ROUND(I333*H333,2)</f>
        <v>0</v>
      </c>
      <c r="K333" s="262" t="s">
        <v>156</v>
      </c>
      <c r="L333" s="267"/>
      <c r="M333" s="268" t="s">
        <v>19</v>
      </c>
      <c r="N333" s="269" t="s">
        <v>43</v>
      </c>
      <c r="O333" s="85"/>
      <c r="P333" s="214">
        <f>O333*H333</f>
        <v>0</v>
      </c>
      <c r="Q333" s="214">
        <v>0.0080000000000000002</v>
      </c>
      <c r="R333" s="214">
        <f>Q333*H333</f>
        <v>0.52779999999999994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210</v>
      </c>
      <c r="AT333" s="216" t="s">
        <v>502</v>
      </c>
      <c r="AU333" s="216" t="s">
        <v>82</v>
      </c>
      <c r="AY333" s="18" t="s">
        <v>150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80</v>
      </c>
      <c r="BK333" s="217">
        <f>ROUND(I333*H333,2)</f>
        <v>0</v>
      </c>
      <c r="BL333" s="18" t="s">
        <v>157</v>
      </c>
      <c r="BM333" s="216" t="s">
        <v>1802</v>
      </c>
    </row>
    <row r="334" s="13" customFormat="1">
      <c r="A334" s="13"/>
      <c r="B334" s="223"/>
      <c r="C334" s="224"/>
      <c r="D334" s="225" t="s">
        <v>161</v>
      </c>
      <c r="E334" s="226" t="s">
        <v>19</v>
      </c>
      <c r="F334" s="227" t="s">
        <v>1803</v>
      </c>
      <c r="G334" s="224"/>
      <c r="H334" s="228">
        <v>65</v>
      </c>
      <c r="I334" s="229"/>
      <c r="J334" s="224"/>
      <c r="K334" s="224"/>
      <c r="L334" s="230"/>
      <c r="M334" s="231"/>
      <c r="N334" s="232"/>
      <c r="O334" s="232"/>
      <c r="P334" s="232"/>
      <c r="Q334" s="232"/>
      <c r="R334" s="232"/>
      <c r="S334" s="232"/>
      <c r="T334" s="23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4" t="s">
        <v>161</v>
      </c>
      <c r="AU334" s="234" t="s">
        <v>82</v>
      </c>
      <c r="AV334" s="13" t="s">
        <v>82</v>
      </c>
      <c r="AW334" s="13" t="s">
        <v>33</v>
      </c>
      <c r="AX334" s="13" t="s">
        <v>80</v>
      </c>
      <c r="AY334" s="234" t="s">
        <v>150</v>
      </c>
    </row>
    <row r="335" s="13" customFormat="1">
      <c r="A335" s="13"/>
      <c r="B335" s="223"/>
      <c r="C335" s="224"/>
      <c r="D335" s="225" t="s">
        <v>161</v>
      </c>
      <c r="E335" s="224"/>
      <c r="F335" s="227" t="s">
        <v>1804</v>
      </c>
      <c r="G335" s="224"/>
      <c r="H335" s="228">
        <v>65.974999999999994</v>
      </c>
      <c r="I335" s="229"/>
      <c r="J335" s="224"/>
      <c r="K335" s="224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161</v>
      </c>
      <c r="AU335" s="234" t="s">
        <v>82</v>
      </c>
      <c r="AV335" s="13" t="s">
        <v>82</v>
      </c>
      <c r="AW335" s="13" t="s">
        <v>4</v>
      </c>
      <c r="AX335" s="13" t="s">
        <v>80</v>
      </c>
      <c r="AY335" s="234" t="s">
        <v>150</v>
      </c>
    </row>
    <row r="336" s="2" customFormat="1" ht="16.5" customHeight="1">
      <c r="A336" s="39"/>
      <c r="B336" s="40"/>
      <c r="C336" s="205" t="s">
        <v>637</v>
      </c>
      <c r="D336" s="205" t="s">
        <v>152</v>
      </c>
      <c r="E336" s="206" t="s">
        <v>1805</v>
      </c>
      <c r="F336" s="207" t="s">
        <v>1806</v>
      </c>
      <c r="G336" s="208" t="s">
        <v>238</v>
      </c>
      <c r="H336" s="209">
        <v>207</v>
      </c>
      <c r="I336" s="210"/>
      <c r="J336" s="211">
        <f>ROUND(I336*H336,2)</f>
        <v>0</v>
      </c>
      <c r="K336" s="207" t="s">
        <v>156</v>
      </c>
      <c r="L336" s="45"/>
      <c r="M336" s="212" t="s">
        <v>19</v>
      </c>
      <c r="N336" s="213" t="s">
        <v>43</v>
      </c>
      <c r="O336" s="85"/>
      <c r="P336" s="214">
        <f>O336*H336</f>
        <v>0</v>
      </c>
      <c r="Q336" s="214">
        <v>2.0000000000000002E-05</v>
      </c>
      <c r="R336" s="214">
        <f>Q336*H336</f>
        <v>0.0041400000000000005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157</v>
      </c>
      <c r="AT336" s="216" t="s">
        <v>152</v>
      </c>
      <c r="AU336" s="216" t="s">
        <v>82</v>
      </c>
      <c r="AY336" s="18" t="s">
        <v>150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80</v>
      </c>
      <c r="BK336" s="217">
        <f>ROUND(I336*H336,2)</f>
        <v>0</v>
      </c>
      <c r="BL336" s="18" t="s">
        <v>157</v>
      </c>
      <c r="BM336" s="216" t="s">
        <v>1807</v>
      </c>
    </row>
    <row r="337" s="2" customFormat="1">
      <c r="A337" s="39"/>
      <c r="B337" s="40"/>
      <c r="C337" s="41"/>
      <c r="D337" s="218" t="s">
        <v>159</v>
      </c>
      <c r="E337" s="41"/>
      <c r="F337" s="219" t="s">
        <v>1808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159</v>
      </c>
      <c r="AU337" s="18" t="s">
        <v>82</v>
      </c>
    </row>
    <row r="338" s="14" customFormat="1">
      <c r="A338" s="14"/>
      <c r="B338" s="235"/>
      <c r="C338" s="236"/>
      <c r="D338" s="225" t="s">
        <v>161</v>
      </c>
      <c r="E338" s="237" t="s">
        <v>19</v>
      </c>
      <c r="F338" s="238" t="s">
        <v>1809</v>
      </c>
      <c r="G338" s="236"/>
      <c r="H338" s="237" t="s">
        <v>19</v>
      </c>
      <c r="I338" s="239"/>
      <c r="J338" s="236"/>
      <c r="K338" s="236"/>
      <c r="L338" s="240"/>
      <c r="M338" s="241"/>
      <c r="N338" s="242"/>
      <c r="O338" s="242"/>
      <c r="P338" s="242"/>
      <c r="Q338" s="242"/>
      <c r="R338" s="242"/>
      <c r="S338" s="242"/>
      <c r="T338" s="24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4" t="s">
        <v>161</v>
      </c>
      <c r="AU338" s="244" t="s">
        <v>82</v>
      </c>
      <c r="AV338" s="14" t="s">
        <v>80</v>
      </c>
      <c r="AW338" s="14" t="s">
        <v>33</v>
      </c>
      <c r="AX338" s="14" t="s">
        <v>72</v>
      </c>
      <c r="AY338" s="244" t="s">
        <v>150</v>
      </c>
    </row>
    <row r="339" s="13" customFormat="1">
      <c r="A339" s="13"/>
      <c r="B339" s="223"/>
      <c r="C339" s="224"/>
      <c r="D339" s="225" t="s">
        <v>161</v>
      </c>
      <c r="E339" s="226" t="s">
        <v>19</v>
      </c>
      <c r="F339" s="227" t="s">
        <v>1810</v>
      </c>
      <c r="G339" s="224"/>
      <c r="H339" s="228">
        <v>186</v>
      </c>
      <c r="I339" s="229"/>
      <c r="J339" s="224"/>
      <c r="K339" s="224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161</v>
      </c>
      <c r="AU339" s="234" t="s">
        <v>82</v>
      </c>
      <c r="AV339" s="13" t="s">
        <v>82</v>
      </c>
      <c r="AW339" s="13" t="s">
        <v>33</v>
      </c>
      <c r="AX339" s="13" t="s">
        <v>72</v>
      </c>
      <c r="AY339" s="234" t="s">
        <v>150</v>
      </c>
    </row>
    <row r="340" s="13" customFormat="1">
      <c r="A340" s="13"/>
      <c r="B340" s="223"/>
      <c r="C340" s="224"/>
      <c r="D340" s="225" t="s">
        <v>161</v>
      </c>
      <c r="E340" s="226" t="s">
        <v>19</v>
      </c>
      <c r="F340" s="227" t="s">
        <v>1811</v>
      </c>
      <c r="G340" s="224"/>
      <c r="H340" s="228">
        <v>21</v>
      </c>
      <c r="I340" s="229"/>
      <c r="J340" s="224"/>
      <c r="K340" s="224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161</v>
      </c>
      <c r="AU340" s="234" t="s">
        <v>82</v>
      </c>
      <c r="AV340" s="13" t="s">
        <v>82</v>
      </c>
      <c r="AW340" s="13" t="s">
        <v>33</v>
      </c>
      <c r="AX340" s="13" t="s">
        <v>72</v>
      </c>
      <c r="AY340" s="234" t="s">
        <v>150</v>
      </c>
    </row>
    <row r="341" s="15" customFormat="1">
      <c r="A341" s="15"/>
      <c r="B341" s="245"/>
      <c r="C341" s="246"/>
      <c r="D341" s="225" t="s">
        <v>161</v>
      </c>
      <c r="E341" s="247" t="s">
        <v>19</v>
      </c>
      <c r="F341" s="248" t="s">
        <v>209</v>
      </c>
      <c r="G341" s="246"/>
      <c r="H341" s="249">
        <v>207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5" t="s">
        <v>161</v>
      </c>
      <c r="AU341" s="255" t="s">
        <v>82</v>
      </c>
      <c r="AV341" s="15" t="s">
        <v>157</v>
      </c>
      <c r="AW341" s="15" t="s">
        <v>33</v>
      </c>
      <c r="AX341" s="15" t="s">
        <v>80</v>
      </c>
      <c r="AY341" s="255" t="s">
        <v>150</v>
      </c>
    </row>
    <row r="342" s="2" customFormat="1" ht="16.5" customHeight="1">
      <c r="A342" s="39"/>
      <c r="B342" s="40"/>
      <c r="C342" s="260" t="s">
        <v>644</v>
      </c>
      <c r="D342" s="260" t="s">
        <v>502</v>
      </c>
      <c r="E342" s="261" t="s">
        <v>1812</v>
      </c>
      <c r="F342" s="262" t="s">
        <v>1813</v>
      </c>
      <c r="G342" s="263" t="s">
        <v>238</v>
      </c>
      <c r="H342" s="264">
        <v>210.10499999999999</v>
      </c>
      <c r="I342" s="265"/>
      <c r="J342" s="266">
        <f>ROUND(I342*H342,2)</f>
        <v>0</v>
      </c>
      <c r="K342" s="262" t="s">
        <v>156</v>
      </c>
      <c r="L342" s="267"/>
      <c r="M342" s="268" t="s">
        <v>19</v>
      </c>
      <c r="N342" s="269" t="s">
        <v>43</v>
      </c>
      <c r="O342" s="85"/>
      <c r="P342" s="214">
        <f>O342*H342</f>
        <v>0</v>
      </c>
      <c r="Q342" s="214">
        <v>0.017000000000000001</v>
      </c>
      <c r="R342" s="214">
        <f>Q342*H342</f>
        <v>3.5717850000000002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210</v>
      </c>
      <c r="AT342" s="216" t="s">
        <v>502</v>
      </c>
      <c r="AU342" s="216" t="s">
        <v>82</v>
      </c>
      <c r="AY342" s="18" t="s">
        <v>150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80</v>
      </c>
      <c r="BK342" s="217">
        <f>ROUND(I342*H342,2)</f>
        <v>0</v>
      </c>
      <c r="BL342" s="18" t="s">
        <v>157</v>
      </c>
      <c r="BM342" s="216" t="s">
        <v>1814</v>
      </c>
    </row>
    <row r="343" s="13" customFormat="1">
      <c r="A343" s="13"/>
      <c r="B343" s="223"/>
      <c r="C343" s="224"/>
      <c r="D343" s="225" t="s">
        <v>161</v>
      </c>
      <c r="E343" s="226" t="s">
        <v>19</v>
      </c>
      <c r="F343" s="227" t="s">
        <v>1815</v>
      </c>
      <c r="G343" s="224"/>
      <c r="H343" s="228">
        <v>207</v>
      </c>
      <c r="I343" s="229"/>
      <c r="J343" s="224"/>
      <c r="K343" s="224"/>
      <c r="L343" s="230"/>
      <c r="M343" s="231"/>
      <c r="N343" s="232"/>
      <c r="O343" s="232"/>
      <c r="P343" s="232"/>
      <c r="Q343" s="232"/>
      <c r="R343" s="232"/>
      <c r="S343" s="232"/>
      <c r="T343" s="23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4" t="s">
        <v>161</v>
      </c>
      <c r="AU343" s="234" t="s">
        <v>82</v>
      </c>
      <c r="AV343" s="13" t="s">
        <v>82</v>
      </c>
      <c r="AW343" s="13" t="s">
        <v>33</v>
      </c>
      <c r="AX343" s="13" t="s">
        <v>80</v>
      </c>
      <c r="AY343" s="234" t="s">
        <v>150</v>
      </c>
    </row>
    <row r="344" s="13" customFormat="1">
      <c r="A344" s="13"/>
      <c r="B344" s="223"/>
      <c r="C344" s="224"/>
      <c r="D344" s="225" t="s">
        <v>161</v>
      </c>
      <c r="E344" s="224"/>
      <c r="F344" s="227" t="s">
        <v>1816</v>
      </c>
      <c r="G344" s="224"/>
      <c r="H344" s="228">
        <v>210.10499999999999</v>
      </c>
      <c r="I344" s="229"/>
      <c r="J344" s="224"/>
      <c r="K344" s="224"/>
      <c r="L344" s="230"/>
      <c r="M344" s="231"/>
      <c r="N344" s="232"/>
      <c r="O344" s="232"/>
      <c r="P344" s="232"/>
      <c r="Q344" s="232"/>
      <c r="R344" s="232"/>
      <c r="S344" s="232"/>
      <c r="T344" s="23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4" t="s">
        <v>161</v>
      </c>
      <c r="AU344" s="234" t="s">
        <v>82</v>
      </c>
      <c r="AV344" s="13" t="s">
        <v>82</v>
      </c>
      <c r="AW344" s="13" t="s">
        <v>4</v>
      </c>
      <c r="AX344" s="13" t="s">
        <v>80</v>
      </c>
      <c r="AY344" s="234" t="s">
        <v>150</v>
      </c>
    </row>
    <row r="345" s="2" customFormat="1" ht="24.15" customHeight="1">
      <c r="A345" s="39"/>
      <c r="B345" s="40"/>
      <c r="C345" s="205" t="s">
        <v>650</v>
      </c>
      <c r="D345" s="205" t="s">
        <v>152</v>
      </c>
      <c r="E345" s="206" t="s">
        <v>1817</v>
      </c>
      <c r="F345" s="207" t="s">
        <v>1818</v>
      </c>
      <c r="G345" s="208" t="s">
        <v>286</v>
      </c>
      <c r="H345" s="209">
        <v>3</v>
      </c>
      <c r="I345" s="210"/>
      <c r="J345" s="211">
        <f>ROUND(I345*H345,2)</f>
        <v>0</v>
      </c>
      <c r="K345" s="207" t="s">
        <v>156</v>
      </c>
      <c r="L345" s="45"/>
      <c r="M345" s="212" t="s">
        <v>19</v>
      </c>
      <c r="N345" s="213" t="s">
        <v>43</v>
      </c>
      <c r="O345" s="85"/>
      <c r="P345" s="214">
        <f>O345*H345</f>
        <v>0</v>
      </c>
      <c r="Q345" s="214">
        <v>0</v>
      </c>
      <c r="R345" s="214">
        <f>Q345*H345</f>
        <v>0</v>
      </c>
      <c r="S345" s="214">
        <v>0</v>
      </c>
      <c r="T345" s="21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157</v>
      </c>
      <c r="AT345" s="216" t="s">
        <v>152</v>
      </c>
      <c r="AU345" s="216" t="s">
        <v>82</v>
      </c>
      <c r="AY345" s="18" t="s">
        <v>150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80</v>
      </c>
      <c r="BK345" s="217">
        <f>ROUND(I345*H345,2)</f>
        <v>0</v>
      </c>
      <c r="BL345" s="18" t="s">
        <v>157</v>
      </c>
      <c r="BM345" s="216" t="s">
        <v>1819</v>
      </c>
    </row>
    <row r="346" s="2" customFormat="1">
      <c r="A346" s="39"/>
      <c r="B346" s="40"/>
      <c r="C346" s="41"/>
      <c r="D346" s="218" t="s">
        <v>159</v>
      </c>
      <c r="E346" s="41"/>
      <c r="F346" s="219" t="s">
        <v>1820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159</v>
      </c>
      <c r="AU346" s="18" t="s">
        <v>82</v>
      </c>
    </row>
    <row r="347" s="14" customFormat="1">
      <c r="A347" s="14"/>
      <c r="B347" s="235"/>
      <c r="C347" s="236"/>
      <c r="D347" s="225" t="s">
        <v>161</v>
      </c>
      <c r="E347" s="237" t="s">
        <v>19</v>
      </c>
      <c r="F347" s="238" t="s">
        <v>1821</v>
      </c>
      <c r="G347" s="236"/>
      <c r="H347" s="237" t="s">
        <v>19</v>
      </c>
      <c r="I347" s="239"/>
      <c r="J347" s="236"/>
      <c r="K347" s="236"/>
      <c r="L347" s="240"/>
      <c r="M347" s="241"/>
      <c r="N347" s="242"/>
      <c r="O347" s="242"/>
      <c r="P347" s="242"/>
      <c r="Q347" s="242"/>
      <c r="R347" s="242"/>
      <c r="S347" s="242"/>
      <c r="T347" s="24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4" t="s">
        <v>161</v>
      </c>
      <c r="AU347" s="244" t="s">
        <v>82</v>
      </c>
      <c r="AV347" s="14" t="s">
        <v>80</v>
      </c>
      <c r="AW347" s="14" t="s">
        <v>33</v>
      </c>
      <c r="AX347" s="14" t="s">
        <v>72</v>
      </c>
      <c r="AY347" s="244" t="s">
        <v>150</v>
      </c>
    </row>
    <row r="348" s="14" customFormat="1">
      <c r="A348" s="14"/>
      <c r="B348" s="235"/>
      <c r="C348" s="236"/>
      <c r="D348" s="225" t="s">
        <v>161</v>
      </c>
      <c r="E348" s="237" t="s">
        <v>19</v>
      </c>
      <c r="F348" s="238" t="s">
        <v>1621</v>
      </c>
      <c r="G348" s="236"/>
      <c r="H348" s="237" t="s">
        <v>19</v>
      </c>
      <c r="I348" s="239"/>
      <c r="J348" s="236"/>
      <c r="K348" s="236"/>
      <c r="L348" s="240"/>
      <c r="M348" s="241"/>
      <c r="N348" s="242"/>
      <c r="O348" s="242"/>
      <c r="P348" s="242"/>
      <c r="Q348" s="242"/>
      <c r="R348" s="242"/>
      <c r="S348" s="242"/>
      <c r="T348" s="24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4" t="s">
        <v>161</v>
      </c>
      <c r="AU348" s="244" t="s">
        <v>82</v>
      </c>
      <c r="AV348" s="14" t="s">
        <v>80</v>
      </c>
      <c r="AW348" s="14" t="s">
        <v>33</v>
      </c>
      <c r="AX348" s="14" t="s">
        <v>72</v>
      </c>
      <c r="AY348" s="244" t="s">
        <v>150</v>
      </c>
    </row>
    <row r="349" s="13" customFormat="1">
      <c r="A349" s="13"/>
      <c r="B349" s="223"/>
      <c r="C349" s="224"/>
      <c r="D349" s="225" t="s">
        <v>161</v>
      </c>
      <c r="E349" s="226" t="s">
        <v>19</v>
      </c>
      <c r="F349" s="227" t="s">
        <v>1822</v>
      </c>
      <c r="G349" s="224"/>
      <c r="H349" s="228">
        <v>3</v>
      </c>
      <c r="I349" s="229"/>
      <c r="J349" s="224"/>
      <c r="K349" s="224"/>
      <c r="L349" s="230"/>
      <c r="M349" s="231"/>
      <c r="N349" s="232"/>
      <c r="O349" s="232"/>
      <c r="P349" s="232"/>
      <c r="Q349" s="232"/>
      <c r="R349" s="232"/>
      <c r="S349" s="232"/>
      <c r="T349" s="23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4" t="s">
        <v>161</v>
      </c>
      <c r="AU349" s="234" t="s">
        <v>82</v>
      </c>
      <c r="AV349" s="13" t="s">
        <v>82</v>
      </c>
      <c r="AW349" s="13" t="s">
        <v>33</v>
      </c>
      <c r="AX349" s="13" t="s">
        <v>72</v>
      </c>
      <c r="AY349" s="234" t="s">
        <v>150</v>
      </c>
    </row>
    <row r="350" s="15" customFormat="1">
      <c r="A350" s="15"/>
      <c r="B350" s="245"/>
      <c r="C350" s="246"/>
      <c r="D350" s="225" t="s">
        <v>161</v>
      </c>
      <c r="E350" s="247" t="s">
        <v>19</v>
      </c>
      <c r="F350" s="248" t="s">
        <v>209</v>
      </c>
      <c r="G350" s="246"/>
      <c r="H350" s="249">
        <v>3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5" t="s">
        <v>161</v>
      </c>
      <c r="AU350" s="255" t="s">
        <v>82</v>
      </c>
      <c r="AV350" s="15" t="s">
        <v>157</v>
      </c>
      <c r="AW350" s="15" t="s">
        <v>33</v>
      </c>
      <c r="AX350" s="15" t="s">
        <v>80</v>
      </c>
      <c r="AY350" s="255" t="s">
        <v>150</v>
      </c>
    </row>
    <row r="351" s="2" customFormat="1" ht="16.5" customHeight="1">
      <c r="A351" s="39"/>
      <c r="B351" s="40"/>
      <c r="C351" s="260" t="s">
        <v>656</v>
      </c>
      <c r="D351" s="260" t="s">
        <v>502</v>
      </c>
      <c r="E351" s="261" t="s">
        <v>1823</v>
      </c>
      <c r="F351" s="262" t="s">
        <v>1824</v>
      </c>
      <c r="G351" s="263" t="s">
        <v>286</v>
      </c>
      <c r="H351" s="264">
        <v>3.0449999999999999</v>
      </c>
      <c r="I351" s="265"/>
      <c r="J351" s="266">
        <f>ROUND(I351*H351,2)</f>
        <v>0</v>
      </c>
      <c r="K351" s="262" t="s">
        <v>156</v>
      </c>
      <c r="L351" s="267"/>
      <c r="M351" s="268" t="s">
        <v>19</v>
      </c>
      <c r="N351" s="269" t="s">
        <v>43</v>
      </c>
      <c r="O351" s="85"/>
      <c r="P351" s="214">
        <f>O351*H351</f>
        <v>0</v>
      </c>
      <c r="Q351" s="214">
        <v>0.0015</v>
      </c>
      <c r="R351" s="214">
        <f>Q351*H351</f>
        <v>0.0045675000000000004</v>
      </c>
      <c r="S351" s="214">
        <v>0</v>
      </c>
      <c r="T351" s="21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6" t="s">
        <v>210</v>
      </c>
      <c r="AT351" s="216" t="s">
        <v>502</v>
      </c>
      <c r="AU351" s="216" t="s">
        <v>82</v>
      </c>
      <c r="AY351" s="18" t="s">
        <v>150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80</v>
      </c>
      <c r="BK351" s="217">
        <f>ROUND(I351*H351,2)</f>
        <v>0</v>
      </c>
      <c r="BL351" s="18" t="s">
        <v>157</v>
      </c>
      <c r="BM351" s="216" t="s">
        <v>1825</v>
      </c>
    </row>
    <row r="352" s="13" customFormat="1">
      <c r="A352" s="13"/>
      <c r="B352" s="223"/>
      <c r="C352" s="224"/>
      <c r="D352" s="225" t="s">
        <v>161</v>
      </c>
      <c r="E352" s="224"/>
      <c r="F352" s="227" t="s">
        <v>1826</v>
      </c>
      <c r="G352" s="224"/>
      <c r="H352" s="228">
        <v>3.0449999999999999</v>
      </c>
      <c r="I352" s="229"/>
      <c r="J352" s="224"/>
      <c r="K352" s="224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161</v>
      </c>
      <c r="AU352" s="234" t="s">
        <v>82</v>
      </c>
      <c r="AV352" s="13" t="s">
        <v>82</v>
      </c>
      <c r="AW352" s="13" t="s">
        <v>4</v>
      </c>
      <c r="AX352" s="13" t="s">
        <v>80</v>
      </c>
      <c r="AY352" s="234" t="s">
        <v>150</v>
      </c>
    </row>
    <row r="353" s="2" customFormat="1" ht="24.15" customHeight="1">
      <c r="A353" s="39"/>
      <c r="B353" s="40"/>
      <c r="C353" s="205" t="s">
        <v>662</v>
      </c>
      <c r="D353" s="205" t="s">
        <v>152</v>
      </c>
      <c r="E353" s="206" t="s">
        <v>1827</v>
      </c>
      <c r="F353" s="207" t="s">
        <v>1828</v>
      </c>
      <c r="G353" s="208" t="s">
        <v>286</v>
      </c>
      <c r="H353" s="209">
        <v>3</v>
      </c>
      <c r="I353" s="210"/>
      <c r="J353" s="211">
        <f>ROUND(I353*H353,2)</f>
        <v>0</v>
      </c>
      <c r="K353" s="207" t="s">
        <v>156</v>
      </c>
      <c r="L353" s="45"/>
      <c r="M353" s="212" t="s">
        <v>19</v>
      </c>
      <c r="N353" s="213" t="s">
        <v>43</v>
      </c>
      <c r="O353" s="85"/>
      <c r="P353" s="214">
        <f>O353*H353</f>
        <v>0</v>
      </c>
      <c r="Q353" s="214">
        <v>0</v>
      </c>
      <c r="R353" s="214">
        <f>Q353*H353</f>
        <v>0</v>
      </c>
      <c r="S353" s="214">
        <v>0</v>
      </c>
      <c r="T353" s="21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157</v>
      </c>
      <c r="AT353" s="216" t="s">
        <v>152</v>
      </c>
      <c r="AU353" s="216" t="s">
        <v>82</v>
      </c>
      <c r="AY353" s="18" t="s">
        <v>150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80</v>
      </c>
      <c r="BK353" s="217">
        <f>ROUND(I353*H353,2)</f>
        <v>0</v>
      </c>
      <c r="BL353" s="18" t="s">
        <v>157</v>
      </c>
      <c r="BM353" s="216" t="s">
        <v>1829</v>
      </c>
    </row>
    <row r="354" s="2" customFormat="1">
      <c r="A354" s="39"/>
      <c r="B354" s="40"/>
      <c r="C354" s="41"/>
      <c r="D354" s="218" t="s">
        <v>159</v>
      </c>
      <c r="E354" s="41"/>
      <c r="F354" s="219" t="s">
        <v>1830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159</v>
      </c>
      <c r="AU354" s="18" t="s">
        <v>82</v>
      </c>
    </row>
    <row r="355" s="14" customFormat="1">
      <c r="A355" s="14"/>
      <c r="B355" s="235"/>
      <c r="C355" s="236"/>
      <c r="D355" s="225" t="s">
        <v>161</v>
      </c>
      <c r="E355" s="237" t="s">
        <v>19</v>
      </c>
      <c r="F355" s="238" t="s">
        <v>1821</v>
      </c>
      <c r="G355" s="236"/>
      <c r="H355" s="237" t="s">
        <v>19</v>
      </c>
      <c r="I355" s="239"/>
      <c r="J355" s="236"/>
      <c r="K355" s="236"/>
      <c r="L355" s="240"/>
      <c r="M355" s="241"/>
      <c r="N355" s="242"/>
      <c r="O355" s="242"/>
      <c r="P355" s="242"/>
      <c r="Q355" s="242"/>
      <c r="R355" s="242"/>
      <c r="S355" s="242"/>
      <c r="T355" s="24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4" t="s">
        <v>161</v>
      </c>
      <c r="AU355" s="244" t="s">
        <v>82</v>
      </c>
      <c r="AV355" s="14" t="s">
        <v>80</v>
      </c>
      <c r="AW355" s="14" t="s">
        <v>33</v>
      </c>
      <c r="AX355" s="14" t="s">
        <v>72</v>
      </c>
      <c r="AY355" s="244" t="s">
        <v>150</v>
      </c>
    </row>
    <row r="356" s="13" customFormat="1">
      <c r="A356" s="13"/>
      <c r="B356" s="223"/>
      <c r="C356" s="224"/>
      <c r="D356" s="225" t="s">
        <v>161</v>
      </c>
      <c r="E356" s="226" t="s">
        <v>19</v>
      </c>
      <c r="F356" s="227" t="s">
        <v>1831</v>
      </c>
      <c r="G356" s="224"/>
      <c r="H356" s="228">
        <v>3</v>
      </c>
      <c r="I356" s="229"/>
      <c r="J356" s="224"/>
      <c r="K356" s="224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161</v>
      </c>
      <c r="AU356" s="234" t="s">
        <v>82</v>
      </c>
      <c r="AV356" s="13" t="s">
        <v>82</v>
      </c>
      <c r="AW356" s="13" t="s">
        <v>33</v>
      </c>
      <c r="AX356" s="13" t="s">
        <v>80</v>
      </c>
      <c r="AY356" s="234" t="s">
        <v>150</v>
      </c>
    </row>
    <row r="357" s="2" customFormat="1" ht="16.5" customHeight="1">
      <c r="A357" s="39"/>
      <c r="B357" s="40"/>
      <c r="C357" s="260" t="s">
        <v>669</v>
      </c>
      <c r="D357" s="260" t="s">
        <v>502</v>
      </c>
      <c r="E357" s="261" t="s">
        <v>1832</v>
      </c>
      <c r="F357" s="262" t="s">
        <v>1833</v>
      </c>
      <c r="G357" s="263" t="s">
        <v>286</v>
      </c>
      <c r="H357" s="264">
        <v>3.0449999999999999</v>
      </c>
      <c r="I357" s="265"/>
      <c r="J357" s="266">
        <f>ROUND(I357*H357,2)</f>
        <v>0</v>
      </c>
      <c r="K357" s="262" t="s">
        <v>156</v>
      </c>
      <c r="L357" s="267"/>
      <c r="M357" s="268" t="s">
        <v>19</v>
      </c>
      <c r="N357" s="269" t="s">
        <v>43</v>
      </c>
      <c r="O357" s="85"/>
      <c r="P357" s="214">
        <f>O357*H357</f>
        <v>0</v>
      </c>
      <c r="Q357" s="214">
        <v>0.0030999999999999999</v>
      </c>
      <c r="R357" s="214">
        <f>Q357*H357</f>
        <v>0.0094395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210</v>
      </c>
      <c r="AT357" s="216" t="s">
        <v>502</v>
      </c>
      <c r="AU357" s="216" t="s">
        <v>82</v>
      </c>
      <c r="AY357" s="18" t="s">
        <v>150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80</v>
      </c>
      <c r="BK357" s="217">
        <f>ROUND(I357*H357,2)</f>
        <v>0</v>
      </c>
      <c r="BL357" s="18" t="s">
        <v>157</v>
      </c>
      <c r="BM357" s="216" t="s">
        <v>1834</v>
      </c>
    </row>
    <row r="358" s="13" customFormat="1">
      <c r="A358" s="13"/>
      <c r="B358" s="223"/>
      <c r="C358" s="224"/>
      <c r="D358" s="225" t="s">
        <v>161</v>
      </c>
      <c r="E358" s="224"/>
      <c r="F358" s="227" t="s">
        <v>1826</v>
      </c>
      <c r="G358" s="224"/>
      <c r="H358" s="228">
        <v>3.0449999999999999</v>
      </c>
      <c r="I358" s="229"/>
      <c r="J358" s="224"/>
      <c r="K358" s="224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161</v>
      </c>
      <c r="AU358" s="234" t="s">
        <v>82</v>
      </c>
      <c r="AV358" s="13" t="s">
        <v>82</v>
      </c>
      <c r="AW358" s="13" t="s">
        <v>4</v>
      </c>
      <c r="AX358" s="13" t="s">
        <v>80</v>
      </c>
      <c r="AY358" s="234" t="s">
        <v>150</v>
      </c>
    </row>
    <row r="359" s="2" customFormat="1" ht="24.15" customHeight="1">
      <c r="A359" s="39"/>
      <c r="B359" s="40"/>
      <c r="C359" s="205" t="s">
        <v>1247</v>
      </c>
      <c r="D359" s="205" t="s">
        <v>152</v>
      </c>
      <c r="E359" s="206" t="s">
        <v>1835</v>
      </c>
      <c r="F359" s="207" t="s">
        <v>1836</v>
      </c>
      <c r="G359" s="208" t="s">
        <v>286</v>
      </c>
      <c r="H359" s="209">
        <v>5</v>
      </c>
      <c r="I359" s="210"/>
      <c r="J359" s="211">
        <f>ROUND(I359*H359,2)</f>
        <v>0</v>
      </c>
      <c r="K359" s="207" t="s">
        <v>156</v>
      </c>
      <c r="L359" s="45"/>
      <c r="M359" s="212" t="s">
        <v>19</v>
      </c>
      <c r="N359" s="213" t="s">
        <v>43</v>
      </c>
      <c r="O359" s="85"/>
      <c r="P359" s="214">
        <f>O359*H359</f>
        <v>0</v>
      </c>
      <c r="Q359" s="214">
        <v>0.00010000000000000001</v>
      </c>
      <c r="R359" s="214">
        <f>Q359*H359</f>
        <v>0.00050000000000000001</v>
      </c>
      <c r="S359" s="214">
        <v>0</v>
      </c>
      <c r="T359" s="21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6" t="s">
        <v>157</v>
      </c>
      <c r="AT359" s="216" t="s">
        <v>152</v>
      </c>
      <c r="AU359" s="216" t="s">
        <v>82</v>
      </c>
      <c r="AY359" s="18" t="s">
        <v>150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80</v>
      </c>
      <c r="BK359" s="217">
        <f>ROUND(I359*H359,2)</f>
        <v>0</v>
      </c>
      <c r="BL359" s="18" t="s">
        <v>157</v>
      </c>
      <c r="BM359" s="216" t="s">
        <v>1837</v>
      </c>
    </row>
    <row r="360" s="2" customFormat="1">
      <c r="A360" s="39"/>
      <c r="B360" s="40"/>
      <c r="C360" s="41"/>
      <c r="D360" s="218" t="s">
        <v>159</v>
      </c>
      <c r="E360" s="41"/>
      <c r="F360" s="219" t="s">
        <v>1838</v>
      </c>
      <c r="G360" s="41"/>
      <c r="H360" s="41"/>
      <c r="I360" s="220"/>
      <c r="J360" s="41"/>
      <c r="K360" s="41"/>
      <c r="L360" s="45"/>
      <c r="M360" s="221"/>
      <c r="N360" s="222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159</v>
      </c>
      <c r="AU360" s="18" t="s">
        <v>82</v>
      </c>
    </row>
    <row r="361" s="14" customFormat="1">
      <c r="A361" s="14"/>
      <c r="B361" s="235"/>
      <c r="C361" s="236"/>
      <c r="D361" s="225" t="s">
        <v>161</v>
      </c>
      <c r="E361" s="237" t="s">
        <v>19</v>
      </c>
      <c r="F361" s="238" t="s">
        <v>1821</v>
      </c>
      <c r="G361" s="236"/>
      <c r="H361" s="237" t="s">
        <v>19</v>
      </c>
      <c r="I361" s="239"/>
      <c r="J361" s="236"/>
      <c r="K361" s="236"/>
      <c r="L361" s="240"/>
      <c r="M361" s="241"/>
      <c r="N361" s="242"/>
      <c r="O361" s="242"/>
      <c r="P361" s="242"/>
      <c r="Q361" s="242"/>
      <c r="R361" s="242"/>
      <c r="S361" s="242"/>
      <c r="T361" s="24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4" t="s">
        <v>161</v>
      </c>
      <c r="AU361" s="244" t="s">
        <v>82</v>
      </c>
      <c r="AV361" s="14" t="s">
        <v>80</v>
      </c>
      <c r="AW361" s="14" t="s">
        <v>33</v>
      </c>
      <c r="AX361" s="14" t="s">
        <v>72</v>
      </c>
      <c r="AY361" s="244" t="s">
        <v>150</v>
      </c>
    </row>
    <row r="362" s="14" customFormat="1">
      <c r="A362" s="14"/>
      <c r="B362" s="235"/>
      <c r="C362" s="236"/>
      <c r="D362" s="225" t="s">
        <v>161</v>
      </c>
      <c r="E362" s="237" t="s">
        <v>19</v>
      </c>
      <c r="F362" s="238" t="s">
        <v>1839</v>
      </c>
      <c r="G362" s="236"/>
      <c r="H362" s="237" t="s">
        <v>19</v>
      </c>
      <c r="I362" s="239"/>
      <c r="J362" s="236"/>
      <c r="K362" s="236"/>
      <c r="L362" s="240"/>
      <c r="M362" s="241"/>
      <c r="N362" s="242"/>
      <c r="O362" s="242"/>
      <c r="P362" s="242"/>
      <c r="Q362" s="242"/>
      <c r="R362" s="242"/>
      <c r="S362" s="242"/>
      <c r="T362" s="24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4" t="s">
        <v>161</v>
      </c>
      <c r="AU362" s="244" t="s">
        <v>82</v>
      </c>
      <c r="AV362" s="14" t="s">
        <v>80</v>
      </c>
      <c r="AW362" s="14" t="s">
        <v>33</v>
      </c>
      <c r="AX362" s="14" t="s">
        <v>72</v>
      </c>
      <c r="AY362" s="244" t="s">
        <v>150</v>
      </c>
    </row>
    <row r="363" s="13" customFormat="1">
      <c r="A363" s="13"/>
      <c r="B363" s="223"/>
      <c r="C363" s="224"/>
      <c r="D363" s="225" t="s">
        <v>161</v>
      </c>
      <c r="E363" s="226" t="s">
        <v>19</v>
      </c>
      <c r="F363" s="227" t="s">
        <v>1840</v>
      </c>
      <c r="G363" s="224"/>
      <c r="H363" s="228">
        <v>4</v>
      </c>
      <c r="I363" s="229"/>
      <c r="J363" s="224"/>
      <c r="K363" s="224"/>
      <c r="L363" s="230"/>
      <c r="M363" s="231"/>
      <c r="N363" s="232"/>
      <c r="O363" s="232"/>
      <c r="P363" s="232"/>
      <c r="Q363" s="232"/>
      <c r="R363" s="232"/>
      <c r="S363" s="232"/>
      <c r="T363" s="23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4" t="s">
        <v>161</v>
      </c>
      <c r="AU363" s="234" t="s">
        <v>82</v>
      </c>
      <c r="AV363" s="13" t="s">
        <v>82</v>
      </c>
      <c r="AW363" s="13" t="s">
        <v>33</v>
      </c>
      <c r="AX363" s="13" t="s">
        <v>72</v>
      </c>
      <c r="AY363" s="234" t="s">
        <v>150</v>
      </c>
    </row>
    <row r="364" s="13" customFormat="1">
      <c r="A364" s="13"/>
      <c r="B364" s="223"/>
      <c r="C364" s="224"/>
      <c r="D364" s="225" t="s">
        <v>161</v>
      </c>
      <c r="E364" s="226" t="s">
        <v>19</v>
      </c>
      <c r="F364" s="227" t="s">
        <v>1841</v>
      </c>
      <c r="G364" s="224"/>
      <c r="H364" s="228">
        <v>1</v>
      </c>
      <c r="I364" s="229"/>
      <c r="J364" s="224"/>
      <c r="K364" s="224"/>
      <c r="L364" s="230"/>
      <c r="M364" s="231"/>
      <c r="N364" s="232"/>
      <c r="O364" s="232"/>
      <c r="P364" s="232"/>
      <c r="Q364" s="232"/>
      <c r="R364" s="232"/>
      <c r="S364" s="232"/>
      <c r="T364" s="23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4" t="s">
        <v>161</v>
      </c>
      <c r="AU364" s="234" t="s">
        <v>82</v>
      </c>
      <c r="AV364" s="13" t="s">
        <v>82</v>
      </c>
      <c r="AW364" s="13" t="s">
        <v>33</v>
      </c>
      <c r="AX364" s="13" t="s">
        <v>72</v>
      </c>
      <c r="AY364" s="234" t="s">
        <v>150</v>
      </c>
    </row>
    <row r="365" s="15" customFormat="1">
      <c r="A365" s="15"/>
      <c r="B365" s="245"/>
      <c r="C365" s="246"/>
      <c r="D365" s="225" t="s">
        <v>161</v>
      </c>
      <c r="E365" s="247" t="s">
        <v>19</v>
      </c>
      <c r="F365" s="248" t="s">
        <v>209</v>
      </c>
      <c r="G365" s="246"/>
      <c r="H365" s="249">
        <v>5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5" t="s">
        <v>161</v>
      </c>
      <c r="AU365" s="255" t="s">
        <v>82</v>
      </c>
      <c r="AV365" s="15" t="s">
        <v>157</v>
      </c>
      <c r="AW365" s="15" t="s">
        <v>33</v>
      </c>
      <c r="AX365" s="15" t="s">
        <v>80</v>
      </c>
      <c r="AY365" s="255" t="s">
        <v>150</v>
      </c>
    </row>
    <row r="366" s="2" customFormat="1" ht="16.5" customHeight="1">
      <c r="A366" s="39"/>
      <c r="B366" s="40"/>
      <c r="C366" s="260" t="s">
        <v>1252</v>
      </c>
      <c r="D366" s="260" t="s">
        <v>502</v>
      </c>
      <c r="E366" s="261" t="s">
        <v>1842</v>
      </c>
      <c r="F366" s="262" t="s">
        <v>1843</v>
      </c>
      <c r="G366" s="263" t="s">
        <v>286</v>
      </c>
      <c r="H366" s="264">
        <v>5.0750000000000002</v>
      </c>
      <c r="I366" s="265"/>
      <c r="J366" s="266">
        <f>ROUND(I366*H366,2)</f>
        <v>0</v>
      </c>
      <c r="K366" s="262" t="s">
        <v>19</v>
      </c>
      <c r="L366" s="267"/>
      <c r="M366" s="268" t="s">
        <v>19</v>
      </c>
      <c r="N366" s="269" t="s">
        <v>43</v>
      </c>
      <c r="O366" s="85"/>
      <c r="P366" s="214">
        <f>O366*H366</f>
        <v>0</v>
      </c>
      <c r="Q366" s="214">
        <v>0.00091</v>
      </c>
      <c r="R366" s="214">
        <f>Q366*H366</f>
        <v>0.00461825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210</v>
      </c>
      <c r="AT366" s="216" t="s">
        <v>502</v>
      </c>
      <c r="AU366" s="216" t="s">
        <v>82</v>
      </c>
      <c r="AY366" s="18" t="s">
        <v>150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80</v>
      </c>
      <c r="BK366" s="217">
        <f>ROUND(I366*H366,2)</f>
        <v>0</v>
      </c>
      <c r="BL366" s="18" t="s">
        <v>157</v>
      </c>
      <c r="BM366" s="216" t="s">
        <v>1844</v>
      </c>
    </row>
    <row r="367" s="13" customFormat="1">
      <c r="A367" s="13"/>
      <c r="B367" s="223"/>
      <c r="C367" s="224"/>
      <c r="D367" s="225" t="s">
        <v>161</v>
      </c>
      <c r="E367" s="226" t="s">
        <v>19</v>
      </c>
      <c r="F367" s="227" t="s">
        <v>1845</v>
      </c>
      <c r="G367" s="224"/>
      <c r="H367" s="228">
        <v>5</v>
      </c>
      <c r="I367" s="229"/>
      <c r="J367" s="224"/>
      <c r="K367" s="224"/>
      <c r="L367" s="230"/>
      <c r="M367" s="231"/>
      <c r="N367" s="232"/>
      <c r="O367" s="232"/>
      <c r="P367" s="232"/>
      <c r="Q367" s="232"/>
      <c r="R367" s="232"/>
      <c r="S367" s="232"/>
      <c r="T367" s="23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4" t="s">
        <v>161</v>
      </c>
      <c r="AU367" s="234" t="s">
        <v>82</v>
      </c>
      <c r="AV367" s="13" t="s">
        <v>82</v>
      </c>
      <c r="AW367" s="13" t="s">
        <v>33</v>
      </c>
      <c r="AX367" s="13" t="s">
        <v>80</v>
      </c>
      <c r="AY367" s="234" t="s">
        <v>150</v>
      </c>
    </row>
    <row r="368" s="13" customFormat="1">
      <c r="A368" s="13"/>
      <c r="B368" s="223"/>
      <c r="C368" s="224"/>
      <c r="D368" s="225" t="s">
        <v>161</v>
      </c>
      <c r="E368" s="224"/>
      <c r="F368" s="227" t="s">
        <v>1846</v>
      </c>
      <c r="G368" s="224"/>
      <c r="H368" s="228">
        <v>5.0750000000000002</v>
      </c>
      <c r="I368" s="229"/>
      <c r="J368" s="224"/>
      <c r="K368" s="224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161</v>
      </c>
      <c r="AU368" s="234" t="s">
        <v>82</v>
      </c>
      <c r="AV368" s="13" t="s">
        <v>82</v>
      </c>
      <c r="AW368" s="13" t="s">
        <v>4</v>
      </c>
      <c r="AX368" s="13" t="s">
        <v>80</v>
      </c>
      <c r="AY368" s="234" t="s">
        <v>150</v>
      </c>
    </row>
    <row r="369" s="2" customFormat="1" ht="21.75" customHeight="1">
      <c r="A369" s="39"/>
      <c r="B369" s="40"/>
      <c r="C369" s="205" t="s">
        <v>1258</v>
      </c>
      <c r="D369" s="205" t="s">
        <v>152</v>
      </c>
      <c r="E369" s="206" t="s">
        <v>1847</v>
      </c>
      <c r="F369" s="207" t="s">
        <v>1848</v>
      </c>
      <c r="G369" s="208" t="s">
        <v>238</v>
      </c>
      <c r="H369" s="209">
        <v>1.8999999999999999</v>
      </c>
      <c r="I369" s="210"/>
      <c r="J369" s="211">
        <f>ROUND(I369*H369,2)</f>
        <v>0</v>
      </c>
      <c r="K369" s="207" t="s">
        <v>156</v>
      </c>
      <c r="L369" s="45"/>
      <c r="M369" s="212" t="s">
        <v>19</v>
      </c>
      <c r="N369" s="213" t="s">
        <v>43</v>
      </c>
      <c r="O369" s="85"/>
      <c r="P369" s="214">
        <f>O369*H369</f>
        <v>0</v>
      </c>
      <c r="Q369" s="214">
        <v>0</v>
      </c>
      <c r="R369" s="214">
        <f>Q369*H369</f>
        <v>0</v>
      </c>
      <c r="S369" s="214">
        <v>0</v>
      </c>
      <c r="T369" s="21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157</v>
      </c>
      <c r="AT369" s="216" t="s">
        <v>152</v>
      </c>
      <c r="AU369" s="216" t="s">
        <v>82</v>
      </c>
      <c r="AY369" s="18" t="s">
        <v>150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80</v>
      </c>
      <c r="BK369" s="217">
        <f>ROUND(I369*H369,2)</f>
        <v>0</v>
      </c>
      <c r="BL369" s="18" t="s">
        <v>157</v>
      </c>
      <c r="BM369" s="216" t="s">
        <v>1849</v>
      </c>
    </row>
    <row r="370" s="2" customFormat="1">
      <c r="A370" s="39"/>
      <c r="B370" s="40"/>
      <c r="C370" s="41"/>
      <c r="D370" s="218" t="s">
        <v>159</v>
      </c>
      <c r="E370" s="41"/>
      <c r="F370" s="219" t="s">
        <v>1850</v>
      </c>
      <c r="G370" s="41"/>
      <c r="H370" s="41"/>
      <c r="I370" s="220"/>
      <c r="J370" s="41"/>
      <c r="K370" s="41"/>
      <c r="L370" s="45"/>
      <c r="M370" s="221"/>
      <c r="N370" s="222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159</v>
      </c>
      <c r="AU370" s="18" t="s">
        <v>82</v>
      </c>
    </row>
    <row r="371" s="13" customFormat="1">
      <c r="A371" s="13"/>
      <c r="B371" s="223"/>
      <c r="C371" s="224"/>
      <c r="D371" s="225" t="s">
        <v>161</v>
      </c>
      <c r="E371" s="226" t="s">
        <v>19</v>
      </c>
      <c r="F371" s="227" t="s">
        <v>1851</v>
      </c>
      <c r="G371" s="224"/>
      <c r="H371" s="228">
        <v>1.8999999999999999</v>
      </c>
      <c r="I371" s="229"/>
      <c r="J371" s="224"/>
      <c r="K371" s="224"/>
      <c r="L371" s="230"/>
      <c r="M371" s="231"/>
      <c r="N371" s="232"/>
      <c r="O371" s="232"/>
      <c r="P371" s="232"/>
      <c r="Q371" s="232"/>
      <c r="R371" s="232"/>
      <c r="S371" s="232"/>
      <c r="T371" s="23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4" t="s">
        <v>161</v>
      </c>
      <c r="AU371" s="234" t="s">
        <v>82</v>
      </c>
      <c r="AV371" s="13" t="s">
        <v>82</v>
      </c>
      <c r="AW371" s="13" t="s">
        <v>33</v>
      </c>
      <c r="AX371" s="13" t="s">
        <v>80</v>
      </c>
      <c r="AY371" s="234" t="s">
        <v>150</v>
      </c>
    </row>
    <row r="372" s="2" customFormat="1" ht="16.5" customHeight="1">
      <c r="A372" s="39"/>
      <c r="B372" s="40"/>
      <c r="C372" s="205" t="s">
        <v>1263</v>
      </c>
      <c r="D372" s="205" t="s">
        <v>152</v>
      </c>
      <c r="E372" s="206" t="s">
        <v>1852</v>
      </c>
      <c r="F372" s="207" t="s">
        <v>1853</v>
      </c>
      <c r="G372" s="208" t="s">
        <v>286</v>
      </c>
      <c r="H372" s="209">
        <v>2</v>
      </c>
      <c r="I372" s="210"/>
      <c r="J372" s="211">
        <f>ROUND(I372*H372,2)</f>
        <v>0</v>
      </c>
      <c r="K372" s="207" t="s">
        <v>156</v>
      </c>
      <c r="L372" s="45"/>
      <c r="M372" s="212" t="s">
        <v>19</v>
      </c>
      <c r="N372" s="213" t="s">
        <v>43</v>
      </c>
      <c r="O372" s="85"/>
      <c r="P372" s="214">
        <f>O372*H372</f>
        <v>0</v>
      </c>
      <c r="Q372" s="214">
        <v>0</v>
      </c>
      <c r="R372" s="214">
        <f>Q372*H372</f>
        <v>0</v>
      </c>
      <c r="S372" s="214">
        <v>0</v>
      </c>
      <c r="T372" s="21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157</v>
      </c>
      <c r="AT372" s="216" t="s">
        <v>152</v>
      </c>
      <c r="AU372" s="216" t="s">
        <v>82</v>
      </c>
      <c r="AY372" s="18" t="s">
        <v>150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80</v>
      </c>
      <c r="BK372" s="217">
        <f>ROUND(I372*H372,2)</f>
        <v>0</v>
      </c>
      <c r="BL372" s="18" t="s">
        <v>157</v>
      </c>
      <c r="BM372" s="216" t="s">
        <v>1854</v>
      </c>
    </row>
    <row r="373" s="2" customFormat="1">
      <c r="A373" s="39"/>
      <c r="B373" s="40"/>
      <c r="C373" s="41"/>
      <c r="D373" s="218" t="s">
        <v>159</v>
      </c>
      <c r="E373" s="41"/>
      <c r="F373" s="219" t="s">
        <v>1855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159</v>
      </c>
      <c r="AU373" s="18" t="s">
        <v>82</v>
      </c>
    </row>
    <row r="374" s="14" customFormat="1">
      <c r="A374" s="14"/>
      <c r="B374" s="235"/>
      <c r="C374" s="236"/>
      <c r="D374" s="225" t="s">
        <v>161</v>
      </c>
      <c r="E374" s="237" t="s">
        <v>19</v>
      </c>
      <c r="F374" s="238" t="s">
        <v>1856</v>
      </c>
      <c r="G374" s="236"/>
      <c r="H374" s="237" t="s">
        <v>19</v>
      </c>
      <c r="I374" s="239"/>
      <c r="J374" s="236"/>
      <c r="K374" s="236"/>
      <c r="L374" s="240"/>
      <c r="M374" s="241"/>
      <c r="N374" s="242"/>
      <c r="O374" s="242"/>
      <c r="P374" s="242"/>
      <c r="Q374" s="242"/>
      <c r="R374" s="242"/>
      <c r="S374" s="242"/>
      <c r="T374" s="24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4" t="s">
        <v>161</v>
      </c>
      <c r="AU374" s="244" t="s">
        <v>82</v>
      </c>
      <c r="AV374" s="14" t="s">
        <v>80</v>
      </c>
      <c r="AW374" s="14" t="s">
        <v>33</v>
      </c>
      <c r="AX374" s="14" t="s">
        <v>72</v>
      </c>
      <c r="AY374" s="244" t="s">
        <v>150</v>
      </c>
    </row>
    <row r="375" s="13" customFormat="1">
      <c r="A375" s="13"/>
      <c r="B375" s="223"/>
      <c r="C375" s="224"/>
      <c r="D375" s="225" t="s">
        <v>161</v>
      </c>
      <c r="E375" s="226" t="s">
        <v>19</v>
      </c>
      <c r="F375" s="227" t="s">
        <v>1857</v>
      </c>
      <c r="G375" s="224"/>
      <c r="H375" s="228">
        <v>1</v>
      </c>
      <c r="I375" s="229"/>
      <c r="J375" s="224"/>
      <c r="K375" s="224"/>
      <c r="L375" s="230"/>
      <c r="M375" s="231"/>
      <c r="N375" s="232"/>
      <c r="O375" s="232"/>
      <c r="P375" s="232"/>
      <c r="Q375" s="232"/>
      <c r="R375" s="232"/>
      <c r="S375" s="232"/>
      <c r="T375" s="23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4" t="s">
        <v>161</v>
      </c>
      <c r="AU375" s="234" t="s">
        <v>82</v>
      </c>
      <c r="AV375" s="13" t="s">
        <v>82</v>
      </c>
      <c r="AW375" s="13" t="s">
        <v>33</v>
      </c>
      <c r="AX375" s="13" t="s">
        <v>72</v>
      </c>
      <c r="AY375" s="234" t="s">
        <v>150</v>
      </c>
    </row>
    <row r="376" s="13" customFormat="1">
      <c r="A376" s="13"/>
      <c r="B376" s="223"/>
      <c r="C376" s="224"/>
      <c r="D376" s="225" t="s">
        <v>161</v>
      </c>
      <c r="E376" s="226" t="s">
        <v>19</v>
      </c>
      <c r="F376" s="227" t="s">
        <v>1858</v>
      </c>
      <c r="G376" s="224"/>
      <c r="H376" s="228">
        <v>1</v>
      </c>
      <c r="I376" s="229"/>
      <c r="J376" s="224"/>
      <c r="K376" s="224"/>
      <c r="L376" s="230"/>
      <c r="M376" s="231"/>
      <c r="N376" s="232"/>
      <c r="O376" s="232"/>
      <c r="P376" s="232"/>
      <c r="Q376" s="232"/>
      <c r="R376" s="232"/>
      <c r="S376" s="232"/>
      <c r="T376" s="23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4" t="s">
        <v>161</v>
      </c>
      <c r="AU376" s="234" t="s">
        <v>82</v>
      </c>
      <c r="AV376" s="13" t="s">
        <v>82</v>
      </c>
      <c r="AW376" s="13" t="s">
        <v>33</v>
      </c>
      <c r="AX376" s="13" t="s">
        <v>72</v>
      </c>
      <c r="AY376" s="234" t="s">
        <v>150</v>
      </c>
    </row>
    <row r="377" s="15" customFormat="1">
      <c r="A377" s="15"/>
      <c r="B377" s="245"/>
      <c r="C377" s="246"/>
      <c r="D377" s="225" t="s">
        <v>161</v>
      </c>
      <c r="E377" s="247" t="s">
        <v>19</v>
      </c>
      <c r="F377" s="248" t="s">
        <v>209</v>
      </c>
      <c r="G377" s="246"/>
      <c r="H377" s="249">
        <v>2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5" t="s">
        <v>161</v>
      </c>
      <c r="AU377" s="255" t="s">
        <v>82</v>
      </c>
      <c r="AV377" s="15" t="s">
        <v>157</v>
      </c>
      <c r="AW377" s="15" t="s">
        <v>33</v>
      </c>
      <c r="AX377" s="15" t="s">
        <v>80</v>
      </c>
      <c r="AY377" s="255" t="s">
        <v>150</v>
      </c>
    </row>
    <row r="378" s="2" customFormat="1" ht="16.5" customHeight="1">
      <c r="A378" s="39"/>
      <c r="B378" s="40"/>
      <c r="C378" s="260" t="s">
        <v>1269</v>
      </c>
      <c r="D378" s="260" t="s">
        <v>502</v>
      </c>
      <c r="E378" s="261" t="s">
        <v>1859</v>
      </c>
      <c r="F378" s="262" t="s">
        <v>1860</v>
      </c>
      <c r="G378" s="263" t="s">
        <v>286</v>
      </c>
      <c r="H378" s="264">
        <v>2</v>
      </c>
      <c r="I378" s="265"/>
      <c r="J378" s="266">
        <f>ROUND(I378*H378,2)</f>
        <v>0</v>
      </c>
      <c r="K378" s="262" t="s">
        <v>156</v>
      </c>
      <c r="L378" s="267"/>
      <c r="M378" s="268" t="s">
        <v>19</v>
      </c>
      <c r="N378" s="269" t="s">
        <v>43</v>
      </c>
      <c r="O378" s="85"/>
      <c r="P378" s="214">
        <f>O378*H378</f>
        <v>0</v>
      </c>
      <c r="Q378" s="214">
        <v>0.0080000000000000002</v>
      </c>
      <c r="R378" s="214">
        <f>Q378*H378</f>
        <v>0.016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210</v>
      </c>
      <c r="AT378" s="216" t="s">
        <v>502</v>
      </c>
      <c r="AU378" s="216" t="s">
        <v>82</v>
      </c>
      <c r="AY378" s="18" t="s">
        <v>150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80</v>
      </c>
      <c r="BK378" s="217">
        <f>ROUND(I378*H378,2)</f>
        <v>0</v>
      </c>
      <c r="BL378" s="18" t="s">
        <v>157</v>
      </c>
      <c r="BM378" s="216" t="s">
        <v>1861</v>
      </c>
    </row>
    <row r="379" s="2" customFormat="1" ht="16.5" customHeight="1">
      <c r="A379" s="39"/>
      <c r="B379" s="40"/>
      <c r="C379" s="205" t="s">
        <v>1145</v>
      </c>
      <c r="D379" s="205" t="s">
        <v>152</v>
      </c>
      <c r="E379" s="206" t="s">
        <v>1862</v>
      </c>
      <c r="F379" s="207" t="s">
        <v>1863</v>
      </c>
      <c r="G379" s="208" t="s">
        <v>286</v>
      </c>
      <c r="H379" s="209">
        <v>12</v>
      </c>
      <c r="I379" s="210"/>
      <c r="J379" s="211">
        <f>ROUND(I379*H379,2)</f>
        <v>0</v>
      </c>
      <c r="K379" s="207" t="s">
        <v>319</v>
      </c>
      <c r="L379" s="45"/>
      <c r="M379" s="212" t="s">
        <v>19</v>
      </c>
      <c r="N379" s="213" t="s">
        <v>43</v>
      </c>
      <c r="O379" s="85"/>
      <c r="P379" s="214">
        <f>O379*H379</f>
        <v>0</v>
      </c>
      <c r="Q379" s="214">
        <v>0</v>
      </c>
      <c r="R379" s="214">
        <f>Q379*H379</f>
        <v>0</v>
      </c>
      <c r="S379" s="214">
        <v>0</v>
      </c>
      <c r="T379" s="21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157</v>
      </c>
      <c r="AT379" s="216" t="s">
        <v>152</v>
      </c>
      <c r="AU379" s="216" t="s">
        <v>82</v>
      </c>
      <c r="AY379" s="18" t="s">
        <v>150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80</v>
      </c>
      <c r="BK379" s="217">
        <f>ROUND(I379*H379,2)</f>
        <v>0</v>
      </c>
      <c r="BL379" s="18" t="s">
        <v>157</v>
      </c>
      <c r="BM379" s="216" t="s">
        <v>1864</v>
      </c>
    </row>
    <row r="380" s="14" customFormat="1">
      <c r="A380" s="14"/>
      <c r="B380" s="235"/>
      <c r="C380" s="236"/>
      <c r="D380" s="225" t="s">
        <v>161</v>
      </c>
      <c r="E380" s="237" t="s">
        <v>19</v>
      </c>
      <c r="F380" s="238" t="s">
        <v>1865</v>
      </c>
      <c r="G380" s="236"/>
      <c r="H380" s="237" t="s">
        <v>19</v>
      </c>
      <c r="I380" s="239"/>
      <c r="J380" s="236"/>
      <c r="K380" s="236"/>
      <c r="L380" s="240"/>
      <c r="M380" s="241"/>
      <c r="N380" s="242"/>
      <c r="O380" s="242"/>
      <c r="P380" s="242"/>
      <c r="Q380" s="242"/>
      <c r="R380" s="242"/>
      <c r="S380" s="242"/>
      <c r="T380" s="24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4" t="s">
        <v>161</v>
      </c>
      <c r="AU380" s="244" t="s">
        <v>82</v>
      </c>
      <c r="AV380" s="14" t="s">
        <v>80</v>
      </c>
      <c r="AW380" s="14" t="s">
        <v>33</v>
      </c>
      <c r="AX380" s="14" t="s">
        <v>72</v>
      </c>
      <c r="AY380" s="244" t="s">
        <v>150</v>
      </c>
    </row>
    <row r="381" s="14" customFormat="1">
      <c r="A381" s="14"/>
      <c r="B381" s="235"/>
      <c r="C381" s="236"/>
      <c r="D381" s="225" t="s">
        <v>161</v>
      </c>
      <c r="E381" s="237" t="s">
        <v>19</v>
      </c>
      <c r="F381" s="238" t="s">
        <v>1866</v>
      </c>
      <c r="G381" s="236"/>
      <c r="H381" s="237" t="s">
        <v>19</v>
      </c>
      <c r="I381" s="239"/>
      <c r="J381" s="236"/>
      <c r="K381" s="236"/>
      <c r="L381" s="240"/>
      <c r="M381" s="241"/>
      <c r="N381" s="242"/>
      <c r="O381" s="242"/>
      <c r="P381" s="242"/>
      <c r="Q381" s="242"/>
      <c r="R381" s="242"/>
      <c r="S381" s="242"/>
      <c r="T381" s="24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4" t="s">
        <v>161</v>
      </c>
      <c r="AU381" s="244" t="s">
        <v>82</v>
      </c>
      <c r="AV381" s="14" t="s">
        <v>80</v>
      </c>
      <c r="AW381" s="14" t="s">
        <v>33</v>
      </c>
      <c r="AX381" s="14" t="s">
        <v>72</v>
      </c>
      <c r="AY381" s="244" t="s">
        <v>150</v>
      </c>
    </row>
    <row r="382" s="14" customFormat="1">
      <c r="A382" s="14"/>
      <c r="B382" s="235"/>
      <c r="C382" s="236"/>
      <c r="D382" s="225" t="s">
        <v>161</v>
      </c>
      <c r="E382" s="237" t="s">
        <v>19</v>
      </c>
      <c r="F382" s="238" t="s">
        <v>1621</v>
      </c>
      <c r="G382" s="236"/>
      <c r="H382" s="237" t="s">
        <v>19</v>
      </c>
      <c r="I382" s="239"/>
      <c r="J382" s="236"/>
      <c r="K382" s="236"/>
      <c r="L382" s="240"/>
      <c r="M382" s="241"/>
      <c r="N382" s="242"/>
      <c r="O382" s="242"/>
      <c r="P382" s="242"/>
      <c r="Q382" s="242"/>
      <c r="R382" s="242"/>
      <c r="S382" s="242"/>
      <c r="T382" s="24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4" t="s">
        <v>161</v>
      </c>
      <c r="AU382" s="244" t="s">
        <v>82</v>
      </c>
      <c r="AV382" s="14" t="s">
        <v>80</v>
      </c>
      <c r="AW382" s="14" t="s">
        <v>33</v>
      </c>
      <c r="AX382" s="14" t="s">
        <v>72</v>
      </c>
      <c r="AY382" s="244" t="s">
        <v>150</v>
      </c>
    </row>
    <row r="383" s="13" customFormat="1">
      <c r="A383" s="13"/>
      <c r="B383" s="223"/>
      <c r="C383" s="224"/>
      <c r="D383" s="225" t="s">
        <v>161</v>
      </c>
      <c r="E383" s="226" t="s">
        <v>19</v>
      </c>
      <c r="F383" s="227" t="s">
        <v>1867</v>
      </c>
      <c r="G383" s="224"/>
      <c r="H383" s="228">
        <v>11</v>
      </c>
      <c r="I383" s="229"/>
      <c r="J383" s="224"/>
      <c r="K383" s="224"/>
      <c r="L383" s="230"/>
      <c r="M383" s="231"/>
      <c r="N383" s="232"/>
      <c r="O383" s="232"/>
      <c r="P383" s="232"/>
      <c r="Q383" s="232"/>
      <c r="R383" s="232"/>
      <c r="S383" s="232"/>
      <c r="T383" s="23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4" t="s">
        <v>161</v>
      </c>
      <c r="AU383" s="234" t="s">
        <v>82</v>
      </c>
      <c r="AV383" s="13" t="s">
        <v>82</v>
      </c>
      <c r="AW383" s="13" t="s">
        <v>33</v>
      </c>
      <c r="AX383" s="13" t="s">
        <v>72</v>
      </c>
      <c r="AY383" s="234" t="s">
        <v>150</v>
      </c>
    </row>
    <row r="384" s="14" customFormat="1">
      <c r="A384" s="14"/>
      <c r="B384" s="235"/>
      <c r="C384" s="236"/>
      <c r="D384" s="225" t="s">
        <v>161</v>
      </c>
      <c r="E384" s="237" t="s">
        <v>19</v>
      </c>
      <c r="F384" s="238" t="s">
        <v>1635</v>
      </c>
      <c r="G384" s="236"/>
      <c r="H384" s="237" t="s">
        <v>19</v>
      </c>
      <c r="I384" s="239"/>
      <c r="J384" s="236"/>
      <c r="K384" s="236"/>
      <c r="L384" s="240"/>
      <c r="M384" s="241"/>
      <c r="N384" s="242"/>
      <c r="O384" s="242"/>
      <c r="P384" s="242"/>
      <c r="Q384" s="242"/>
      <c r="R384" s="242"/>
      <c r="S384" s="242"/>
      <c r="T384" s="24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4" t="s">
        <v>161</v>
      </c>
      <c r="AU384" s="244" t="s">
        <v>82</v>
      </c>
      <c r="AV384" s="14" t="s">
        <v>80</v>
      </c>
      <c r="AW384" s="14" t="s">
        <v>33</v>
      </c>
      <c r="AX384" s="14" t="s">
        <v>72</v>
      </c>
      <c r="AY384" s="244" t="s">
        <v>150</v>
      </c>
    </row>
    <row r="385" s="13" customFormat="1">
      <c r="A385" s="13"/>
      <c r="B385" s="223"/>
      <c r="C385" s="224"/>
      <c r="D385" s="225" t="s">
        <v>161</v>
      </c>
      <c r="E385" s="226" t="s">
        <v>19</v>
      </c>
      <c r="F385" s="227" t="s">
        <v>1868</v>
      </c>
      <c r="G385" s="224"/>
      <c r="H385" s="228">
        <v>1</v>
      </c>
      <c r="I385" s="229"/>
      <c r="J385" s="224"/>
      <c r="K385" s="224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161</v>
      </c>
      <c r="AU385" s="234" t="s">
        <v>82</v>
      </c>
      <c r="AV385" s="13" t="s">
        <v>82</v>
      </c>
      <c r="AW385" s="13" t="s">
        <v>33</v>
      </c>
      <c r="AX385" s="13" t="s">
        <v>72</v>
      </c>
      <c r="AY385" s="234" t="s">
        <v>150</v>
      </c>
    </row>
    <row r="386" s="15" customFormat="1">
      <c r="A386" s="15"/>
      <c r="B386" s="245"/>
      <c r="C386" s="246"/>
      <c r="D386" s="225" t="s">
        <v>161</v>
      </c>
      <c r="E386" s="247" t="s">
        <v>19</v>
      </c>
      <c r="F386" s="248" t="s">
        <v>209</v>
      </c>
      <c r="G386" s="246"/>
      <c r="H386" s="249">
        <v>12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55" t="s">
        <v>161</v>
      </c>
      <c r="AU386" s="255" t="s">
        <v>82</v>
      </c>
      <c r="AV386" s="15" t="s">
        <v>157</v>
      </c>
      <c r="AW386" s="15" t="s">
        <v>33</v>
      </c>
      <c r="AX386" s="15" t="s">
        <v>80</v>
      </c>
      <c r="AY386" s="255" t="s">
        <v>150</v>
      </c>
    </row>
    <row r="387" s="2" customFormat="1" ht="16.5" customHeight="1">
      <c r="A387" s="39"/>
      <c r="B387" s="40"/>
      <c r="C387" s="205" t="s">
        <v>1279</v>
      </c>
      <c r="D387" s="205" t="s">
        <v>152</v>
      </c>
      <c r="E387" s="206" t="s">
        <v>1869</v>
      </c>
      <c r="F387" s="207" t="s">
        <v>1870</v>
      </c>
      <c r="G387" s="208" t="s">
        <v>286</v>
      </c>
      <c r="H387" s="209">
        <v>1</v>
      </c>
      <c r="I387" s="210"/>
      <c r="J387" s="211">
        <f>ROUND(I387*H387,2)</f>
        <v>0</v>
      </c>
      <c r="K387" s="207" t="s">
        <v>319</v>
      </c>
      <c r="L387" s="45"/>
      <c r="M387" s="212" t="s">
        <v>19</v>
      </c>
      <c r="N387" s="213" t="s">
        <v>43</v>
      </c>
      <c r="O387" s="85"/>
      <c r="P387" s="214">
        <f>O387*H387</f>
        <v>0</v>
      </c>
      <c r="Q387" s="214">
        <v>0</v>
      </c>
      <c r="R387" s="214">
        <f>Q387*H387</f>
        <v>0</v>
      </c>
      <c r="S387" s="214">
        <v>0</v>
      </c>
      <c r="T387" s="21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6" t="s">
        <v>157</v>
      </c>
      <c r="AT387" s="216" t="s">
        <v>152</v>
      </c>
      <c r="AU387" s="216" t="s">
        <v>82</v>
      </c>
      <c r="AY387" s="18" t="s">
        <v>150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80</v>
      </c>
      <c r="BK387" s="217">
        <f>ROUND(I387*H387,2)</f>
        <v>0</v>
      </c>
      <c r="BL387" s="18" t="s">
        <v>157</v>
      </c>
      <c r="BM387" s="216" t="s">
        <v>1871</v>
      </c>
    </row>
    <row r="388" s="14" customFormat="1">
      <c r="A388" s="14"/>
      <c r="B388" s="235"/>
      <c r="C388" s="236"/>
      <c r="D388" s="225" t="s">
        <v>161</v>
      </c>
      <c r="E388" s="237" t="s">
        <v>19</v>
      </c>
      <c r="F388" s="238" t="s">
        <v>1865</v>
      </c>
      <c r="G388" s="236"/>
      <c r="H388" s="237" t="s">
        <v>19</v>
      </c>
      <c r="I388" s="239"/>
      <c r="J388" s="236"/>
      <c r="K388" s="236"/>
      <c r="L388" s="240"/>
      <c r="M388" s="241"/>
      <c r="N388" s="242"/>
      <c r="O388" s="242"/>
      <c r="P388" s="242"/>
      <c r="Q388" s="242"/>
      <c r="R388" s="242"/>
      <c r="S388" s="242"/>
      <c r="T388" s="24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4" t="s">
        <v>161</v>
      </c>
      <c r="AU388" s="244" t="s">
        <v>82</v>
      </c>
      <c r="AV388" s="14" t="s">
        <v>80</v>
      </c>
      <c r="AW388" s="14" t="s">
        <v>33</v>
      </c>
      <c r="AX388" s="14" t="s">
        <v>72</v>
      </c>
      <c r="AY388" s="244" t="s">
        <v>150</v>
      </c>
    </row>
    <row r="389" s="14" customFormat="1">
      <c r="A389" s="14"/>
      <c r="B389" s="235"/>
      <c r="C389" s="236"/>
      <c r="D389" s="225" t="s">
        <v>161</v>
      </c>
      <c r="E389" s="237" t="s">
        <v>19</v>
      </c>
      <c r="F389" s="238" t="s">
        <v>1872</v>
      </c>
      <c r="G389" s="236"/>
      <c r="H389" s="237" t="s">
        <v>19</v>
      </c>
      <c r="I389" s="239"/>
      <c r="J389" s="236"/>
      <c r="K389" s="236"/>
      <c r="L389" s="240"/>
      <c r="M389" s="241"/>
      <c r="N389" s="242"/>
      <c r="O389" s="242"/>
      <c r="P389" s="242"/>
      <c r="Q389" s="242"/>
      <c r="R389" s="242"/>
      <c r="S389" s="242"/>
      <c r="T389" s="24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4" t="s">
        <v>161</v>
      </c>
      <c r="AU389" s="244" t="s">
        <v>82</v>
      </c>
      <c r="AV389" s="14" t="s">
        <v>80</v>
      </c>
      <c r="AW389" s="14" t="s">
        <v>33</v>
      </c>
      <c r="AX389" s="14" t="s">
        <v>72</v>
      </c>
      <c r="AY389" s="244" t="s">
        <v>150</v>
      </c>
    </row>
    <row r="390" s="14" customFormat="1">
      <c r="A390" s="14"/>
      <c r="B390" s="235"/>
      <c r="C390" s="236"/>
      <c r="D390" s="225" t="s">
        <v>161</v>
      </c>
      <c r="E390" s="237" t="s">
        <v>19</v>
      </c>
      <c r="F390" s="238" t="s">
        <v>1873</v>
      </c>
      <c r="G390" s="236"/>
      <c r="H390" s="237" t="s">
        <v>19</v>
      </c>
      <c r="I390" s="239"/>
      <c r="J390" s="236"/>
      <c r="K390" s="236"/>
      <c r="L390" s="240"/>
      <c r="M390" s="241"/>
      <c r="N390" s="242"/>
      <c r="O390" s="242"/>
      <c r="P390" s="242"/>
      <c r="Q390" s="242"/>
      <c r="R390" s="242"/>
      <c r="S390" s="242"/>
      <c r="T390" s="24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4" t="s">
        <v>161</v>
      </c>
      <c r="AU390" s="244" t="s">
        <v>82</v>
      </c>
      <c r="AV390" s="14" t="s">
        <v>80</v>
      </c>
      <c r="AW390" s="14" t="s">
        <v>33</v>
      </c>
      <c r="AX390" s="14" t="s">
        <v>72</v>
      </c>
      <c r="AY390" s="244" t="s">
        <v>150</v>
      </c>
    </row>
    <row r="391" s="13" customFormat="1">
      <c r="A391" s="13"/>
      <c r="B391" s="223"/>
      <c r="C391" s="224"/>
      <c r="D391" s="225" t="s">
        <v>161</v>
      </c>
      <c r="E391" s="226" t="s">
        <v>19</v>
      </c>
      <c r="F391" s="227" t="s">
        <v>1874</v>
      </c>
      <c r="G391" s="224"/>
      <c r="H391" s="228">
        <v>1</v>
      </c>
      <c r="I391" s="229"/>
      <c r="J391" s="224"/>
      <c r="K391" s="224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161</v>
      </c>
      <c r="AU391" s="234" t="s">
        <v>82</v>
      </c>
      <c r="AV391" s="13" t="s">
        <v>82</v>
      </c>
      <c r="AW391" s="13" t="s">
        <v>33</v>
      </c>
      <c r="AX391" s="13" t="s">
        <v>80</v>
      </c>
      <c r="AY391" s="234" t="s">
        <v>150</v>
      </c>
    </row>
    <row r="392" s="2" customFormat="1" ht="16.5" customHeight="1">
      <c r="A392" s="39"/>
      <c r="B392" s="40"/>
      <c r="C392" s="205" t="s">
        <v>1148</v>
      </c>
      <c r="D392" s="205" t="s">
        <v>152</v>
      </c>
      <c r="E392" s="206" t="s">
        <v>1875</v>
      </c>
      <c r="F392" s="207" t="s">
        <v>1876</v>
      </c>
      <c r="G392" s="208" t="s">
        <v>286</v>
      </c>
      <c r="H392" s="209">
        <v>1</v>
      </c>
      <c r="I392" s="210"/>
      <c r="J392" s="211">
        <f>ROUND(I392*H392,2)</f>
        <v>0</v>
      </c>
      <c r="K392" s="207" t="s">
        <v>156</v>
      </c>
      <c r="L392" s="45"/>
      <c r="M392" s="212" t="s">
        <v>19</v>
      </c>
      <c r="N392" s="213" t="s">
        <v>43</v>
      </c>
      <c r="O392" s="85"/>
      <c r="P392" s="214">
        <f>O392*H392</f>
        <v>0</v>
      </c>
      <c r="Q392" s="214">
        <v>0.010189999999999999</v>
      </c>
      <c r="R392" s="214">
        <f>Q392*H392</f>
        <v>0.010189999999999999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157</v>
      </c>
      <c r="AT392" s="216" t="s">
        <v>152</v>
      </c>
      <c r="AU392" s="216" t="s">
        <v>82</v>
      </c>
      <c r="AY392" s="18" t="s">
        <v>150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80</v>
      </c>
      <c r="BK392" s="217">
        <f>ROUND(I392*H392,2)</f>
        <v>0</v>
      </c>
      <c r="BL392" s="18" t="s">
        <v>157</v>
      </c>
      <c r="BM392" s="216" t="s">
        <v>1877</v>
      </c>
    </row>
    <row r="393" s="2" customFormat="1">
      <c r="A393" s="39"/>
      <c r="B393" s="40"/>
      <c r="C393" s="41"/>
      <c r="D393" s="218" t="s">
        <v>159</v>
      </c>
      <c r="E393" s="41"/>
      <c r="F393" s="219" t="s">
        <v>1878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159</v>
      </c>
      <c r="AU393" s="18" t="s">
        <v>82</v>
      </c>
    </row>
    <row r="394" s="13" customFormat="1">
      <c r="A394" s="13"/>
      <c r="B394" s="223"/>
      <c r="C394" s="224"/>
      <c r="D394" s="225" t="s">
        <v>161</v>
      </c>
      <c r="E394" s="226" t="s">
        <v>19</v>
      </c>
      <c r="F394" s="227" t="s">
        <v>1879</v>
      </c>
      <c r="G394" s="224"/>
      <c r="H394" s="228">
        <v>1</v>
      </c>
      <c r="I394" s="229"/>
      <c r="J394" s="224"/>
      <c r="K394" s="224"/>
      <c r="L394" s="230"/>
      <c r="M394" s="231"/>
      <c r="N394" s="232"/>
      <c r="O394" s="232"/>
      <c r="P394" s="232"/>
      <c r="Q394" s="232"/>
      <c r="R394" s="232"/>
      <c r="S394" s="232"/>
      <c r="T394" s="23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4" t="s">
        <v>161</v>
      </c>
      <c r="AU394" s="234" t="s">
        <v>82</v>
      </c>
      <c r="AV394" s="13" t="s">
        <v>82</v>
      </c>
      <c r="AW394" s="13" t="s">
        <v>33</v>
      </c>
      <c r="AX394" s="13" t="s">
        <v>80</v>
      </c>
      <c r="AY394" s="234" t="s">
        <v>150</v>
      </c>
    </row>
    <row r="395" s="2" customFormat="1" ht="16.5" customHeight="1">
      <c r="A395" s="39"/>
      <c r="B395" s="40"/>
      <c r="C395" s="260" t="s">
        <v>1287</v>
      </c>
      <c r="D395" s="260" t="s">
        <v>502</v>
      </c>
      <c r="E395" s="261" t="s">
        <v>1880</v>
      </c>
      <c r="F395" s="262" t="s">
        <v>1881</v>
      </c>
      <c r="G395" s="263" t="s">
        <v>286</v>
      </c>
      <c r="H395" s="264">
        <v>1.01</v>
      </c>
      <c r="I395" s="265"/>
      <c r="J395" s="266">
        <f>ROUND(I395*H395,2)</f>
        <v>0</v>
      </c>
      <c r="K395" s="262" t="s">
        <v>156</v>
      </c>
      <c r="L395" s="267"/>
      <c r="M395" s="268" t="s">
        <v>19</v>
      </c>
      <c r="N395" s="269" t="s">
        <v>43</v>
      </c>
      <c r="O395" s="85"/>
      <c r="P395" s="214">
        <f>O395*H395</f>
        <v>0</v>
      </c>
      <c r="Q395" s="214">
        <v>0.52600000000000002</v>
      </c>
      <c r="R395" s="214">
        <f>Q395*H395</f>
        <v>0.53126000000000007</v>
      </c>
      <c r="S395" s="214">
        <v>0</v>
      </c>
      <c r="T395" s="21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210</v>
      </c>
      <c r="AT395" s="216" t="s">
        <v>502</v>
      </c>
      <c r="AU395" s="216" t="s">
        <v>82</v>
      </c>
      <c r="AY395" s="18" t="s">
        <v>150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80</v>
      </c>
      <c r="BK395" s="217">
        <f>ROUND(I395*H395,2)</f>
        <v>0</v>
      </c>
      <c r="BL395" s="18" t="s">
        <v>157</v>
      </c>
      <c r="BM395" s="216" t="s">
        <v>1882</v>
      </c>
    </row>
    <row r="396" s="13" customFormat="1">
      <c r="A396" s="13"/>
      <c r="B396" s="223"/>
      <c r="C396" s="224"/>
      <c r="D396" s="225" t="s">
        <v>161</v>
      </c>
      <c r="E396" s="226" t="s">
        <v>19</v>
      </c>
      <c r="F396" s="227" t="s">
        <v>1879</v>
      </c>
      <c r="G396" s="224"/>
      <c r="H396" s="228">
        <v>1</v>
      </c>
      <c r="I396" s="229"/>
      <c r="J396" s="224"/>
      <c r="K396" s="224"/>
      <c r="L396" s="230"/>
      <c r="M396" s="231"/>
      <c r="N396" s="232"/>
      <c r="O396" s="232"/>
      <c r="P396" s="232"/>
      <c r="Q396" s="232"/>
      <c r="R396" s="232"/>
      <c r="S396" s="232"/>
      <c r="T396" s="23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4" t="s">
        <v>161</v>
      </c>
      <c r="AU396" s="234" t="s">
        <v>82</v>
      </c>
      <c r="AV396" s="13" t="s">
        <v>82</v>
      </c>
      <c r="AW396" s="13" t="s">
        <v>33</v>
      </c>
      <c r="AX396" s="13" t="s">
        <v>80</v>
      </c>
      <c r="AY396" s="234" t="s">
        <v>150</v>
      </c>
    </row>
    <row r="397" s="13" customFormat="1">
      <c r="A397" s="13"/>
      <c r="B397" s="223"/>
      <c r="C397" s="224"/>
      <c r="D397" s="225" t="s">
        <v>161</v>
      </c>
      <c r="E397" s="224"/>
      <c r="F397" s="227" t="s">
        <v>1781</v>
      </c>
      <c r="G397" s="224"/>
      <c r="H397" s="228">
        <v>1.01</v>
      </c>
      <c r="I397" s="229"/>
      <c r="J397" s="224"/>
      <c r="K397" s="224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161</v>
      </c>
      <c r="AU397" s="234" t="s">
        <v>82</v>
      </c>
      <c r="AV397" s="13" t="s">
        <v>82</v>
      </c>
      <c r="AW397" s="13" t="s">
        <v>4</v>
      </c>
      <c r="AX397" s="13" t="s">
        <v>80</v>
      </c>
      <c r="AY397" s="234" t="s">
        <v>150</v>
      </c>
    </row>
    <row r="398" s="2" customFormat="1" ht="16.5" customHeight="1">
      <c r="A398" s="39"/>
      <c r="B398" s="40"/>
      <c r="C398" s="205" t="s">
        <v>1153</v>
      </c>
      <c r="D398" s="205" t="s">
        <v>152</v>
      </c>
      <c r="E398" s="206" t="s">
        <v>1883</v>
      </c>
      <c r="F398" s="207" t="s">
        <v>1884</v>
      </c>
      <c r="G398" s="208" t="s">
        <v>286</v>
      </c>
      <c r="H398" s="209">
        <v>1</v>
      </c>
      <c r="I398" s="210"/>
      <c r="J398" s="211">
        <f>ROUND(I398*H398,2)</f>
        <v>0</v>
      </c>
      <c r="K398" s="207" t="s">
        <v>156</v>
      </c>
      <c r="L398" s="45"/>
      <c r="M398" s="212" t="s">
        <v>19</v>
      </c>
      <c r="N398" s="213" t="s">
        <v>43</v>
      </c>
      <c r="O398" s="85"/>
      <c r="P398" s="214">
        <f>O398*H398</f>
        <v>0</v>
      </c>
      <c r="Q398" s="214">
        <v>0.01248</v>
      </c>
      <c r="R398" s="214">
        <f>Q398*H398</f>
        <v>0.01248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157</v>
      </c>
      <c r="AT398" s="216" t="s">
        <v>152</v>
      </c>
      <c r="AU398" s="216" t="s">
        <v>82</v>
      </c>
      <c r="AY398" s="18" t="s">
        <v>150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80</v>
      </c>
      <c r="BK398" s="217">
        <f>ROUND(I398*H398,2)</f>
        <v>0</v>
      </c>
      <c r="BL398" s="18" t="s">
        <v>157</v>
      </c>
      <c r="BM398" s="216" t="s">
        <v>1885</v>
      </c>
    </row>
    <row r="399" s="2" customFormat="1">
      <c r="A399" s="39"/>
      <c r="B399" s="40"/>
      <c r="C399" s="41"/>
      <c r="D399" s="218" t="s">
        <v>159</v>
      </c>
      <c r="E399" s="41"/>
      <c r="F399" s="219" t="s">
        <v>1886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159</v>
      </c>
      <c r="AU399" s="18" t="s">
        <v>82</v>
      </c>
    </row>
    <row r="400" s="13" customFormat="1">
      <c r="A400" s="13"/>
      <c r="B400" s="223"/>
      <c r="C400" s="224"/>
      <c r="D400" s="225" t="s">
        <v>161</v>
      </c>
      <c r="E400" s="226" t="s">
        <v>19</v>
      </c>
      <c r="F400" s="227" t="s">
        <v>1879</v>
      </c>
      <c r="G400" s="224"/>
      <c r="H400" s="228">
        <v>1</v>
      </c>
      <c r="I400" s="229"/>
      <c r="J400" s="224"/>
      <c r="K400" s="224"/>
      <c r="L400" s="230"/>
      <c r="M400" s="231"/>
      <c r="N400" s="232"/>
      <c r="O400" s="232"/>
      <c r="P400" s="232"/>
      <c r="Q400" s="232"/>
      <c r="R400" s="232"/>
      <c r="S400" s="232"/>
      <c r="T400" s="23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4" t="s">
        <v>161</v>
      </c>
      <c r="AU400" s="234" t="s">
        <v>82</v>
      </c>
      <c r="AV400" s="13" t="s">
        <v>82</v>
      </c>
      <c r="AW400" s="13" t="s">
        <v>33</v>
      </c>
      <c r="AX400" s="13" t="s">
        <v>80</v>
      </c>
      <c r="AY400" s="234" t="s">
        <v>150</v>
      </c>
    </row>
    <row r="401" s="2" customFormat="1" ht="16.5" customHeight="1">
      <c r="A401" s="39"/>
      <c r="B401" s="40"/>
      <c r="C401" s="260" t="s">
        <v>1297</v>
      </c>
      <c r="D401" s="260" t="s">
        <v>502</v>
      </c>
      <c r="E401" s="261" t="s">
        <v>1887</v>
      </c>
      <c r="F401" s="262" t="s">
        <v>1888</v>
      </c>
      <c r="G401" s="263" t="s">
        <v>286</v>
      </c>
      <c r="H401" s="264">
        <v>1.01</v>
      </c>
      <c r="I401" s="265"/>
      <c r="J401" s="266">
        <f>ROUND(I401*H401,2)</f>
        <v>0</v>
      </c>
      <c r="K401" s="262" t="s">
        <v>156</v>
      </c>
      <c r="L401" s="267"/>
      <c r="M401" s="268" t="s">
        <v>19</v>
      </c>
      <c r="N401" s="269" t="s">
        <v>43</v>
      </c>
      <c r="O401" s="85"/>
      <c r="P401" s="214">
        <f>O401*H401</f>
        <v>0</v>
      </c>
      <c r="Q401" s="214">
        <v>0.54800000000000004</v>
      </c>
      <c r="R401" s="214">
        <f>Q401*H401</f>
        <v>0.55348000000000008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210</v>
      </c>
      <c r="AT401" s="216" t="s">
        <v>502</v>
      </c>
      <c r="AU401" s="216" t="s">
        <v>82</v>
      </c>
      <c r="AY401" s="18" t="s">
        <v>150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80</v>
      </c>
      <c r="BK401" s="217">
        <f>ROUND(I401*H401,2)</f>
        <v>0</v>
      </c>
      <c r="BL401" s="18" t="s">
        <v>157</v>
      </c>
      <c r="BM401" s="216" t="s">
        <v>1889</v>
      </c>
    </row>
    <row r="402" s="13" customFormat="1">
      <c r="A402" s="13"/>
      <c r="B402" s="223"/>
      <c r="C402" s="224"/>
      <c r="D402" s="225" t="s">
        <v>161</v>
      </c>
      <c r="E402" s="224"/>
      <c r="F402" s="227" t="s">
        <v>1781</v>
      </c>
      <c r="G402" s="224"/>
      <c r="H402" s="228">
        <v>1.01</v>
      </c>
      <c r="I402" s="229"/>
      <c r="J402" s="224"/>
      <c r="K402" s="224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161</v>
      </c>
      <c r="AU402" s="234" t="s">
        <v>82</v>
      </c>
      <c r="AV402" s="13" t="s">
        <v>82</v>
      </c>
      <c r="AW402" s="13" t="s">
        <v>4</v>
      </c>
      <c r="AX402" s="13" t="s">
        <v>80</v>
      </c>
      <c r="AY402" s="234" t="s">
        <v>150</v>
      </c>
    </row>
    <row r="403" s="2" customFormat="1" ht="24.15" customHeight="1">
      <c r="A403" s="39"/>
      <c r="B403" s="40"/>
      <c r="C403" s="205" t="s">
        <v>1157</v>
      </c>
      <c r="D403" s="205" t="s">
        <v>152</v>
      </c>
      <c r="E403" s="206" t="s">
        <v>1890</v>
      </c>
      <c r="F403" s="207" t="s">
        <v>1891</v>
      </c>
      <c r="G403" s="208" t="s">
        <v>286</v>
      </c>
      <c r="H403" s="209">
        <v>1</v>
      </c>
      <c r="I403" s="210"/>
      <c r="J403" s="211">
        <f>ROUND(I403*H403,2)</f>
        <v>0</v>
      </c>
      <c r="K403" s="207" t="s">
        <v>156</v>
      </c>
      <c r="L403" s="45"/>
      <c r="M403" s="212" t="s">
        <v>19</v>
      </c>
      <c r="N403" s="213" t="s">
        <v>43</v>
      </c>
      <c r="O403" s="85"/>
      <c r="P403" s="214">
        <f>O403*H403</f>
        <v>0</v>
      </c>
      <c r="Q403" s="214">
        <v>0.11045000000000001</v>
      </c>
      <c r="R403" s="214">
        <f>Q403*H403</f>
        <v>0.11045000000000001</v>
      </c>
      <c r="S403" s="214">
        <v>0</v>
      </c>
      <c r="T403" s="21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157</v>
      </c>
      <c r="AT403" s="216" t="s">
        <v>152</v>
      </c>
      <c r="AU403" s="216" t="s">
        <v>82</v>
      </c>
      <c r="AY403" s="18" t="s">
        <v>150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80</v>
      </c>
      <c r="BK403" s="217">
        <f>ROUND(I403*H403,2)</f>
        <v>0</v>
      </c>
      <c r="BL403" s="18" t="s">
        <v>157</v>
      </c>
      <c r="BM403" s="216" t="s">
        <v>1892</v>
      </c>
    </row>
    <row r="404" s="2" customFormat="1">
      <c r="A404" s="39"/>
      <c r="B404" s="40"/>
      <c r="C404" s="41"/>
      <c r="D404" s="218" t="s">
        <v>159</v>
      </c>
      <c r="E404" s="41"/>
      <c r="F404" s="219" t="s">
        <v>1893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159</v>
      </c>
      <c r="AU404" s="18" t="s">
        <v>82</v>
      </c>
    </row>
    <row r="405" s="13" customFormat="1">
      <c r="A405" s="13"/>
      <c r="B405" s="223"/>
      <c r="C405" s="224"/>
      <c r="D405" s="225" t="s">
        <v>161</v>
      </c>
      <c r="E405" s="226" t="s">
        <v>19</v>
      </c>
      <c r="F405" s="227" t="s">
        <v>1894</v>
      </c>
      <c r="G405" s="224"/>
      <c r="H405" s="228">
        <v>1</v>
      </c>
      <c r="I405" s="229"/>
      <c r="J405" s="224"/>
      <c r="K405" s="224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161</v>
      </c>
      <c r="AU405" s="234" t="s">
        <v>82</v>
      </c>
      <c r="AV405" s="13" t="s">
        <v>82</v>
      </c>
      <c r="AW405" s="13" t="s">
        <v>33</v>
      </c>
      <c r="AX405" s="13" t="s">
        <v>80</v>
      </c>
      <c r="AY405" s="234" t="s">
        <v>150</v>
      </c>
    </row>
    <row r="406" s="2" customFormat="1" ht="24.15" customHeight="1">
      <c r="A406" s="39"/>
      <c r="B406" s="40"/>
      <c r="C406" s="205" t="s">
        <v>1306</v>
      </c>
      <c r="D406" s="205" t="s">
        <v>152</v>
      </c>
      <c r="E406" s="206" t="s">
        <v>1895</v>
      </c>
      <c r="F406" s="207" t="s">
        <v>1896</v>
      </c>
      <c r="G406" s="208" t="s">
        <v>286</v>
      </c>
      <c r="H406" s="209">
        <v>1</v>
      </c>
      <c r="I406" s="210"/>
      <c r="J406" s="211">
        <f>ROUND(I406*H406,2)</f>
        <v>0</v>
      </c>
      <c r="K406" s="207" t="s">
        <v>156</v>
      </c>
      <c r="L406" s="45"/>
      <c r="M406" s="212" t="s">
        <v>19</v>
      </c>
      <c r="N406" s="213" t="s">
        <v>43</v>
      </c>
      <c r="O406" s="85"/>
      <c r="P406" s="214">
        <f>O406*H406</f>
        <v>0</v>
      </c>
      <c r="Q406" s="214">
        <v>0.012120000000000001</v>
      </c>
      <c r="R406" s="214">
        <f>Q406*H406</f>
        <v>0.012120000000000001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157</v>
      </c>
      <c r="AT406" s="216" t="s">
        <v>152</v>
      </c>
      <c r="AU406" s="216" t="s">
        <v>82</v>
      </c>
      <c r="AY406" s="18" t="s">
        <v>150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80</v>
      </c>
      <c r="BK406" s="217">
        <f>ROUND(I406*H406,2)</f>
        <v>0</v>
      </c>
      <c r="BL406" s="18" t="s">
        <v>157</v>
      </c>
      <c r="BM406" s="216" t="s">
        <v>1897</v>
      </c>
    </row>
    <row r="407" s="2" customFormat="1">
      <c r="A407" s="39"/>
      <c r="B407" s="40"/>
      <c r="C407" s="41"/>
      <c r="D407" s="218" t="s">
        <v>159</v>
      </c>
      <c r="E407" s="41"/>
      <c r="F407" s="219" t="s">
        <v>1898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159</v>
      </c>
      <c r="AU407" s="18" t="s">
        <v>82</v>
      </c>
    </row>
    <row r="408" s="13" customFormat="1">
      <c r="A408" s="13"/>
      <c r="B408" s="223"/>
      <c r="C408" s="224"/>
      <c r="D408" s="225" t="s">
        <v>161</v>
      </c>
      <c r="E408" s="226" t="s">
        <v>19</v>
      </c>
      <c r="F408" s="227" t="s">
        <v>1899</v>
      </c>
      <c r="G408" s="224"/>
      <c r="H408" s="228">
        <v>1</v>
      </c>
      <c r="I408" s="229"/>
      <c r="J408" s="224"/>
      <c r="K408" s="224"/>
      <c r="L408" s="230"/>
      <c r="M408" s="231"/>
      <c r="N408" s="232"/>
      <c r="O408" s="232"/>
      <c r="P408" s="232"/>
      <c r="Q408" s="232"/>
      <c r="R408" s="232"/>
      <c r="S408" s="232"/>
      <c r="T408" s="23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4" t="s">
        <v>161</v>
      </c>
      <c r="AU408" s="234" t="s">
        <v>82</v>
      </c>
      <c r="AV408" s="13" t="s">
        <v>82</v>
      </c>
      <c r="AW408" s="13" t="s">
        <v>33</v>
      </c>
      <c r="AX408" s="13" t="s">
        <v>80</v>
      </c>
      <c r="AY408" s="234" t="s">
        <v>150</v>
      </c>
    </row>
    <row r="409" s="2" customFormat="1" ht="24.15" customHeight="1">
      <c r="A409" s="39"/>
      <c r="B409" s="40"/>
      <c r="C409" s="205" t="s">
        <v>1161</v>
      </c>
      <c r="D409" s="205" t="s">
        <v>152</v>
      </c>
      <c r="E409" s="206" t="s">
        <v>1900</v>
      </c>
      <c r="F409" s="207" t="s">
        <v>1901</v>
      </c>
      <c r="G409" s="208" t="s">
        <v>286</v>
      </c>
      <c r="H409" s="209">
        <v>1</v>
      </c>
      <c r="I409" s="210"/>
      <c r="J409" s="211">
        <f>ROUND(I409*H409,2)</f>
        <v>0</v>
      </c>
      <c r="K409" s="207" t="s">
        <v>156</v>
      </c>
      <c r="L409" s="45"/>
      <c r="M409" s="212" t="s">
        <v>19</v>
      </c>
      <c r="N409" s="213" t="s">
        <v>43</v>
      </c>
      <c r="O409" s="85"/>
      <c r="P409" s="214">
        <f>O409*H409</f>
        <v>0</v>
      </c>
      <c r="Q409" s="214">
        <v>0</v>
      </c>
      <c r="R409" s="214">
        <f>Q409*H409</f>
        <v>0</v>
      </c>
      <c r="S409" s="214">
        <v>0</v>
      </c>
      <c r="T409" s="21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6" t="s">
        <v>157</v>
      </c>
      <c r="AT409" s="216" t="s">
        <v>152</v>
      </c>
      <c r="AU409" s="216" t="s">
        <v>82</v>
      </c>
      <c r="AY409" s="18" t="s">
        <v>150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8" t="s">
        <v>80</v>
      </c>
      <c r="BK409" s="217">
        <f>ROUND(I409*H409,2)</f>
        <v>0</v>
      </c>
      <c r="BL409" s="18" t="s">
        <v>157</v>
      </c>
      <c r="BM409" s="216" t="s">
        <v>1902</v>
      </c>
    </row>
    <row r="410" s="2" customFormat="1">
      <c r="A410" s="39"/>
      <c r="B410" s="40"/>
      <c r="C410" s="41"/>
      <c r="D410" s="218" t="s">
        <v>159</v>
      </c>
      <c r="E410" s="41"/>
      <c r="F410" s="219" t="s">
        <v>1903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159</v>
      </c>
      <c r="AU410" s="18" t="s">
        <v>82</v>
      </c>
    </row>
    <row r="411" s="13" customFormat="1">
      <c r="A411" s="13"/>
      <c r="B411" s="223"/>
      <c r="C411" s="224"/>
      <c r="D411" s="225" t="s">
        <v>161</v>
      </c>
      <c r="E411" s="226" t="s">
        <v>19</v>
      </c>
      <c r="F411" s="227" t="s">
        <v>1904</v>
      </c>
      <c r="G411" s="224"/>
      <c r="H411" s="228">
        <v>1</v>
      </c>
      <c r="I411" s="229"/>
      <c r="J411" s="224"/>
      <c r="K411" s="224"/>
      <c r="L411" s="230"/>
      <c r="M411" s="231"/>
      <c r="N411" s="232"/>
      <c r="O411" s="232"/>
      <c r="P411" s="232"/>
      <c r="Q411" s="232"/>
      <c r="R411" s="232"/>
      <c r="S411" s="232"/>
      <c r="T411" s="23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4" t="s">
        <v>161</v>
      </c>
      <c r="AU411" s="234" t="s">
        <v>82</v>
      </c>
      <c r="AV411" s="13" t="s">
        <v>82</v>
      </c>
      <c r="AW411" s="13" t="s">
        <v>33</v>
      </c>
      <c r="AX411" s="13" t="s">
        <v>80</v>
      </c>
      <c r="AY411" s="234" t="s">
        <v>150</v>
      </c>
    </row>
    <row r="412" s="2" customFormat="1" ht="24.15" customHeight="1">
      <c r="A412" s="39"/>
      <c r="B412" s="40"/>
      <c r="C412" s="205" t="s">
        <v>1316</v>
      </c>
      <c r="D412" s="205" t="s">
        <v>152</v>
      </c>
      <c r="E412" s="206" t="s">
        <v>1905</v>
      </c>
      <c r="F412" s="207" t="s">
        <v>1906</v>
      </c>
      <c r="G412" s="208" t="s">
        <v>286</v>
      </c>
      <c r="H412" s="209">
        <v>1</v>
      </c>
      <c r="I412" s="210"/>
      <c r="J412" s="211">
        <f>ROUND(I412*H412,2)</f>
        <v>0</v>
      </c>
      <c r="K412" s="207" t="s">
        <v>156</v>
      </c>
      <c r="L412" s="45"/>
      <c r="M412" s="212" t="s">
        <v>19</v>
      </c>
      <c r="N412" s="213" t="s">
        <v>43</v>
      </c>
      <c r="O412" s="85"/>
      <c r="P412" s="214">
        <f>O412*H412</f>
        <v>0</v>
      </c>
      <c r="Q412" s="214">
        <v>0.42115999999999998</v>
      </c>
      <c r="R412" s="214">
        <f>Q412*H412</f>
        <v>0.42115999999999998</v>
      </c>
      <c r="S412" s="214">
        <v>0</v>
      </c>
      <c r="T412" s="21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6" t="s">
        <v>157</v>
      </c>
      <c r="AT412" s="216" t="s">
        <v>152</v>
      </c>
      <c r="AU412" s="216" t="s">
        <v>82</v>
      </c>
      <c r="AY412" s="18" t="s">
        <v>150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80</v>
      </c>
      <c r="BK412" s="217">
        <f>ROUND(I412*H412,2)</f>
        <v>0</v>
      </c>
      <c r="BL412" s="18" t="s">
        <v>157</v>
      </c>
      <c r="BM412" s="216" t="s">
        <v>1907</v>
      </c>
    </row>
    <row r="413" s="2" customFormat="1">
      <c r="A413" s="39"/>
      <c r="B413" s="40"/>
      <c r="C413" s="41"/>
      <c r="D413" s="218" t="s">
        <v>159</v>
      </c>
      <c r="E413" s="41"/>
      <c r="F413" s="219" t="s">
        <v>1908</v>
      </c>
      <c r="G413" s="41"/>
      <c r="H413" s="41"/>
      <c r="I413" s="220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159</v>
      </c>
      <c r="AU413" s="18" t="s">
        <v>82</v>
      </c>
    </row>
    <row r="414" s="13" customFormat="1">
      <c r="A414" s="13"/>
      <c r="B414" s="223"/>
      <c r="C414" s="224"/>
      <c r="D414" s="225" t="s">
        <v>161</v>
      </c>
      <c r="E414" s="226" t="s">
        <v>19</v>
      </c>
      <c r="F414" s="227" t="s">
        <v>1909</v>
      </c>
      <c r="G414" s="224"/>
      <c r="H414" s="228">
        <v>1</v>
      </c>
      <c r="I414" s="229"/>
      <c r="J414" s="224"/>
      <c r="K414" s="224"/>
      <c r="L414" s="230"/>
      <c r="M414" s="231"/>
      <c r="N414" s="232"/>
      <c r="O414" s="232"/>
      <c r="P414" s="232"/>
      <c r="Q414" s="232"/>
      <c r="R414" s="232"/>
      <c r="S414" s="232"/>
      <c r="T414" s="23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4" t="s">
        <v>161</v>
      </c>
      <c r="AU414" s="234" t="s">
        <v>82</v>
      </c>
      <c r="AV414" s="13" t="s">
        <v>82</v>
      </c>
      <c r="AW414" s="13" t="s">
        <v>33</v>
      </c>
      <c r="AX414" s="13" t="s">
        <v>80</v>
      </c>
      <c r="AY414" s="234" t="s">
        <v>150</v>
      </c>
    </row>
    <row r="415" s="2" customFormat="1" ht="16.5" customHeight="1">
      <c r="A415" s="39"/>
      <c r="B415" s="40"/>
      <c r="C415" s="205" t="s">
        <v>1165</v>
      </c>
      <c r="D415" s="205" t="s">
        <v>152</v>
      </c>
      <c r="E415" s="206" t="s">
        <v>1910</v>
      </c>
      <c r="F415" s="207" t="s">
        <v>1911</v>
      </c>
      <c r="G415" s="208" t="s">
        <v>286</v>
      </c>
      <c r="H415" s="209">
        <v>13</v>
      </c>
      <c r="I415" s="210"/>
      <c r="J415" s="211">
        <f>ROUND(I415*H415,2)</f>
        <v>0</v>
      </c>
      <c r="K415" s="207" t="s">
        <v>319</v>
      </c>
      <c r="L415" s="45"/>
      <c r="M415" s="212" t="s">
        <v>19</v>
      </c>
      <c r="N415" s="213" t="s">
        <v>43</v>
      </c>
      <c r="O415" s="85"/>
      <c r="P415" s="214">
        <f>O415*H415</f>
        <v>0</v>
      </c>
      <c r="Q415" s="214">
        <v>0</v>
      </c>
      <c r="R415" s="214">
        <f>Q415*H415</f>
        <v>0</v>
      </c>
      <c r="S415" s="214">
        <v>0</v>
      </c>
      <c r="T415" s="215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6" t="s">
        <v>157</v>
      </c>
      <c r="AT415" s="216" t="s">
        <v>152</v>
      </c>
      <c r="AU415" s="216" t="s">
        <v>82</v>
      </c>
      <c r="AY415" s="18" t="s">
        <v>150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8" t="s">
        <v>80</v>
      </c>
      <c r="BK415" s="217">
        <f>ROUND(I415*H415,2)</f>
        <v>0</v>
      </c>
      <c r="BL415" s="18" t="s">
        <v>157</v>
      </c>
      <c r="BM415" s="216" t="s">
        <v>1912</v>
      </c>
    </row>
    <row r="416" s="14" customFormat="1">
      <c r="A416" s="14"/>
      <c r="B416" s="235"/>
      <c r="C416" s="236"/>
      <c r="D416" s="225" t="s">
        <v>161</v>
      </c>
      <c r="E416" s="237" t="s">
        <v>19</v>
      </c>
      <c r="F416" s="238" t="s">
        <v>1913</v>
      </c>
      <c r="G416" s="236"/>
      <c r="H416" s="237" t="s">
        <v>19</v>
      </c>
      <c r="I416" s="239"/>
      <c r="J416" s="236"/>
      <c r="K416" s="236"/>
      <c r="L416" s="240"/>
      <c r="M416" s="241"/>
      <c r="N416" s="242"/>
      <c r="O416" s="242"/>
      <c r="P416" s="242"/>
      <c r="Q416" s="242"/>
      <c r="R416" s="242"/>
      <c r="S416" s="242"/>
      <c r="T416" s="24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4" t="s">
        <v>161</v>
      </c>
      <c r="AU416" s="244" t="s">
        <v>82</v>
      </c>
      <c r="AV416" s="14" t="s">
        <v>80</v>
      </c>
      <c r="AW416" s="14" t="s">
        <v>33</v>
      </c>
      <c r="AX416" s="14" t="s">
        <v>72</v>
      </c>
      <c r="AY416" s="244" t="s">
        <v>150</v>
      </c>
    </row>
    <row r="417" s="13" customFormat="1">
      <c r="A417" s="13"/>
      <c r="B417" s="223"/>
      <c r="C417" s="224"/>
      <c r="D417" s="225" t="s">
        <v>161</v>
      </c>
      <c r="E417" s="226" t="s">
        <v>19</v>
      </c>
      <c r="F417" s="227" t="s">
        <v>1914</v>
      </c>
      <c r="G417" s="224"/>
      <c r="H417" s="228">
        <v>12</v>
      </c>
      <c r="I417" s="229"/>
      <c r="J417" s="224"/>
      <c r="K417" s="224"/>
      <c r="L417" s="230"/>
      <c r="M417" s="231"/>
      <c r="N417" s="232"/>
      <c r="O417" s="232"/>
      <c r="P417" s="232"/>
      <c r="Q417" s="232"/>
      <c r="R417" s="232"/>
      <c r="S417" s="232"/>
      <c r="T417" s="23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4" t="s">
        <v>161</v>
      </c>
      <c r="AU417" s="234" t="s">
        <v>82</v>
      </c>
      <c r="AV417" s="13" t="s">
        <v>82</v>
      </c>
      <c r="AW417" s="13" t="s">
        <v>33</v>
      </c>
      <c r="AX417" s="13" t="s">
        <v>72</v>
      </c>
      <c r="AY417" s="234" t="s">
        <v>150</v>
      </c>
    </row>
    <row r="418" s="13" customFormat="1">
      <c r="A418" s="13"/>
      <c r="B418" s="223"/>
      <c r="C418" s="224"/>
      <c r="D418" s="225" t="s">
        <v>161</v>
      </c>
      <c r="E418" s="226" t="s">
        <v>19</v>
      </c>
      <c r="F418" s="227" t="s">
        <v>1841</v>
      </c>
      <c r="G418" s="224"/>
      <c r="H418" s="228">
        <v>1</v>
      </c>
      <c r="I418" s="229"/>
      <c r="J418" s="224"/>
      <c r="K418" s="224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161</v>
      </c>
      <c r="AU418" s="234" t="s">
        <v>82</v>
      </c>
      <c r="AV418" s="13" t="s">
        <v>82</v>
      </c>
      <c r="AW418" s="13" t="s">
        <v>33</v>
      </c>
      <c r="AX418" s="13" t="s">
        <v>72</v>
      </c>
      <c r="AY418" s="234" t="s">
        <v>150</v>
      </c>
    </row>
    <row r="419" s="15" customFormat="1">
      <c r="A419" s="15"/>
      <c r="B419" s="245"/>
      <c r="C419" s="246"/>
      <c r="D419" s="225" t="s">
        <v>161</v>
      </c>
      <c r="E419" s="247" t="s">
        <v>19</v>
      </c>
      <c r="F419" s="248" t="s">
        <v>209</v>
      </c>
      <c r="G419" s="246"/>
      <c r="H419" s="249">
        <v>13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5" t="s">
        <v>161</v>
      </c>
      <c r="AU419" s="255" t="s">
        <v>82</v>
      </c>
      <c r="AV419" s="15" t="s">
        <v>157</v>
      </c>
      <c r="AW419" s="15" t="s">
        <v>33</v>
      </c>
      <c r="AX419" s="15" t="s">
        <v>80</v>
      </c>
      <c r="AY419" s="255" t="s">
        <v>150</v>
      </c>
    </row>
    <row r="420" s="2" customFormat="1" ht="24.15" customHeight="1">
      <c r="A420" s="39"/>
      <c r="B420" s="40"/>
      <c r="C420" s="205" t="s">
        <v>1325</v>
      </c>
      <c r="D420" s="205" t="s">
        <v>152</v>
      </c>
      <c r="E420" s="206" t="s">
        <v>1915</v>
      </c>
      <c r="F420" s="207" t="s">
        <v>1916</v>
      </c>
      <c r="G420" s="208" t="s">
        <v>255</v>
      </c>
      <c r="H420" s="209">
        <v>32.399999999999999</v>
      </c>
      <c r="I420" s="210"/>
      <c r="J420" s="211">
        <f>ROUND(I420*H420,2)</f>
        <v>0</v>
      </c>
      <c r="K420" s="207" t="s">
        <v>156</v>
      </c>
      <c r="L420" s="45"/>
      <c r="M420" s="212" t="s">
        <v>19</v>
      </c>
      <c r="N420" s="213" t="s">
        <v>43</v>
      </c>
      <c r="O420" s="85"/>
      <c r="P420" s="214">
        <f>O420*H420</f>
        <v>0</v>
      </c>
      <c r="Q420" s="214">
        <v>0.07195</v>
      </c>
      <c r="R420" s="214">
        <f>Q420*H420</f>
        <v>2.3311799999999998</v>
      </c>
      <c r="S420" s="214">
        <v>0</v>
      </c>
      <c r="T420" s="215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6" t="s">
        <v>157</v>
      </c>
      <c r="AT420" s="216" t="s">
        <v>152</v>
      </c>
      <c r="AU420" s="216" t="s">
        <v>82</v>
      </c>
      <c r="AY420" s="18" t="s">
        <v>150</v>
      </c>
      <c r="BE420" s="217">
        <f>IF(N420="základní",J420,0)</f>
        <v>0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8" t="s">
        <v>80</v>
      </c>
      <c r="BK420" s="217">
        <f>ROUND(I420*H420,2)</f>
        <v>0</v>
      </c>
      <c r="BL420" s="18" t="s">
        <v>157</v>
      </c>
      <c r="BM420" s="216" t="s">
        <v>1917</v>
      </c>
    </row>
    <row r="421" s="2" customFormat="1">
      <c r="A421" s="39"/>
      <c r="B421" s="40"/>
      <c r="C421" s="41"/>
      <c r="D421" s="218" t="s">
        <v>159</v>
      </c>
      <c r="E421" s="41"/>
      <c r="F421" s="219" t="s">
        <v>1918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159</v>
      </c>
      <c r="AU421" s="18" t="s">
        <v>82</v>
      </c>
    </row>
    <row r="422" s="14" customFormat="1">
      <c r="A422" s="14"/>
      <c r="B422" s="235"/>
      <c r="C422" s="236"/>
      <c r="D422" s="225" t="s">
        <v>161</v>
      </c>
      <c r="E422" s="237" t="s">
        <v>19</v>
      </c>
      <c r="F422" s="238" t="s">
        <v>1919</v>
      </c>
      <c r="G422" s="236"/>
      <c r="H422" s="237" t="s">
        <v>19</v>
      </c>
      <c r="I422" s="239"/>
      <c r="J422" s="236"/>
      <c r="K422" s="236"/>
      <c r="L422" s="240"/>
      <c r="M422" s="241"/>
      <c r="N422" s="242"/>
      <c r="O422" s="242"/>
      <c r="P422" s="242"/>
      <c r="Q422" s="242"/>
      <c r="R422" s="242"/>
      <c r="S422" s="242"/>
      <c r="T422" s="24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4" t="s">
        <v>161</v>
      </c>
      <c r="AU422" s="244" t="s">
        <v>82</v>
      </c>
      <c r="AV422" s="14" t="s">
        <v>80</v>
      </c>
      <c r="AW422" s="14" t="s">
        <v>33</v>
      </c>
      <c r="AX422" s="14" t="s">
        <v>72</v>
      </c>
      <c r="AY422" s="244" t="s">
        <v>150</v>
      </c>
    </row>
    <row r="423" s="14" customFormat="1">
      <c r="A423" s="14"/>
      <c r="B423" s="235"/>
      <c r="C423" s="236"/>
      <c r="D423" s="225" t="s">
        <v>161</v>
      </c>
      <c r="E423" s="237" t="s">
        <v>19</v>
      </c>
      <c r="F423" s="238" t="s">
        <v>1920</v>
      </c>
      <c r="G423" s="236"/>
      <c r="H423" s="237" t="s">
        <v>19</v>
      </c>
      <c r="I423" s="239"/>
      <c r="J423" s="236"/>
      <c r="K423" s="236"/>
      <c r="L423" s="240"/>
      <c r="M423" s="241"/>
      <c r="N423" s="242"/>
      <c r="O423" s="242"/>
      <c r="P423" s="242"/>
      <c r="Q423" s="242"/>
      <c r="R423" s="242"/>
      <c r="S423" s="242"/>
      <c r="T423" s="24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4" t="s">
        <v>161</v>
      </c>
      <c r="AU423" s="244" t="s">
        <v>82</v>
      </c>
      <c r="AV423" s="14" t="s">
        <v>80</v>
      </c>
      <c r="AW423" s="14" t="s">
        <v>33</v>
      </c>
      <c r="AX423" s="14" t="s">
        <v>72</v>
      </c>
      <c r="AY423" s="244" t="s">
        <v>150</v>
      </c>
    </row>
    <row r="424" s="13" customFormat="1">
      <c r="A424" s="13"/>
      <c r="B424" s="223"/>
      <c r="C424" s="224"/>
      <c r="D424" s="225" t="s">
        <v>161</v>
      </c>
      <c r="E424" s="226" t="s">
        <v>19</v>
      </c>
      <c r="F424" s="227" t="s">
        <v>1921</v>
      </c>
      <c r="G424" s="224"/>
      <c r="H424" s="228">
        <v>32.399999999999999</v>
      </c>
      <c r="I424" s="229"/>
      <c r="J424" s="224"/>
      <c r="K424" s="224"/>
      <c r="L424" s="230"/>
      <c r="M424" s="231"/>
      <c r="N424" s="232"/>
      <c r="O424" s="232"/>
      <c r="P424" s="232"/>
      <c r="Q424" s="232"/>
      <c r="R424" s="232"/>
      <c r="S424" s="232"/>
      <c r="T424" s="23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4" t="s">
        <v>161</v>
      </c>
      <c r="AU424" s="234" t="s">
        <v>82</v>
      </c>
      <c r="AV424" s="13" t="s">
        <v>82</v>
      </c>
      <c r="AW424" s="13" t="s">
        <v>33</v>
      </c>
      <c r="AX424" s="13" t="s">
        <v>80</v>
      </c>
      <c r="AY424" s="234" t="s">
        <v>150</v>
      </c>
    </row>
    <row r="425" s="2" customFormat="1" ht="16.5" customHeight="1">
      <c r="A425" s="39"/>
      <c r="B425" s="40"/>
      <c r="C425" s="205" t="s">
        <v>1169</v>
      </c>
      <c r="D425" s="205" t="s">
        <v>152</v>
      </c>
      <c r="E425" s="206" t="s">
        <v>1922</v>
      </c>
      <c r="F425" s="207" t="s">
        <v>1923</v>
      </c>
      <c r="G425" s="208" t="s">
        <v>286</v>
      </c>
      <c r="H425" s="209">
        <v>13</v>
      </c>
      <c r="I425" s="210"/>
      <c r="J425" s="211">
        <f>ROUND(I425*H425,2)</f>
        <v>0</v>
      </c>
      <c r="K425" s="207" t="s">
        <v>319</v>
      </c>
      <c r="L425" s="45"/>
      <c r="M425" s="212" t="s">
        <v>19</v>
      </c>
      <c r="N425" s="213" t="s">
        <v>43</v>
      </c>
      <c r="O425" s="85"/>
      <c r="P425" s="214">
        <f>O425*H425</f>
        <v>0</v>
      </c>
      <c r="Q425" s="214">
        <v>0</v>
      </c>
      <c r="R425" s="214">
        <f>Q425*H425</f>
        <v>0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157</v>
      </c>
      <c r="AT425" s="216" t="s">
        <v>152</v>
      </c>
      <c r="AU425" s="216" t="s">
        <v>82</v>
      </c>
      <c r="AY425" s="18" t="s">
        <v>150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80</v>
      </c>
      <c r="BK425" s="217">
        <f>ROUND(I425*H425,2)</f>
        <v>0</v>
      </c>
      <c r="BL425" s="18" t="s">
        <v>157</v>
      </c>
      <c r="BM425" s="216" t="s">
        <v>1924</v>
      </c>
    </row>
    <row r="426" s="13" customFormat="1">
      <c r="A426" s="13"/>
      <c r="B426" s="223"/>
      <c r="C426" s="224"/>
      <c r="D426" s="225" t="s">
        <v>161</v>
      </c>
      <c r="E426" s="226" t="s">
        <v>19</v>
      </c>
      <c r="F426" s="227" t="s">
        <v>1914</v>
      </c>
      <c r="G426" s="224"/>
      <c r="H426" s="228">
        <v>12</v>
      </c>
      <c r="I426" s="229"/>
      <c r="J426" s="224"/>
      <c r="K426" s="224"/>
      <c r="L426" s="230"/>
      <c r="M426" s="231"/>
      <c r="N426" s="232"/>
      <c r="O426" s="232"/>
      <c r="P426" s="232"/>
      <c r="Q426" s="232"/>
      <c r="R426" s="232"/>
      <c r="S426" s="232"/>
      <c r="T426" s="23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4" t="s">
        <v>161</v>
      </c>
      <c r="AU426" s="234" t="s">
        <v>82</v>
      </c>
      <c r="AV426" s="13" t="s">
        <v>82</v>
      </c>
      <c r="AW426" s="13" t="s">
        <v>33</v>
      </c>
      <c r="AX426" s="13" t="s">
        <v>72</v>
      </c>
      <c r="AY426" s="234" t="s">
        <v>150</v>
      </c>
    </row>
    <row r="427" s="13" customFormat="1">
      <c r="A427" s="13"/>
      <c r="B427" s="223"/>
      <c r="C427" s="224"/>
      <c r="D427" s="225" t="s">
        <v>161</v>
      </c>
      <c r="E427" s="226" t="s">
        <v>19</v>
      </c>
      <c r="F427" s="227" t="s">
        <v>1841</v>
      </c>
      <c r="G427" s="224"/>
      <c r="H427" s="228">
        <v>1</v>
      </c>
      <c r="I427" s="229"/>
      <c r="J427" s="224"/>
      <c r="K427" s="224"/>
      <c r="L427" s="230"/>
      <c r="M427" s="231"/>
      <c r="N427" s="232"/>
      <c r="O427" s="232"/>
      <c r="P427" s="232"/>
      <c r="Q427" s="232"/>
      <c r="R427" s="232"/>
      <c r="S427" s="232"/>
      <c r="T427" s="23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4" t="s">
        <v>161</v>
      </c>
      <c r="AU427" s="234" t="s">
        <v>82</v>
      </c>
      <c r="AV427" s="13" t="s">
        <v>82</v>
      </c>
      <c r="AW427" s="13" t="s">
        <v>33</v>
      </c>
      <c r="AX427" s="13" t="s">
        <v>72</v>
      </c>
      <c r="AY427" s="234" t="s">
        <v>150</v>
      </c>
    </row>
    <row r="428" s="15" customFormat="1">
      <c r="A428" s="15"/>
      <c r="B428" s="245"/>
      <c r="C428" s="246"/>
      <c r="D428" s="225" t="s">
        <v>161</v>
      </c>
      <c r="E428" s="247" t="s">
        <v>19</v>
      </c>
      <c r="F428" s="248" t="s">
        <v>209</v>
      </c>
      <c r="G428" s="246"/>
      <c r="H428" s="249">
        <v>13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55" t="s">
        <v>161</v>
      </c>
      <c r="AU428" s="255" t="s">
        <v>82</v>
      </c>
      <c r="AV428" s="15" t="s">
        <v>157</v>
      </c>
      <c r="AW428" s="15" t="s">
        <v>33</v>
      </c>
      <c r="AX428" s="15" t="s">
        <v>80</v>
      </c>
      <c r="AY428" s="255" t="s">
        <v>150</v>
      </c>
    </row>
    <row r="429" s="2" customFormat="1" ht="16.5" customHeight="1">
      <c r="A429" s="39"/>
      <c r="B429" s="40"/>
      <c r="C429" s="205" t="s">
        <v>1335</v>
      </c>
      <c r="D429" s="205" t="s">
        <v>152</v>
      </c>
      <c r="E429" s="206" t="s">
        <v>1925</v>
      </c>
      <c r="F429" s="207" t="s">
        <v>1926</v>
      </c>
      <c r="G429" s="208" t="s">
        <v>286</v>
      </c>
      <c r="H429" s="209">
        <v>1</v>
      </c>
      <c r="I429" s="210"/>
      <c r="J429" s="211">
        <f>ROUND(I429*H429,2)</f>
        <v>0</v>
      </c>
      <c r="K429" s="207" t="s">
        <v>319</v>
      </c>
      <c r="L429" s="45"/>
      <c r="M429" s="212" t="s">
        <v>19</v>
      </c>
      <c r="N429" s="213" t="s">
        <v>43</v>
      </c>
      <c r="O429" s="85"/>
      <c r="P429" s="214">
        <f>O429*H429</f>
        <v>0</v>
      </c>
      <c r="Q429" s="214">
        <v>0</v>
      </c>
      <c r="R429" s="214">
        <f>Q429*H429</f>
        <v>0</v>
      </c>
      <c r="S429" s="214">
        <v>0</v>
      </c>
      <c r="T429" s="21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6" t="s">
        <v>157</v>
      </c>
      <c r="AT429" s="216" t="s">
        <v>152</v>
      </c>
      <c r="AU429" s="216" t="s">
        <v>82</v>
      </c>
      <c r="AY429" s="18" t="s">
        <v>150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8" t="s">
        <v>80</v>
      </c>
      <c r="BK429" s="217">
        <f>ROUND(I429*H429,2)</f>
        <v>0</v>
      </c>
      <c r="BL429" s="18" t="s">
        <v>157</v>
      </c>
      <c r="BM429" s="216" t="s">
        <v>1927</v>
      </c>
    </row>
    <row r="430" s="13" customFormat="1">
      <c r="A430" s="13"/>
      <c r="B430" s="223"/>
      <c r="C430" s="224"/>
      <c r="D430" s="225" t="s">
        <v>161</v>
      </c>
      <c r="E430" s="226" t="s">
        <v>19</v>
      </c>
      <c r="F430" s="227" t="s">
        <v>1928</v>
      </c>
      <c r="G430" s="224"/>
      <c r="H430" s="228">
        <v>1</v>
      </c>
      <c r="I430" s="229"/>
      <c r="J430" s="224"/>
      <c r="K430" s="224"/>
      <c r="L430" s="230"/>
      <c r="M430" s="231"/>
      <c r="N430" s="232"/>
      <c r="O430" s="232"/>
      <c r="P430" s="232"/>
      <c r="Q430" s="232"/>
      <c r="R430" s="232"/>
      <c r="S430" s="232"/>
      <c r="T430" s="23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4" t="s">
        <v>161</v>
      </c>
      <c r="AU430" s="234" t="s">
        <v>82</v>
      </c>
      <c r="AV430" s="13" t="s">
        <v>82</v>
      </c>
      <c r="AW430" s="13" t="s">
        <v>33</v>
      </c>
      <c r="AX430" s="13" t="s">
        <v>80</v>
      </c>
      <c r="AY430" s="234" t="s">
        <v>150</v>
      </c>
    </row>
    <row r="431" s="2" customFormat="1" ht="21.75" customHeight="1">
      <c r="A431" s="39"/>
      <c r="B431" s="40"/>
      <c r="C431" s="205" t="s">
        <v>1174</v>
      </c>
      <c r="D431" s="205" t="s">
        <v>152</v>
      </c>
      <c r="E431" s="206" t="s">
        <v>1929</v>
      </c>
      <c r="F431" s="207" t="s">
        <v>1930</v>
      </c>
      <c r="G431" s="208" t="s">
        <v>286</v>
      </c>
      <c r="H431" s="209">
        <v>1</v>
      </c>
      <c r="I431" s="210"/>
      <c r="J431" s="211">
        <f>ROUND(I431*H431,2)</f>
        <v>0</v>
      </c>
      <c r="K431" s="207" t="s">
        <v>156</v>
      </c>
      <c r="L431" s="45"/>
      <c r="M431" s="212" t="s">
        <v>19</v>
      </c>
      <c r="N431" s="213" t="s">
        <v>43</v>
      </c>
      <c r="O431" s="85"/>
      <c r="P431" s="214">
        <f>O431*H431</f>
        <v>0</v>
      </c>
      <c r="Q431" s="214">
        <v>0.089999999999999997</v>
      </c>
      <c r="R431" s="214">
        <f>Q431*H431</f>
        <v>0.089999999999999997</v>
      </c>
      <c r="S431" s="214">
        <v>0</v>
      </c>
      <c r="T431" s="215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6" t="s">
        <v>157</v>
      </c>
      <c r="AT431" s="216" t="s">
        <v>152</v>
      </c>
      <c r="AU431" s="216" t="s">
        <v>82</v>
      </c>
      <c r="AY431" s="18" t="s">
        <v>150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8" t="s">
        <v>80</v>
      </c>
      <c r="BK431" s="217">
        <f>ROUND(I431*H431,2)</f>
        <v>0</v>
      </c>
      <c r="BL431" s="18" t="s">
        <v>157</v>
      </c>
      <c r="BM431" s="216" t="s">
        <v>1931</v>
      </c>
    </row>
    <row r="432" s="2" customFormat="1">
      <c r="A432" s="39"/>
      <c r="B432" s="40"/>
      <c r="C432" s="41"/>
      <c r="D432" s="218" t="s">
        <v>159</v>
      </c>
      <c r="E432" s="41"/>
      <c r="F432" s="219" t="s">
        <v>1932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159</v>
      </c>
      <c r="AU432" s="18" t="s">
        <v>82</v>
      </c>
    </row>
    <row r="433" s="13" customFormat="1">
      <c r="A433" s="13"/>
      <c r="B433" s="223"/>
      <c r="C433" s="224"/>
      <c r="D433" s="225" t="s">
        <v>161</v>
      </c>
      <c r="E433" s="226" t="s">
        <v>19</v>
      </c>
      <c r="F433" s="227" t="s">
        <v>1879</v>
      </c>
      <c r="G433" s="224"/>
      <c r="H433" s="228">
        <v>1</v>
      </c>
      <c r="I433" s="229"/>
      <c r="J433" s="224"/>
      <c r="K433" s="224"/>
      <c r="L433" s="230"/>
      <c r="M433" s="231"/>
      <c r="N433" s="232"/>
      <c r="O433" s="232"/>
      <c r="P433" s="232"/>
      <c r="Q433" s="232"/>
      <c r="R433" s="232"/>
      <c r="S433" s="232"/>
      <c r="T433" s="23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4" t="s">
        <v>161</v>
      </c>
      <c r="AU433" s="234" t="s">
        <v>82</v>
      </c>
      <c r="AV433" s="13" t="s">
        <v>82</v>
      </c>
      <c r="AW433" s="13" t="s">
        <v>33</v>
      </c>
      <c r="AX433" s="13" t="s">
        <v>80</v>
      </c>
      <c r="AY433" s="234" t="s">
        <v>150</v>
      </c>
    </row>
    <row r="434" s="2" customFormat="1" ht="16.5" customHeight="1">
      <c r="A434" s="39"/>
      <c r="B434" s="40"/>
      <c r="C434" s="260" t="s">
        <v>1344</v>
      </c>
      <c r="D434" s="260" t="s">
        <v>502</v>
      </c>
      <c r="E434" s="261" t="s">
        <v>1933</v>
      </c>
      <c r="F434" s="262" t="s">
        <v>1934</v>
      </c>
      <c r="G434" s="263" t="s">
        <v>286</v>
      </c>
      <c r="H434" s="264">
        <v>1</v>
      </c>
      <c r="I434" s="265"/>
      <c r="J434" s="266">
        <f>ROUND(I434*H434,2)</f>
        <v>0</v>
      </c>
      <c r="K434" s="262" t="s">
        <v>156</v>
      </c>
      <c r="L434" s="267"/>
      <c r="M434" s="268" t="s">
        <v>19</v>
      </c>
      <c r="N434" s="269" t="s">
        <v>43</v>
      </c>
      <c r="O434" s="85"/>
      <c r="P434" s="214">
        <f>O434*H434</f>
        <v>0</v>
      </c>
      <c r="Q434" s="214">
        <v>0.19600000000000001</v>
      </c>
      <c r="R434" s="214">
        <f>Q434*H434</f>
        <v>0.19600000000000001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210</v>
      </c>
      <c r="AT434" s="216" t="s">
        <v>502</v>
      </c>
      <c r="AU434" s="216" t="s">
        <v>82</v>
      </c>
      <c r="AY434" s="18" t="s">
        <v>150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80</v>
      </c>
      <c r="BK434" s="217">
        <f>ROUND(I434*H434,2)</f>
        <v>0</v>
      </c>
      <c r="BL434" s="18" t="s">
        <v>157</v>
      </c>
      <c r="BM434" s="216" t="s">
        <v>1935</v>
      </c>
    </row>
    <row r="435" s="13" customFormat="1">
      <c r="A435" s="13"/>
      <c r="B435" s="223"/>
      <c r="C435" s="224"/>
      <c r="D435" s="225" t="s">
        <v>161</v>
      </c>
      <c r="E435" s="226" t="s">
        <v>19</v>
      </c>
      <c r="F435" s="227" t="s">
        <v>296</v>
      </c>
      <c r="G435" s="224"/>
      <c r="H435" s="228">
        <v>1</v>
      </c>
      <c r="I435" s="229"/>
      <c r="J435" s="224"/>
      <c r="K435" s="224"/>
      <c r="L435" s="230"/>
      <c r="M435" s="231"/>
      <c r="N435" s="232"/>
      <c r="O435" s="232"/>
      <c r="P435" s="232"/>
      <c r="Q435" s="232"/>
      <c r="R435" s="232"/>
      <c r="S435" s="232"/>
      <c r="T435" s="23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4" t="s">
        <v>161</v>
      </c>
      <c r="AU435" s="234" t="s">
        <v>82</v>
      </c>
      <c r="AV435" s="13" t="s">
        <v>82</v>
      </c>
      <c r="AW435" s="13" t="s">
        <v>33</v>
      </c>
      <c r="AX435" s="13" t="s">
        <v>80</v>
      </c>
      <c r="AY435" s="234" t="s">
        <v>150</v>
      </c>
    </row>
    <row r="436" s="2" customFormat="1" ht="16.5" customHeight="1">
      <c r="A436" s="39"/>
      <c r="B436" s="40"/>
      <c r="C436" s="205" t="s">
        <v>1178</v>
      </c>
      <c r="D436" s="205" t="s">
        <v>152</v>
      </c>
      <c r="E436" s="206" t="s">
        <v>1936</v>
      </c>
      <c r="F436" s="207" t="s">
        <v>1937</v>
      </c>
      <c r="G436" s="208" t="s">
        <v>238</v>
      </c>
      <c r="H436" s="209">
        <v>65</v>
      </c>
      <c r="I436" s="210"/>
      <c r="J436" s="211">
        <f>ROUND(I436*H436,2)</f>
        <v>0</v>
      </c>
      <c r="K436" s="207" t="s">
        <v>319</v>
      </c>
      <c r="L436" s="45"/>
      <c r="M436" s="212" t="s">
        <v>19</v>
      </c>
      <c r="N436" s="213" t="s">
        <v>43</v>
      </c>
      <c r="O436" s="85"/>
      <c r="P436" s="214">
        <f>O436*H436</f>
        <v>0</v>
      </c>
      <c r="Q436" s="214">
        <v>0</v>
      </c>
      <c r="R436" s="214">
        <f>Q436*H436</f>
        <v>0</v>
      </c>
      <c r="S436" s="214">
        <v>0</v>
      </c>
      <c r="T436" s="21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6" t="s">
        <v>157</v>
      </c>
      <c r="AT436" s="216" t="s">
        <v>152</v>
      </c>
      <c r="AU436" s="216" t="s">
        <v>82</v>
      </c>
      <c r="AY436" s="18" t="s">
        <v>150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80</v>
      </c>
      <c r="BK436" s="217">
        <f>ROUND(I436*H436,2)</f>
        <v>0</v>
      </c>
      <c r="BL436" s="18" t="s">
        <v>157</v>
      </c>
      <c r="BM436" s="216" t="s">
        <v>1938</v>
      </c>
    </row>
    <row r="437" s="14" customFormat="1">
      <c r="A437" s="14"/>
      <c r="B437" s="235"/>
      <c r="C437" s="236"/>
      <c r="D437" s="225" t="s">
        <v>161</v>
      </c>
      <c r="E437" s="237" t="s">
        <v>19</v>
      </c>
      <c r="F437" s="238" t="s">
        <v>1939</v>
      </c>
      <c r="G437" s="236"/>
      <c r="H437" s="237" t="s">
        <v>19</v>
      </c>
      <c r="I437" s="239"/>
      <c r="J437" s="236"/>
      <c r="K437" s="236"/>
      <c r="L437" s="240"/>
      <c r="M437" s="241"/>
      <c r="N437" s="242"/>
      <c r="O437" s="242"/>
      <c r="P437" s="242"/>
      <c r="Q437" s="242"/>
      <c r="R437" s="242"/>
      <c r="S437" s="242"/>
      <c r="T437" s="24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4" t="s">
        <v>161</v>
      </c>
      <c r="AU437" s="244" t="s">
        <v>82</v>
      </c>
      <c r="AV437" s="14" t="s">
        <v>80</v>
      </c>
      <c r="AW437" s="14" t="s">
        <v>33</v>
      </c>
      <c r="AX437" s="14" t="s">
        <v>72</v>
      </c>
      <c r="AY437" s="244" t="s">
        <v>150</v>
      </c>
    </row>
    <row r="438" s="13" customFormat="1">
      <c r="A438" s="13"/>
      <c r="B438" s="223"/>
      <c r="C438" s="224"/>
      <c r="D438" s="225" t="s">
        <v>161</v>
      </c>
      <c r="E438" s="226" t="s">
        <v>19</v>
      </c>
      <c r="F438" s="227" t="s">
        <v>1940</v>
      </c>
      <c r="G438" s="224"/>
      <c r="H438" s="228">
        <v>54</v>
      </c>
      <c r="I438" s="229"/>
      <c r="J438" s="224"/>
      <c r="K438" s="224"/>
      <c r="L438" s="230"/>
      <c r="M438" s="231"/>
      <c r="N438" s="232"/>
      <c r="O438" s="232"/>
      <c r="P438" s="232"/>
      <c r="Q438" s="232"/>
      <c r="R438" s="232"/>
      <c r="S438" s="232"/>
      <c r="T438" s="23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4" t="s">
        <v>161</v>
      </c>
      <c r="AU438" s="234" t="s">
        <v>82</v>
      </c>
      <c r="AV438" s="13" t="s">
        <v>82</v>
      </c>
      <c r="AW438" s="13" t="s">
        <v>33</v>
      </c>
      <c r="AX438" s="13" t="s">
        <v>72</v>
      </c>
      <c r="AY438" s="234" t="s">
        <v>150</v>
      </c>
    </row>
    <row r="439" s="13" customFormat="1">
      <c r="A439" s="13"/>
      <c r="B439" s="223"/>
      <c r="C439" s="224"/>
      <c r="D439" s="225" t="s">
        <v>161</v>
      </c>
      <c r="E439" s="226" t="s">
        <v>19</v>
      </c>
      <c r="F439" s="227" t="s">
        <v>1941</v>
      </c>
      <c r="G439" s="224"/>
      <c r="H439" s="228">
        <v>11</v>
      </c>
      <c r="I439" s="229"/>
      <c r="J439" s="224"/>
      <c r="K439" s="224"/>
      <c r="L439" s="230"/>
      <c r="M439" s="231"/>
      <c r="N439" s="232"/>
      <c r="O439" s="232"/>
      <c r="P439" s="232"/>
      <c r="Q439" s="232"/>
      <c r="R439" s="232"/>
      <c r="S439" s="232"/>
      <c r="T439" s="23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4" t="s">
        <v>161</v>
      </c>
      <c r="AU439" s="234" t="s">
        <v>82</v>
      </c>
      <c r="AV439" s="13" t="s">
        <v>82</v>
      </c>
      <c r="AW439" s="13" t="s">
        <v>33</v>
      </c>
      <c r="AX439" s="13" t="s">
        <v>72</v>
      </c>
      <c r="AY439" s="234" t="s">
        <v>150</v>
      </c>
    </row>
    <row r="440" s="15" customFormat="1">
      <c r="A440" s="15"/>
      <c r="B440" s="245"/>
      <c r="C440" s="246"/>
      <c r="D440" s="225" t="s">
        <v>161</v>
      </c>
      <c r="E440" s="247" t="s">
        <v>19</v>
      </c>
      <c r="F440" s="248" t="s">
        <v>209</v>
      </c>
      <c r="G440" s="246"/>
      <c r="H440" s="249">
        <v>65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55" t="s">
        <v>161</v>
      </c>
      <c r="AU440" s="255" t="s">
        <v>82</v>
      </c>
      <c r="AV440" s="15" t="s">
        <v>157</v>
      </c>
      <c r="AW440" s="15" t="s">
        <v>33</v>
      </c>
      <c r="AX440" s="15" t="s">
        <v>80</v>
      </c>
      <c r="AY440" s="255" t="s">
        <v>150</v>
      </c>
    </row>
    <row r="441" s="2" customFormat="1" ht="16.5" customHeight="1">
      <c r="A441" s="39"/>
      <c r="B441" s="40"/>
      <c r="C441" s="205" t="s">
        <v>1353</v>
      </c>
      <c r="D441" s="205" t="s">
        <v>152</v>
      </c>
      <c r="E441" s="206" t="s">
        <v>1942</v>
      </c>
      <c r="F441" s="207" t="s">
        <v>1943</v>
      </c>
      <c r="G441" s="208" t="s">
        <v>238</v>
      </c>
      <c r="H441" s="209">
        <v>207</v>
      </c>
      <c r="I441" s="210"/>
      <c r="J441" s="211">
        <f>ROUND(I441*H441,2)</f>
        <v>0</v>
      </c>
      <c r="K441" s="207" t="s">
        <v>319</v>
      </c>
      <c r="L441" s="45"/>
      <c r="M441" s="212" t="s">
        <v>19</v>
      </c>
      <c r="N441" s="213" t="s">
        <v>43</v>
      </c>
      <c r="O441" s="85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5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16" t="s">
        <v>157</v>
      </c>
      <c r="AT441" s="216" t="s">
        <v>152</v>
      </c>
      <c r="AU441" s="216" t="s">
        <v>82</v>
      </c>
      <c r="AY441" s="18" t="s">
        <v>150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8" t="s">
        <v>80</v>
      </c>
      <c r="BK441" s="217">
        <f>ROUND(I441*H441,2)</f>
        <v>0</v>
      </c>
      <c r="BL441" s="18" t="s">
        <v>157</v>
      </c>
      <c r="BM441" s="216" t="s">
        <v>1944</v>
      </c>
    </row>
    <row r="442" s="13" customFormat="1">
      <c r="A442" s="13"/>
      <c r="B442" s="223"/>
      <c r="C442" s="224"/>
      <c r="D442" s="225" t="s">
        <v>161</v>
      </c>
      <c r="E442" s="226" t="s">
        <v>19</v>
      </c>
      <c r="F442" s="227" t="s">
        <v>1945</v>
      </c>
      <c r="G442" s="224"/>
      <c r="H442" s="228">
        <v>186</v>
      </c>
      <c r="I442" s="229"/>
      <c r="J442" s="224"/>
      <c r="K442" s="224"/>
      <c r="L442" s="230"/>
      <c r="M442" s="231"/>
      <c r="N442" s="232"/>
      <c r="O442" s="232"/>
      <c r="P442" s="232"/>
      <c r="Q442" s="232"/>
      <c r="R442" s="232"/>
      <c r="S442" s="232"/>
      <c r="T442" s="23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4" t="s">
        <v>161</v>
      </c>
      <c r="AU442" s="234" t="s">
        <v>82</v>
      </c>
      <c r="AV442" s="13" t="s">
        <v>82</v>
      </c>
      <c r="AW442" s="13" t="s">
        <v>33</v>
      </c>
      <c r="AX442" s="13" t="s">
        <v>72</v>
      </c>
      <c r="AY442" s="234" t="s">
        <v>150</v>
      </c>
    </row>
    <row r="443" s="13" customFormat="1">
      <c r="A443" s="13"/>
      <c r="B443" s="223"/>
      <c r="C443" s="224"/>
      <c r="D443" s="225" t="s">
        <v>161</v>
      </c>
      <c r="E443" s="226" t="s">
        <v>19</v>
      </c>
      <c r="F443" s="227" t="s">
        <v>1946</v>
      </c>
      <c r="G443" s="224"/>
      <c r="H443" s="228">
        <v>21</v>
      </c>
      <c r="I443" s="229"/>
      <c r="J443" s="224"/>
      <c r="K443" s="224"/>
      <c r="L443" s="230"/>
      <c r="M443" s="231"/>
      <c r="N443" s="232"/>
      <c r="O443" s="232"/>
      <c r="P443" s="232"/>
      <c r="Q443" s="232"/>
      <c r="R443" s="232"/>
      <c r="S443" s="232"/>
      <c r="T443" s="23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4" t="s">
        <v>161</v>
      </c>
      <c r="AU443" s="234" t="s">
        <v>82</v>
      </c>
      <c r="AV443" s="13" t="s">
        <v>82</v>
      </c>
      <c r="AW443" s="13" t="s">
        <v>33</v>
      </c>
      <c r="AX443" s="13" t="s">
        <v>72</v>
      </c>
      <c r="AY443" s="234" t="s">
        <v>150</v>
      </c>
    </row>
    <row r="444" s="15" customFormat="1">
      <c r="A444" s="15"/>
      <c r="B444" s="245"/>
      <c r="C444" s="246"/>
      <c r="D444" s="225" t="s">
        <v>161</v>
      </c>
      <c r="E444" s="247" t="s">
        <v>19</v>
      </c>
      <c r="F444" s="248" t="s">
        <v>209</v>
      </c>
      <c r="G444" s="246"/>
      <c r="H444" s="249">
        <v>207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55" t="s">
        <v>161</v>
      </c>
      <c r="AU444" s="255" t="s">
        <v>82</v>
      </c>
      <c r="AV444" s="15" t="s">
        <v>157</v>
      </c>
      <c r="AW444" s="15" t="s">
        <v>33</v>
      </c>
      <c r="AX444" s="15" t="s">
        <v>80</v>
      </c>
      <c r="AY444" s="255" t="s">
        <v>150</v>
      </c>
    </row>
    <row r="445" s="12" customFormat="1" ht="22.8" customHeight="1">
      <c r="A445" s="12"/>
      <c r="B445" s="189"/>
      <c r="C445" s="190"/>
      <c r="D445" s="191" t="s">
        <v>71</v>
      </c>
      <c r="E445" s="203" t="s">
        <v>306</v>
      </c>
      <c r="F445" s="203" t="s">
        <v>307</v>
      </c>
      <c r="G445" s="190"/>
      <c r="H445" s="190"/>
      <c r="I445" s="193"/>
      <c r="J445" s="204">
        <f>BK445</f>
        <v>0</v>
      </c>
      <c r="K445" s="190"/>
      <c r="L445" s="195"/>
      <c r="M445" s="196"/>
      <c r="N445" s="197"/>
      <c r="O445" s="197"/>
      <c r="P445" s="198">
        <f>SUM(P446:P447)</f>
        <v>0</v>
      </c>
      <c r="Q445" s="197"/>
      <c r="R445" s="198">
        <f>SUM(R446:R447)</f>
        <v>0</v>
      </c>
      <c r="S445" s="197"/>
      <c r="T445" s="199">
        <f>SUM(T446:T447)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00" t="s">
        <v>80</v>
      </c>
      <c r="AT445" s="201" t="s">
        <v>71</v>
      </c>
      <c r="AU445" s="201" t="s">
        <v>80</v>
      </c>
      <c r="AY445" s="200" t="s">
        <v>150</v>
      </c>
      <c r="BK445" s="202">
        <f>SUM(BK446:BK447)</f>
        <v>0</v>
      </c>
    </row>
    <row r="446" s="2" customFormat="1" ht="24.15" customHeight="1">
      <c r="A446" s="39"/>
      <c r="B446" s="40"/>
      <c r="C446" s="205" t="s">
        <v>1182</v>
      </c>
      <c r="D446" s="205" t="s">
        <v>152</v>
      </c>
      <c r="E446" s="206" t="s">
        <v>1947</v>
      </c>
      <c r="F446" s="207" t="s">
        <v>1948</v>
      </c>
      <c r="G446" s="208" t="s">
        <v>311</v>
      </c>
      <c r="H446" s="209">
        <v>587.06700000000001</v>
      </c>
      <c r="I446" s="210"/>
      <c r="J446" s="211">
        <f>ROUND(I446*H446,2)</f>
        <v>0</v>
      </c>
      <c r="K446" s="207" t="s">
        <v>156</v>
      </c>
      <c r="L446" s="45"/>
      <c r="M446" s="212" t="s">
        <v>19</v>
      </c>
      <c r="N446" s="213" t="s">
        <v>43</v>
      </c>
      <c r="O446" s="85"/>
      <c r="P446" s="214">
        <f>O446*H446</f>
        <v>0</v>
      </c>
      <c r="Q446" s="214">
        <v>0</v>
      </c>
      <c r="R446" s="214">
        <f>Q446*H446</f>
        <v>0</v>
      </c>
      <c r="S446" s="214">
        <v>0</v>
      </c>
      <c r="T446" s="21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157</v>
      </c>
      <c r="AT446" s="216" t="s">
        <v>152</v>
      </c>
      <c r="AU446" s="216" t="s">
        <v>82</v>
      </c>
      <c r="AY446" s="18" t="s">
        <v>150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80</v>
      </c>
      <c r="BK446" s="217">
        <f>ROUND(I446*H446,2)</f>
        <v>0</v>
      </c>
      <c r="BL446" s="18" t="s">
        <v>157</v>
      </c>
      <c r="BM446" s="216" t="s">
        <v>1949</v>
      </c>
    </row>
    <row r="447" s="2" customFormat="1">
      <c r="A447" s="39"/>
      <c r="B447" s="40"/>
      <c r="C447" s="41"/>
      <c r="D447" s="218" t="s">
        <v>159</v>
      </c>
      <c r="E447" s="41"/>
      <c r="F447" s="219" t="s">
        <v>1950</v>
      </c>
      <c r="G447" s="41"/>
      <c r="H447" s="41"/>
      <c r="I447" s="220"/>
      <c r="J447" s="41"/>
      <c r="K447" s="41"/>
      <c r="L447" s="45"/>
      <c r="M447" s="221"/>
      <c r="N447" s="222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159</v>
      </c>
      <c r="AU447" s="18" t="s">
        <v>82</v>
      </c>
    </row>
    <row r="448" s="12" customFormat="1" ht="25.92" customHeight="1">
      <c r="A448" s="12"/>
      <c r="B448" s="189"/>
      <c r="C448" s="190"/>
      <c r="D448" s="191" t="s">
        <v>71</v>
      </c>
      <c r="E448" s="192" t="s">
        <v>1951</v>
      </c>
      <c r="F448" s="192" t="s">
        <v>1952</v>
      </c>
      <c r="G448" s="190"/>
      <c r="H448" s="190"/>
      <c r="I448" s="193"/>
      <c r="J448" s="194">
        <f>BK448</f>
        <v>0</v>
      </c>
      <c r="K448" s="190"/>
      <c r="L448" s="195"/>
      <c r="M448" s="196"/>
      <c r="N448" s="197"/>
      <c r="O448" s="197"/>
      <c r="P448" s="198">
        <f>P449</f>
        <v>0</v>
      </c>
      <c r="Q448" s="197"/>
      <c r="R448" s="198">
        <f>R449</f>
        <v>0.041520399999999999</v>
      </c>
      <c r="S448" s="197"/>
      <c r="T448" s="199">
        <f>T449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00" t="s">
        <v>82</v>
      </c>
      <c r="AT448" s="201" t="s">
        <v>71</v>
      </c>
      <c r="AU448" s="201" t="s">
        <v>72</v>
      </c>
      <c r="AY448" s="200" t="s">
        <v>150</v>
      </c>
      <c r="BK448" s="202">
        <f>BK449</f>
        <v>0</v>
      </c>
    </row>
    <row r="449" s="12" customFormat="1" ht="22.8" customHeight="1">
      <c r="A449" s="12"/>
      <c r="B449" s="189"/>
      <c r="C449" s="190"/>
      <c r="D449" s="191" t="s">
        <v>71</v>
      </c>
      <c r="E449" s="203" t="s">
        <v>1953</v>
      </c>
      <c r="F449" s="203" t="s">
        <v>1954</v>
      </c>
      <c r="G449" s="190"/>
      <c r="H449" s="190"/>
      <c r="I449" s="193"/>
      <c r="J449" s="204">
        <f>BK449</f>
        <v>0</v>
      </c>
      <c r="K449" s="190"/>
      <c r="L449" s="195"/>
      <c r="M449" s="196"/>
      <c r="N449" s="197"/>
      <c r="O449" s="197"/>
      <c r="P449" s="198">
        <f>SUM(P450:P463)</f>
        <v>0</v>
      </c>
      <c r="Q449" s="197"/>
      <c r="R449" s="198">
        <f>SUM(R450:R463)</f>
        <v>0.041520399999999999</v>
      </c>
      <c r="S449" s="197"/>
      <c r="T449" s="199">
        <f>SUM(T450:T463)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00" t="s">
        <v>82</v>
      </c>
      <c r="AT449" s="201" t="s">
        <v>71</v>
      </c>
      <c r="AU449" s="201" t="s">
        <v>80</v>
      </c>
      <c r="AY449" s="200" t="s">
        <v>150</v>
      </c>
      <c r="BK449" s="202">
        <f>SUM(BK450:BK463)</f>
        <v>0</v>
      </c>
    </row>
    <row r="450" s="2" customFormat="1" ht="21.75" customHeight="1">
      <c r="A450" s="39"/>
      <c r="B450" s="40"/>
      <c r="C450" s="205" t="s">
        <v>1362</v>
      </c>
      <c r="D450" s="205" t="s">
        <v>152</v>
      </c>
      <c r="E450" s="206" t="s">
        <v>1955</v>
      </c>
      <c r="F450" s="207" t="s">
        <v>1956</v>
      </c>
      <c r="G450" s="208" t="s">
        <v>155</v>
      </c>
      <c r="H450" s="209">
        <v>6.593</v>
      </c>
      <c r="I450" s="210"/>
      <c r="J450" s="211">
        <f>ROUND(I450*H450,2)</f>
        <v>0</v>
      </c>
      <c r="K450" s="207" t="s">
        <v>156</v>
      </c>
      <c r="L450" s="45"/>
      <c r="M450" s="212" t="s">
        <v>19</v>
      </c>
      <c r="N450" s="213" t="s">
        <v>43</v>
      </c>
      <c r="O450" s="85"/>
      <c r="P450" s="214">
        <f>O450*H450</f>
        <v>0</v>
      </c>
      <c r="Q450" s="214">
        <v>0</v>
      </c>
      <c r="R450" s="214">
        <f>Q450*H450</f>
        <v>0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276</v>
      </c>
      <c r="AT450" s="216" t="s">
        <v>152</v>
      </c>
      <c r="AU450" s="216" t="s">
        <v>82</v>
      </c>
      <c r="AY450" s="18" t="s">
        <v>150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80</v>
      </c>
      <c r="BK450" s="217">
        <f>ROUND(I450*H450,2)</f>
        <v>0</v>
      </c>
      <c r="BL450" s="18" t="s">
        <v>276</v>
      </c>
      <c r="BM450" s="216" t="s">
        <v>1957</v>
      </c>
    </row>
    <row r="451" s="2" customFormat="1">
      <c r="A451" s="39"/>
      <c r="B451" s="40"/>
      <c r="C451" s="41"/>
      <c r="D451" s="218" t="s">
        <v>159</v>
      </c>
      <c r="E451" s="41"/>
      <c r="F451" s="219" t="s">
        <v>1958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159</v>
      </c>
      <c r="AU451" s="18" t="s">
        <v>82</v>
      </c>
    </row>
    <row r="452" s="14" customFormat="1">
      <c r="A452" s="14"/>
      <c r="B452" s="235"/>
      <c r="C452" s="236"/>
      <c r="D452" s="225" t="s">
        <v>161</v>
      </c>
      <c r="E452" s="237" t="s">
        <v>19</v>
      </c>
      <c r="F452" s="238" t="s">
        <v>1959</v>
      </c>
      <c r="G452" s="236"/>
      <c r="H452" s="237" t="s">
        <v>19</v>
      </c>
      <c r="I452" s="239"/>
      <c r="J452" s="236"/>
      <c r="K452" s="236"/>
      <c r="L452" s="240"/>
      <c r="M452" s="241"/>
      <c r="N452" s="242"/>
      <c r="O452" s="242"/>
      <c r="P452" s="242"/>
      <c r="Q452" s="242"/>
      <c r="R452" s="242"/>
      <c r="S452" s="242"/>
      <c r="T452" s="24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4" t="s">
        <v>161</v>
      </c>
      <c r="AU452" s="244" t="s">
        <v>82</v>
      </c>
      <c r="AV452" s="14" t="s">
        <v>80</v>
      </c>
      <c r="AW452" s="14" t="s">
        <v>33</v>
      </c>
      <c r="AX452" s="14" t="s">
        <v>72</v>
      </c>
      <c r="AY452" s="244" t="s">
        <v>150</v>
      </c>
    </row>
    <row r="453" s="13" customFormat="1">
      <c r="A453" s="13"/>
      <c r="B453" s="223"/>
      <c r="C453" s="224"/>
      <c r="D453" s="225" t="s">
        <v>161</v>
      </c>
      <c r="E453" s="226" t="s">
        <v>19</v>
      </c>
      <c r="F453" s="227" t="s">
        <v>1960</v>
      </c>
      <c r="G453" s="224"/>
      <c r="H453" s="228">
        <v>6.593</v>
      </c>
      <c r="I453" s="229"/>
      <c r="J453" s="224"/>
      <c r="K453" s="224"/>
      <c r="L453" s="230"/>
      <c r="M453" s="231"/>
      <c r="N453" s="232"/>
      <c r="O453" s="232"/>
      <c r="P453" s="232"/>
      <c r="Q453" s="232"/>
      <c r="R453" s="232"/>
      <c r="S453" s="232"/>
      <c r="T453" s="23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4" t="s">
        <v>161</v>
      </c>
      <c r="AU453" s="234" t="s">
        <v>82</v>
      </c>
      <c r="AV453" s="13" t="s">
        <v>82</v>
      </c>
      <c r="AW453" s="13" t="s">
        <v>33</v>
      </c>
      <c r="AX453" s="13" t="s">
        <v>80</v>
      </c>
      <c r="AY453" s="234" t="s">
        <v>150</v>
      </c>
    </row>
    <row r="454" s="2" customFormat="1" ht="16.5" customHeight="1">
      <c r="A454" s="39"/>
      <c r="B454" s="40"/>
      <c r="C454" s="260" t="s">
        <v>626</v>
      </c>
      <c r="D454" s="260" t="s">
        <v>502</v>
      </c>
      <c r="E454" s="261" t="s">
        <v>1427</v>
      </c>
      <c r="F454" s="262" t="s">
        <v>1428</v>
      </c>
      <c r="G454" s="263" t="s">
        <v>311</v>
      </c>
      <c r="H454" s="264">
        <v>0.002</v>
      </c>
      <c r="I454" s="265"/>
      <c r="J454" s="266">
        <f>ROUND(I454*H454,2)</f>
        <v>0</v>
      </c>
      <c r="K454" s="262" t="s">
        <v>156</v>
      </c>
      <c r="L454" s="267"/>
      <c r="M454" s="268" t="s">
        <v>19</v>
      </c>
      <c r="N454" s="269" t="s">
        <v>43</v>
      </c>
      <c r="O454" s="85"/>
      <c r="P454" s="214">
        <f>O454*H454</f>
        <v>0</v>
      </c>
      <c r="Q454" s="214">
        <v>1</v>
      </c>
      <c r="R454" s="214">
        <f>Q454*H454</f>
        <v>0.002</v>
      </c>
      <c r="S454" s="214">
        <v>0</v>
      </c>
      <c r="T454" s="215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6" t="s">
        <v>630</v>
      </c>
      <c r="AT454" s="216" t="s">
        <v>502</v>
      </c>
      <c r="AU454" s="216" t="s">
        <v>82</v>
      </c>
      <c r="AY454" s="18" t="s">
        <v>150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8" t="s">
        <v>80</v>
      </c>
      <c r="BK454" s="217">
        <f>ROUND(I454*H454,2)</f>
        <v>0</v>
      </c>
      <c r="BL454" s="18" t="s">
        <v>276</v>
      </c>
      <c r="BM454" s="216" t="s">
        <v>1961</v>
      </c>
    </row>
    <row r="455" s="13" customFormat="1">
      <c r="A455" s="13"/>
      <c r="B455" s="223"/>
      <c r="C455" s="224"/>
      <c r="D455" s="225" t="s">
        <v>161</v>
      </c>
      <c r="E455" s="224"/>
      <c r="F455" s="227" t="s">
        <v>1962</v>
      </c>
      <c r="G455" s="224"/>
      <c r="H455" s="228">
        <v>0.002</v>
      </c>
      <c r="I455" s="229"/>
      <c r="J455" s="224"/>
      <c r="K455" s="224"/>
      <c r="L455" s="230"/>
      <c r="M455" s="231"/>
      <c r="N455" s="232"/>
      <c r="O455" s="232"/>
      <c r="P455" s="232"/>
      <c r="Q455" s="232"/>
      <c r="R455" s="232"/>
      <c r="S455" s="232"/>
      <c r="T455" s="23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4" t="s">
        <v>161</v>
      </c>
      <c r="AU455" s="234" t="s">
        <v>82</v>
      </c>
      <c r="AV455" s="13" t="s">
        <v>82</v>
      </c>
      <c r="AW455" s="13" t="s">
        <v>4</v>
      </c>
      <c r="AX455" s="13" t="s">
        <v>80</v>
      </c>
      <c r="AY455" s="234" t="s">
        <v>150</v>
      </c>
    </row>
    <row r="456" s="2" customFormat="1" ht="16.5" customHeight="1">
      <c r="A456" s="39"/>
      <c r="B456" s="40"/>
      <c r="C456" s="205" t="s">
        <v>1371</v>
      </c>
      <c r="D456" s="205" t="s">
        <v>152</v>
      </c>
      <c r="E456" s="206" t="s">
        <v>1963</v>
      </c>
      <c r="F456" s="207" t="s">
        <v>1964</v>
      </c>
      <c r="G456" s="208" t="s">
        <v>155</v>
      </c>
      <c r="H456" s="209">
        <v>6.593</v>
      </c>
      <c r="I456" s="210"/>
      <c r="J456" s="211">
        <f>ROUND(I456*H456,2)</f>
        <v>0</v>
      </c>
      <c r="K456" s="207" t="s">
        <v>156</v>
      </c>
      <c r="L456" s="45"/>
      <c r="M456" s="212" t="s">
        <v>19</v>
      </c>
      <c r="N456" s="213" t="s">
        <v>43</v>
      </c>
      <c r="O456" s="85"/>
      <c r="P456" s="214">
        <f>O456*H456</f>
        <v>0</v>
      </c>
      <c r="Q456" s="214">
        <v>0.00040000000000000002</v>
      </c>
      <c r="R456" s="214">
        <f>Q456*H456</f>
        <v>0.0026372000000000001</v>
      </c>
      <c r="S456" s="214">
        <v>0</v>
      </c>
      <c r="T456" s="21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16" t="s">
        <v>276</v>
      </c>
      <c r="AT456" s="216" t="s">
        <v>152</v>
      </c>
      <c r="AU456" s="216" t="s">
        <v>82</v>
      </c>
      <c r="AY456" s="18" t="s">
        <v>150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8" t="s">
        <v>80</v>
      </c>
      <c r="BK456" s="217">
        <f>ROUND(I456*H456,2)</f>
        <v>0</v>
      </c>
      <c r="BL456" s="18" t="s">
        <v>276</v>
      </c>
      <c r="BM456" s="216" t="s">
        <v>1965</v>
      </c>
    </row>
    <row r="457" s="2" customFormat="1">
      <c r="A457" s="39"/>
      <c r="B457" s="40"/>
      <c r="C457" s="41"/>
      <c r="D457" s="218" t="s">
        <v>159</v>
      </c>
      <c r="E457" s="41"/>
      <c r="F457" s="219" t="s">
        <v>1966</v>
      </c>
      <c r="G457" s="41"/>
      <c r="H457" s="41"/>
      <c r="I457" s="220"/>
      <c r="J457" s="41"/>
      <c r="K457" s="41"/>
      <c r="L457" s="45"/>
      <c r="M457" s="221"/>
      <c r="N457" s="222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159</v>
      </c>
      <c r="AU457" s="18" t="s">
        <v>82</v>
      </c>
    </row>
    <row r="458" s="14" customFormat="1">
      <c r="A458" s="14"/>
      <c r="B458" s="235"/>
      <c r="C458" s="236"/>
      <c r="D458" s="225" t="s">
        <v>161</v>
      </c>
      <c r="E458" s="237" t="s">
        <v>19</v>
      </c>
      <c r="F458" s="238" t="s">
        <v>1959</v>
      </c>
      <c r="G458" s="236"/>
      <c r="H458" s="237" t="s">
        <v>19</v>
      </c>
      <c r="I458" s="239"/>
      <c r="J458" s="236"/>
      <c r="K458" s="236"/>
      <c r="L458" s="240"/>
      <c r="M458" s="241"/>
      <c r="N458" s="242"/>
      <c r="O458" s="242"/>
      <c r="P458" s="242"/>
      <c r="Q458" s="242"/>
      <c r="R458" s="242"/>
      <c r="S458" s="242"/>
      <c r="T458" s="24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4" t="s">
        <v>161</v>
      </c>
      <c r="AU458" s="244" t="s">
        <v>82</v>
      </c>
      <c r="AV458" s="14" t="s">
        <v>80</v>
      </c>
      <c r="AW458" s="14" t="s">
        <v>33</v>
      </c>
      <c r="AX458" s="14" t="s">
        <v>72</v>
      </c>
      <c r="AY458" s="244" t="s">
        <v>150</v>
      </c>
    </row>
    <row r="459" s="13" customFormat="1">
      <c r="A459" s="13"/>
      <c r="B459" s="223"/>
      <c r="C459" s="224"/>
      <c r="D459" s="225" t="s">
        <v>161</v>
      </c>
      <c r="E459" s="226" t="s">
        <v>19</v>
      </c>
      <c r="F459" s="227" t="s">
        <v>1960</v>
      </c>
      <c r="G459" s="224"/>
      <c r="H459" s="228">
        <v>6.593</v>
      </c>
      <c r="I459" s="229"/>
      <c r="J459" s="224"/>
      <c r="K459" s="224"/>
      <c r="L459" s="230"/>
      <c r="M459" s="231"/>
      <c r="N459" s="232"/>
      <c r="O459" s="232"/>
      <c r="P459" s="232"/>
      <c r="Q459" s="232"/>
      <c r="R459" s="232"/>
      <c r="S459" s="232"/>
      <c r="T459" s="23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4" t="s">
        <v>161</v>
      </c>
      <c r="AU459" s="234" t="s">
        <v>82</v>
      </c>
      <c r="AV459" s="13" t="s">
        <v>82</v>
      </c>
      <c r="AW459" s="13" t="s">
        <v>33</v>
      </c>
      <c r="AX459" s="13" t="s">
        <v>80</v>
      </c>
      <c r="AY459" s="234" t="s">
        <v>150</v>
      </c>
    </row>
    <row r="460" s="2" customFormat="1" ht="16.5" customHeight="1">
      <c r="A460" s="39"/>
      <c r="B460" s="40"/>
      <c r="C460" s="260" t="s">
        <v>1189</v>
      </c>
      <c r="D460" s="260" t="s">
        <v>502</v>
      </c>
      <c r="E460" s="261" t="s">
        <v>1967</v>
      </c>
      <c r="F460" s="262" t="s">
        <v>1968</v>
      </c>
      <c r="G460" s="263" t="s">
        <v>155</v>
      </c>
      <c r="H460" s="264">
        <v>7.6840000000000002</v>
      </c>
      <c r="I460" s="265"/>
      <c r="J460" s="266">
        <f>ROUND(I460*H460,2)</f>
        <v>0</v>
      </c>
      <c r="K460" s="262" t="s">
        <v>19</v>
      </c>
      <c r="L460" s="267"/>
      <c r="M460" s="268" t="s">
        <v>19</v>
      </c>
      <c r="N460" s="269" t="s">
        <v>43</v>
      </c>
      <c r="O460" s="85"/>
      <c r="P460" s="214">
        <f>O460*H460</f>
        <v>0</v>
      </c>
      <c r="Q460" s="214">
        <v>0.0047999999999999996</v>
      </c>
      <c r="R460" s="214">
        <f>Q460*H460</f>
        <v>0.036883199999999998</v>
      </c>
      <c r="S460" s="214">
        <v>0</v>
      </c>
      <c r="T460" s="21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6" t="s">
        <v>630</v>
      </c>
      <c r="AT460" s="216" t="s">
        <v>502</v>
      </c>
      <c r="AU460" s="216" t="s">
        <v>82</v>
      </c>
      <c r="AY460" s="18" t="s">
        <v>150</v>
      </c>
      <c r="BE460" s="217">
        <f>IF(N460="základní",J460,0)</f>
        <v>0</v>
      </c>
      <c r="BF460" s="217">
        <f>IF(N460="snížená",J460,0)</f>
        <v>0</v>
      </c>
      <c r="BG460" s="217">
        <f>IF(N460="zákl. přenesená",J460,0)</f>
        <v>0</v>
      </c>
      <c r="BH460" s="217">
        <f>IF(N460="sníž. přenesená",J460,0)</f>
        <v>0</v>
      </c>
      <c r="BI460" s="217">
        <f>IF(N460="nulová",J460,0)</f>
        <v>0</v>
      </c>
      <c r="BJ460" s="18" t="s">
        <v>80</v>
      </c>
      <c r="BK460" s="217">
        <f>ROUND(I460*H460,2)</f>
        <v>0</v>
      </c>
      <c r="BL460" s="18" t="s">
        <v>276</v>
      </c>
      <c r="BM460" s="216" t="s">
        <v>1969</v>
      </c>
    </row>
    <row r="461" s="13" customFormat="1">
      <c r="A461" s="13"/>
      <c r="B461" s="223"/>
      <c r="C461" s="224"/>
      <c r="D461" s="225" t="s">
        <v>161</v>
      </c>
      <c r="E461" s="224"/>
      <c r="F461" s="227" t="s">
        <v>1970</v>
      </c>
      <c r="G461" s="224"/>
      <c r="H461" s="228">
        <v>7.6840000000000002</v>
      </c>
      <c r="I461" s="229"/>
      <c r="J461" s="224"/>
      <c r="K461" s="224"/>
      <c r="L461" s="230"/>
      <c r="M461" s="231"/>
      <c r="N461" s="232"/>
      <c r="O461" s="232"/>
      <c r="P461" s="232"/>
      <c r="Q461" s="232"/>
      <c r="R461" s="232"/>
      <c r="S461" s="232"/>
      <c r="T461" s="23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4" t="s">
        <v>161</v>
      </c>
      <c r="AU461" s="234" t="s">
        <v>82</v>
      </c>
      <c r="AV461" s="13" t="s">
        <v>82</v>
      </c>
      <c r="AW461" s="13" t="s">
        <v>4</v>
      </c>
      <c r="AX461" s="13" t="s">
        <v>80</v>
      </c>
      <c r="AY461" s="234" t="s">
        <v>150</v>
      </c>
    </row>
    <row r="462" s="2" customFormat="1" ht="24.15" customHeight="1">
      <c r="A462" s="39"/>
      <c r="B462" s="40"/>
      <c r="C462" s="205" t="s">
        <v>1381</v>
      </c>
      <c r="D462" s="205" t="s">
        <v>152</v>
      </c>
      <c r="E462" s="206" t="s">
        <v>1459</v>
      </c>
      <c r="F462" s="207" t="s">
        <v>1971</v>
      </c>
      <c r="G462" s="208" t="s">
        <v>311</v>
      </c>
      <c r="H462" s="209">
        <v>0.042000000000000003</v>
      </c>
      <c r="I462" s="210"/>
      <c r="J462" s="211">
        <f>ROUND(I462*H462,2)</f>
        <v>0</v>
      </c>
      <c r="K462" s="207" t="s">
        <v>156</v>
      </c>
      <c r="L462" s="45"/>
      <c r="M462" s="212" t="s">
        <v>19</v>
      </c>
      <c r="N462" s="213" t="s">
        <v>43</v>
      </c>
      <c r="O462" s="85"/>
      <c r="P462" s="214">
        <f>O462*H462</f>
        <v>0</v>
      </c>
      <c r="Q462" s="214">
        <v>0</v>
      </c>
      <c r="R462" s="214">
        <f>Q462*H462</f>
        <v>0</v>
      </c>
      <c r="S462" s="214">
        <v>0</v>
      </c>
      <c r="T462" s="215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6" t="s">
        <v>276</v>
      </c>
      <c r="AT462" s="216" t="s">
        <v>152</v>
      </c>
      <c r="AU462" s="216" t="s">
        <v>82</v>
      </c>
      <c r="AY462" s="18" t="s">
        <v>150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8" t="s">
        <v>80</v>
      </c>
      <c r="BK462" s="217">
        <f>ROUND(I462*H462,2)</f>
        <v>0</v>
      </c>
      <c r="BL462" s="18" t="s">
        <v>276</v>
      </c>
      <c r="BM462" s="216" t="s">
        <v>1972</v>
      </c>
    </row>
    <row r="463" s="2" customFormat="1">
      <c r="A463" s="39"/>
      <c r="B463" s="40"/>
      <c r="C463" s="41"/>
      <c r="D463" s="218" t="s">
        <v>159</v>
      </c>
      <c r="E463" s="41"/>
      <c r="F463" s="219" t="s">
        <v>1973</v>
      </c>
      <c r="G463" s="41"/>
      <c r="H463" s="41"/>
      <c r="I463" s="220"/>
      <c r="J463" s="41"/>
      <c r="K463" s="41"/>
      <c r="L463" s="45"/>
      <c r="M463" s="221"/>
      <c r="N463" s="222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159</v>
      </c>
      <c r="AU463" s="18" t="s">
        <v>82</v>
      </c>
    </row>
    <row r="464" s="12" customFormat="1" ht="25.92" customHeight="1">
      <c r="A464" s="12"/>
      <c r="B464" s="189"/>
      <c r="C464" s="190"/>
      <c r="D464" s="191" t="s">
        <v>71</v>
      </c>
      <c r="E464" s="192" t="s">
        <v>314</v>
      </c>
      <c r="F464" s="192" t="s">
        <v>315</v>
      </c>
      <c r="G464" s="190"/>
      <c r="H464" s="190"/>
      <c r="I464" s="193"/>
      <c r="J464" s="194">
        <f>BK464</f>
        <v>0</v>
      </c>
      <c r="K464" s="190"/>
      <c r="L464" s="195"/>
      <c r="M464" s="196"/>
      <c r="N464" s="197"/>
      <c r="O464" s="197"/>
      <c r="P464" s="198">
        <f>SUM(P465:P479)</f>
        <v>0</v>
      </c>
      <c r="Q464" s="197"/>
      <c r="R464" s="198">
        <f>SUM(R465:R479)</f>
        <v>0</v>
      </c>
      <c r="S464" s="197"/>
      <c r="T464" s="199">
        <f>SUM(T465:T479)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00" t="s">
        <v>157</v>
      </c>
      <c r="AT464" s="201" t="s">
        <v>71</v>
      </c>
      <c r="AU464" s="201" t="s">
        <v>72</v>
      </c>
      <c r="AY464" s="200" t="s">
        <v>150</v>
      </c>
      <c r="BK464" s="202">
        <f>SUM(BK465:BK479)</f>
        <v>0</v>
      </c>
    </row>
    <row r="465" s="2" customFormat="1" ht="24.15" customHeight="1">
      <c r="A465" s="39"/>
      <c r="B465" s="40"/>
      <c r="C465" s="205" t="s">
        <v>1198</v>
      </c>
      <c r="D465" s="205" t="s">
        <v>152</v>
      </c>
      <c r="E465" s="206" t="s">
        <v>333</v>
      </c>
      <c r="F465" s="207" t="s">
        <v>317</v>
      </c>
      <c r="G465" s="208" t="s">
        <v>318</v>
      </c>
      <c r="H465" s="209">
        <v>818.13</v>
      </c>
      <c r="I465" s="210"/>
      <c r="J465" s="211">
        <f>ROUND(I465*H465,2)</f>
        <v>0</v>
      </c>
      <c r="K465" s="207" t="s">
        <v>319</v>
      </c>
      <c r="L465" s="45"/>
      <c r="M465" s="212" t="s">
        <v>19</v>
      </c>
      <c r="N465" s="213" t="s">
        <v>43</v>
      </c>
      <c r="O465" s="85"/>
      <c r="P465" s="214">
        <f>O465*H465</f>
        <v>0</v>
      </c>
      <c r="Q465" s="214">
        <v>0</v>
      </c>
      <c r="R465" s="214">
        <f>Q465*H465</f>
        <v>0</v>
      </c>
      <c r="S465" s="214">
        <v>0</v>
      </c>
      <c r="T465" s="21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6" t="s">
        <v>157</v>
      </c>
      <c r="AT465" s="216" t="s">
        <v>152</v>
      </c>
      <c r="AU465" s="216" t="s">
        <v>80</v>
      </c>
      <c r="AY465" s="18" t="s">
        <v>150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80</v>
      </c>
      <c r="BK465" s="217">
        <f>ROUND(I465*H465,2)</f>
        <v>0</v>
      </c>
      <c r="BL465" s="18" t="s">
        <v>157</v>
      </c>
      <c r="BM465" s="216" t="s">
        <v>1974</v>
      </c>
    </row>
    <row r="466" s="2" customFormat="1">
      <c r="A466" s="39"/>
      <c r="B466" s="40"/>
      <c r="C466" s="41"/>
      <c r="D466" s="225" t="s">
        <v>321</v>
      </c>
      <c r="E466" s="41"/>
      <c r="F466" s="256" t="s">
        <v>322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321</v>
      </c>
      <c r="AU466" s="18" t="s">
        <v>80</v>
      </c>
    </row>
    <row r="467" s="14" customFormat="1">
      <c r="A467" s="14"/>
      <c r="B467" s="235"/>
      <c r="C467" s="236"/>
      <c r="D467" s="225" t="s">
        <v>161</v>
      </c>
      <c r="E467" s="237" t="s">
        <v>19</v>
      </c>
      <c r="F467" s="238" t="s">
        <v>335</v>
      </c>
      <c r="G467" s="236"/>
      <c r="H467" s="237" t="s">
        <v>19</v>
      </c>
      <c r="I467" s="239"/>
      <c r="J467" s="236"/>
      <c r="K467" s="236"/>
      <c r="L467" s="240"/>
      <c r="M467" s="241"/>
      <c r="N467" s="242"/>
      <c r="O467" s="242"/>
      <c r="P467" s="242"/>
      <c r="Q467" s="242"/>
      <c r="R467" s="242"/>
      <c r="S467" s="242"/>
      <c r="T467" s="24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4" t="s">
        <v>161</v>
      </c>
      <c r="AU467" s="244" t="s">
        <v>80</v>
      </c>
      <c r="AV467" s="14" t="s">
        <v>80</v>
      </c>
      <c r="AW467" s="14" t="s">
        <v>33</v>
      </c>
      <c r="AX467" s="14" t="s">
        <v>72</v>
      </c>
      <c r="AY467" s="244" t="s">
        <v>150</v>
      </c>
    </row>
    <row r="468" s="14" customFormat="1">
      <c r="A468" s="14"/>
      <c r="B468" s="235"/>
      <c r="C468" s="236"/>
      <c r="D468" s="225" t="s">
        <v>161</v>
      </c>
      <c r="E468" s="237" t="s">
        <v>19</v>
      </c>
      <c r="F468" s="238" t="s">
        <v>336</v>
      </c>
      <c r="G468" s="236"/>
      <c r="H468" s="237" t="s">
        <v>19</v>
      </c>
      <c r="I468" s="239"/>
      <c r="J468" s="236"/>
      <c r="K468" s="236"/>
      <c r="L468" s="240"/>
      <c r="M468" s="241"/>
      <c r="N468" s="242"/>
      <c r="O468" s="242"/>
      <c r="P468" s="242"/>
      <c r="Q468" s="242"/>
      <c r="R468" s="242"/>
      <c r="S468" s="242"/>
      <c r="T468" s="24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4" t="s">
        <v>161</v>
      </c>
      <c r="AU468" s="244" t="s">
        <v>80</v>
      </c>
      <c r="AV468" s="14" t="s">
        <v>80</v>
      </c>
      <c r="AW468" s="14" t="s">
        <v>33</v>
      </c>
      <c r="AX468" s="14" t="s">
        <v>72</v>
      </c>
      <c r="AY468" s="244" t="s">
        <v>150</v>
      </c>
    </row>
    <row r="469" s="13" customFormat="1">
      <c r="A469" s="13"/>
      <c r="B469" s="223"/>
      <c r="C469" s="224"/>
      <c r="D469" s="225" t="s">
        <v>161</v>
      </c>
      <c r="E469" s="226" t="s">
        <v>19</v>
      </c>
      <c r="F469" s="227" t="s">
        <v>1975</v>
      </c>
      <c r="G469" s="224"/>
      <c r="H469" s="228">
        <v>818.13</v>
      </c>
      <c r="I469" s="229"/>
      <c r="J469" s="224"/>
      <c r="K469" s="224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161</v>
      </c>
      <c r="AU469" s="234" t="s">
        <v>80</v>
      </c>
      <c r="AV469" s="13" t="s">
        <v>82</v>
      </c>
      <c r="AW469" s="13" t="s">
        <v>33</v>
      </c>
      <c r="AX469" s="13" t="s">
        <v>72</v>
      </c>
      <c r="AY469" s="234" t="s">
        <v>150</v>
      </c>
    </row>
    <row r="470" s="15" customFormat="1">
      <c r="A470" s="15"/>
      <c r="B470" s="245"/>
      <c r="C470" s="246"/>
      <c r="D470" s="225" t="s">
        <v>161</v>
      </c>
      <c r="E470" s="247" t="s">
        <v>19</v>
      </c>
      <c r="F470" s="248" t="s">
        <v>209</v>
      </c>
      <c r="G470" s="246"/>
      <c r="H470" s="249">
        <v>818.13</v>
      </c>
      <c r="I470" s="250"/>
      <c r="J470" s="246"/>
      <c r="K470" s="246"/>
      <c r="L470" s="251"/>
      <c r="M470" s="252"/>
      <c r="N470" s="253"/>
      <c r="O470" s="253"/>
      <c r="P470" s="253"/>
      <c r="Q470" s="253"/>
      <c r="R470" s="253"/>
      <c r="S470" s="253"/>
      <c r="T470" s="254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55" t="s">
        <v>161</v>
      </c>
      <c r="AU470" s="255" t="s">
        <v>80</v>
      </c>
      <c r="AV470" s="15" t="s">
        <v>157</v>
      </c>
      <c r="AW470" s="15" t="s">
        <v>33</v>
      </c>
      <c r="AX470" s="15" t="s">
        <v>80</v>
      </c>
      <c r="AY470" s="255" t="s">
        <v>150</v>
      </c>
    </row>
    <row r="471" s="2" customFormat="1" ht="16.5" customHeight="1">
      <c r="A471" s="39"/>
      <c r="B471" s="40"/>
      <c r="C471" s="205" t="s">
        <v>1390</v>
      </c>
      <c r="D471" s="205" t="s">
        <v>152</v>
      </c>
      <c r="E471" s="206" t="s">
        <v>349</v>
      </c>
      <c r="F471" s="207" t="s">
        <v>350</v>
      </c>
      <c r="G471" s="208" t="s">
        <v>318</v>
      </c>
      <c r="H471" s="209">
        <v>818.13</v>
      </c>
      <c r="I471" s="210"/>
      <c r="J471" s="211">
        <f>ROUND(I471*H471,2)</f>
        <v>0</v>
      </c>
      <c r="K471" s="207" t="s">
        <v>319</v>
      </c>
      <c r="L471" s="45"/>
      <c r="M471" s="212" t="s">
        <v>19</v>
      </c>
      <c r="N471" s="213" t="s">
        <v>43</v>
      </c>
      <c r="O471" s="85"/>
      <c r="P471" s="214">
        <f>O471*H471</f>
        <v>0</v>
      </c>
      <c r="Q471" s="214">
        <v>0</v>
      </c>
      <c r="R471" s="214">
        <f>Q471*H471</f>
        <v>0</v>
      </c>
      <c r="S471" s="214">
        <v>0</v>
      </c>
      <c r="T471" s="215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6" t="s">
        <v>157</v>
      </c>
      <c r="AT471" s="216" t="s">
        <v>152</v>
      </c>
      <c r="AU471" s="216" t="s">
        <v>80</v>
      </c>
      <c r="AY471" s="18" t="s">
        <v>150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8" t="s">
        <v>80</v>
      </c>
      <c r="BK471" s="217">
        <f>ROUND(I471*H471,2)</f>
        <v>0</v>
      </c>
      <c r="BL471" s="18" t="s">
        <v>157</v>
      </c>
      <c r="BM471" s="216" t="s">
        <v>1976</v>
      </c>
    </row>
    <row r="472" s="2" customFormat="1">
      <c r="A472" s="39"/>
      <c r="B472" s="40"/>
      <c r="C472" s="41"/>
      <c r="D472" s="225" t="s">
        <v>321</v>
      </c>
      <c r="E472" s="41"/>
      <c r="F472" s="256" t="s">
        <v>352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321</v>
      </c>
      <c r="AU472" s="18" t="s">
        <v>80</v>
      </c>
    </row>
    <row r="473" s="13" customFormat="1">
      <c r="A473" s="13"/>
      <c r="B473" s="223"/>
      <c r="C473" s="224"/>
      <c r="D473" s="225" t="s">
        <v>161</v>
      </c>
      <c r="E473" s="226" t="s">
        <v>19</v>
      </c>
      <c r="F473" s="227" t="s">
        <v>1977</v>
      </c>
      <c r="G473" s="224"/>
      <c r="H473" s="228">
        <v>182.40000000000001</v>
      </c>
      <c r="I473" s="229"/>
      <c r="J473" s="224"/>
      <c r="K473" s="224"/>
      <c r="L473" s="230"/>
      <c r="M473" s="231"/>
      <c r="N473" s="232"/>
      <c r="O473" s="232"/>
      <c r="P473" s="232"/>
      <c r="Q473" s="232"/>
      <c r="R473" s="232"/>
      <c r="S473" s="232"/>
      <c r="T473" s="23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4" t="s">
        <v>161</v>
      </c>
      <c r="AU473" s="234" t="s">
        <v>80</v>
      </c>
      <c r="AV473" s="13" t="s">
        <v>82</v>
      </c>
      <c r="AW473" s="13" t="s">
        <v>33</v>
      </c>
      <c r="AX473" s="13" t="s">
        <v>72</v>
      </c>
      <c r="AY473" s="234" t="s">
        <v>150</v>
      </c>
    </row>
    <row r="474" s="13" customFormat="1">
      <c r="A474" s="13"/>
      <c r="B474" s="223"/>
      <c r="C474" s="224"/>
      <c r="D474" s="225" t="s">
        <v>161</v>
      </c>
      <c r="E474" s="226" t="s">
        <v>19</v>
      </c>
      <c r="F474" s="227" t="s">
        <v>1978</v>
      </c>
      <c r="G474" s="224"/>
      <c r="H474" s="228">
        <v>53.200000000000003</v>
      </c>
      <c r="I474" s="229"/>
      <c r="J474" s="224"/>
      <c r="K474" s="224"/>
      <c r="L474" s="230"/>
      <c r="M474" s="231"/>
      <c r="N474" s="232"/>
      <c r="O474" s="232"/>
      <c r="P474" s="232"/>
      <c r="Q474" s="232"/>
      <c r="R474" s="232"/>
      <c r="S474" s="232"/>
      <c r="T474" s="23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4" t="s">
        <v>161</v>
      </c>
      <c r="AU474" s="234" t="s">
        <v>80</v>
      </c>
      <c r="AV474" s="13" t="s">
        <v>82</v>
      </c>
      <c r="AW474" s="13" t="s">
        <v>33</v>
      </c>
      <c r="AX474" s="13" t="s">
        <v>72</v>
      </c>
      <c r="AY474" s="234" t="s">
        <v>150</v>
      </c>
    </row>
    <row r="475" s="13" customFormat="1">
      <c r="A475" s="13"/>
      <c r="B475" s="223"/>
      <c r="C475" s="224"/>
      <c r="D475" s="225" t="s">
        <v>161</v>
      </c>
      <c r="E475" s="226" t="s">
        <v>19</v>
      </c>
      <c r="F475" s="227" t="s">
        <v>1979</v>
      </c>
      <c r="G475" s="224"/>
      <c r="H475" s="228">
        <v>1300.489</v>
      </c>
      <c r="I475" s="229"/>
      <c r="J475" s="224"/>
      <c r="K475" s="224"/>
      <c r="L475" s="230"/>
      <c r="M475" s="231"/>
      <c r="N475" s="232"/>
      <c r="O475" s="232"/>
      <c r="P475" s="232"/>
      <c r="Q475" s="232"/>
      <c r="R475" s="232"/>
      <c r="S475" s="232"/>
      <c r="T475" s="23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4" t="s">
        <v>161</v>
      </c>
      <c r="AU475" s="234" t="s">
        <v>80</v>
      </c>
      <c r="AV475" s="13" t="s">
        <v>82</v>
      </c>
      <c r="AW475" s="13" t="s">
        <v>33</v>
      </c>
      <c r="AX475" s="13" t="s">
        <v>72</v>
      </c>
      <c r="AY475" s="234" t="s">
        <v>150</v>
      </c>
    </row>
    <row r="476" s="14" customFormat="1">
      <c r="A476" s="14"/>
      <c r="B476" s="235"/>
      <c r="C476" s="236"/>
      <c r="D476" s="225" t="s">
        <v>161</v>
      </c>
      <c r="E476" s="237" t="s">
        <v>19</v>
      </c>
      <c r="F476" s="238" t="s">
        <v>1980</v>
      </c>
      <c r="G476" s="236"/>
      <c r="H476" s="237" t="s">
        <v>19</v>
      </c>
      <c r="I476" s="239"/>
      <c r="J476" s="236"/>
      <c r="K476" s="236"/>
      <c r="L476" s="240"/>
      <c r="M476" s="241"/>
      <c r="N476" s="242"/>
      <c r="O476" s="242"/>
      <c r="P476" s="242"/>
      <c r="Q476" s="242"/>
      <c r="R476" s="242"/>
      <c r="S476" s="242"/>
      <c r="T476" s="24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4" t="s">
        <v>161</v>
      </c>
      <c r="AU476" s="244" t="s">
        <v>80</v>
      </c>
      <c r="AV476" s="14" t="s">
        <v>80</v>
      </c>
      <c r="AW476" s="14" t="s">
        <v>33</v>
      </c>
      <c r="AX476" s="14" t="s">
        <v>72</v>
      </c>
      <c r="AY476" s="244" t="s">
        <v>150</v>
      </c>
    </row>
    <row r="477" s="13" customFormat="1">
      <c r="A477" s="13"/>
      <c r="B477" s="223"/>
      <c r="C477" s="224"/>
      <c r="D477" s="225" t="s">
        <v>161</v>
      </c>
      <c r="E477" s="226" t="s">
        <v>19</v>
      </c>
      <c r="F477" s="227" t="s">
        <v>1981</v>
      </c>
      <c r="G477" s="224"/>
      <c r="H477" s="228">
        <v>-650.245</v>
      </c>
      <c r="I477" s="229"/>
      <c r="J477" s="224"/>
      <c r="K477" s="224"/>
      <c r="L477" s="230"/>
      <c r="M477" s="231"/>
      <c r="N477" s="232"/>
      <c r="O477" s="232"/>
      <c r="P477" s="232"/>
      <c r="Q477" s="232"/>
      <c r="R477" s="232"/>
      <c r="S477" s="232"/>
      <c r="T477" s="23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4" t="s">
        <v>161</v>
      </c>
      <c r="AU477" s="234" t="s">
        <v>80</v>
      </c>
      <c r="AV477" s="13" t="s">
        <v>82</v>
      </c>
      <c r="AW477" s="13" t="s">
        <v>33</v>
      </c>
      <c r="AX477" s="13" t="s">
        <v>72</v>
      </c>
      <c r="AY477" s="234" t="s">
        <v>150</v>
      </c>
    </row>
    <row r="478" s="13" customFormat="1">
      <c r="A478" s="13"/>
      <c r="B478" s="223"/>
      <c r="C478" s="224"/>
      <c r="D478" s="225" t="s">
        <v>161</v>
      </c>
      <c r="E478" s="226" t="s">
        <v>19</v>
      </c>
      <c r="F478" s="227" t="s">
        <v>1982</v>
      </c>
      <c r="G478" s="224"/>
      <c r="H478" s="228">
        <v>-67.713999999999999</v>
      </c>
      <c r="I478" s="229"/>
      <c r="J478" s="224"/>
      <c r="K478" s="224"/>
      <c r="L478" s="230"/>
      <c r="M478" s="231"/>
      <c r="N478" s="232"/>
      <c r="O478" s="232"/>
      <c r="P478" s="232"/>
      <c r="Q478" s="232"/>
      <c r="R478" s="232"/>
      <c r="S478" s="232"/>
      <c r="T478" s="23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4" t="s">
        <v>161</v>
      </c>
      <c r="AU478" s="234" t="s">
        <v>80</v>
      </c>
      <c r="AV478" s="13" t="s">
        <v>82</v>
      </c>
      <c r="AW478" s="13" t="s">
        <v>33</v>
      </c>
      <c r="AX478" s="13" t="s">
        <v>72</v>
      </c>
      <c r="AY478" s="234" t="s">
        <v>150</v>
      </c>
    </row>
    <row r="479" s="15" customFormat="1">
      <c r="A479" s="15"/>
      <c r="B479" s="245"/>
      <c r="C479" s="246"/>
      <c r="D479" s="225" t="s">
        <v>161</v>
      </c>
      <c r="E479" s="247" t="s">
        <v>19</v>
      </c>
      <c r="F479" s="248" t="s">
        <v>209</v>
      </c>
      <c r="G479" s="246"/>
      <c r="H479" s="249">
        <v>818.12999999999988</v>
      </c>
      <c r="I479" s="250"/>
      <c r="J479" s="246"/>
      <c r="K479" s="246"/>
      <c r="L479" s="251"/>
      <c r="M479" s="257"/>
      <c r="N479" s="258"/>
      <c r="O479" s="258"/>
      <c r="P479" s="258"/>
      <c r="Q479" s="258"/>
      <c r="R479" s="258"/>
      <c r="S479" s="258"/>
      <c r="T479" s="259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55" t="s">
        <v>161</v>
      </c>
      <c r="AU479" s="255" t="s">
        <v>80</v>
      </c>
      <c r="AV479" s="15" t="s">
        <v>157</v>
      </c>
      <c r="AW479" s="15" t="s">
        <v>33</v>
      </c>
      <c r="AX479" s="15" t="s">
        <v>80</v>
      </c>
      <c r="AY479" s="255" t="s">
        <v>150</v>
      </c>
    </row>
    <row r="480" s="2" customFormat="1" ht="6.96" customHeight="1">
      <c r="A480" s="39"/>
      <c r="B480" s="60"/>
      <c r="C480" s="61"/>
      <c r="D480" s="61"/>
      <c r="E480" s="61"/>
      <c r="F480" s="61"/>
      <c r="G480" s="61"/>
      <c r="H480" s="61"/>
      <c r="I480" s="61"/>
      <c r="J480" s="61"/>
      <c r="K480" s="61"/>
      <c r="L480" s="45"/>
      <c r="M480" s="39"/>
      <c r="O480" s="39"/>
      <c r="P480" s="39"/>
      <c r="Q480" s="39"/>
      <c r="R480" s="39"/>
      <c r="S480" s="39"/>
      <c r="T480" s="39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</row>
  </sheetData>
  <sheetProtection sheet="1" autoFilter="0" formatColumns="0" formatRows="0" objects="1" scenarios="1" spinCount="100000" saltValue="pq5fN2dbu5zddnE1WsLCJIMOy2EQ6Esvfo9p8N6uXT4Lzy0seEBAITs1vWQv83REvy12MA3pwgWw3orj25LZsA==" hashValue="cJews9X7XJe2Ucj5OkrThlzZWOonQVau6vUmtRjbDmIP0QJJxnXTPhOyLYaAjcEc5BS3jK3tfcFpadMttPprSQ==" algorithmName="SHA-512" password="CC35"/>
  <autoFilter ref="C89:K47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4_01/115101201"/>
    <hyperlink ref="F97" r:id="rId2" display="https://podminky.urs.cz/item/CS_URS_2024_01/119001405"/>
    <hyperlink ref="F100" r:id="rId3" display="https://podminky.urs.cz/item/CS_URS_2024_01/119001422"/>
    <hyperlink ref="F103" r:id="rId4" display="https://podminky.urs.cz/item/CS_URS_2024_01/131251103"/>
    <hyperlink ref="F106" r:id="rId5" display="https://podminky.urs.cz/item/CS_URS_2024_01/131251202"/>
    <hyperlink ref="F109" r:id="rId6" display="https://podminky.urs.cz/item/CS_URS_2024_01/132254205"/>
    <hyperlink ref="F140" r:id="rId7" display="https://podminky.urs.cz/item/CS_URS_2024_01/151101101"/>
    <hyperlink ref="F163" r:id="rId8" display="https://podminky.urs.cz/item/CS_URS_2024_01/151101111"/>
    <hyperlink ref="F186" r:id="rId9" display="https://podminky.urs.cz/item/CS_URS_2024_01/151101201"/>
    <hyperlink ref="F190" r:id="rId10" display="https://podminky.urs.cz/item/CS_URS_2024_01/151101211"/>
    <hyperlink ref="F194" r:id="rId11" display="https://podminky.urs.cz/item/CS_URS_2024_01/151101301"/>
    <hyperlink ref="F197" r:id="rId12" display="https://podminky.urs.cz/item/CS_URS_2024_01/151101311"/>
    <hyperlink ref="F200" r:id="rId13" display="https://podminky.urs.cz/item/CS_URS_2024_01/151401501"/>
    <hyperlink ref="F203" r:id="rId14" display="https://podminky.urs.cz/item/CS_URS_2024_01/162351103"/>
    <hyperlink ref="F210" r:id="rId15" display="https://podminky.urs.cz/item/CS_URS_2024_01/167151111"/>
    <hyperlink ref="F216" r:id="rId16" display="https://podminky.urs.cz/item/CS_URS_2024_01/171251201"/>
    <hyperlink ref="F223" r:id="rId17" display="https://podminky.urs.cz/item/CS_URS_2024_01/174151101"/>
    <hyperlink ref="F251" r:id="rId18" display="https://podminky.urs.cz/item/CS_URS_2024_01/175151101"/>
    <hyperlink ref="F273" r:id="rId19" display="https://podminky.urs.cz/item/CS_URS_2024_01/211971110"/>
    <hyperlink ref="F282" r:id="rId20" display="https://podminky.urs.cz/item/CS_URS_2024_01/212752101"/>
    <hyperlink ref="F289" r:id="rId21" display="https://podminky.urs.cz/item/CS_URS_2024_01/386110105"/>
    <hyperlink ref="F298" r:id="rId22" display="https://podminky.urs.cz/item/CS_URS_2024_01/451572111"/>
    <hyperlink ref="F312" r:id="rId23" display="https://podminky.urs.cz/item/CS_URS_2024_01/452112112"/>
    <hyperlink ref="F319" r:id="rId24" display="https://podminky.urs.cz/item/CS_URS_2024_01/452311131"/>
    <hyperlink ref="F324" r:id="rId25" display="https://podminky.urs.cz/item/CS_URS_2024_01/564251011"/>
    <hyperlink ref="F328" r:id="rId26" display="https://podminky.urs.cz/item/CS_URS_2024_01/871350330"/>
    <hyperlink ref="F337" r:id="rId27" display="https://podminky.urs.cz/item/CS_URS_2024_01/871370320"/>
    <hyperlink ref="F346" r:id="rId28" display="https://podminky.urs.cz/item/CS_URS_2024_01/877350310"/>
    <hyperlink ref="F354" r:id="rId29" display="https://podminky.urs.cz/item/CS_URS_2024_01/877350320"/>
    <hyperlink ref="F360" r:id="rId30" display="https://podminky.urs.cz/item/CS_URS_2024_01/877350440"/>
    <hyperlink ref="F370" r:id="rId31" display="https://podminky.urs.cz/item/CS_URS_2024_01/879230191"/>
    <hyperlink ref="F373" r:id="rId32" display="https://podminky.urs.cz/item/CS_URS_2024_01/891372421"/>
    <hyperlink ref="F393" r:id="rId33" display="https://podminky.urs.cz/item/CS_URS_2024_01/894411311"/>
    <hyperlink ref="F399" r:id="rId34" display="https://podminky.urs.cz/item/CS_URS_2024_01/894412411"/>
    <hyperlink ref="F404" r:id="rId35" display="https://podminky.urs.cz/item/CS_URS_2024_01/894812325"/>
    <hyperlink ref="F407" r:id="rId36" display="https://podminky.urs.cz/item/CS_URS_2024_01/894812331"/>
    <hyperlink ref="F410" r:id="rId37" display="https://podminky.urs.cz/item/CS_URS_2024_01/894812339"/>
    <hyperlink ref="F413" r:id="rId38" display="https://podminky.urs.cz/item/CS_URS_2024_01/894812376"/>
    <hyperlink ref="F421" r:id="rId39" display="https://podminky.urs.cz/item/CS_URS_2024_01/897172123"/>
    <hyperlink ref="F432" r:id="rId40" display="https://podminky.urs.cz/item/CS_URS_2024_01/899104112"/>
    <hyperlink ref="F447" r:id="rId41" display="https://podminky.urs.cz/item/CS_URS_2024_01/998276101"/>
    <hyperlink ref="F451" r:id="rId42" display="https://podminky.urs.cz/item/CS_URS_2024_01/711111001"/>
    <hyperlink ref="F457" r:id="rId43" display="https://podminky.urs.cz/item/CS_URS_2024_01/711141559"/>
    <hyperlink ref="F463" r:id="rId44" display="https://podminky.urs.cz/item/CS_URS_2024_01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122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II/261 a III/26124 Liběchov- hr. kraje, rekonstrukce, 1.část stavby ( intravilán LIběchov)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123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1983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13. 11. 2024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ROUND((SUM(BE87:BE240)),  2)</f>
        <v>0</v>
      </c>
      <c r="G33" s="39"/>
      <c r="H33" s="39"/>
      <c r="I33" s="149">
        <v>0.20999999999999999</v>
      </c>
      <c r="J33" s="148">
        <f>ROUND(((SUM(BE87:BE240))*I33),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ROUND((SUM(BF87:BF240)),  2)</f>
        <v>0</v>
      </c>
      <c r="G34" s="39"/>
      <c r="H34" s="39"/>
      <c r="I34" s="149">
        <v>0.12</v>
      </c>
      <c r="J34" s="148">
        <f>ROUND(((SUM(BF87:BF240))*I34),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ROUND((SUM(BG87:BG240)),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ROUND((SUM(BH87:BH240)),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ROUND((SUM(BI87:BI240)),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125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1" t="str">
        <f>E7</f>
        <v>II/261 a III/26124 Liběchov- hr. kraje, rekonstrukce, 1.část stavby ( intravilán LIběchov)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123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351.1 - Přeložka vodovodu, silnice II/261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Liběchov</v>
      </c>
      <c r="G52" s="41"/>
      <c r="H52" s="41"/>
      <c r="I52" s="33" t="s">
        <v>23</v>
      </c>
      <c r="J52" s="73" t="str">
        <f>IF(J12="","",J12)</f>
        <v>13. 11. 2024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Středočeský kraj</v>
      </c>
      <c r="G54" s="41"/>
      <c r="H54" s="41"/>
      <c r="I54" s="33" t="s">
        <v>31</v>
      </c>
      <c r="J54" s="37" t="str">
        <f>E21</f>
        <v>Sdružení AFSAG PRISMOTT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126</v>
      </c>
      <c r="D57" s="163"/>
      <c r="E57" s="163"/>
      <c r="F57" s="163"/>
      <c r="G57" s="163"/>
      <c r="H57" s="163"/>
      <c r="I57" s="163"/>
      <c r="J57" s="164" t="s">
        <v>127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128</v>
      </c>
    </row>
    <row r="60" hidden="1" s="9" customFormat="1" ht="24.96" customHeight="1">
      <c r="A60" s="9"/>
      <c r="B60" s="166"/>
      <c r="C60" s="167"/>
      <c r="D60" s="168" t="s">
        <v>129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130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454</v>
      </c>
      <c r="E62" s="175"/>
      <c r="F62" s="175"/>
      <c r="G62" s="175"/>
      <c r="H62" s="175"/>
      <c r="I62" s="175"/>
      <c r="J62" s="176">
        <f>J147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1591</v>
      </c>
      <c r="E63" s="175"/>
      <c r="F63" s="175"/>
      <c r="G63" s="175"/>
      <c r="H63" s="175"/>
      <c r="I63" s="175"/>
      <c r="J63" s="176">
        <f>J158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131</v>
      </c>
      <c r="E64" s="175"/>
      <c r="F64" s="175"/>
      <c r="G64" s="175"/>
      <c r="H64" s="175"/>
      <c r="I64" s="175"/>
      <c r="J64" s="176">
        <f>J162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2"/>
      <c r="C65" s="173"/>
      <c r="D65" s="174" t="s">
        <v>1984</v>
      </c>
      <c r="E65" s="175"/>
      <c r="F65" s="175"/>
      <c r="G65" s="175"/>
      <c r="H65" s="175"/>
      <c r="I65" s="175"/>
      <c r="J65" s="176">
        <f>J219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2"/>
      <c r="C66" s="173"/>
      <c r="D66" s="174" t="s">
        <v>133</v>
      </c>
      <c r="E66" s="175"/>
      <c r="F66" s="175"/>
      <c r="G66" s="175"/>
      <c r="H66" s="175"/>
      <c r="I66" s="175"/>
      <c r="J66" s="176">
        <f>J220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6"/>
      <c r="C67" s="167"/>
      <c r="D67" s="168" t="s">
        <v>134</v>
      </c>
      <c r="E67" s="169"/>
      <c r="F67" s="169"/>
      <c r="G67" s="169"/>
      <c r="H67" s="169"/>
      <c r="I67" s="169"/>
      <c r="J67" s="170">
        <f>J223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/>
    <row r="71" hidden="1"/>
    <row r="72" hidden="1"/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135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II/261 a III/26124 Liběchov- hr. kraje, rekonstrukce, 1.část stavby ( intravilán LIběchov)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123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351.1 - Přeložka vodovodu, silnice II/261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Liběchov</v>
      </c>
      <c r="G81" s="41"/>
      <c r="H81" s="41"/>
      <c r="I81" s="33" t="s">
        <v>23</v>
      </c>
      <c r="J81" s="73" t="str">
        <f>IF(J12="","",J12)</f>
        <v>13. 11. 2024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25</v>
      </c>
      <c r="D83" s="41"/>
      <c r="E83" s="41"/>
      <c r="F83" s="28" t="str">
        <f>E15</f>
        <v>Středočeský kraj</v>
      </c>
      <c r="G83" s="41"/>
      <c r="H83" s="41"/>
      <c r="I83" s="33" t="s">
        <v>31</v>
      </c>
      <c r="J83" s="37" t="str">
        <f>E21</f>
        <v>Sdružení AFSAG PRISMOTT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136</v>
      </c>
      <c r="D86" s="181" t="s">
        <v>57</v>
      </c>
      <c r="E86" s="181" t="s">
        <v>53</v>
      </c>
      <c r="F86" s="181" t="s">
        <v>54</v>
      </c>
      <c r="G86" s="181" t="s">
        <v>137</v>
      </c>
      <c r="H86" s="181" t="s">
        <v>138</v>
      </c>
      <c r="I86" s="181" t="s">
        <v>139</v>
      </c>
      <c r="J86" s="181" t="s">
        <v>127</v>
      </c>
      <c r="K86" s="182" t="s">
        <v>140</v>
      </c>
      <c r="L86" s="183"/>
      <c r="M86" s="93" t="s">
        <v>19</v>
      </c>
      <c r="N86" s="94" t="s">
        <v>42</v>
      </c>
      <c r="O86" s="94" t="s">
        <v>141</v>
      </c>
      <c r="P86" s="94" t="s">
        <v>142</v>
      </c>
      <c r="Q86" s="94" t="s">
        <v>143</v>
      </c>
      <c r="R86" s="94" t="s">
        <v>144</v>
      </c>
      <c r="S86" s="94" t="s">
        <v>145</v>
      </c>
      <c r="T86" s="95" t="s">
        <v>146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147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P88+P223</f>
        <v>0</v>
      </c>
      <c r="Q87" s="97"/>
      <c r="R87" s="186">
        <f>R88+R223</f>
        <v>24.209175999999996</v>
      </c>
      <c r="S87" s="97"/>
      <c r="T87" s="187">
        <f>T88+T223</f>
        <v>0.10000000000000001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128</v>
      </c>
      <c r="BK87" s="188">
        <f>BK88+BK223</f>
        <v>0</v>
      </c>
    </row>
    <row r="88" s="12" customFormat="1" ht="25.92" customHeight="1">
      <c r="A88" s="12"/>
      <c r="B88" s="189"/>
      <c r="C88" s="190"/>
      <c r="D88" s="191" t="s">
        <v>71</v>
      </c>
      <c r="E88" s="192" t="s">
        <v>148</v>
      </c>
      <c r="F88" s="192" t="s">
        <v>149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P89+P147+P158+P162+P219+P220</f>
        <v>0</v>
      </c>
      <c r="Q88" s="197"/>
      <c r="R88" s="198">
        <f>R89+R147+R158+R162+R219+R220</f>
        <v>24.209175999999996</v>
      </c>
      <c r="S88" s="197"/>
      <c r="T88" s="199">
        <f>T89+T147+T158+T162+T219+T220</f>
        <v>0.10000000000000001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80</v>
      </c>
      <c r="AT88" s="201" t="s">
        <v>71</v>
      </c>
      <c r="AU88" s="201" t="s">
        <v>72</v>
      </c>
      <c r="AY88" s="200" t="s">
        <v>150</v>
      </c>
      <c r="BK88" s="202">
        <f>BK89+BK147+BK158+BK162+BK219+BK220</f>
        <v>0</v>
      </c>
    </row>
    <row r="89" s="12" customFormat="1" ht="22.8" customHeight="1">
      <c r="A89" s="12"/>
      <c r="B89" s="189"/>
      <c r="C89" s="190"/>
      <c r="D89" s="191" t="s">
        <v>71</v>
      </c>
      <c r="E89" s="203" t="s">
        <v>80</v>
      </c>
      <c r="F89" s="203" t="s">
        <v>151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SUM(P90:P146)</f>
        <v>0</v>
      </c>
      <c r="Q89" s="197"/>
      <c r="R89" s="198">
        <f>SUM(R90:R146)</f>
        <v>18.273471999999998</v>
      </c>
      <c r="S89" s="197"/>
      <c r="T89" s="199">
        <f>SUM(T90:T146)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80</v>
      </c>
      <c r="AT89" s="201" t="s">
        <v>71</v>
      </c>
      <c r="AU89" s="201" t="s">
        <v>80</v>
      </c>
      <c r="AY89" s="200" t="s">
        <v>150</v>
      </c>
      <c r="BK89" s="202">
        <f>SUM(BK90:BK146)</f>
        <v>0</v>
      </c>
    </row>
    <row r="90" s="2" customFormat="1" ht="49.05" customHeight="1">
      <c r="A90" s="39"/>
      <c r="B90" s="40"/>
      <c r="C90" s="205" t="s">
        <v>80</v>
      </c>
      <c r="D90" s="205" t="s">
        <v>152</v>
      </c>
      <c r="E90" s="206" t="s">
        <v>1985</v>
      </c>
      <c r="F90" s="207" t="s">
        <v>1986</v>
      </c>
      <c r="G90" s="208" t="s">
        <v>238</v>
      </c>
      <c r="H90" s="209">
        <v>10</v>
      </c>
      <c r="I90" s="210"/>
      <c r="J90" s="211">
        <f>ROUND(I90*H90,2)</f>
        <v>0</v>
      </c>
      <c r="K90" s="207" t="s">
        <v>156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0.01068</v>
      </c>
      <c r="R90" s="214">
        <f>Q90*H90</f>
        <v>0.10680000000000001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157</v>
      </c>
      <c r="AT90" s="216" t="s">
        <v>152</v>
      </c>
      <c r="AU90" s="216" t="s">
        <v>82</v>
      </c>
      <c r="AY90" s="18" t="s">
        <v>150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157</v>
      </c>
      <c r="BM90" s="216" t="s">
        <v>1987</v>
      </c>
    </row>
    <row r="91" s="2" customFormat="1">
      <c r="A91" s="39"/>
      <c r="B91" s="40"/>
      <c r="C91" s="41"/>
      <c r="D91" s="218" t="s">
        <v>159</v>
      </c>
      <c r="E91" s="41"/>
      <c r="F91" s="219" t="s">
        <v>1988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159</v>
      </c>
      <c r="AU91" s="18" t="s">
        <v>82</v>
      </c>
    </row>
    <row r="92" s="13" customFormat="1">
      <c r="A92" s="13"/>
      <c r="B92" s="223"/>
      <c r="C92" s="224"/>
      <c r="D92" s="225" t="s">
        <v>161</v>
      </c>
      <c r="E92" s="226" t="s">
        <v>19</v>
      </c>
      <c r="F92" s="227" t="s">
        <v>1136</v>
      </c>
      <c r="G92" s="224"/>
      <c r="H92" s="228">
        <v>10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161</v>
      </c>
      <c r="AU92" s="234" t="s">
        <v>82</v>
      </c>
      <c r="AV92" s="13" t="s">
        <v>82</v>
      </c>
      <c r="AW92" s="13" t="s">
        <v>33</v>
      </c>
      <c r="AX92" s="13" t="s">
        <v>80</v>
      </c>
      <c r="AY92" s="234" t="s">
        <v>150</v>
      </c>
    </row>
    <row r="93" s="2" customFormat="1" ht="24.15" customHeight="1">
      <c r="A93" s="39"/>
      <c r="B93" s="40"/>
      <c r="C93" s="205" t="s">
        <v>82</v>
      </c>
      <c r="D93" s="205" t="s">
        <v>152</v>
      </c>
      <c r="E93" s="206" t="s">
        <v>1989</v>
      </c>
      <c r="F93" s="207" t="s">
        <v>1990</v>
      </c>
      <c r="G93" s="208" t="s">
        <v>255</v>
      </c>
      <c r="H93" s="209">
        <v>75.579999999999998</v>
      </c>
      <c r="I93" s="210"/>
      <c r="J93" s="211">
        <f>ROUND(I93*H93,2)</f>
        <v>0</v>
      </c>
      <c r="K93" s="207" t="s">
        <v>156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157</v>
      </c>
      <c r="AT93" s="216" t="s">
        <v>152</v>
      </c>
      <c r="AU93" s="216" t="s">
        <v>82</v>
      </c>
      <c r="AY93" s="18" t="s">
        <v>150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157</v>
      </c>
      <c r="BM93" s="216" t="s">
        <v>1991</v>
      </c>
    </row>
    <row r="94" s="2" customFormat="1">
      <c r="A94" s="39"/>
      <c r="B94" s="40"/>
      <c r="C94" s="41"/>
      <c r="D94" s="218" t="s">
        <v>159</v>
      </c>
      <c r="E94" s="41"/>
      <c r="F94" s="219" t="s">
        <v>1992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159</v>
      </c>
      <c r="AU94" s="18" t="s">
        <v>82</v>
      </c>
    </row>
    <row r="95" s="14" customFormat="1">
      <c r="A95" s="14"/>
      <c r="B95" s="235"/>
      <c r="C95" s="236"/>
      <c r="D95" s="225" t="s">
        <v>161</v>
      </c>
      <c r="E95" s="237" t="s">
        <v>19</v>
      </c>
      <c r="F95" s="238" t="s">
        <v>1993</v>
      </c>
      <c r="G95" s="236"/>
      <c r="H95" s="237" t="s">
        <v>19</v>
      </c>
      <c r="I95" s="239"/>
      <c r="J95" s="236"/>
      <c r="K95" s="236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161</v>
      </c>
      <c r="AU95" s="244" t="s">
        <v>82</v>
      </c>
      <c r="AV95" s="14" t="s">
        <v>80</v>
      </c>
      <c r="AW95" s="14" t="s">
        <v>33</v>
      </c>
      <c r="AX95" s="14" t="s">
        <v>72</v>
      </c>
      <c r="AY95" s="244" t="s">
        <v>150</v>
      </c>
    </row>
    <row r="96" s="13" customFormat="1">
      <c r="A96" s="13"/>
      <c r="B96" s="223"/>
      <c r="C96" s="224"/>
      <c r="D96" s="225" t="s">
        <v>161</v>
      </c>
      <c r="E96" s="226" t="s">
        <v>19</v>
      </c>
      <c r="F96" s="227" t="s">
        <v>1994</v>
      </c>
      <c r="G96" s="224"/>
      <c r="H96" s="228">
        <v>28.600000000000001</v>
      </c>
      <c r="I96" s="229"/>
      <c r="J96" s="224"/>
      <c r="K96" s="224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161</v>
      </c>
      <c r="AU96" s="234" t="s">
        <v>82</v>
      </c>
      <c r="AV96" s="13" t="s">
        <v>82</v>
      </c>
      <c r="AW96" s="13" t="s">
        <v>33</v>
      </c>
      <c r="AX96" s="13" t="s">
        <v>72</v>
      </c>
      <c r="AY96" s="234" t="s">
        <v>150</v>
      </c>
    </row>
    <row r="97" s="14" customFormat="1">
      <c r="A97" s="14"/>
      <c r="B97" s="235"/>
      <c r="C97" s="236"/>
      <c r="D97" s="225" t="s">
        <v>161</v>
      </c>
      <c r="E97" s="237" t="s">
        <v>19</v>
      </c>
      <c r="F97" s="238" t="s">
        <v>1995</v>
      </c>
      <c r="G97" s="236"/>
      <c r="H97" s="237" t="s">
        <v>19</v>
      </c>
      <c r="I97" s="239"/>
      <c r="J97" s="236"/>
      <c r="K97" s="236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161</v>
      </c>
      <c r="AU97" s="244" t="s">
        <v>82</v>
      </c>
      <c r="AV97" s="14" t="s">
        <v>80</v>
      </c>
      <c r="AW97" s="14" t="s">
        <v>33</v>
      </c>
      <c r="AX97" s="14" t="s">
        <v>72</v>
      </c>
      <c r="AY97" s="244" t="s">
        <v>150</v>
      </c>
    </row>
    <row r="98" s="13" customFormat="1">
      <c r="A98" s="13"/>
      <c r="B98" s="223"/>
      <c r="C98" s="224"/>
      <c r="D98" s="225" t="s">
        <v>161</v>
      </c>
      <c r="E98" s="226" t="s">
        <v>19</v>
      </c>
      <c r="F98" s="227" t="s">
        <v>1996</v>
      </c>
      <c r="G98" s="224"/>
      <c r="H98" s="228">
        <v>39.600000000000001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161</v>
      </c>
      <c r="AU98" s="234" t="s">
        <v>82</v>
      </c>
      <c r="AV98" s="13" t="s">
        <v>82</v>
      </c>
      <c r="AW98" s="13" t="s">
        <v>33</v>
      </c>
      <c r="AX98" s="13" t="s">
        <v>72</v>
      </c>
      <c r="AY98" s="234" t="s">
        <v>150</v>
      </c>
    </row>
    <row r="99" s="14" customFormat="1">
      <c r="A99" s="14"/>
      <c r="B99" s="235"/>
      <c r="C99" s="236"/>
      <c r="D99" s="225" t="s">
        <v>161</v>
      </c>
      <c r="E99" s="237" t="s">
        <v>19</v>
      </c>
      <c r="F99" s="238" t="s">
        <v>1632</v>
      </c>
      <c r="G99" s="236"/>
      <c r="H99" s="237" t="s">
        <v>19</v>
      </c>
      <c r="I99" s="239"/>
      <c r="J99" s="236"/>
      <c r="K99" s="236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161</v>
      </c>
      <c r="AU99" s="244" t="s">
        <v>82</v>
      </c>
      <c r="AV99" s="14" t="s">
        <v>80</v>
      </c>
      <c r="AW99" s="14" t="s">
        <v>33</v>
      </c>
      <c r="AX99" s="14" t="s">
        <v>72</v>
      </c>
      <c r="AY99" s="244" t="s">
        <v>150</v>
      </c>
    </row>
    <row r="100" s="13" customFormat="1">
      <c r="A100" s="13"/>
      <c r="B100" s="223"/>
      <c r="C100" s="224"/>
      <c r="D100" s="225" t="s">
        <v>161</v>
      </c>
      <c r="E100" s="226" t="s">
        <v>19</v>
      </c>
      <c r="F100" s="227" t="s">
        <v>1997</v>
      </c>
      <c r="G100" s="224"/>
      <c r="H100" s="228">
        <v>1.98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161</v>
      </c>
      <c r="AU100" s="234" t="s">
        <v>82</v>
      </c>
      <c r="AV100" s="13" t="s">
        <v>82</v>
      </c>
      <c r="AW100" s="13" t="s">
        <v>33</v>
      </c>
      <c r="AX100" s="13" t="s">
        <v>72</v>
      </c>
      <c r="AY100" s="234" t="s">
        <v>150</v>
      </c>
    </row>
    <row r="101" s="14" customFormat="1">
      <c r="A101" s="14"/>
      <c r="B101" s="235"/>
      <c r="C101" s="236"/>
      <c r="D101" s="225" t="s">
        <v>161</v>
      </c>
      <c r="E101" s="237" t="s">
        <v>19</v>
      </c>
      <c r="F101" s="238" t="s">
        <v>1998</v>
      </c>
      <c r="G101" s="236"/>
      <c r="H101" s="237" t="s">
        <v>19</v>
      </c>
      <c r="I101" s="239"/>
      <c r="J101" s="236"/>
      <c r="K101" s="236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161</v>
      </c>
      <c r="AU101" s="244" t="s">
        <v>82</v>
      </c>
      <c r="AV101" s="14" t="s">
        <v>80</v>
      </c>
      <c r="AW101" s="14" t="s">
        <v>33</v>
      </c>
      <c r="AX101" s="14" t="s">
        <v>72</v>
      </c>
      <c r="AY101" s="244" t="s">
        <v>150</v>
      </c>
    </row>
    <row r="102" s="13" customFormat="1">
      <c r="A102" s="13"/>
      <c r="B102" s="223"/>
      <c r="C102" s="224"/>
      <c r="D102" s="225" t="s">
        <v>161</v>
      </c>
      <c r="E102" s="226" t="s">
        <v>19</v>
      </c>
      <c r="F102" s="227" t="s">
        <v>1999</v>
      </c>
      <c r="G102" s="224"/>
      <c r="H102" s="228">
        <v>5.4000000000000004</v>
      </c>
      <c r="I102" s="229"/>
      <c r="J102" s="224"/>
      <c r="K102" s="224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161</v>
      </c>
      <c r="AU102" s="234" t="s">
        <v>82</v>
      </c>
      <c r="AV102" s="13" t="s">
        <v>82</v>
      </c>
      <c r="AW102" s="13" t="s">
        <v>33</v>
      </c>
      <c r="AX102" s="13" t="s">
        <v>72</v>
      </c>
      <c r="AY102" s="234" t="s">
        <v>150</v>
      </c>
    </row>
    <row r="103" s="15" customFormat="1">
      <c r="A103" s="15"/>
      <c r="B103" s="245"/>
      <c r="C103" s="246"/>
      <c r="D103" s="225" t="s">
        <v>161</v>
      </c>
      <c r="E103" s="247" t="s">
        <v>19</v>
      </c>
      <c r="F103" s="248" t="s">
        <v>209</v>
      </c>
      <c r="G103" s="246"/>
      <c r="H103" s="249">
        <v>75.580000000000013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5" t="s">
        <v>161</v>
      </c>
      <c r="AU103" s="255" t="s">
        <v>82</v>
      </c>
      <c r="AV103" s="15" t="s">
        <v>157</v>
      </c>
      <c r="AW103" s="15" t="s">
        <v>33</v>
      </c>
      <c r="AX103" s="15" t="s">
        <v>80</v>
      </c>
      <c r="AY103" s="255" t="s">
        <v>150</v>
      </c>
    </row>
    <row r="104" s="2" customFormat="1" ht="21.75" customHeight="1">
      <c r="A104" s="39"/>
      <c r="B104" s="40"/>
      <c r="C104" s="205" t="s">
        <v>171</v>
      </c>
      <c r="D104" s="205" t="s">
        <v>152</v>
      </c>
      <c r="E104" s="206" t="s">
        <v>1642</v>
      </c>
      <c r="F104" s="207" t="s">
        <v>1643</v>
      </c>
      <c r="G104" s="208" t="s">
        <v>155</v>
      </c>
      <c r="H104" s="209">
        <v>150.80000000000001</v>
      </c>
      <c r="I104" s="210"/>
      <c r="J104" s="211">
        <f>ROUND(I104*H104,2)</f>
        <v>0</v>
      </c>
      <c r="K104" s="207" t="s">
        <v>156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0.00084000000000000003</v>
      </c>
      <c r="R104" s="214">
        <f>Q104*H104</f>
        <v>0.12667200000000001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157</v>
      </c>
      <c r="AT104" s="216" t="s">
        <v>152</v>
      </c>
      <c r="AU104" s="216" t="s">
        <v>82</v>
      </c>
      <c r="AY104" s="18" t="s">
        <v>150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157</v>
      </c>
      <c r="BM104" s="216" t="s">
        <v>2000</v>
      </c>
    </row>
    <row r="105" s="2" customFormat="1">
      <c r="A105" s="39"/>
      <c r="B105" s="40"/>
      <c r="C105" s="41"/>
      <c r="D105" s="218" t="s">
        <v>159</v>
      </c>
      <c r="E105" s="41"/>
      <c r="F105" s="219" t="s">
        <v>1645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159</v>
      </c>
      <c r="AU105" s="18" t="s">
        <v>82</v>
      </c>
    </row>
    <row r="106" s="13" customFormat="1">
      <c r="A106" s="13"/>
      <c r="B106" s="223"/>
      <c r="C106" s="224"/>
      <c r="D106" s="225" t="s">
        <v>161</v>
      </c>
      <c r="E106" s="226" t="s">
        <v>19</v>
      </c>
      <c r="F106" s="227" t="s">
        <v>2001</v>
      </c>
      <c r="G106" s="224"/>
      <c r="H106" s="228">
        <v>57.200000000000003</v>
      </c>
      <c r="I106" s="229"/>
      <c r="J106" s="224"/>
      <c r="K106" s="224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161</v>
      </c>
      <c r="AU106" s="234" t="s">
        <v>82</v>
      </c>
      <c r="AV106" s="13" t="s">
        <v>82</v>
      </c>
      <c r="AW106" s="13" t="s">
        <v>33</v>
      </c>
      <c r="AX106" s="13" t="s">
        <v>72</v>
      </c>
      <c r="AY106" s="234" t="s">
        <v>150</v>
      </c>
    </row>
    <row r="107" s="13" customFormat="1">
      <c r="A107" s="13"/>
      <c r="B107" s="223"/>
      <c r="C107" s="224"/>
      <c r="D107" s="225" t="s">
        <v>161</v>
      </c>
      <c r="E107" s="226" t="s">
        <v>19</v>
      </c>
      <c r="F107" s="227" t="s">
        <v>2002</v>
      </c>
      <c r="G107" s="224"/>
      <c r="H107" s="228">
        <v>72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161</v>
      </c>
      <c r="AU107" s="234" t="s">
        <v>82</v>
      </c>
      <c r="AV107" s="13" t="s">
        <v>82</v>
      </c>
      <c r="AW107" s="13" t="s">
        <v>33</v>
      </c>
      <c r="AX107" s="13" t="s">
        <v>72</v>
      </c>
      <c r="AY107" s="234" t="s">
        <v>150</v>
      </c>
    </row>
    <row r="108" s="13" customFormat="1">
      <c r="A108" s="13"/>
      <c r="B108" s="223"/>
      <c r="C108" s="224"/>
      <c r="D108" s="225" t="s">
        <v>161</v>
      </c>
      <c r="E108" s="226" t="s">
        <v>19</v>
      </c>
      <c r="F108" s="227" t="s">
        <v>2003</v>
      </c>
      <c r="G108" s="224"/>
      <c r="H108" s="228">
        <v>21.600000000000001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161</v>
      </c>
      <c r="AU108" s="234" t="s">
        <v>82</v>
      </c>
      <c r="AV108" s="13" t="s">
        <v>82</v>
      </c>
      <c r="AW108" s="13" t="s">
        <v>33</v>
      </c>
      <c r="AX108" s="13" t="s">
        <v>72</v>
      </c>
      <c r="AY108" s="234" t="s">
        <v>150</v>
      </c>
    </row>
    <row r="109" s="15" customFormat="1">
      <c r="A109" s="15"/>
      <c r="B109" s="245"/>
      <c r="C109" s="246"/>
      <c r="D109" s="225" t="s">
        <v>161</v>
      </c>
      <c r="E109" s="247" t="s">
        <v>19</v>
      </c>
      <c r="F109" s="248" t="s">
        <v>209</v>
      </c>
      <c r="G109" s="246"/>
      <c r="H109" s="249">
        <v>150.79999999999998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5" t="s">
        <v>161</v>
      </c>
      <c r="AU109" s="255" t="s">
        <v>82</v>
      </c>
      <c r="AV109" s="15" t="s">
        <v>157</v>
      </c>
      <c r="AW109" s="15" t="s">
        <v>33</v>
      </c>
      <c r="AX109" s="15" t="s">
        <v>80</v>
      </c>
      <c r="AY109" s="255" t="s">
        <v>150</v>
      </c>
    </row>
    <row r="110" s="2" customFormat="1" ht="24.15" customHeight="1">
      <c r="A110" s="39"/>
      <c r="B110" s="40"/>
      <c r="C110" s="205" t="s">
        <v>157</v>
      </c>
      <c r="D110" s="205" t="s">
        <v>152</v>
      </c>
      <c r="E110" s="206" t="s">
        <v>1658</v>
      </c>
      <c r="F110" s="207" t="s">
        <v>1659</v>
      </c>
      <c r="G110" s="208" t="s">
        <v>155</v>
      </c>
      <c r="H110" s="209">
        <v>150.80000000000001</v>
      </c>
      <c r="I110" s="210"/>
      <c r="J110" s="211">
        <f>ROUND(I110*H110,2)</f>
        <v>0</v>
      </c>
      <c r="K110" s="207" t="s">
        <v>156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157</v>
      </c>
      <c r="AT110" s="216" t="s">
        <v>152</v>
      </c>
      <c r="AU110" s="216" t="s">
        <v>82</v>
      </c>
      <c r="AY110" s="18" t="s">
        <v>150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157</v>
      </c>
      <c r="BM110" s="216" t="s">
        <v>2004</v>
      </c>
    </row>
    <row r="111" s="2" customFormat="1">
      <c r="A111" s="39"/>
      <c r="B111" s="40"/>
      <c r="C111" s="41"/>
      <c r="D111" s="218" t="s">
        <v>159</v>
      </c>
      <c r="E111" s="41"/>
      <c r="F111" s="219" t="s">
        <v>1661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159</v>
      </c>
      <c r="AU111" s="18" t="s">
        <v>82</v>
      </c>
    </row>
    <row r="112" s="13" customFormat="1">
      <c r="A112" s="13"/>
      <c r="B112" s="223"/>
      <c r="C112" s="224"/>
      <c r="D112" s="225" t="s">
        <v>161</v>
      </c>
      <c r="E112" s="226" t="s">
        <v>19</v>
      </c>
      <c r="F112" s="227" t="s">
        <v>2001</v>
      </c>
      <c r="G112" s="224"/>
      <c r="H112" s="228">
        <v>57.200000000000003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161</v>
      </c>
      <c r="AU112" s="234" t="s">
        <v>82</v>
      </c>
      <c r="AV112" s="13" t="s">
        <v>82</v>
      </c>
      <c r="AW112" s="13" t="s">
        <v>33</v>
      </c>
      <c r="AX112" s="13" t="s">
        <v>72</v>
      </c>
      <c r="AY112" s="234" t="s">
        <v>150</v>
      </c>
    </row>
    <row r="113" s="13" customFormat="1">
      <c r="A113" s="13"/>
      <c r="B113" s="223"/>
      <c r="C113" s="224"/>
      <c r="D113" s="225" t="s">
        <v>161</v>
      </c>
      <c r="E113" s="226" t="s">
        <v>19</v>
      </c>
      <c r="F113" s="227" t="s">
        <v>2002</v>
      </c>
      <c r="G113" s="224"/>
      <c r="H113" s="228">
        <v>72</v>
      </c>
      <c r="I113" s="229"/>
      <c r="J113" s="224"/>
      <c r="K113" s="224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161</v>
      </c>
      <c r="AU113" s="234" t="s">
        <v>82</v>
      </c>
      <c r="AV113" s="13" t="s">
        <v>82</v>
      </c>
      <c r="AW113" s="13" t="s">
        <v>33</v>
      </c>
      <c r="AX113" s="13" t="s">
        <v>72</v>
      </c>
      <c r="AY113" s="234" t="s">
        <v>150</v>
      </c>
    </row>
    <row r="114" s="13" customFormat="1">
      <c r="A114" s="13"/>
      <c r="B114" s="223"/>
      <c r="C114" s="224"/>
      <c r="D114" s="225" t="s">
        <v>161</v>
      </c>
      <c r="E114" s="226" t="s">
        <v>19</v>
      </c>
      <c r="F114" s="227" t="s">
        <v>2003</v>
      </c>
      <c r="G114" s="224"/>
      <c r="H114" s="228">
        <v>21.600000000000001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161</v>
      </c>
      <c r="AU114" s="234" t="s">
        <v>82</v>
      </c>
      <c r="AV114" s="13" t="s">
        <v>82</v>
      </c>
      <c r="AW114" s="13" t="s">
        <v>33</v>
      </c>
      <c r="AX114" s="13" t="s">
        <v>72</v>
      </c>
      <c r="AY114" s="234" t="s">
        <v>150</v>
      </c>
    </row>
    <row r="115" s="15" customFormat="1">
      <c r="A115" s="15"/>
      <c r="B115" s="245"/>
      <c r="C115" s="246"/>
      <c r="D115" s="225" t="s">
        <v>161</v>
      </c>
      <c r="E115" s="247" t="s">
        <v>19</v>
      </c>
      <c r="F115" s="248" t="s">
        <v>209</v>
      </c>
      <c r="G115" s="246"/>
      <c r="H115" s="249">
        <v>150.79999999999998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5" t="s">
        <v>161</v>
      </c>
      <c r="AU115" s="255" t="s">
        <v>82</v>
      </c>
      <c r="AV115" s="15" t="s">
        <v>157</v>
      </c>
      <c r="AW115" s="15" t="s">
        <v>33</v>
      </c>
      <c r="AX115" s="15" t="s">
        <v>80</v>
      </c>
      <c r="AY115" s="255" t="s">
        <v>150</v>
      </c>
    </row>
    <row r="116" s="2" customFormat="1" ht="37.8" customHeight="1">
      <c r="A116" s="39"/>
      <c r="B116" s="40"/>
      <c r="C116" s="205" t="s">
        <v>184</v>
      </c>
      <c r="D116" s="205" t="s">
        <v>152</v>
      </c>
      <c r="E116" s="206" t="s">
        <v>467</v>
      </c>
      <c r="F116" s="207" t="s">
        <v>468</v>
      </c>
      <c r="G116" s="208" t="s">
        <v>255</v>
      </c>
      <c r="H116" s="209">
        <v>117.56</v>
      </c>
      <c r="I116" s="210"/>
      <c r="J116" s="211">
        <f>ROUND(I116*H116,2)</f>
        <v>0</v>
      </c>
      <c r="K116" s="207" t="s">
        <v>156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157</v>
      </c>
      <c r="AT116" s="216" t="s">
        <v>152</v>
      </c>
      <c r="AU116" s="216" t="s">
        <v>82</v>
      </c>
      <c r="AY116" s="18" t="s">
        <v>150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157</v>
      </c>
      <c r="BM116" s="216" t="s">
        <v>2005</v>
      </c>
    </row>
    <row r="117" s="2" customFormat="1">
      <c r="A117" s="39"/>
      <c r="B117" s="40"/>
      <c r="C117" s="41"/>
      <c r="D117" s="218" t="s">
        <v>159</v>
      </c>
      <c r="E117" s="41"/>
      <c r="F117" s="219" t="s">
        <v>470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159</v>
      </c>
      <c r="AU117" s="18" t="s">
        <v>82</v>
      </c>
    </row>
    <row r="118" s="14" customFormat="1">
      <c r="A118" s="14"/>
      <c r="B118" s="235"/>
      <c r="C118" s="236"/>
      <c r="D118" s="225" t="s">
        <v>161</v>
      </c>
      <c r="E118" s="237" t="s">
        <v>19</v>
      </c>
      <c r="F118" s="238" t="s">
        <v>2006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161</v>
      </c>
      <c r="AU118" s="244" t="s">
        <v>82</v>
      </c>
      <c r="AV118" s="14" t="s">
        <v>80</v>
      </c>
      <c r="AW118" s="14" t="s">
        <v>33</v>
      </c>
      <c r="AX118" s="14" t="s">
        <v>72</v>
      </c>
      <c r="AY118" s="244" t="s">
        <v>150</v>
      </c>
    </row>
    <row r="119" s="14" customFormat="1">
      <c r="A119" s="14"/>
      <c r="B119" s="235"/>
      <c r="C119" s="236"/>
      <c r="D119" s="225" t="s">
        <v>161</v>
      </c>
      <c r="E119" s="237" t="s">
        <v>19</v>
      </c>
      <c r="F119" s="238" t="s">
        <v>1687</v>
      </c>
      <c r="G119" s="236"/>
      <c r="H119" s="237" t="s">
        <v>19</v>
      </c>
      <c r="I119" s="239"/>
      <c r="J119" s="236"/>
      <c r="K119" s="236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161</v>
      </c>
      <c r="AU119" s="244" t="s">
        <v>82</v>
      </c>
      <c r="AV119" s="14" t="s">
        <v>80</v>
      </c>
      <c r="AW119" s="14" t="s">
        <v>33</v>
      </c>
      <c r="AX119" s="14" t="s">
        <v>72</v>
      </c>
      <c r="AY119" s="244" t="s">
        <v>150</v>
      </c>
    </row>
    <row r="120" s="13" customFormat="1">
      <c r="A120" s="13"/>
      <c r="B120" s="223"/>
      <c r="C120" s="224"/>
      <c r="D120" s="225" t="s">
        <v>161</v>
      </c>
      <c r="E120" s="226" t="s">
        <v>19</v>
      </c>
      <c r="F120" s="227" t="s">
        <v>2007</v>
      </c>
      <c r="G120" s="224"/>
      <c r="H120" s="228">
        <v>117.56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161</v>
      </c>
      <c r="AU120" s="234" t="s">
        <v>82</v>
      </c>
      <c r="AV120" s="13" t="s">
        <v>82</v>
      </c>
      <c r="AW120" s="13" t="s">
        <v>33</v>
      </c>
      <c r="AX120" s="13" t="s">
        <v>80</v>
      </c>
      <c r="AY120" s="234" t="s">
        <v>150</v>
      </c>
    </row>
    <row r="121" s="2" customFormat="1" ht="24.15" customHeight="1">
      <c r="A121" s="39"/>
      <c r="B121" s="40"/>
      <c r="C121" s="205" t="s">
        <v>192</v>
      </c>
      <c r="D121" s="205" t="s">
        <v>152</v>
      </c>
      <c r="E121" s="206" t="s">
        <v>1140</v>
      </c>
      <c r="F121" s="207" t="s">
        <v>1141</v>
      </c>
      <c r="G121" s="208" t="s">
        <v>255</v>
      </c>
      <c r="H121" s="209">
        <v>58.780000000000001</v>
      </c>
      <c r="I121" s="210"/>
      <c r="J121" s="211">
        <f>ROUND(I121*H121,2)</f>
        <v>0</v>
      </c>
      <c r="K121" s="207" t="s">
        <v>156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157</v>
      </c>
      <c r="AT121" s="216" t="s">
        <v>152</v>
      </c>
      <c r="AU121" s="216" t="s">
        <v>82</v>
      </c>
      <c r="AY121" s="18" t="s">
        <v>150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157</v>
      </c>
      <c r="BM121" s="216" t="s">
        <v>2008</v>
      </c>
    </row>
    <row r="122" s="2" customFormat="1">
      <c r="A122" s="39"/>
      <c r="B122" s="40"/>
      <c r="C122" s="41"/>
      <c r="D122" s="218" t="s">
        <v>159</v>
      </c>
      <c r="E122" s="41"/>
      <c r="F122" s="219" t="s">
        <v>1691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159</v>
      </c>
      <c r="AU122" s="18" t="s">
        <v>82</v>
      </c>
    </row>
    <row r="123" s="14" customFormat="1">
      <c r="A123" s="14"/>
      <c r="B123" s="235"/>
      <c r="C123" s="236"/>
      <c r="D123" s="225" t="s">
        <v>161</v>
      </c>
      <c r="E123" s="237" t="s">
        <v>19</v>
      </c>
      <c r="F123" s="238" t="s">
        <v>1692</v>
      </c>
      <c r="G123" s="236"/>
      <c r="H123" s="237" t="s">
        <v>19</v>
      </c>
      <c r="I123" s="239"/>
      <c r="J123" s="236"/>
      <c r="K123" s="236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161</v>
      </c>
      <c r="AU123" s="244" t="s">
        <v>82</v>
      </c>
      <c r="AV123" s="14" t="s">
        <v>80</v>
      </c>
      <c r="AW123" s="14" t="s">
        <v>33</v>
      </c>
      <c r="AX123" s="14" t="s">
        <v>72</v>
      </c>
      <c r="AY123" s="244" t="s">
        <v>150</v>
      </c>
    </row>
    <row r="124" s="13" customFormat="1">
      <c r="A124" s="13"/>
      <c r="B124" s="223"/>
      <c r="C124" s="224"/>
      <c r="D124" s="225" t="s">
        <v>161</v>
      </c>
      <c r="E124" s="226" t="s">
        <v>19</v>
      </c>
      <c r="F124" s="227" t="s">
        <v>2009</v>
      </c>
      <c r="G124" s="224"/>
      <c r="H124" s="228">
        <v>58.780000000000001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161</v>
      </c>
      <c r="AU124" s="234" t="s">
        <v>82</v>
      </c>
      <c r="AV124" s="13" t="s">
        <v>82</v>
      </c>
      <c r="AW124" s="13" t="s">
        <v>33</v>
      </c>
      <c r="AX124" s="13" t="s">
        <v>80</v>
      </c>
      <c r="AY124" s="234" t="s">
        <v>150</v>
      </c>
    </row>
    <row r="125" s="2" customFormat="1" ht="24.15" customHeight="1">
      <c r="A125" s="39"/>
      <c r="B125" s="40"/>
      <c r="C125" s="205" t="s">
        <v>199</v>
      </c>
      <c r="D125" s="205" t="s">
        <v>152</v>
      </c>
      <c r="E125" s="206" t="s">
        <v>485</v>
      </c>
      <c r="F125" s="207" t="s">
        <v>486</v>
      </c>
      <c r="G125" s="208" t="s">
        <v>255</v>
      </c>
      <c r="H125" s="209">
        <v>58.780000000000001</v>
      </c>
      <c r="I125" s="210"/>
      <c r="J125" s="211">
        <f>ROUND(I125*H125,2)</f>
        <v>0</v>
      </c>
      <c r="K125" s="207" t="s">
        <v>156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157</v>
      </c>
      <c r="AT125" s="216" t="s">
        <v>152</v>
      </c>
      <c r="AU125" s="216" t="s">
        <v>82</v>
      </c>
      <c r="AY125" s="18" t="s">
        <v>150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157</v>
      </c>
      <c r="BM125" s="216" t="s">
        <v>2010</v>
      </c>
    </row>
    <row r="126" s="2" customFormat="1">
      <c r="A126" s="39"/>
      <c r="B126" s="40"/>
      <c r="C126" s="41"/>
      <c r="D126" s="218" t="s">
        <v>159</v>
      </c>
      <c r="E126" s="41"/>
      <c r="F126" s="219" t="s">
        <v>488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159</v>
      </c>
      <c r="AU126" s="18" t="s">
        <v>82</v>
      </c>
    </row>
    <row r="127" s="14" customFormat="1">
      <c r="A127" s="14"/>
      <c r="B127" s="235"/>
      <c r="C127" s="236"/>
      <c r="D127" s="225" t="s">
        <v>161</v>
      </c>
      <c r="E127" s="237" t="s">
        <v>19</v>
      </c>
      <c r="F127" s="238" t="s">
        <v>489</v>
      </c>
      <c r="G127" s="236"/>
      <c r="H127" s="237" t="s">
        <v>19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161</v>
      </c>
      <c r="AU127" s="244" t="s">
        <v>82</v>
      </c>
      <c r="AV127" s="14" t="s">
        <v>80</v>
      </c>
      <c r="AW127" s="14" t="s">
        <v>33</v>
      </c>
      <c r="AX127" s="14" t="s">
        <v>72</v>
      </c>
      <c r="AY127" s="244" t="s">
        <v>150</v>
      </c>
    </row>
    <row r="128" s="13" customFormat="1">
      <c r="A128" s="13"/>
      <c r="B128" s="223"/>
      <c r="C128" s="224"/>
      <c r="D128" s="225" t="s">
        <v>161</v>
      </c>
      <c r="E128" s="226" t="s">
        <v>19</v>
      </c>
      <c r="F128" s="227" t="s">
        <v>2011</v>
      </c>
      <c r="G128" s="224"/>
      <c r="H128" s="228">
        <v>58.780000000000001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161</v>
      </c>
      <c r="AU128" s="234" t="s">
        <v>82</v>
      </c>
      <c r="AV128" s="13" t="s">
        <v>82</v>
      </c>
      <c r="AW128" s="13" t="s">
        <v>33</v>
      </c>
      <c r="AX128" s="13" t="s">
        <v>72</v>
      </c>
      <c r="AY128" s="234" t="s">
        <v>150</v>
      </c>
    </row>
    <row r="129" s="15" customFormat="1">
      <c r="A129" s="15"/>
      <c r="B129" s="245"/>
      <c r="C129" s="246"/>
      <c r="D129" s="225" t="s">
        <v>161</v>
      </c>
      <c r="E129" s="247" t="s">
        <v>19</v>
      </c>
      <c r="F129" s="248" t="s">
        <v>209</v>
      </c>
      <c r="G129" s="246"/>
      <c r="H129" s="249">
        <v>58.780000000000001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5" t="s">
        <v>161</v>
      </c>
      <c r="AU129" s="255" t="s">
        <v>82</v>
      </c>
      <c r="AV129" s="15" t="s">
        <v>157</v>
      </c>
      <c r="AW129" s="15" t="s">
        <v>33</v>
      </c>
      <c r="AX129" s="15" t="s">
        <v>80</v>
      </c>
      <c r="AY129" s="255" t="s">
        <v>150</v>
      </c>
    </row>
    <row r="130" s="2" customFormat="1" ht="24.15" customHeight="1">
      <c r="A130" s="39"/>
      <c r="B130" s="40"/>
      <c r="C130" s="205" t="s">
        <v>210</v>
      </c>
      <c r="D130" s="205" t="s">
        <v>152</v>
      </c>
      <c r="E130" s="206" t="s">
        <v>401</v>
      </c>
      <c r="F130" s="207" t="s">
        <v>402</v>
      </c>
      <c r="G130" s="208" t="s">
        <v>255</v>
      </c>
      <c r="H130" s="209">
        <v>58.780000000000001</v>
      </c>
      <c r="I130" s="210"/>
      <c r="J130" s="211">
        <f>ROUND(I130*H130,2)</f>
        <v>0</v>
      </c>
      <c r="K130" s="207" t="s">
        <v>156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157</v>
      </c>
      <c r="AT130" s="216" t="s">
        <v>152</v>
      </c>
      <c r="AU130" s="216" t="s">
        <v>82</v>
      </c>
      <c r="AY130" s="18" t="s">
        <v>150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157</v>
      </c>
      <c r="BM130" s="216" t="s">
        <v>2012</v>
      </c>
    </row>
    <row r="131" s="2" customFormat="1">
      <c r="A131" s="39"/>
      <c r="B131" s="40"/>
      <c r="C131" s="41"/>
      <c r="D131" s="218" t="s">
        <v>159</v>
      </c>
      <c r="E131" s="41"/>
      <c r="F131" s="219" t="s">
        <v>404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159</v>
      </c>
      <c r="AU131" s="18" t="s">
        <v>82</v>
      </c>
    </row>
    <row r="132" s="14" customFormat="1">
      <c r="A132" s="14"/>
      <c r="B132" s="235"/>
      <c r="C132" s="236"/>
      <c r="D132" s="225" t="s">
        <v>161</v>
      </c>
      <c r="E132" s="237" t="s">
        <v>19</v>
      </c>
      <c r="F132" s="238" t="s">
        <v>2013</v>
      </c>
      <c r="G132" s="236"/>
      <c r="H132" s="237" t="s">
        <v>19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161</v>
      </c>
      <c r="AU132" s="244" t="s">
        <v>82</v>
      </c>
      <c r="AV132" s="14" t="s">
        <v>80</v>
      </c>
      <c r="AW132" s="14" t="s">
        <v>33</v>
      </c>
      <c r="AX132" s="14" t="s">
        <v>72</v>
      </c>
      <c r="AY132" s="244" t="s">
        <v>150</v>
      </c>
    </row>
    <row r="133" s="13" customFormat="1">
      <c r="A133" s="13"/>
      <c r="B133" s="223"/>
      <c r="C133" s="224"/>
      <c r="D133" s="225" t="s">
        <v>161</v>
      </c>
      <c r="E133" s="226" t="s">
        <v>19</v>
      </c>
      <c r="F133" s="227" t="s">
        <v>2014</v>
      </c>
      <c r="G133" s="224"/>
      <c r="H133" s="228">
        <v>17.379999999999999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161</v>
      </c>
      <c r="AU133" s="234" t="s">
        <v>82</v>
      </c>
      <c r="AV133" s="13" t="s">
        <v>82</v>
      </c>
      <c r="AW133" s="13" t="s">
        <v>33</v>
      </c>
      <c r="AX133" s="13" t="s">
        <v>72</v>
      </c>
      <c r="AY133" s="234" t="s">
        <v>150</v>
      </c>
    </row>
    <row r="134" s="14" customFormat="1">
      <c r="A134" s="14"/>
      <c r="B134" s="235"/>
      <c r="C134" s="236"/>
      <c r="D134" s="225" t="s">
        <v>161</v>
      </c>
      <c r="E134" s="237" t="s">
        <v>19</v>
      </c>
      <c r="F134" s="238" t="s">
        <v>2015</v>
      </c>
      <c r="G134" s="236"/>
      <c r="H134" s="237" t="s">
        <v>19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161</v>
      </c>
      <c r="AU134" s="244" t="s">
        <v>82</v>
      </c>
      <c r="AV134" s="14" t="s">
        <v>80</v>
      </c>
      <c r="AW134" s="14" t="s">
        <v>33</v>
      </c>
      <c r="AX134" s="14" t="s">
        <v>72</v>
      </c>
      <c r="AY134" s="244" t="s">
        <v>150</v>
      </c>
    </row>
    <row r="135" s="13" customFormat="1">
      <c r="A135" s="13"/>
      <c r="B135" s="223"/>
      <c r="C135" s="224"/>
      <c r="D135" s="225" t="s">
        <v>161</v>
      </c>
      <c r="E135" s="226" t="s">
        <v>19</v>
      </c>
      <c r="F135" s="227" t="s">
        <v>2016</v>
      </c>
      <c r="G135" s="224"/>
      <c r="H135" s="228">
        <v>36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161</v>
      </c>
      <c r="AU135" s="234" t="s">
        <v>82</v>
      </c>
      <c r="AV135" s="13" t="s">
        <v>82</v>
      </c>
      <c r="AW135" s="13" t="s">
        <v>33</v>
      </c>
      <c r="AX135" s="13" t="s">
        <v>72</v>
      </c>
      <c r="AY135" s="234" t="s">
        <v>150</v>
      </c>
    </row>
    <row r="136" s="14" customFormat="1">
      <c r="A136" s="14"/>
      <c r="B136" s="235"/>
      <c r="C136" s="236"/>
      <c r="D136" s="225" t="s">
        <v>161</v>
      </c>
      <c r="E136" s="237" t="s">
        <v>19</v>
      </c>
      <c r="F136" s="238" t="s">
        <v>1998</v>
      </c>
      <c r="G136" s="236"/>
      <c r="H136" s="237" t="s">
        <v>19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161</v>
      </c>
      <c r="AU136" s="244" t="s">
        <v>82</v>
      </c>
      <c r="AV136" s="14" t="s">
        <v>80</v>
      </c>
      <c r="AW136" s="14" t="s">
        <v>33</v>
      </c>
      <c r="AX136" s="14" t="s">
        <v>72</v>
      </c>
      <c r="AY136" s="244" t="s">
        <v>150</v>
      </c>
    </row>
    <row r="137" s="13" customFormat="1">
      <c r="A137" s="13"/>
      <c r="B137" s="223"/>
      <c r="C137" s="224"/>
      <c r="D137" s="225" t="s">
        <v>161</v>
      </c>
      <c r="E137" s="226" t="s">
        <v>19</v>
      </c>
      <c r="F137" s="227" t="s">
        <v>1999</v>
      </c>
      <c r="G137" s="224"/>
      <c r="H137" s="228">
        <v>5.4000000000000004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161</v>
      </c>
      <c r="AU137" s="234" t="s">
        <v>82</v>
      </c>
      <c r="AV137" s="13" t="s">
        <v>82</v>
      </c>
      <c r="AW137" s="13" t="s">
        <v>33</v>
      </c>
      <c r="AX137" s="13" t="s">
        <v>72</v>
      </c>
      <c r="AY137" s="234" t="s">
        <v>150</v>
      </c>
    </row>
    <row r="138" s="15" customFormat="1">
      <c r="A138" s="15"/>
      <c r="B138" s="245"/>
      <c r="C138" s="246"/>
      <c r="D138" s="225" t="s">
        <v>161</v>
      </c>
      <c r="E138" s="247" t="s">
        <v>19</v>
      </c>
      <c r="F138" s="248" t="s">
        <v>209</v>
      </c>
      <c r="G138" s="246"/>
      <c r="H138" s="249">
        <v>58.779999999999994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5" t="s">
        <v>161</v>
      </c>
      <c r="AU138" s="255" t="s">
        <v>82</v>
      </c>
      <c r="AV138" s="15" t="s">
        <v>157</v>
      </c>
      <c r="AW138" s="15" t="s">
        <v>33</v>
      </c>
      <c r="AX138" s="15" t="s">
        <v>80</v>
      </c>
      <c r="AY138" s="255" t="s">
        <v>150</v>
      </c>
    </row>
    <row r="139" s="2" customFormat="1" ht="37.8" customHeight="1">
      <c r="A139" s="39"/>
      <c r="B139" s="40"/>
      <c r="C139" s="205" t="s">
        <v>217</v>
      </c>
      <c r="D139" s="205" t="s">
        <v>152</v>
      </c>
      <c r="E139" s="206" t="s">
        <v>1722</v>
      </c>
      <c r="F139" s="207" t="s">
        <v>1723</v>
      </c>
      <c r="G139" s="208" t="s">
        <v>255</v>
      </c>
      <c r="H139" s="209">
        <v>9.0199999999999996</v>
      </c>
      <c r="I139" s="210"/>
      <c r="J139" s="211">
        <f>ROUND(I139*H139,2)</f>
        <v>0</v>
      </c>
      <c r="K139" s="207" t="s">
        <v>156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157</v>
      </c>
      <c r="AT139" s="216" t="s">
        <v>152</v>
      </c>
      <c r="AU139" s="216" t="s">
        <v>82</v>
      </c>
      <c r="AY139" s="18" t="s">
        <v>150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157</v>
      </c>
      <c r="BM139" s="216" t="s">
        <v>2017</v>
      </c>
    </row>
    <row r="140" s="2" customFormat="1">
      <c r="A140" s="39"/>
      <c r="B140" s="40"/>
      <c r="C140" s="41"/>
      <c r="D140" s="218" t="s">
        <v>159</v>
      </c>
      <c r="E140" s="41"/>
      <c r="F140" s="219" t="s">
        <v>1725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159</v>
      </c>
      <c r="AU140" s="18" t="s">
        <v>82</v>
      </c>
    </row>
    <row r="141" s="14" customFormat="1">
      <c r="A141" s="14"/>
      <c r="B141" s="235"/>
      <c r="C141" s="236"/>
      <c r="D141" s="225" t="s">
        <v>161</v>
      </c>
      <c r="E141" s="237" t="s">
        <v>19</v>
      </c>
      <c r="F141" s="238" t="s">
        <v>2018</v>
      </c>
      <c r="G141" s="236"/>
      <c r="H141" s="237" t="s">
        <v>19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161</v>
      </c>
      <c r="AU141" s="244" t="s">
        <v>82</v>
      </c>
      <c r="AV141" s="14" t="s">
        <v>80</v>
      </c>
      <c r="AW141" s="14" t="s">
        <v>33</v>
      </c>
      <c r="AX141" s="14" t="s">
        <v>72</v>
      </c>
      <c r="AY141" s="244" t="s">
        <v>150</v>
      </c>
    </row>
    <row r="142" s="13" customFormat="1">
      <c r="A142" s="13"/>
      <c r="B142" s="223"/>
      <c r="C142" s="224"/>
      <c r="D142" s="225" t="s">
        <v>161</v>
      </c>
      <c r="E142" s="226" t="s">
        <v>19</v>
      </c>
      <c r="F142" s="227" t="s">
        <v>2019</v>
      </c>
      <c r="G142" s="224"/>
      <c r="H142" s="228">
        <v>9.0199999999999996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161</v>
      </c>
      <c r="AU142" s="234" t="s">
        <v>82</v>
      </c>
      <c r="AV142" s="13" t="s">
        <v>82</v>
      </c>
      <c r="AW142" s="13" t="s">
        <v>33</v>
      </c>
      <c r="AX142" s="13" t="s">
        <v>72</v>
      </c>
      <c r="AY142" s="234" t="s">
        <v>150</v>
      </c>
    </row>
    <row r="143" s="15" customFormat="1">
      <c r="A143" s="15"/>
      <c r="B143" s="245"/>
      <c r="C143" s="246"/>
      <c r="D143" s="225" t="s">
        <v>161</v>
      </c>
      <c r="E143" s="247" t="s">
        <v>19</v>
      </c>
      <c r="F143" s="248" t="s">
        <v>209</v>
      </c>
      <c r="G143" s="246"/>
      <c r="H143" s="249">
        <v>9.0199999999999996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5" t="s">
        <v>161</v>
      </c>
      <c r="AU143" s="255" t="s">
        <v>82</v>
      </c>
      <c r="AV143" s="15" t="s">
        <v>157</v>
      </c>
      <c r="AW143" s="15" t="s">
        <v>33</v>
      </c>
      <c r="AX143" s="15" t="s">
        <v>80</v>
      </c>
      <c r="AY143" s="255" t="s">
        <v>150</v>
      </c>
    </row>
    <row r="144" s="2" customFormat="1" ht="16.5" customHeight="1">
      <c r="A144" s="39"/>
      <c r="B144" s="40"/>
      <c r="C144" s="260" t="s">
        <v>225</v>
      </c>
      <c r="D144" s="260" t="s">
        <v>502</v>
      </c>
      <c r="E144" s="261" t="s">
        <v>2020</v>
      </c>
      <c r="F144" s="262" t="s">
        <v>2021</v>
      </c>
      <c r="G144" s="263" t="s">
        <v>311</v>
      </c>
      <c r="H144" s="264">
        <v>18.039999999999999</v>
      </c>
      <c r="I144" s="265"/>
      <c r="J144" s="266">
        <f>ROUND(I144*H144,2)</f>
        <v>0</v>
      </c>
      <c r="K144" s="262" t="s">
        <v>156</v>
      </c>
      <c r="L144" s="267"/>
      <c r="M144" s="268" t="s">
        <v>19</v>
      </c>
      <c r="N144" s="269" t="s">
        <v>43</v>
      </c>
      <c r="O144" s="85"/>
      <c r="P144" s="214">
        <f>O144*H144</f>
        <v>0</v>
      </c>
      <c r="Q144" s="214">
        <v>1</v>
      </c>
      <c r="R144" s="214">
        <f>Q144*H144</f>
        <v>18.039999999999999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210</v>
      </c>
      <c r="AT144" s="216" t="s">
        <v>502</v>
      </c>
      <c r="AU144" s="216" t="s">
        <v>82</v>
      </c>
      <c r="AY144" s="18" t="s">
        <v>150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157</v>
      </c>
      <c r="BM144" s="216" t="s">
        <v>2022</v>
      </c>
    </row>
    <row r="145" s="13" customFormat="1">
      <c r="A145" s="13"/>
      <c r="B145" s="223"/>
      <c r="C145" s="224"/>
      <c r="D145" s="225" t="s">
        <v>161</v>
      </c>
      <c r="E145" s="226" t="s">
        <v>19</v>
      </c>
      <c r="F145" s="227" t="s">
        <v>2023</v>
      </c>
      <c r="G145" s="224"/>
      <c r="H145" s="228">
        <v>9.0199999999999996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161</v>
      </c>
      <c r="AU145" s="234" t="s">
        <v>82</v>
      </c>
      <c r="AV145" s="13" t="s">
        <v>82</v>
      </c>
      <c r="AW145" s="13" t="s">
        <v>33</v>
      </c>
      <c r="AX145" s="13" t="s">
        <v>80</v>
      </c>
      <c r="AY145" s="234" t="s">
        <v>150</v>
      </c>
    </row>
    <row r="146" s="13" customFormat="1">
      <c r="A146" s="13"/>
      <c r="B146" s="223"/>
      <c r="C146" s="224"/>
      <c r="D146" s="225" t="s">
        <v>161</v>
      </c>
      <c r="E146" s="224"/>
      <c r="F146" s="227" t="s">
        <v>2024</v>
      </c>
      <c r="G146" s="224"/>
      <c r="H146" s="228">
        <v>18.039999999999999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161</v>
      </c>
      <c r="AU146" s="234" t="s">
        <v>82</v>
      </c>
      <c r="AV146" s="13" t="s">
        <v>82</v>
      </c>
      <c r="AW146" s="13" t="s">
        <v>4</v>
      </c>
      <c r="AX146" s="13" t="s">
        <v>80</v>
      </c>
      <c r="AY146" s="234" t="s">
        <v>150</v>
      </c>
    </row>
    <row r="147" s="12" customFormat="1" ht="22.8" customHeight="1">
      <c r="A147" s="12"/>
      <c r="B147" s="189"/>
      <c r="C147" s="190"/>
      <c r="D147" s="191" t="s">
        <v>71</v>
      </c>
      <c r="E147" s="203" t="s">
        <v>82</v>
      </c>
      <c r="F147" s="203" t="s">
        <v>496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SUM(P148:P157)</f>
        <v>0</v>
      </c>
      <c r="Q147" s="197"/>
      <c r="R147" s="198">
        <f>SUM(R148:R157)</f>
        <v>4.5192426000000001</v>
      </c>
      <c r="S147" s="197"/>
      <c r="T147" s="199">
        <f>SUM(T148:T157)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80</v>
      </c>
      <c r="AT147" s="201" t="s">
        <v>71</v>
      </c>
      <c r="AU147" s="201" t="s">
        <v>80</v>
      </c>
      <c r="AY147" s="200" t="s">
        <v>150</v>
      </c>
      <c r="BK147" s="202">
        <f>SUM(BK148:BK157)</f>
        <v>0</v>
      </c>
    </row>
    <row r="148" s="2" customFormat="1" ht="24.15" customHeight="1">
      <c r="A148" s="39"/>
      <c r="B148" s="40"/>
      <c r="C148" s="205" t="s">
        <v>235</v>
      </c>
      <c r="D148" s="205" t="s">
        <v>152</v>
      </c>
      <c r="E148" s="206" t="s">
        <v>497</v>
      </c>
      <c r="F148" s="207" t="s">
        <v>498</v>
      </c>
      <c r="G148" s="208" t="s">
        <v>155</v>
      </c>
      <c r="H148" s="209">
        <v>46.200000000000003</v>
      </c>
      <c r="I148" s="210"/>
      <c r="J148" s="211">
        <f>ROUND(I148*H148,2)</f>
        <v>0</v>
      </c>
      <c r="K148" s="207" t="s">
        <v>156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0.00017000000000000001</v>
      </c>
      <c r="R148" s="214">
        <f>Q148*H148</f>
        <v>0.0078540000000000016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157</v>
      </c>
      <c r="AT148" s="216" t="s">
        <v>152</v>
      </c>
      <c r="AU148" s="216" t="s">
        <v>82</v>
      </c>
      <c r="AY148" s="18" t="s">
        <v>150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157</v>
      </c>
      <c r="BM148" s="216" t="s">
        <v>2025</v>
      </c>
    </row>
    <row r="149" s="2" customFormat="1">
      <c r="A149" s="39"/>
      <c r="B149" s="40"/>
      <c r="C149" s="41"/>
      <c r="D149" s="218" t="s">
        <v>159</v>
      </c>
      <c r="E149" s="41"/>
      <c r="F149" s="219" t="s">
        <v>500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159</v>
      </c>
      <c r="AU149" s="18" t="s">
        <v>82</v>
      </c>
    </row>
    <row r="150" s="14" customFormat="1">
      <c r="A150" s="14"/>
      <c r="B150" s="235"/>
      <c r="C150" s="236"/>
      <c r="D150" s="225" t="s">
        <v>161</v>
      </c>
      <c r="E150" s="237" t="s">
        <v>19</v>
      </c>
      <c r="F150" s="238" t="s">
        <v>1740</v>
      </c>
      <c r="G150" s="236"/>
      <c r="H150" s="237" t="s">
        <v>19</v>
      </c>
      <c r="I150" s="239"/>
      <c r="J150" s="236"/>
      <c r="K150" s="236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161</v>
      </c>
      <c r="AU150" s="244" t="s">
        <v>82</v>
      </c>
      <c r="AV150" s="14" t="s">
        <v>80</v>
      </c>
      <c r="AW150" s="14" t="s">
        <v>33</v>
      </c>
      <c r="AX150" s="14" t="s">
        <v>72</v>
      </c>
      <c r="AY150" s="244" t="s">
        <v>150</v>
      </c>
    </row>
    <row r="151" s="13" customFormat="1">
      <c r="A151" s="13"/>
      <c r="B151" s="223"/>
      <c r="C151" s="224"/>
      <c r="D151" s="225" t="s">
        <v>161</v>
      </c>
      <c r="E151" s="226" t="s">
        <v>19</v>
      </c>
      <c r="F151" s="227" t="s">
        <v>2026</v>
      </c>
      <c r="G151" s="224"/>
      <c r="H151" s="228">
        <v>46.200000000000003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161</v>
      </c>
      <c r="AU151" s="234" t="s">
        <v>82</v>
      </c>
      <c r="AV151" s="13" t="s">
        <v>82</v>
      </c>
      <c r="AW151" s="13" t="s">
        <v>33</v>
      </c>
      <c r="AX151" s="13" t="s">
        <v>80</v>
      </c>
      <c r="AY151" s="234" t="s">
        <v>150</v>
      </c>
    </row>
    <row r="152" s="2" customFormat="1" ht="16.5" customHeight="1">
      <c r="A152" s="39"/>
      <c r="B152" s="40"/>
      <c r="C152" s="260" t="s">
        <v>8</v>
      </c>
      <c r="D152" s="260" t="s">
        <v>502</v>
      </c>
      <c r="E152" s="261" t="s">
        <v>503</v>
      </c>
      <c r="F152" s="262" t="s">
        <v>504</v>
      </c>
      <c r="G152" s="263" t="s">
        <v>155</v>
      </c>
      <c r="H152" s="264">
        <v>54.723999999999997</v>
      </c>
      <c r="I152" s="265"/>
      <c r="J152" s="266">
        <f>ROUND(I152*H152,2)</f>
        <v>0</v>
      </c>
      <c r="K152" s="262" t="s">
        <v>19</v>
      </c>
      <c r="L152" s="267"/>
      <c r="M152" s="268" t="s">
        <v>19</v>
      </c>
      <c r="N152" s="269" t="s">
        <v>43</v>
      </c>
      <c r="O152" s="85"/>
      <c r="P152" s="214">
        <f>O152*H152</f>
        <v>0</v>
      </c>
      <c r="Q152" s="214">
        <v>0.00014999999999999999</v>
      </c>
      <c r="R152" s="214">
        <f>Q152*H152</f>
        <v>0.0082085999999999982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210</v>
      </c>
      <c r="AT152" s="216" t="s">
        <v>502</v>
      </c>
      <c r="AU152" s="216" t="s">
        <v>82</v>
      </c>
      <c r="AY152" s="18" t="s">
        <v>150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157</v>
      </c>
      <c r="BM152" s="216" t="s">
        <v>2027</v>
      </c>
    </row>
    <row r="153" s="13" customFormat="1">
      <c r="A153" s="13"/>
      <c r="B153" s="223"/>
      <c r="C153" s="224"/>
      <c r="D153" s="225" t="s">
        <v>161</v>
      </c>
      <c r="E153" s="226" t="s">
        <v>19</v>
      </c>
      <c r="F153" s="227" t="s">
        <v>2028</v>
      </c>
      <c r="G153" s="224"/>
      <c r="H153" s="228">
        <v>46.200000000000003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161</v>
      </c>
      <c r="AU153" s="234" t="s">
        <v>82</v>
      </c>
      <c r="AV153" s="13" t="s">
        <v>82</v>
      </c>
      <c r="AW153" s="13" t="s">
        <v>33</v>
      </c>
      <c r="AX153" s="13" t="s">
        <v>80</v>
      </c>
      <c r="AY153" s="234" t="s">
        <v>150</v>
      </c>
    </row>
    <row r="154" s="13" customFormat="1">
      <c r="A154" s="13"/>
      <c r="B154" s="223"/>
      <c r="C154" s="224"/>
      <c r="D154" s="225" t="s">
        <v>161</v>
      </c>
      <c r="E154" s="224"/>
      <c r="F154" s="227" t="s">
        <v>2029</v>
      </c>
      <c r="G154" s="224"/>
      <c r="H154" s="228">
        <v>54.723999999999997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161</v>
      </c>
      <c r="AU154" s="234" t="s">
        <v>82</v>
      </c>
      <c r="AV154" s="13" t="s">
        <v>82</v>
      </c>
      <c r="AW154" s="13" t="s">
        <v>4</v>
      </c>
      <c r="AX154" s="13" t="s">
        <v>80</v>
      </c>
      <c r="AY154" s="234" t="s">
        <v>150</v>
      </c>
    </row>
    <row r="155" s="2" customFormat="1" ht="24.15" customHeight="1">
      <c r="A155" s="39"/>
      <c r="B155" s="40"/>
      <c r="C155" s="205" t="s">
        <v>252</v>
      </c>
      <c r="D155" s="205" t="s">
        <v>152</v>
      </c>
      <c r="E155" s="206" t="s">
        <v>1746</v>
      </c>
      <c r="F155" s="207" t="s">
        <v>1747</v>
      </c>
      <c r="G155" s="208" t="s">
        <v>238</v>
      </c>
      <c r="H155" s="209">
        <v>22</v>
      </c>
      <c r="I155" s="210"/>
      <c r="J155" s="211">
        <f>ROUND(I155*H155,2)</f>
        <v>0</v>
      </c>
      <c r="K155" s="207" t="s">
        <v>156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0.20469000000000001</v>
      </c>
      <c r="R155" s="214">
        <f>Q155*H155</f>
        <v>4.5031800000000004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157</v>
      </c>
      <c r="AT155" s="216" t="s">
        <v>152</v>
      </c>
      <c r="AU155" s="216" t="s">
        <v>82</v>
      </c>
      <c r="AY155" s="18" t="s">
        <v>150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157</v>
      </c>
      <c r="BM155" s="216" t="s">
        <v>2030</v>
      </c>
    </row>
    <row r="156" s="2" customFormat="1">
      <c r="A156" s="39"/>
      <c r="B156" s="40"/>
      <c r="C156" s="41"/>
      <c r="D156" s="218" t="s">
        <v>159</v>
      </c>
      <c r="E156" s="41"/>
      <c r="F156" s="219" t="s">
        <v>1749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159</v>
      </c>
      <c r="AU156" s="18" t="s">
        <v>82</v>
      </c>
    </row>
    <row r="157" s="13" customFormat="1">
      <c r="A157" s="13"/>
      <c r="B157" s="223"/>
      <c r="C157" s="224"/>
      <c r="D157" s="225" t="s">
        <v>161</v>
      </c>
      <c r="E157" s="226" t="s">
        <v>19</v>
      </c>
      <c r="F157" s="227" t="s">
        <v>2031</v>
      </c>
      <c r="G157" s="224"/>
      <c r="H157" s="228">
        <v>22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161</v>
      </c>
      <c r="AU157" s="234" t="s">
        <v>82</v>
      </c>
      <c r="AV157" s="13" t="s">
        <v>82</v>
      </c>
      <c r="AW157" s="13" t="s">
        <v>33</v>
      </c>
      <c r="AX157" s="13" t="s">
        <v>80</v>
      </c>
      <c r="AY157" s="234" t="s">
        <v>150</v>
      </c>
    </row>
    <row r="158" s="12" customFormat="1" ht="22.8" customHeight="1">
      <c r="A158" s="12"/>
      <c r="B158" s="189"/>
      <c r="C158" s="190"/>
      <c r="D158" s="191" t="s">
        <v>71</v>
      </c>
      <c r="E158" s="203" t="s">
        <v>157</v>
      </c>
      <c r="F158" s="203" t="s">
        <v>1334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SUM(P159:P161)</f>
        <v>0</v>
      </c>
      <c r="Q158" s="197"/>
      <c r="R158" s="198">
        <f>SUM(R159:R161)</f>
        <v>0</v>
      </c>
      <c r="S158" s="197"/>
      <c r="T158" s="199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80</v>
      </c>
      <c r="AT158" s="201" t="s">
        <v>71</v>
      </c>
      <c r="AU158" s="201" t="s">
        <v>80</v>
      </c>
      <c r="AY158" s="200" t="s">
        <v>150</v>
      </c>
      <c r="BK158" s="202">
        <f>SUM(BK159:BK161)</f>
        <v>0</v>
      </c>
    </row>
    <row r="159" s="2" customFormat="1" ht="21.75" customHeight="1">
      <c r="A159" s="39"/>
      <c r="B159" s="40"/>
      <c r="C159" s="205" t="s">
        <v>262</v>
      </c>
      <c r="D159" s="205" t="s">
        <v>152</v>
      </c>
      <c r="E159" s="206" t="s">
        <v>1764</v>
      </c>
      <c r="F159" s="207" t="s">
        <v>1765</v>
      </c>
      <c r="G159" s="208" t="s">
        <v>255</v>
      </c>
      <c r="H159" s="209">
        <v>2.2000000000000002</v>
      </c>
      <c r="I159" s="210"/>
      <c r="J159" s="211">
        <f>ROUND(I159*H159,2)</f>
        <v>0</v>
      </c>
      <c r="K159" s="207" t="s">
        <v>156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157</v>
      </c>
      <c r="AT159" s="216" t="s">
        <v>152</v>
      </c>
      <c r="AU159" s="216" t="s">
        <v>82</v>
      </c>
      <c r="AY159" s="18" t="s">
        <v>150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157</v>
      </c>
      <c r="BM159" s="216" t="s">
        <v>2032</v>
      </c>
    </row>
    <row r="160" s="2" customFormat="1">
      <c r="A160" s="39"/>
      <c r="B160" s="40"/>
      <c r="C160" s="41"/>
      <c r="D160" s="218" t="s">
        <v>159</v>
      </c>
      <c r="E160" s="41"/>
      <c r="F160" s="219" t="s">
        <v>1767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159</v>
      </c>
      <c r="AU160" s="18" t="s">
        <v>82</v>
      </c>
    </row>
    <row r="161" s="13" customFormat="1">
      <c r="A161" s="13"/>
      <c r="B161" s="223"/>
      <c r="C161" s="224"/>
      <c r="D161" s="225" t="s">
        <v>161</v>
      </c>
      <c r="E161" s="226" t="s">
        <v>19</v>
      </c>
      <c r="F161" s="227" t="s">
        <v>2033</v>
      </c>
      <c r="G161" s="224"/>
      <c r="H161" s="228">
        <v>2.2000000000000002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161</v>
      </c>
      <c r="AU161" s="234" t="s">
        <v>82</v>
      </c>
      <c r="AV161" s="13" t="s">
        <v>82</v>
      </c>
      <c r="AW161" s="13" t="s">
        <v>33</v>
      </c>
      <c r="AX161" s="13" t="s">
        <v>80</v>
      </c>
      <c r="AY161" s="234" t="s">
        <v>150</v>
      </c>
    </row>
    <row r="162" s="12" customFormat="1" ht="22.8" customHeight="1">
      <c r="A162" s="12"/>
      <c r="B162" s="189"/>
      <c r="C162" s="190"/>
      <c r="D162" s="191" t="s">
        <v>71</v>
      </c>
      <c r="E162" s="203" t="s">
        <v>210</v>
      </c>
      <c r="F162" s="203" t="s">
        <v>251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SUM(P163:P218)</f>
        <v>0</v>
      </c>
      <c r="Q162" s="197"/>
      <c r="R162" s="198">
        <f>SUM(R163:R218)</f>
        <v>1.4164614</v>
      </c>
      <c r="S162" s="197"/>
      <c r="T162" s="199">
        <f>SUM(T163:T218)</f>
        <v>0.10000000000000001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80</v>
      </c>
      <c r="AT162" s="201" t="s">
        <v>71</v>
      </c>
      <c r="AU162" s="201" t="s">
        <v>80</v>
      </c>
      <c r="AY162" s="200" t="s">
        <v>150</v>
      </c>
      <c r="BK162" s="202">
        <f>SUM(BK163:BK218)</f>
        <v>0</v>
      </c>
    </row>
    <row r="163" s="2" customFormat="1" ht="24.15" customHeight="1">
      <c r="A163" s="39"/>
      <c r="B163" s="40"/>
      <c r="C163" s="205" t="s">
        <v>270</v>
      </c>
      <c r="D163" s="205" t="s">
        <v>152</v>
      </c>
      <c r="E163" s="206" t="s">
        <v>2034</v>
      </c>
      <c r="F163" s="207" t="s">
        <v>2035</v>
      </c>
      <c r="G163" s="208" t="s">
        <v>238</v>
      </c>
      <c r="H163" s="209">
        <v>22</v>
      </c>
      <c r="I163" s="210"/>
      <c r="J163" s="211">
        <f>ROUND(I163*H163,2)</f>
        <v>0</v>
      </c>
      <c r="K163" s="207" t="s">
        <v>156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157</v>
      </c>
      <c r="AT163" s="216" t="s">
        <v>152</v>
      </c>
      <c r="AU163" s="216" t="s">
        <v>82</v>
      </c>
      <c r="AY163" s="18" t="s">
        <v>150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157</v>
      </c>
      <c r="BM163" s="216" t="s">
        <v>2036</v>
      </c>
    </row>
    <row r="164" s="2" customFormat="1">
      <c r="A164" s="39"/>
      <c r="B164" s="40"/>
      <c r="C164" s="41"/>
      <c r="D164" s="218" t="s">
        <v>159</v>
      </c>
      <c r="E164" s="41"/>
      <c r="F164" s="219" t="s">
        <v>2037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159</v>
      </c>
      <c r="AU164" s="18" t="s">
        <v>82</v>
      </c>
    </row>
    <row r="165" s="13" customFormat="1">
      <c r="A165" s="13"/>
      <c r="B165" s="223"/>
      <c r="C165" s="224"/>
      <c r="D165" s="225" t="s">
        <v>161</v>
      </c>
      <c r="E165" s="226" t="s">
        <v>19</v>
      </c>
      <c r="F165" s="227" t="s">
        <v>2038</v>
      </c>
      <c r="G165" s="224"/>
      <c r="H165" s="228">
        <v>22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161</v>
      </c>
      <c r="AU165" s="234" t="s">
        <v>82</v>
      </c>
      <c r="AV165" s="13" t="s">
        <v>82</v>
      </c>
      <c r="AW165" s="13" t="s">
        <v>33</v>
      </c>
      <c r="AX165" s="13" t="s">
        <v>80</v>
      </c>
      <c r="AY165" s="234" t="s">
        <v>150</v>
      </c>
    </row>
    <row r="166" s="2" customFormat="1" ht="16.5" customHeight="1">
      <c r="A166" s="39"/>
      <c r="B166" s="40"/>
      <c r="C166" s="260" t="s">
        <v>276</v>
      </c>
      <c r="D166" s="260" t="s">
        <v>502</v>
      </c>
      <c r="E166" s="261" t="s">
        <v>2039</v>
      </c>
      <c r="F166" s="262" t="s">
        <v>2040</v>
      </c>
      <c r="G166" s="263" t="s">
        <v>238</v>
      </c>
      <c r="H166" s="264">
        <v>22.329999999999998</v>
      </c>
      <c r="I166" s="265"/>
      <c r="J166" s="266">
        <f>ROUND(I166*H166,2)</f>
        <v>0</v>
      </c>
      <c r="K166" s="262" t="s">
        <v>156</v>
      </c>
      <c r="L166" s="267"/>
      <c r="M166" s="268" t="s">
        <v>19</v>
      </c>
      <c r="N166" s="269" t="s">
        <v>43</v>
      </c>
      <c r="O166" s="85"/>
      <c r="P166" s="214">
        <f>O166*H166</f>
        <v>0</v>
      </c>
      <c r="Q166" s="214">
        <v>0.0031800000000000001</v>
      </c>
      <c r="R166" s="214">
        <f>Q166*H166</f>
        <v>0.0710094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210</v>
      </c>
      <c r="AT166" s="216" t="s">
        <v>502</v>
      </c>
      <c r="AU166" s="216" t="s">
        <v>82</v>
      </c>
      <c r="AY166" s="18" t="s">
        <v>150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157</v>
      </c>
      <c r="BM166" s="216" t="s">
        <v>2041</v>
      </c>
    </row>
    <row r="167" s="13" customFormat="1">
      <c r="A167" s="13"/>
      <c r="B167" s="223"/>
      <c r="C167" s="224"/>
      <c r="D167" s="225" t="s">
        <v>161</v>
      </c>
      <c r="E167" s="224"/>
      <c r="F167" s="227" t="s">
        <v>2042</v>
      </c>
      <c r="G167" s="224"/>
      <c r="H167" s="228">
        <v>22.329999999999998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161</v>
      </c>
      <c r="AU167" s="234" t="s">
        <v>82</v>
      </c>
      <c r="AV167" s="13" t="s">
        <v>82</v>
      </c>
      <c r="AW167" s="13" t="s">
        <v>4</v>
      </c>
      <c r="AX167" s="13" t="s">
        <v>80</v>
      </c>
      <c r="AY167" s="234" t="s">
        <v>150</v>
      </c>
    </row>
    <row r="168" s="2" customFormat="1" ht="16.5" customHeight="1">
      <c r="A168" s="39"/>
      <c r="B168" s="40"/>
      <c r="C168" s="205" t="s">
        <v>283</v>
      </c>
      <c r="D168" s="205" t="s">
        <v>152</v>
      </c>
      <c r="E168" s="206" t="s">
        <v>2043</v>
      </c>
      <c r="F168" s="207" t="s">
        <v>2044</v>
      </c>
      <c r="G168" s="208" t="s">
        <v>238</v>
      </c>
      <c r="H168" s="209">
        <v>20</v>
      </c>
      <c r="I168" s="210"/>
      <c r="J168" s="211">
        <f>ROUND(I168*H168,2)</f>
        <v>0</v>
      </c>
      <c r="K168" s="207" t="s">
        <v>319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0.0050000000000000001</v>
      </c>
      <c r="T168" s="215">
        <f>S168*H168</f>
        <v>0.10000000000000001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157</v>
      </c>
      <c r="AT168" s="216" t="s">
        <v>152</v>
      </c>
      <c r="AU168" s="216" t="s">
        <v>82</v>
      </c>
      <c r="AY168" s="18" t="s">
        <v>150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157</v>
      </c>
      <c r="BM168" s="216" t="s">
        <v>2045</v>
      </c>
    </row>
    <row r="169" s="13" customFormat="1">
      <c r="A169" s="13"/>
      <c r="B169" s="223"/>
      <c r="C169" s="224"/>
      <c r="D169" s="225" t="s">
        <v>161</v>
      </c>
      <c r="E169" s="226" t="s">
        <v>19</v>
      </c>
      <c r="F169" s="227" t="s">
        <v>2046</v>
      </c>
      <c r="G169" s="224"/>
      <c r="H169" s="228">
        <v>20</v>
      </c>
      <c r="I169" s="229"/>
      <c r="J169" s="224"/>
      <c r="K169" s="224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161</v>
      </c>
      <c r="AU169" s="234" t="s">
        <v>82</v>
      </c>
      <c r="AV169" s="13" t="s">
        <v>82</v>
      </c>
      <c r="AW169" s="13" t="s">
        <v>33</v>
      </c>
      <c r="AX169" s="13" t="s">
        <v>80</v>
      </c>
      <c r="AY169" s="234" t="s">
        <v>150</v>
      </c>
    </row>
    <row r="170" s="2" customFormat="1" ht="24.15" customHeight="1">
      <c r="A170" s="39"/>
      <c r="B170" s="40"/>
      <c r="C170" s="205" t="s">
        <v>291</v>
      </c>
      <c r="D170" s="205" t="s">
        <v>152</v>
      </c>
      <c r="E170" s="206" t="s">
        <v>2047</v>
      </c>
      <c r="F170" s="207" t="s">
        <v>2048</v>
      </c>
      <c r="G170" s="208" t="s">
        <v>286</v>
      </c>
      <c r="H170" s="209">
        <v>4</v>
      </c>
      <c r="I170" s="210"/>
      <c r="J170" s="211">
        <f>ROUND(I170*H170,2)</f>
        <v>0</v>
      </c>
      <c r="K170" s="207" t="s">
        <v>156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157</v>
      </c>
      <c r="AT170" s="216" t="s">
        <v>152</v>
      </c>
      <c r="AU170" s="216" t="s">
        <v>82</v>
      </c>
      <c r="AY170" s="18" t="s">
        <v>150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157</v>
      </c>
      <c r="BM170" s="216" t="s">
        <v>2049</v>
      </c>
    </row>
    <row r="171" s="2" customFormat="1">
      <c r="A171" s="39"/>
      <c r="B171" s="40"/>
      <c r="C171" s="41"/>
      <c r="D171" s="218" t="s">
        <v>159</v>
      </c>
      <c r="E171" s="41"/>
      <c r="F171" s="219" t="s">
        <v>2050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159</v>
      </c>
      <c r="AU171" s="18" t="s">
        <v>82</v>
      </c>
    </row>
    <row r="172" s="13" customFormat="1">
      <c r="A172" s="13"/>
      <c r="B172" s="223"/>
      <c r="C172" s="224"/>
      <c r="D172" s="225" t="s">
        <v>161</v>
      </c>
      <c r="E172" s="226" t="s">
        <v>19</v>
      </c>
      <c r="F172" s="227" t="s">
        <v>2051</v>
      </c>
      <c r="G172" s="224"/>
      <c r="H172" s="228">
        <v>4</v>
      </c>
      <c r="I172" s="229"/>
      <c r="J172" s="224"/>
      <c r="K172" s="224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161</v>
      </c>
      <c r="AU172" s="234" t="s">
        <v>82</v>
      </c>
      <c r="AV172" s="13" t="s">
        <v>82</v>
      </c>
      <c r="AW172" s="13" t="s">
        <v>33</v>
      </c>
      <c r="AX172" s="13" t="s">
        <v>72</v>
      </c>
      <c r="AY172" s="234" t="s">
        <v>150</v>
      </c>
    </row>
    <row r="173" s="15" customFormat="1">
      <c r="A173" s="15"/>
      <c r="B173" s="245"/>
      <c r="C173" s="246"/>
      <c r="D173" s="225" t="s">
        <v>161</v>
      </c>
      <c r="E173" s="247" t="s">
        <v>19</v>
      </c>
      <c r="F173" s="248" t="s">
        <v>209</v>
      </c>
      <c r="G173" s="246"/>
      <c r="H173" s="249">
        <v>4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5" t="s">
        <v>161</v>
      </c>
      <c r="AU173" s="255" t="s">
        <v>82</v>
      </c>
      <c r="AV173" s="15" t="s">
        <v>157</v>
      </c>
      <c r="AW173" s="15" t="s">
        <v>33</v>
      </c>
      <c r="AX173" s="15" t="s">
        <v>80</v>
      </c>
      <c r="AY173" s="255" t="s">
        <v>150</v>
      </c>
    </row>
    <row r="174" s="2" customFormat="1" ht="16.5" customHeight="1">
      <c r="A174" s="39"/>
      <c r="B174" s="40"/>
      <c r="C174" s="260" t="s">
        <v>298</v>
      </c>
      <c r="D174" s="260" t="s">
        <v>502</v>
      </c>
      <c r="E174" s="261" t="s">
        <v>2052</v>
      </c>
      <c r="F174" s="262" t="s">
        <v>2053</v>
      </c>
      <c r="G174" s="263" t="s">
        <v>286</v>
      </c>
      <c r="H174" s="264">
        <v>4</v>
      </c>
      <c r="I174" s="265"/>
      <c r="J174" s="266">
        <f>ROUND(I174*H174,2)</f>
        <v>0</v>
      </c>
      <c r="K174" s="262" t="s">
        <v>156</v>
      </c>
      <c r="L174" s="267"/>
      <c r="M174" s="268" t="s">
        <v>19</v>
      </c>
      <c r="N174" s="269" t="s">
        <v>43</v>
      </c>
      <c r="O174" s="85"/>
      <c r="P174" s="214">
        <f>O174*H174</f>
        <v>0</v>
      </c>
      <c r="Q174" s="214">
        <v>0.00072000000000000005</v>
      </c>
      <c r="R174" s="214">
        <f>Q174*H174</f>
        <v>0.0028800000000000002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210</v>
      </c>
      <c r="AT174" s="216" t="s">
        <v>502</v>
      </c>
      <c r="AU174" s="216" t="s">
        <v>82</v>
      </c>
      <c r="AY174" s="18" t="s">
        <v>150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157</v>
      </c>
      <c r="BM174" s="216" t="s">
        <v>2054</v>
      </c>
    </row>
    <row r="175" s="13" customFormat="1">
      <c r="A175" s="13"/>
      <c r="B175" s="223"/>
      <c r="C175" s="224"/>
      <c r="D175" s="225" t="s">
        <v>161</v>
      </c>
      <c r="E175" s="226" t="s">
        <v>19</v>
      </c>
      <c r="F175" s="227" t="s">
        <v>981</v>
      </c>
      <c r="G175" s="224"/>
      <c r="H175" s="228">
        <v>4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161</v>
      </c>
      <c r="AU175" s="234" t="s">
        <v>82</v>
      </c>
      <c r="AV175" s="13" t="s">
        <v>82</v>
      </c>
      <c r="AW175" s="13" t="s">
        <v>33</v>
      </c>
      <c r="AX175" s="13" t="s">
        <v>80</v>
      </c>
      <c r="AY175" s="234" t="s">
        <v>150</v>
      </c>
    </row>
    <row r="176" s="2" customFormat="1" ht="24.15" customHeight="1">
      <c r="A176" s="39"/>
      <c r="B176" s="40"/>
      <c r="C176" s="205" t="s">
        <v>308</v>
      </c>
      <c r="D176" s="205" t="s">
        <v>152</v>
      </c>
      <c r="E176" s="206" t="s">
        <v>2055</v>
      </c>
      <c r="F176" s="207" t="s">
        <v>2056</v>
      </c>
      <c r="G176" s="208" t="s">
        <v>286</v>
      </c>
      <c r="H176" s="209">
        <v>2</v>
      </c>
      <c r="I176" s="210"/>
      <c r="J176" s="211">
        <f>ROUND(I176*H176,2)</f>
        <v>0</v>
      </c>
      <c r="K176" s="207" t="s">
        <v>156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157</v>
      </c>
      <c r="AT176" s="216" t="s">
        <v>152</v>
      </c>
      <c r="AU176" s="216" t="s">
        <v>82</v>
      </c>
      <c r="AY176" s="18" t="s">
        <v>150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157</v>
      </c>
      <c r="BM176" s="216" t="s">
        <v>2057</v>
      </c>
    </row>
    <row r="177" s="2" customFormat="1">
      <c r="A177" s="39"/>
      <c r="B177" s="40"/>
      <c r="C177" s="41"/>
      <c r="D177" s="218" t="s">
        <v>159</v>
      </c>
      <c r="E177" s="41"/>
      <c r="F177" s="219" t="s">
        <v>2058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159</v>
      </c>
      <c r="AU177" s="18" t="s">
        <v>82</v>
      </c>
    </row>
    <row r="178" s="13" customFormat="1">
      <c r="A178" s="13"/>
      <c r="B178" s="223"/>
      <c r="C178" s="224"/>
      <c r="D178" s="225" t="s">
        <v>161</v>
      </c>
      <c r="E178" s="226" t="s">
        <v>19</v>
      </c>
      <c r="F178" s="227" t="s">
        <v>2059</v>
      </c>
      <c r="G178" s="224"/>
      <c r="H178" s="228">
        <v>1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161</v>
      </c>
      <c r="AU178" s="234" t="s">
        <v>82</v>
      </c>
      <c r="AV178" s="13" t="s">
        <v>82</v>
      </c>
      <c r="AW178" s="13" t="s">
        <v>33</v>
      </c>
      <c r="AX178" s="13" t="s">
        <v>72</v>
      </c>
      <c r="AY178" s="234" t="s">
        <v>150</v>
      </c>
    </row>
    <row r="179" s="13" customFormat="1">
      <c r="A179" s="13"/>
      <c r="B179" s="223"/>
      <c r="C179" s="224"/>
      <c r="D179" s="225" t="s">
        <v>161</v>
      </c>
      <c r="E179" s="226" t="s">
        <v>19</v>
      </c>
      <c r="F179" s="227" t="s">
        <v>2060</v>
      </c>
      <c r="G179" s="224"/>
      <c r="H179" s="228">
        <v>1</v>
      </c>
      <c r="I179" s="229"/>
      <c r="J179" s="224"/>
      <c r="K179" s="224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161</v>
      </c>
      <c r="AU179" s="234" t="s">
        <v>82</v>
      </c>
      <c r="AV179" s="13" t="s">
        <v>82</v>
      </c>
      <c r="AW179" s="13" t="s">
        <v>33</v>
      </c>
      <c r="AX179" s="13" t="s">
        <v>72</v>
      </c>
      <c r="AY179" s="234" t="s">
        <v>150</v>
      </c>
    </row>
    <row r="180" s="15" customFormat="1">
      <c r="A180" s="15"/>
      <c r="B180" s="245"/>
      <c r="C180" s="246"/>
      <c r="D180" s="225" t="s">
        <v>161</v>
      </c>
      <c r="E180" s="247" t="s">
        <v>19</v>
      </c>
      <c r="F180" s="248" t="s">
        <v>209</v>
      </c>
      <c r="G180" s="246"/>
      <c r="H180" s="249">
        <v>2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5" t="s">
        <v>161</v>
      </c>
      <c r="AU180" s="255" t="s">
        <v>82</v>
      </c>
      <c r="AV180" s="15" t="s">
        <v>157</v>
      </c>
      <c r="AW180" s="15" t="s">
        <v>33</v>
      </c>
      <c r="AX180" s="15" t="s">
        <v>80</v>
      </c>
      <c r="AY180" s="255" t="s">
        <v>150</v>
      </c>
    </row>
    <row r="181" s="2" customFormat="1" ht="16.5" customHeight="1">
      <c r="A181" s="39"/>
      <c r="B181" s="40"/>
      <c r="C181" s="260" t="s">
        <v>7</v>
      </c>
      <c r="D181" s="260" t="s">
        <v>502</v>
      </c>
      <c r="E181" s="261" t="s">
        <v>2061</v>
      </c>
      <c r="F181" s="262" t="s">
        <v>2062</v>
      </c>
      <c r="G181" s="263" t="s">
        <v>286</v>
      </c>
      <c r="H181" s="264">
        <v>1</v>
      </c>
      <c r="I181" s="265"/>
      <c r="J181" s="266">
        <f>ROUND(I181*H181,2)</f>
        <v>0</v>
      </c>
      <c r="K181" s="262" t="s">
        <v>319</v>
      </c>
      <c r="L181" s="267"/>
      <c r="M181" s="268" t="s">
        <v>19</v>
      </c>
      <c r="N181" s="269" t="s">
        <v>43</v>
      </c>
      <c r="O181" s="85"/>
      <c r="P181" s="214">
        <f>O181*H181</f>
        <v>0</v>
      </c>
      <c r="Q181" s="214">
        <v>0.0012099999999999999</v>
      </c>
      <c r="R181" s="214">
        <f>Q181*H181</f>
        <v>0.0012099999999999999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210</v>
      </c>
      <c r="AT181" s="216" t="s">
        <v>502</v>
      </c>
      <c r="AU181" s="216" t="s">
        <v>82</v>
      </c>
      <c r="AY181" s="18" t="s">
        <v>150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80</v>
      </c>
      <c r="BK181" s="217">
        <f>ROUND(I181*H181,2)</f>
        <v>0</v>
      </c>
      <c r="BL181" s="18" t="s">
        <v>157</v>
      </c>
      <c r="BM181" s="216" t="s">
        <v>2063</v>
      </c>
    </row>
    <row r="182" s="2" customFormat="1" ht="16.5" customHeight="1">
      <c r="A182" s="39"/>
      <c r="B182" s="40"/>
      <c r="C182" s="260" t="s">
        <v>332</v>
      </c>
      <c r="D182" s="260" t="s">
        <v>502</v>
      </c>
      <c r="E182" s="261" t="s">
        <v>2064</v>
      </c>
      <c r="F182" s="262" t="s">
        <v>2065</v>
      </c>
      <c r="G182" s="263" t="s">
        <v>286</v>
      </c>
      <c r="H182" s="264">
        <v>1</v>
      </c>
      <c r="I182" s="265"/>
      <c r="J182" s="266">
        <f>ROUND(I182*H182,2)</f>
        <v>0</v>
      </c>
      <c r="K182" s="262" t="s">
        <v>156</v>
      </c>
      <c r="L182" s="267"/>
      <c r="M182" s="268" t="s">
        <v>19</v>
      </c>
      <c r="N182" s="269" t="s">
        <v>43</v>
      </c>
      <c r="O182" s="85"/>
      <c r="P182" s="214">
        <f>O182*H182</f>
        <v>0</v>
      </c>
      <c r="Q182" s="214">
        <v>0.0012099999999999999</v>
      </c>
      <c r="R182" s="214">
        <f>Q182*H182</f>
        <v>0.0012099999999999999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210</v>
      </c>
      <c r="AT182" s="216" t="s">
        <v>502</v>
      </c>
      <c r="AU182" s="216" t="s">
        <v>82</v>
      </c>
      <c r="AY182" s="18" t="s">
        <v>150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157</v>
      </c>
      <c r="BM182" s="216" t="s">
        <v>2066</v>
      </c>
    </row>
    <row r="183" s="2" customFormat="1" ht="24.15" customHeight="1">
      <c r="A183" s="39"/>
      <c r="B183" s="40"/>
      <c r="C183" s="205" t="s">
        <v>341</v>
      </c>
      <c r="D183" s="205" t="s">
        <v>152</v>
      </c>
      <c r="E183" s="206" t="s">
        <v>2067</v>
      </c>
      <c r="F183" s="207" t="s">
        <v>2068</v>
      </c>
      <c r="G183" s="208" t="s">
        <v>286</v>
      </c>
      <c r="H183" s="209">
        <v>2</v>
      </c>
      <c r="I183" s="210"/>
      <c r="J183" s="211">
        <f>ROUND(I183*H183,2)</f>
        <v>0</v>
      </c>
      <c r="K183" s="207" t="s">
        <v>156</v>
      </c>
      <c r="L183" s="45"/>
      <c r="M183" s="212" t="s">
        <v>19</v>
      </c>
      <c r="N183" s="213" t="s">
        <v>43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157</v>
      </c>
      <c r="AT183" s="216" t="s">
        <v>152</v>
      </c>
      <c r="AU183" s="216" t="s">
        <v>82</v>
      </c>
      <c r="AY183" s="18" t="s">
        <v>150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80</v>
      </c>
      <c r="BK183" s="217">
        <f>ROUND(I183*H183,2)</f>
        <v>0</v>
      </c>
      <c r="BL183" s="18" t="s">
        <v>157</v>
      </c>
      <c r="BM183" s="216" t="s">
        <v>2069</v>
      </c>
    </row>
    <row r="184" s="2" customFormat="1">
      <c r="A184" s="39"/>
      <c r="B184" s="40"/>
      <c r="C184" s="41"/>
      <c r="D184" s="218" t="s">
        <v>159</v>
      </c>
      <c r="E184" s="41"/>
      <c r="F184" s="219" t="s">
        <v>2070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159</v>
      </c>
      <c r="AU184" s="18" t="s">
        <v>82</v>
      </c>
    </row>
    <row r="185" s="13" customFormat="1">
      <c r="A185" s="13"/>
      <c r="B185" s="223"/>
      <c r="C185" s="224"/>
      <c r="D185" s="225" t="s">
        <v>161</v>
      </c>
      <c r="E185" s="226" t="s">
        <v>19</v>
      </c>
      <c r="F185" s="227" t="s">
        <v>2071</v>
      </c>
      <c r="G185" s="224"/>
      <c r="H185" s="228">
        <v>2</v>
      </c>
      <c r="I185" s="229"/>
      <c r="J185" s="224"/>
      <c r="K185" s="224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161</v>
      </c>
      <c r="AU185" s="234" t="s">
        <v>82</v>
      </c>
      <c r="AV185" s="13" t="s">
        <v>82</v>
      </c>
      <c r="AW185" s="13" t="s">
        <v>33</v>
      </c>
      <c r="AX185" s="13" t="s">
        <v>80</v>
      </c>
      <c r="AY185" s="234" t="s">
        <v>150</v>
      </c>
    </row>
    <row r="186" s="2" customFormat="1" ht="24.15" customHeight="1">
      <c r="A186" s="39"/>
      <c r="B186" s="40"/>
      <c r="C186" s="205" t="s">
        <v>348</v>
      </c>
      <c r="D186" s="205" t="s">
        <v>152</v>
      </c>
      <c r="E186" s="206" t="s">
        <v>2072</v>
      </c>
      <c r="F186" s="207" t="s">
        <v>2073</v>
      </c>
      <c r="G186" s="208" t="s">
        <v>286</v>
      </c>
      <c r="H186" s="209">
        <v>2</v>
      </c>
      <c r="I186" s="210"/>
      <c r="J186" s="211">
        <f>ROUND(I186*H186,2)</f>
        <v>0</v>
      </c>
      <c r="K186" s="207" t="s">
        <v>156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157</v>
      </c>
      <c r="AT186" s="216" t="s">
        <v>152</v>
      </c>
      <c r="AU186" s="216" t="s">
        <v>82</v>
      </c>
      <c r="AY186" s="18" t="s">
        <v>150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157</v>
      </c>
      <c r="BM186" s="216" t="s">
        <v>2074</v>
      </c>
    </row>
    <row r="187" s="2" customFormat="1">
      <c r="A187" s="39"/>
      <c r="B187" s="40"/>
      <c r="C187" s="41"/>
      <c r="D187" s="218" t="s">
        <v>159</v>
      </c>
      <c r="E187" s="41"/>
      <c r="F187" s="219" t="s">
        <v>2075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159</v>
      </c>
      <c r="AU187" s="18" t="s">
        <v>82</v>
      </c>
    </row>
    <row r="188" s="13" customFormat="1">
      <c r="A188" s="13"/>
      <c r="B188" s="223"/>
      <c r="C188" s="224"/>
      <c r="D188" s="225" t="s">
        <v>161</v>
      </c>
      <c r="E188" s="226" t="s">
        <v>19</v>
      </c>
      <c r="F188" s="227" t="s">
        <v>2076</v>
      </c>
      <c r="G188" s="224"/>
      <c r="H188" s="228">
        <v>2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161</v>
      </c>
      <c r="AU188" s="234" t="s">
        <v>82</v>
      </c>
      <c r="AV188" s="13" t="s">
        <v>82</v>
      </c>
      <c r="AW188" s="13" t="s">
        <v>33</v>
      </c>
      <c r="AX188" s="13" t="s">
        <v>80</v>
      </c>
      <c r="AY188" s="234" t="s">
        <v>150</v>
      </c>
    </row>
    <row r="189" s="2" customFormat="1" ht="16.5" customHeight="1">
      <c r="A189" s="39"/>
      <c r="B189" s="40"/>
      <c r="C189" s="260" t="s">
        <v>583</v>
      </c>
      <c r="D189" s="260" t="s">
        <v>502</v>
      </c>
      <c r="E189" s="261" t="s">
        <v>2077</v>
      </c>
      <c r="F189" s="262" t="s">
        <v>2078</v>
      </c>
      <c r="G189" s="263" t="s">
        <v>286</v>
      </c>
      <c r="H189" s="264">
        <v>2</v>
      </c>
      <c r="I189" s="265"/>
      <c r="J189" s="266">
        <f>ROUND(I189*H189,2)</f>
        <v>0</v>
      </c>
      <c r="K189" s="262" t="s">
        <v>156</v>
      </c>
      <c r="L189" s="267"/>
      <c r="M189" s="268" t="s">
        <v>19</v>
      </c>
      <c r="N189" s="269" t="s">
        <v>43</v>
      </c>
      <c r="O189" s="85"/>
      <c r="P189" s="214">
        <f>O189*H189</f>
        <v>0</v>
      </c>
      <c r="Q189" s="214">
        <v>0.01</v>
      </c>
      <c r="R189" s="214">
        <f>Q189*H189</f>
        <v>0.02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210</v>
      </c>
      <c r="AT189" s="216" t="s">
        <v>502</v>
      </c>
      <c r="AU189" s="216" t="s">
        <v>82</v>
      </c>
      <c r="AY189" s="18" t="s">
        <v>150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80</v>
      </c>
      <c r="BK189" s="217">
        <f>ROUND(I189*H189,2)</f>
        <v>0</v>
      </c>
      <c r="BL189" s="18" t="s">
        <v>157</v>
      </c>
      <c r="BM189" s="216" t="s">
        <v>2079</v>
      </c>
    </row>
    <row r="190" s="2" customFormat="1" ht="16.5" customHeight="1">
      <c r="A190" s="39"/>
      <c r="B190" s="40"/>
      <c r="C190" s="205" t="s">
        <v>590</v>
      </c>
      <c r="D190" s="205" t="s">
        <v>152</v>
      </c>
      <c r="E190" s="206" t="s">
        <v>2080</v>
      </c>
      <c r="F190" s="207" t="s">
        <v>2081</v>
      </c>
      <c r="G190" s="208" t="s">
        <v>238</v>
      </c>
      <c r="H190" s="209">
        <v>22</v>
      </c>
      <c r="I190" s="210"/>
      <c r="J190" s="211">
        <f>ROUND(I190*H190,2)</f>
        <v>0</v>
      </c>
      <c r="K190" s="207" t="s">
        <v>156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157</v>
      </c>
      <c r="AT190" s="216" t="s">
        <v>152</v>
      </c>
      <c r="AU190" s="216" t="s">
        <v>82</v>
      </c>
      <c r="AY190" s="18" t="s">
        <v>150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157</v>
      </c>
      <c r="BM190" s="216" t="s">
        <v>2082</v>
      </c>
    </row>
    <row r="191" s="2" customFormat="1">
      <c r="A191" s="39"/>
      <c r="B191" s="40"/>
      <c r="C191" s="41"/>
      <c r="D191" s="218" t="s">
        <v>159</v>
      </c>
      <c r="E191" s="41"/>
      <c r="F191" s="219" t="s">
        <v>2083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159</v>
      </c>
      <c r="AU191" s="18" t="s">
        <v>82</v>
      </c>
    </row>
    <row r="192" s="13" customFormat="1">
      <c r="A192" s="13"/>
      <c r="B192" s="223"/>
      <c r="C192" s="224"/>
      <c r="D192" s="225" t="s">
        <v>161</v>
      </c>
      <c r="E192" s="226" t="s">
        <v>19</v>
      </c>
      <c r="F192" s="227" t="s">
        <v>2084</v>
      </c>
      <c r="G192" s="224"/>
      <c r="H192" s="228">
        <v>22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161</v>
      </c>
      <c r="AU192" s="234" t="s">
        <v>82</v>
      </c>
      <c r="AV192" s="13" t="s">
        <v>82</v>
      </c>
      <c r="AW192" s="13" t="s">
        <v>33</v>
      </c>
      <c r="AX192" s="13" t="s">
        <v>80</v>
      </c>
      <c r="AY192" s="234" t="s">
        <v>150</v>
      </c>
    </row>
    <row r="193" s="2" customFormat="1" ht="16.5" customHeight="1">
      <c r="A193" s="39"/>
      <c r="B193" s="40"/>
      <c r="C193" s="205" t="s">
        <v>599</v>
      </c>
      <c r="D193" s="205" t="s">
        <v>152</v>
      </c>
      <c r="E193" s="206" t="s">
        <v>2085</v>
      </c>
      <c r="F193" s="207" t="s">
        <v>2086</v>
      </c>
      <c r="G193" s="208" t="s">
        <v>238</v>
      </c>
      <c r="H193" s="209">
        <v>22</v>
      </c>
      <c r="I193" s="210"/>
      <c r="J193" s="211">
        <f>ROUND(I193*H193,2)</f>
        <v>0</v>
      </c>
      <c r="K193" s="207" t="s">
        <v>156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157</v>
      </c>
      <c r="AT193" s="216" t="s">
        <v>152</v>
      </c>
      <c r="AU193" s="216" t="s">
        <v>82</v>
      </c>
      <c r="AY193" s="18" t="s">
        <v>150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80</v>
      </c>
      <c r="BK193" s="217">
        <f>ROUND(I193*H193,2)</f>
        <v>0</v>
      </c>
      <c r="BL193" s="18" t="s">
        <v>157</v>
      </c>
      <c r="BM193" s="216" t="s">
        <v>2087</v>
      </c>
    </row>
    <row r="194" s="2" customFormat="1">
      <c r="A194" s="39"/>
      <c r="B194" s="40"/>
      <c r="C194" s="41"/>
      <c r="D194" s="218" t="s">
        <v>159</v>
      </c>
      <c r="E194" s="41"/>
      <c r="F194" s="219" t="s">
        <v>2088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159</v>
      </c>
      <c r="AU194" s="18" t="s">
        <v>82</v>
      </c>
    </row>
    <row r="195" s="13" customFormat="1">
      <c r="A195" s="13"/>
      <c r="B195" s="223"/>
      <c r="C195" s="224"/>
      <c r="D195" s="225" t="s">
        <v>161</v>
      </c>
      <c r="E195" s="226" t="s">
        <v>19</v>
      </c>
      <c r="F195" s="227" t="s">
        <v>2084</v>
      </c>
      <c r="G195" s="224"/>
      <c r="H195" s="228">
        <v>22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161</v>
      </c>
      <c r="AU195" s="234" t="s">
        <v>82</v>
      </c>
      <c r="AV195" s="13" t="s">
        <v>82</v>
      </c>
      <c r="AW195" s="13" t="s">
        <v>33</v>
      </c>
      <c r="AX195" s="13" t="s">
        <v>80</v>
      </c>
      <c r="AY195" s="234" t="s">
        <v>150</v>
      </c>
    </row>
    <row r="196" s="2" customFormat="1" ht="16.5" customHeight="1">
      <c r="A196" s="39"/>
      <c r="B196" s="40"/>
      <c r="C196" s="205" t="s">
        <v>605</v>
      </c>
      <c r="D196" s="205" t="s">
        <v>152</v>
      </c>
      <c r="E196" s="206" t="s">
        <v>2089</v>
      </c>
      <c r="F196" s="207" t="s">
        <v>2090</v>
      </c>
      <c r="G196" s="208" t="s">
        <v>286</v>
      </c>
      <c r="H196" s="209">
        <v>2</v>
      </c>
      <c r="I196" s="210"/>
      <c r="J196" s="211">
        <f>ROUND(I196*H196,2)</f>
        <v>0</v>
      </c>
      <c r="K196" s="207" t="s">
        <v>156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0.45937</v>
      </c>
      <c r="R196" s="214">
        <f>Q196*H196</f>
        <v>0.91874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157</v>
      </c>
      <c r="AT196" s="216" t="s">
        <v>152</v>
      </c>
      <c r="AU196" s="216" t="s">
        <v>82</v>
      </c>
      <c r="AY196" s="18" t="s">
        <v>150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157</v>
      </c>
      <c r="BM196" s="216" t="s">
        <v>2091</v>
      </c>
    </row>
    <row r="197" s="2" customFormat="1">
      <c r="A197" s="39"/>
      <c r="B197" s="40"/>
      <c r="C197" s="41"/>
      <c r="D197" s="218" t="s">
        <v>159</v>
      </c>
      <c r="E197" s="41"/>
      <c r="F197" s="219" t="s">
        <v>2092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159</v>
      </c>
      <c r="AU197" s="18" t="s">
        <v>82</v>
      </c>
    </row>
    <row r="198" s="13" customFormat="1">
      <c r="A198" s="13"/>
      <c r="B198" s="223"/>
      <c r="C198" s="224"/>
      <c r="D198" s="225" t="s">
        <v>161</v>
      </c>
      <c r="E198" s="226" t="s">
        <v>19</v>
      </c>
      <c r="F198" s="227" t="s">
        <v>1483</v>
      </c>
      <c r="G198" s="224"/>
      <c r="H198" s="228">
        <v>2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161</v>
      </c>
      <c r="AU198" s="234" t="s">
        <v>82</v>
      </c>
      <c r="AV198" s="13" t="s">
        <v>82</v>
      </c>
      <c r="AW198" s="13" t="s">
        <v>33</v>
      </c>
      <c r="AX198" s="13" t="s">
        <v>80</v>
      </c>
      <c r="AY198" s="234" t="s">
        <v>150</v>
      </c>
    </row>
    <row r="199" s="2" customFormat="1" ht="16.5" customHeight="1">
      <c r="A199" s="39"/>
      <c r="B199" s="40"/>
      <c r="C199" s="205" t="s">
        <v>611</v>
      </c>
      <c r="D199" s="205" t="s">
        <v>152</v>
      </c>
      <c r="E199" s="206" t="s">
        <v>2093</v>
      </c>
      <c r="F199" s="207" t="s">
        <v>2094</v>
      </c>
      <c r="G199" s="208" t="s">
        <v>286</v>
      </c>
      <c r="H199" s="209">
        <v>2</v>
      </c>
      <c r="I199" s="210"/>
      <c r="J199" s="211">
        <f>ROUND(I199*H199,2)</f>
        <v>0</v>
      </c>
      <c r="K199" s="207" t="s">
        <v>156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0.00031</v>
      </c>
      <c r="R199" s="214">
        <f>Q199*H199</f>
        <v>0.00062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157</v>
      </c>
      <c r="AT199" s="216" t="s">
        <v>152</v>
      </c>
      <c r="AU199" s="216" t="s">
        <v>82</v>
      </c>
      <c r="AY199" s="18" t="s">
        <v>150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80</v>
      </c>
      <c r="BK199" s="217">
        <f>ROUND(I199*H199,2)</f>
        <v>0</v>
      </c>
      <c r="BL199" s="18" t="s">
        <v>157</v>
      </c>
      <c r="BM199" s="216" t="s">
        <v>2095</v>
      </c>
    </row>
    <row r="200" s="2" customFormat="1">
      <c r="A200" s="39"/>
      <c r="B200" s="40"/>
      <c r="C200" s="41"/>
      <c r="D200" s="218" t="s">
        <v>159</v>
      </c>
      <c r="E200" s="41"/>
      <c r="F200" s="219" t="s">
        <v>2096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159</v>
      </c>
      <c r="AU200" s="18" t="s">
        <v>82</v>
      </c>
    </row>
    <row r="201" s="13" customFormat="1">
      <c r="A201" s="13"/>
      <c r="B201" s="223"/>
      <c r="C201" s="224"/>
      <c r="D201" s="225" t="s">
        <v>161</v>
      </c>
      <c r="E201" s="226" t="s">
        <v>19</v>
      </c>
      <c r="F201" s="227" t="s">
        <v>1483</v>
      </c>
      <c r="G201" s="224"/>
      <c r="H201" s="228">
        <v>2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161</v>
      </c>
      <c r="AU201" s="234" t="s">
        <v>82</v>
      </c>
      <c r="AV201" s="13" t="s">
        <v>82</v>
      </c>
      <c r="AW201" s="13" t="s">
        <v>33</v>
      </c>
      <c r="AX201" s="13" t="s">
        <v>80</v>
      </c>
      <c r="AY201" s="234" t="s">
        <v>150</v>
      </c>
    </row>
    <row r="202" s="2" customFormat="1" ht="16.5" customHeight="1">
      <c r="A202" s="39"/>
      <c r="B202" s="40"/>
      <c r="C202" s="205" t="s">
        <v>618</v>
      </c>
      <c r="D202" s="205" t="s">
        <v>152</v>
      </c>
      <c r="E202" s="206" t="s">
        <v>2097</v>
      </c>
      <c r="F202" s="207" t="s">
        <v>2098</v>
      </c>
      <c r="G202" s="208" t="s">
        <v>238</v>
      </c>
      <c r="H202" s="209">
        <v>22</v>
      </c>
      <c r="I202" s="210"/>
      <c r="J202" s="211">
        <f>ROUND(I202*H202,2)</f>
        <v>0</v>
      </c>
      <c r="K202" s="207" t="s">
        <v>156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0.00019000000000000001</v>
      </c>
      <c r="R202" s="214">
        <f>Q202*H202</f>
        <v>0.0041800000000000006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157</v>
      </c>
      <c r="AT202" s="216" t="s">
        <v>152</v>
      </c>
      <c r="AU202" s="216" t="s">
        <v>82</v>
      </c>
      <c r="AY202" s="18" t="s">
        <v>150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80</v>
      </c>
      <c r="BK202" s="217">
        <f>ROUND(I202*H202,2)</f>
        <v>0</v>
      </c>
      <c r="BL202" s="18" t="s">
        <v>157</v>
      </c>
      <c r="BM202" s="216" t="s">
        <v>2099</v>
      </c>
    </row>
    <row r="203" s="2" customFormat="1">
      <c r="A203" s="39"/>
      <c r="B203" s="40"/>
      <c r="C203" s="41"/>
      <c r="D203" s="218" t="s">
        <v>159</v>
      </c>
      <c r="E203" s="41"/>
      <c r="F203" s="219" t="s">
        <v>2100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159</v>
      </c>
      <c r="AU203" s="18" t="s">
        <v>82</v>
      </c>
    </row>
    <row r="204" s="14" customFormat="1">
      <c r="A204" s="14"/>
      <c r="B204" s="235"/>
      <c r="C204" s="236"/>
      <c r="D204" s="225" t="s">
        <v>161</v>
      </c>
      <c r="E204" s="237" t="s">
        <v>19</v>
      </c>
      <c r="F204" s="238" t="s">
        <v>2101</v>
      </c>
      <c r="G204" s="236"/>
      <c r="H204" s="237" t="s">
        <v>19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161</v>
      </c>
      <c r="AU204" s="244" t="s">
        <v>82</v>
      </c>
      <c r="AV204" s="14" t="s">
        <v>80</v>
      </c>
      <c r="AW204" s="14" t="s">
        <v>33</v>
      </c>
      <c r="AX204" s="14" t="s">
        <v>72</v>
      </c>
      <c r="AY204" s="244" t="s">
        <v>150</v>
      </c>
    </row>
    <row r="205" s="13" customFormat="1">
      <c r="A205" s="13"/>
      <c r="B205" s="223"/>
      <c r="C205" s="224"/>
      <c r="D205" s="225" t="s">
        <v>161</v>
      </c>
      <c r="E205" s="226" t="s">
        <v>19</v>
      </c>
      <c r="F205" s="227" t="s">
        <v>2084</v>
      </c>
      <c r="G205" s="224"/>
      <c r="H205" s="228">
        <v>22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161</v>
      </c>
      <c r="AU205" s="234" t="s">
        <v>82</v>
      </c>
      <c r="AV205" s="13" t="s">
        <v>82</v>
      </c>
      <c r="AW205" s="13" t="s">
        <v>33</v>
      </c>
      <c r="AX205" s="13" t="s">
        <v>80</v>
      </c>
      <c r="AY205" s="234" t="s">
        <v>150</v>
      </c>
    </row>
    <row r="206" s="2" customFormat="1" ht="16.5" customHeight="1">
      <c r="A206" s="39"/>
      <c r="B206" s="40"/>
      <c r="C206" s="205" t="s">
        <v>623</v>
      </c>
      <c r="D206" s="205" t="s">
        <v>152</v>
      </c>
      <c r="E206" s="206" t="s">
        <v>2102</v>
      </c>
      <c r="F206" s="207" t="s">
        <v>2103</v>
      </c>
      <c r="G206" s="208" t="s">
        <v>238</v>
      </c>
      <c r="H206" s="209">
        <v>22</v>
      </c>
      <c r="I206" s="210"/>
      <c r="J206" s="211">
        <f>ROUND(I206*H206,2)</f>
        <v>0</v>
      </c>
      <c r="K206" s="207" t="s">
        <v>156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6.9999999999999994E-05</v>
      </c>
      <c r="R206" s="214">
        <f>Q206*H206</f>
        <v>0.0015399999999999999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157</v>
      </c>
      <c r="AT206" s="216" t="s">
        <v>152</v>
      </c>
      <c r="AU206" s="216" t="s">
        <v>82</v>
      </c>
      <c r="AY206" s="18" t="s">
        <v>150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157</v>
      </c>
      <c r="BM206" s="216" t="s">
        <v>2104</v>
      </c>
    </row>
    <row r="207" s="2" customFormat="1">
      <c r="A207" s="39"/>
      <c r="B207" s="40"/>
      <c r="C207" s="41"/>
      <c r="D207" s="218" t="s">
        <v>159</v>
      </c>
      <c r="E207" s="41"/>
      <c r="F207" s="219" t="s">
        <v>2105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159</v>
      </c>
      <c r="AU207" s="18" t="s">
        <v>82</v>
      </c>
    </row>
    <row r="208" s="13" customFormat="1">
      <c r="A208" s="13"/>
      <c r="B208" s="223"/>
      <c r="C208" s="224"/>
      <c r="D208" s="225" t="s">
        <v>161</v>
      </c>
      <c r="E208" s="226" t="s">
        <v>19</v>
      </c>
      <c r="F208" s="227" t="s">
        <v>2084</v>
      </c>
      <c r="G208" s="224"/>
      <c r="H208" s="228">
        <v>22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161</v>
      </c>
      <c r="AU208" s="234" t="s">
        <v>82</v>
      </c>
      <c r="AV208" s="13" t="s">
        <v>82</v>
      </c>
      <c r="AW208" s="13" t="s">
        <v>33</v>
      </c>
      <c r="AX208" s="13" t="s">
        <v>80</v>
      </c>
      <c r="AY208" s="234" t="s">
        <v>150</v>
      </c>
    </row>
    <row r="209" s="2" customFormat="1" ht="16.5" customHeight="1">
      <c r="A209" s="39"/>
      <c r="B209" s="40"/>
      <c r="C209" s="205" t="s">
        <v>630</v>
      </c>
      <c r="D209" s="205" t="s">
        <v>152</v>
      </c>
      <c r="E209" s="206" t="s">
        <v>2106</v>
      </c>
      <c r="F209" s="207" t="s">
        <v>2107</v>
      </c>
      <c r="G209" s="208" t="s">
        <v>286</v>
      </c>
      <c r="H209" s="209">
        <v>8</v>
      </c>
      <c r="I209" s="210"/>
      <c r="J209" s="211">
        <f>ROUND(I209*H209,2)</f>
        <v>0</v>
      </c>
      <c r="K209" s="207" t="s">
        <v>319</v>
      </c>
      <c r="L209" s="45"/>
      <c r="M209" s="212" t="s">
        <v>19</v>
      </c>
      <c r="N209" s="213" t="s">
        <v>43</v>
      </c>
      <c r="O209" s="85"/>
      <c r="P209" s="214">
        <f>O209*H209</f>
        <v>0</v>
      </c>
      <c r="Q209" s="214">
        <v>0.00019000000000000001</v>
      </c>
      <c r="R209" s="214">
        <f>Q209*H209</f>
        <v>0.0015200000000000001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157</v>
      </c>
      <c r="AT209" s="216" t="s">
        <v>152</v>
      </c>
      <c r="AU209" s="216" t="s">
        <v>82</v>
      </c>
      <c r="AY209" s="18" t="s">
        <v>150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80</v>
      </c>
      <c r="BK209" s="217">
        <f>ROUND(I209*H209,2)</f>
        <v>0</v>
      </c>
      <c r="BL209" s="18" t="s">
        <v>157</v>
      </c>
      <c r="BM209" s="216" t="s">
        <v>2108</v>
      </c>
    </row>
    <row r="210" s="13" customFormat="1">
      <c r="A210" s="13"/>
      <c r="B210" s="223"/>
      <c r="C210" s="224"/>
      <c r="D210" s="225" t="s">
        <v>161</v>
      </c>
      <c r="E210" s="226" t="s">
        <v>19</v>
      </c>
      <c r="F210" s="227" t="s">
        <v>856</v>
      </c>
      <c r="G210" s="224"/>
      <c r="H210" s="228">
        <v>8</v>
      </c>
      <c r="I210" s="229"/>
      <c r="J210" s="224"/>
      <c r="K210" s="224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161</v>
      </c>
      <c r="AU210" s="234" t="s">
        <v>82</v>
      </c>
      <c r="AV210" s="13" t="s">
        <v>82</v>
      </c>
      <c r="AW210" s="13" t="s">
        <v>33</v>
      </c>
      <c r="AX210" s="13" t="s">
        <v>80</v>
      </c>
      <c r="AY210" s="234" t="s">
        <v>150</v>
      </c>
    </row>
    <row r="211" s="2" customFormat="1" ht="16.5" customHeight="1">
      <c r="A211" s="39"/>
      <c r="B211" s="40"/>
      <c r="C211" s="205" t="s">
        <v>637</v>
      </c>
      <c r="D211" s="205" t="s">
        <v>152</v>
      </c>
      <c r="E211" s="206" t="s">
        <v>2109</v>
      </c>
      <c r="F211" s="207" t="s">
        <v>2110</v>
      </c>
      <c r="G211" s="208" t="s">
        <v>286</v>
      </c>
      <c r="H211" s="209">
        <v>2</v>
      </c>
      <c r="I211" s="210"/>
      <c r="J211" s="211">
        <f>ROUND(I211*H211,2)</f>
        <v>0</v>
      </c>
      <c r="K211" s="207" t="s">
        <v>156</v>
      </c>
      <c r="L211" s="45"/>
      <c r="M211" s="212" t="s">
        <v>19</v>
      </c>
      <c r="N211" s="213" t="s">
        <v>43</v>
      </c>
      <c r="O211" s="85"/>
      <c r="P211" s="214">
        <f>O211*H211</f>
        <v>0</v>
      </c>
      <c r="Q211" s="214">
        <v>0.001</v>
      </c>
      <c r="R211" s="214">
        <f>Q211*H211</f>
        <v>0.002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157</v>
      </c>
      <c r="AT211" s="216" t="s">
        <v>152</v>
      </c>
      <c r="AU211" s="216" t="s">
        <v>82</v>
      </c>
      <c r="AY211" s="18" t="s">
        <v>150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80</v>
      </c>
      <c r="BK211" s="217">
        <f>ROUND(I211*H211,2)</f>
        <v>0</v>
      </c>
      <c r="BL211" s="18" t="s">
        <v>157</v>
      </c>
      <c r="BM211" s="216" t="s">
        <v>2111</v>
      </c>
    </row>
    <row r="212" s="2" customFormat="1">
      <c r="A212" s="39"/>
      <c r="B212" s="40"/>
      <c r="C212" s="41"/>
      <c r="D212" s="218" t="s">
        <v>159</v>
      </c>
      <c r="E212" s="41"/>
      <c r="F212" s="219" t="s">
        <v>2112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159</v>
      </c>
      <c r="AU212" s="18" t="s">
        <v>82</v>
      </c>
    </row>
    <row r="213" s="13" customFormat="1">
      <c r="A213" s="13"/>
      <c r="B213" s="223"/>
      <c r="C213" s="224"/>
      <c r="D213" s="225" t="s">
        <v>161</v>
      </c>
      <c r="E213" s="226" t="s">
        <v>19</v>
      </c>
      <c r="F213" s="227" t="s">
        <v>1483</v>
      </c>
      <c r="G213" s="224"/>
      <c r="H213" s="228">
        <v>2</v>
      </c>
      <c r="I213" s="229"/>
      <c r="J213" s="224"/>
      <c r="K213" s="224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161</v>
      </c>
      <c r="AU213" s="234" t="s">
        <v>82</v>
      </c>
      <c r="AV213" s="13" t="s">
        <v>82</v>
      </c>
      <c r="AW213" s="13" t="s">
        <v>33</v>
      </c>
      <c r="AX213" s="13" t="s">
        <v>80</v>
      </c>
      <c r="AY213" s="234" t="s">
        <v>150</v>
      </c>
    </row>
    <row r="214" s="2" customFormat="1" ht="16.5" customHeight="1">
      <c r="A214" s="39"/>
      <c r="B214" s="40"/>
      <c r="C214" s="205" t="s">
        <v>644</v>
      </c>
      <c r="D214" s="205" t="s">
        <v>152</v>
      </c>
      <c r="E214" s="206" t="s">
        <v>2113</v>
      </c>
      <c r="F214" s="207" t="s">
        <v>2114</v>
      </c>
      <c r="G214" s="208" t="s">
        <v>238</v>
      </c>
      <c r="H214" s="209">
        <v>7.5999999999999996</v>
      </c>
      <c r="I214" s="210"/>
      <c r="J214" s="211">
        <f>ROUND(I214*H214,2)</f>
        <v>0</v>
      </c>
      <c r="K214" s="207" t="s">
        <v>156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0.00058</v>
      </c>
      <c r="R214" s="214">
        <f>Q214*H214</f>
        <v>0.0044079999999999996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157</v>
      </c>
      <c r="AT214" s="216" t="s">
        <v>152</v>
      </c>
      <c r="AU214" s="216" t="s">
        <v>82</v>
      </c>
      <c r="AY214" s="18" t="s">
        <v>150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157</v>
      </c>
      <c r="BM214" s="216" t="s">
        <v>2115</v>
      </c>
    </row>
    <row r="215" s="2" customFormat="1">
      <c r="A215" s="39"/>
      <c r="B215" s="40"/>
      <c r="C215" s="41"/>
      <c r="D215" s="218" t="s">
        <v>159</v>
      </c>
      <c r="E215" s="41"/>
      <c r="F215" s="219" t="s">
        <v>2116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159</v>
      </c>
      <c r="AU215" s="18" t="s">
        <v>82</v>
      </c>
    </row>
    <row r="216" s="13" customFormat="1">
      <c r="A216" s="13"/>
      <c r="B216" s="223"/>
      <c r="C216" s="224"/>
      <c r="D216" s="225" t="s">
        <v>161</v>
      </c>
      <c r="E216" s="226" t="s">
        <v>19</v>
      </c>
      <c r="F216" s="227" t="s">
        <v>2117</v>
      </c>
      <c r="G216" s="224"/>
      <c r="H216" s="228">
        <v>7.5999999999999996</v>
      </c>
      <c r="I216" s="229"/>
      <c r="J216" s="224"/>
      <c r="K216" s="224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161</v>
      </c>
      <c r="AU216" s="234" t="s">
        <v>82</v>
      </c>
      <c r="AV216" s="13" t="s">
        <v>82</v>
      </c>
      <c r="AW216" s="13" t="s">
        <v>33</v>
      </c>
      <c r="AX216" s="13" t="s">
        <v>80</v>
      </c>
      <c r="AY216" s="234" t="s">
        <v>150</v>
      </c>
    </row>
    <row r="217" s="2" customFormat="1" ht="16.5" customHeight="1">
      <c r="A217" s="39"/>
      <c r="B217" s="40"/>
      <c r="C217" s="260" t="s">
        <v>650</v>
      </c>
      <c r="D217" s="260" t="s">
        <v>502</v>
      </c>
      <c r="E217" s="261" t="s">
        <v>2118</v>
      </c>
      <c r="F217" s="262" t="s">
        <v>2119</v>
      </c>
      <c r="G217" s="263" t="s">
        <v>238</v>
      </c>
      <c r="H217" s="264">
        <v>7.5999999999999996</v>
      </c>
      <c r="I217" s="265"/>
      <c r="J217" s="266">
        <f>ROUND(I217*H217,2)</f>
        <v>0</v>
      </c>
      <c r="K217" s="262" t="s">
        <v>319</v>
      </c>
      <c r="L217" s="267"/>
      <c r="M217" s="268" t="s">
        <v>19</v>
      </c>
      <c r="N217" s="269" t="s">
        <v>43</v>
      </c>
      <c r="O217" s="85"/>
      <c r="P217" s="214">
        <f>O217*H217</f>
        <v>0</v>
      </c>
      <c r="Q217" s="214">
        <v>0.050939999999999999</v>
      </c>
      <c r="R217" s="214">
        <f>Q217*H217</f>
        <v>0.38714399999999999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210</v>
      </c>
      <c r="AT217" s="216" t="s">
        <v>502</v>
      </c>
      <c r="AU217" s="216" t="s">
        <v>82</v>
      </c>
      <c r="AY217" s="18" t="s">
        <v>150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80</v>
      </c>
      <c r="BK217" s="217">
        <f>ROUND(I217*H217,2)</f>
        <v>0</v>
      </c>
      <c r="BL217" s="18" t="s">
        <v>157</v>
      </c>
      <c r="BM217" s="216" t="s">
        <v>2120</v>
      </c>
    </row>
    <row r="218" s="13" customFormat="1">
      <c r="A218" s="13"/>
      <c r="B218" s="223"/>
      <c r="C218" s="224"/>
      <c r="D218" s="225" t="s">
        <v>161</v>
      </c>
      <c r="E218" s="226" t="s">
        <v>19</v>
      </c>
      <c r="F218" s="227" t="s">
        <v>757</v>
      </c>
      <c r="G218" s="224"/>
      <c r="H218" s="228">
        <v>7.5999999999999996</v>
      </c>
      <c r="I218" s="229"/>
      <c r="J218" s="224"/>
      <c r="K218" s="224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161</v>
      </c>
      <c r="AU218" s="234" t="s">
        <v>82</v>
      </c>
      <c r="AV218" s="13" t="s">
        <v>82</v>
      </c>
      <c r="AW218" s="13" t="s">
        <v>33</v>
      </c>
      <c r="AX218" s="13" t="s">
        <v>80</v>
      </c>
      <c r="AY218" s="234" t="s">
        <v>150</v>
      </c>
    </row>
    <row r="219" s="12" customFormat="1" ht="22.8" customHeight="1">
      <c r="A219" s="12"/>
      <c r="B219" s="189"/>
      <c r="C219" s="190"/>
      <c r="D219" s="191" t="s">
        <v>71</v>
      </c>
      <c r="E219" s="203" t="s">
        <v>2121</v>
      </c>
      <c r="F219" s="203" t="s">
        <v>2122</v>
      </c>
      <c r="G219" s="190"/>
      <c r="H219" s="190"/>
      <c r="I219" s="193"/>
      <c r="J219" s="204">
        <f>BK219</f>
        <v>0</v>
      </c>
      <c r="K219" s="190"/>
      <c r="L219" s="195"/>
      <c r="M219" s="196"/>
      <c r="N219" s="197"/>
      <c r="O219" s="197"/>
      <c r="P219" s="198">
        <v>0</v>
      </c>
      <c r="Q219" s="197"/>
      <c r="R219" s="198">
        <v>0</v>
      </c>
      <c r="S219" s="197"/>
      <c r="T219" s="199"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0" t="s">
        <v>80</v>
      </c>
      <c r="AT219" s="201" t="s">
        <v>71</v>
      </c>
      <c r="AU219" s="201" t="s">
        <v>80</v>
      </c>
      <c r="AY219" s="200" t="s">
        <v>150</v>
      </c>
      <c r="BK219" s="202">
        <v>0</v>
      </c>
    </row>
    <row r="220" s="12" customFormat="1" ht="22.8" customHeight="1">
      <c r="A220" s="12"/>
      <c r="B220" s="189"/>
      <c r="C220" s="190"/>
      <c r="D220" s="191" t="s">
        <v>71</v>
      </c>
      <c r="E220" s="203" t="s">
        <v>306</v>
      </c>
      <c r="F220" s="203" t="s">
        <v>307</v>
      </c>
      <c r="G220" s="190"/>
      <c r="H220" s="190"/>
      <c r="I220" s="193"/>
      <c r="J220" s="204">
        <f>BK220</f>
        <v>0</v>
      </c>
      <c r="K220" s="190"/>
      <c r="L220" s="195"/>
      <c r="M220" s="196"/>
      <c r="N220" s="197"/>
      <c r="O220" s="197"/>
      <c r="P220" s="198">
        <f>SUM(P221:P222)</f>
        <v>0</v>
      </c>
      <c r="Q220" s="197"/>
      <c r="R220" s="198">
        <f>SUM(R221:R222)</f>
        <v>0</v>
      </c>
      <c r="S220" s="197"/>
      <c r="T220" s="199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0" t="s">
        <v>80</v>
      </c>
      <c r="AT220" s="201" t="s">
        <v>71</v>
      </c>
      <c r="AU220" s="201" t="s">
        <v>80</v>
      </c>
      <c r="AY220" s="200" t="s">
        <v>150</v>
      </c>
      <c r="BK220" s="202">
        <f>SUM(BK221:BK222)</f>
        <v>0</v>
      </c>
    </row>
    <row r="221" s="2" customFormat="1" ht="24.15" customHeight="1">
      <c r="A221" s="39"/>
      <c r="B221" s="40"/>
      <c r="C221" s="205" t="s">
        <v>656</v>
      </c>
      <c r="D221" s="205" t="s">
        <v>152</v>
      </c>
      <c r="E221" s="206" t="s">
        <v>1947</v>
      </c>
      <c r="F221" s="207" t="s">
        <v>1948</v>
      </c>
      <c r="G221" s="208" t="s">
        <v>311</v>
      </c>
      <c r="H221" s="209">
        <v>24.209</v>
      </c>
      <c r="I221" s="210"/>
      <c r="J221" s="211">
        <f>ROUND(I221*H221,2)</f>
        <v>0</v>
      </c>
      <c r="K221" s="207" t="s">
        <v>156</v>
      </c>
      <c r="L221" s="45"/>
      <c r="M221" s="212" t="s">
        <v>19</v>
      </c>
      <c r="N221" s="213" t="s">
        <v>43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157</v>
      </c>
      <c r="AT221" s="216" t="s">
        <v>152</v>
      </c>
      <c r="AU221" s="216" t="s">
        <v>82</v>
      </c>
      <c r="AY221" s="18" t="s">
        <v>150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80</v>
      </c>
      <c r="BK221" s="217">
        <f>ROUND(I221*H221,2)</f>
        <v>0</v>
      </c>
      <c r="BL221" s="18" t="s">
        <v>157</v>
      </c>
      <c r="BM221" s="216" t="s">
        <v>2123</v>
      </c>
    </row>
    <row r="222" s="2" customFormat="1">
      <c r="A222" s="39"/>
      <c r="B222" s="40"/>
      <c r="C222" s="41"/>
      <c r="D222" s="218" t="s">
        <v>159</v>
      </c>
      <c r="E222" s="41"/>
      <c r="F222" s="219" t="s">
        <v>1950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159</v>
      </c>
      <c r="AU222" s="18" t="s">
        <v>82</v>
      </c>
    </row>
    <row r="223" s="12" customFormat="1" ht="25.92" customHeight="1">
      <c r="A223" s="12"/>
      <c r="B223" s="189"/>
      <c r="C223" s="190"/>
      <c r="D223" s="191" t="s">
        <v>71</v>
      </c>
      <c r="E223" s="192" t="s">
        <v>314</v>
      </c>
      <c r="F223" s="192" t="s">
        <v>315</v>
      </c>
      <c r="G223" s="190"/>
      <c r="H223" s="190"/>
      <c r="I223" s="193"/>
      <c r="J223" s="194">
        <f>BK223</f>
        <v>0</v>
      </c>
      <c r="K223" s="190"/>
      <c r="L223" s="195"/>
      <c r="M223" s="196"/>
      <c r="N223" s="197"/>
      <c r="O223" s="197"/>
      <c r="P223" s="198">
        <f>SUM(P224:P240)</f>
        <v>0</v>
      </c>
      <c r="Q223" s="197"/>
      <c r="R223" s="198">
        <f>SUM(R224:R240)</f>
        <v>0</v>
      </c>
      <c r="S223" s="197"/>
      <c r="T223" s="199">
        <f>SUM(T224:T240)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0" t="s">
        <v>157</v>
      </c>
      <c r="AT223" s="201" t="s">
        <v>71</v>
      </c>
      <c r="AU223" s="201" t="s">
        <v>72</v>
      </c>
      <c r="AY223" s="200" t="s">
        <v>150</v>
      </c>
      <c r="BK223" s="202">
        <f>SUM(BK224:BK240)</f>
        <v>0</v>
      </c>
    </row>
    <row r="224" s="2" customFormat="1" ht="24.15" customHeight="1">
      <c r="A224" s="39"/>
      <c r="B224" s="40"/>
      <c r="C224" s="205" t="s">
        <v>662</v>
      </c>
      <c r="D224" s="205" t="s">
        <v>152</v>
      </c>
      <c r="E224" s="206" t="s">
        <v>316</v>
      </c>
      <c r="F224" s="207" t="s">
        <v>317</v>
      </c>
      <c r="G224" s="208" t="s">
        <v>318</v>
      </c>
      <c r="H224" s="209">
        <v>0.10000000000000001</v>
      </c>
      <c r="I224" s="210"/>
      <c r="J224" s="211">
        <f>ROUND(I224*H224,2)</f>
        <v>0</v>
      </c>
      <c r="K224" s="207" t="s">
        <v>319</v>
      </c>
      <c r="L224" s="45"/>
      <c r="M224" s="212" t="s">
        <v>19</v>
      </c>
      <c r="N224" s="213" t="s">
        <v>43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157</v>
      </c>
      <c r="AT224" s="216" t="s">
        <v>152</v>
      </c>
      <c r="AU224" s="216" t="s">
        <v>80</v>
      </c>
      <c r="AY224" s="18" t="s">
        <v>150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80</v>
      </c>
      <c r="BK224" s="217">
        <f>ROUND(I224*H224,2)</f>
        <v>0</v>
      </c>
      <c r="BL224" s="18" t="s">
        <v>157</v>
      </c>
      <c r="BM224" s="216" t="s">
        <v>2124</v>
      </c>
    </row>
    <row r="225" s="2" customFormat="1">
      <c r="A225" s="39"/>
      <c r="B225" s="40"/>
      <c r="C225" s="41"/>
      <c r="D225" s="225" t="s">
        <v>321</v>
      </c>
      <c r="E225" s="41"/>
      <c r="F225" s="256" t="s">
        <v>322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321</v>
      </c>
      <c r="AU225" s="18" t="s">
        <v>80</v>
      </c>
    </row>
    <row r="226" s="14" customFormat="1">
      <c r="A226" s="14"/>
      <c r="B226" s="235"/>
      <c r="C226" s="236"/>
      <c r="D226" s="225" t="s">
        <v>161</v>
      </c>
      <c r="E226" s="237" t="s">
        <v>19</v>
      </c>
      <c r="F226" s="238" t="s">
        <v>2125</v>
      </c>
      <c r="G226" s="236"/>
      <c r="H226" s="237" t="s">
        <v>19</v>
      </c>
      <c r="I226" s="239"/>
      <c r="J226" s="236"/>
      <c r="K226" s="236"/>
      <c r="L226" s="240"/>
      <c r="M226" s="241"/>
      <c r="N226" s="242"/>
      <c r="O226" s="242"/>
      <c r="P226" s="242"/>
      <c r="Q226" s="242"/>
      <c r="R226" s="242"/>
      <c r="S226" s="242"/>
      <c r="T226" s="24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4" t="s">
        <v>161</v>
      </c>
      <c r="AU226" s="244" t="s">
        <v>80</v>
      </c>
      <c r="AV226" s="14" t="s">
        <v>80</v>
      </c>
      <c r="AW226" s="14" t="s">
        <v>33</v>
      </c>
      <c r="AX226" s="14" t="s">
        <v>72</v>
      </c>
      <c r="AY226" s="244" t="s">
        <v>150</v>
      </c>
    </row>
    <row r="227" s="13" customFormat="1">
      <c r="A227" s="13"/>
      <c r="B227" s="223"/>
      <c r="C227" s="224"/>
      <c r="D227" s="225" t="s">
        <v>161</v>
      </c>
      <c r="E227" s="226" t="s">
        <v>19</v>
      </c>
      <c r="F227" s="227" t="s">
        <v>2126</v>
      </c>
      <c r="G227" s="224"/>
      <c r="H227" s="228">
        <v>0.10000000000000001</v>
      </c>
      <c r="I227" s="229"/>
      <c r="J227" s="224"/>
      <c r="K227" s="224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161</v>
      </c>
      <c r="AU227" s="234" t="s">
        <v>80</v>
      </c>
      <c r="AV227" s="13" t="s">
        <v>82</v>
      </c>
      <c r="AW227" s="13" t="s">
        <v>33</v>
      </c>
      <c r="AX227" s="13" t="s">
        <v>80</v>
      </c>
      <c r="AY227" s="234" t="s">
        <v>150</v>
      </c>
    </row>
    <row r="228" s="2" customFormat="1" ht="24.15" customHeight="1">
      <c r="A228" s="39"/>
      <c r="B228" s="40"/>
      <c r="C228" s="205" t="s">
        <v>669</v>
      </c>
      <c r="D228" s="205" t="s">
        <v>152</v>
      </c>
      <c r="E228" s="206" t="s">
        <v>333</v>
      </c>
      <c r="F228" s="207" t="s">
        <v>317</v>
      </c>
      <c r="G228" s="208" t="s">
        <v>318</v>
      </c>
      <c r="H228" s="209">
        <v>31.920000000000002</v>
      </c>
      <c r="I228" s="210"/>
      <c r="J228" s="211">
        <f>ROUND(I228*H228,2)</f>
        <v>0</v>
      </c>
      <c r="K228" s="207" t="s">
        <v>319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157</v>
      </c>
      <c r="AT228" s="216" t="s">
        <v>152</v>
      </c>
      <c r="AU228" s="216" t="s">
        <v>80</v>
      </c>
      <c r="AY228" s="18" t="s">
        <v>150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80</v>
      </c>
      <c r="BK228" s="217">
        <f>ROUND(I228*H228,2)</f>
        <v>0</v>
      </c>
      <c r="BL228" s="18" t="s">
        <v>157</v>
      </c>
      <c r="BM228" s="216" t="s">
        <v>2127</v>
      </c>
    </row>
    <row r="229" s="2" customFormat="1">
      <c r="A229" s="39"/>
      <c r="B229" s="40"/>
      <c r="C229" s="41"/>
      <c r="D229" s="225" t="s">
        <v>321</v>
      </c>
      <c r="E229" s="41"/>
      <c r="F229" s="256" t="s">
        <v>322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321</v>
      </c>
      <c r="AU229" s="18" t="s">
        <v>80</v>
      </c>
    </row>
    <row r="230" s="14" customFormat="1">
      <c r="A230" s="14"/>
      <c r="B230" s="235"/>
      <c r="C230" s="236"/>
      <c r="D230" s="225" t="s">
        <v>161</v>
      </c>
      <c r="E230" s="237" t="s">
        <v>19</v>
      </c>
      <c r="F230" s="238" t="s">
        <v>335</v>
      </c>
      <c r="G230" s="236"/>
      <c r="H230" s="237" t="s">
        <v>19</v>
      </c>
      <c r="I230" s="239"/>
      <c r="J230" s="236"/>
      <c r="K230" s="236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161</v>
      </c>
      <c r="AU230" s="244" t="s">
        <v>80</v>
      </c>
      <c r="AV230" s="14" t="s">
        <v>80</v>
      </c>
      <c r="AW230" s="14" t="s">
        <v>33</v>
      </c>
      <c r="AX230" s="14" t="s">
        <v>72</v>
      </c>
      <c r="AY230" s="244" t="s">
        <v>150</v>
      </c>
    </row>
    <row r="231" s="14" customFormat="1">
      <c r="A231" s="14"/>
      <c r="B231" s="235"/>
      <c r="C231" s="236"/>
      <c r="D231" s="225" t="s">
        <v>161</v>
      </c>
      <c r="E231" s="237" t="s">
        <v>19</v>
      </c>
      <c r="F231" s="238" t="s">
        <v>336</v>
      </c>
      <c r="G231" s="236"/>
      <c r="H231" s="237" t="s">
        <v>19</v>
      </c>
      <c r="I231" s="239"/>
      <c r="J231" s="236"/>
      <c r="K231" s="236"/>
      <c r="L231" s="240"/>
      <c r="M231" s="241"/>
      <c r="N231" s="242"/>
      <c r="O231" s="242"/>
      <c r="P231" s="242"/>
      <c r="Q231" s="242"/>
      <c r="R231" s="242"/>
      <c r="S231" s="242"/>
      <c r="T231" s="24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4" t="s">
        <v>161</v>
      </c>
      <c r="AU231" s="244" t="s">
        <v>80</v>
      </c>
      <c r="AV231" s="14" t="s">
        <v>80</v>
      </c>
      <c r="AW231" s="14" t="s">
        <v>33</v>
      </c>
      <c r="AX231" s="14" t="s">
        <v>72</v>
      </c>
      <c r="AY231" s="244" t="s">
        <v>150</v>
      </c>
    </row>
    <row r="232" s="13" customFormat="1">
      <c r="A232" s="13"/>
      <c r="B232" s="223"/>
      <c r="C232" s="224"/>
      <c r="D232" s="225" t="s">
        <v>161</v>
      </c>
      <c r="E232" s="226" t="s">
        <v>19</v>
      </c>
      <c r="F232" s="227" t="s">
        <v>2128</v>
      </c>
      <c r="G232" s="224"/>
      <c r="H232" s="228">
        <v>143.602</v>
      </c>
      <c r="I232" s="229"/>
      <c r="J232" s="224"/>
      <c r="K232" s="224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161</v>
      </c>
      <c r="AU232" s="234" t="s">
        <v>80</v>
      </c>
      <c r="AV232" s="13" t="s">
        <v>82</v>
      </c>
      <c r="AW232" s="13" t="s">
        <v>33</v>
      </c>
      <c r="AX232" s="13" t="s">
        <v>72</v>
      </c>
      <c r="AY232" s="234" t="s">
        <v>150</v>
      </c>
    </row>
    <row r="233" s="13" customFormat="1">
      <c r="A233" s="13"/>
      <c r="B233" s="223"/>
      <c r="C233" s="224"/>
      <c r="D233" s="225" t="s">
        <v>161</v>
      </c>
      <c r="E233" s="226" t="s">
        <v>19</v>
      </c>
      <c r="F233" s="227" t="s">
        <v>2129</v>
      </c>
      <c r="G233" s="224"/>
      <c r="H233" s="228">
        <v>-111.682</v>
      </c>
      <c r="I233" s="229"/>
      <c r="J233" s="224"/>
      <c r="K233" s="224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161</v>
      </c>
      <c r="AU233" s="234" t="s">
        <v>80</v>
      </c>
      <c r="AV233" s="13" t="s">
        <v>82</v>
      </c>
      <c r="AW233" s="13" t="s">
        <v>33</v>
      </c>
      <c r="AX233" s="13" t="s">
        <v>72</v>
      </c>
      <c r="AY233" s="234" t="s">
        <v>150</v>
      </c>
    </row>
    <row r="234" s="15" customFormat="1">
      <c r="A234" s="15"/>
      <c r="B234" s="245"/>
      <c r="C234" s="246"/>
      <c r="D234" s="225" t="s">
        <v>161</v>
      </c>
      <c r="E234" s="247" t="s">
        <v>19</v>
      </c>
      <c r="F234" s="248" t="s">
        <v>209</v>
      </c>
      <c r="G234" s="246"/>
      <c r="H234" s="249">
        <v>31.920000000000002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5" t="s">
        <v>161</v>
      </c>
      <c r="AU234" s="255" t="s">
        <v>80</v>
      </c>
      <c r="AV234" s="15" t="s">
        <v>157</v>
      </c>
      <c r="AW234" s="15" t="s">
        <v>33</v>
      </c>
      <c r="AX234" s="15" t="s">
        <v>80</v>
      </c>
      <c r="AY234" s="255" t="s">
        <v>150</v>
      </c>
    </row>
    <row r="235" s="2" customFormat="1" ht="16.5" customHeight="1">
      <c r="A235" s="39"/>
      <c r="B235" s="40"/>
      <c r="C235" s="205" t="s">
        <v>1247</v>
      </c>
      <c r="D235" s="205" t="s">
        <v>152</v>
      </c>
      <c r="E235" s="206" t="s">
        <v>349</v>
      </c>
      <c r="F235" s="207" t="s">
        <v>350</v>
      </c>
      <c r="G235" s="208" t="s">
        <v>318</v>
      </c>
      <c r="H235" s="209">
        <v>32.020000000000003</v>
      </c>
      <c r="I235" s="210"/>
      <c r="J235" s="211">
        <f>ROUND(I235*H235,2)</f>
        <v>0</v>
      </c>
      <c r="K235" s="207" t="s">
        <v>319</v>
      </c>
      <c r="L235" s="45"/>
      <c r="M235" s="212" t="s">
        <v>19</v>
      </c>
      <c r="N235" s="213" t="s">
        <v>43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157</v>
      </c>
      <c r="AT235" s="216" t="s">
        <v>152</v>
      </c>
      <c r="AU235" s="216" t="s">
        <v>80</v>
      </c>
      <c r="AY235" s="18" t="s">
        <v>150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80</v>
      </c>
      <c r="BK235" s="217">
        <f>ROUND(I235*H235,2)</f>
        <v>0</v>
      </c>
      <c r="BL235" s="18" t="s">
        <v>157</v>
      </c>
      <c r="BM235" s="216" t="s">
        <v>2130</v>
      </c>
    </row>
    <row r="236" s="2" customFormat="1">
      <c r="A236" s="39"/>
      <c r="B236" s="40"/>
      <c r="C236" s="41"/>
      <c r="D236" s="225" t="s">
        <v>321</v>
      </c>
      <c r="E236" s="41"/>
      <c r="F236" s="256" t="s">
        <v>352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321</v>
      </c>
      <c r="AU236" s="18" t="s">
        <v>80</v>
      </c>
    </row>
    <row r="237" s="13" customFormat="1">
      <c r="A237" s="13"/>
      <c r="B237" s="223"/>
      <c r="C237" s="224"/>
      <c r="D237" s="225" t="s">
        <v>161</v>
      </c>
      <c r="E237" s="226" t="s">
        <v>19</v>
      </c>
      <c r="F237" s="227" t="s">
        <v>2128</v>
      </c>
      <c r="G237" s="224"/>
      <c r="H237" s="228">
        <v>143.602</v>
      </c>
      <c r="I237" s="229"/>
      <c r="J237" s="224"/>
      <c r="K237" s="224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161</v>
      </c>
      <c r="AU237" s="234" t="s">
        <v>80</v>
      </c>
      <c r="AV237" s="13" t="s">
        <v>82</v>
      </c>
      <c r="AW237" s="13" t="s">
        <v>33</v>
      </c>
      <c r="AX237" s="13" t="s">
        <v>72</v>
      </c>
      <c r="AY237" s="234" t="s">
        <v>150</v>
      </c>
    </row>
    <row r="238" s="13" customFormat="1">
      <c r="A238" s="13"/>
      <c r="B238" s="223"/>
      <c r="C238" s="224"/>
      <c r="D238" s="225" t="s">
        <v>161</v>
      </c>
      <c r="E238" s="226" t="s">
        <v>19</v>
      </c>
      <c r="F238" s="227" t="s">
        <v>2129</v>
      </c>
      <c r="G238" s="224"/>
      <c r="H238" s="228">
        <v>-111.682</v>
      </c>
      <c r="I238" s="229"/>
      <c r="J238" s="224"/>
      <c r="K238" s="224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161</v>
      </c>
      <c r="AU238" s="234" t="s">
        <v>80</v>
      </c>
      <c r="AV238" s="13" t="s">
        <v>82</v>
      </c>
      <c r="AW238" s="13" t="s">
        <v>33</v>
      </c>
      <c r="AX238" s="13" t="s">
        <v>72</v>
      </c>
      <c r="AY238" s="234" t="s">
        <v>150</v>
      </c>
    </row>
    <row r="239" s="13" customFormat="1">
      <c r="A239" s="13"/>
      <c r="B239" s="223"/>
      <c r="C239" s="224"/>
      <c r="D239" s="225" t="s">
        <v>161</v>
      </c>
      <c r="E239" s="226" t="s">
        <v>19</v>
      </c>
      <c r="F239" s="227" t="s">
        <v>2126</v>
      </c>
      <c r="G239" s="224"/>
      <c r="H239" s="228">
        <v>0.10000000000000001</v>
      </c>
      <c r="I239" s="229"/>
      <c r="J239" s="224"/>
      <c r="K239" s="224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161</v>
      </c>
      <c r="AU239" s="234" t="s">
        <v>80</v>
      </c>
      <c r="AV239" s="13" t="s">
        <v>82</v>
      </c>
      <c r="AW239" s="13" t="s">
        <v>33</v>
      </c>
      <c r="AX239" s="13" t="s">
        <v>72</v>
      </c>
      <c r="AY239" s="234" t="s">
        <v>150</v>
      </c>
    </row>
    <row r="240" s="15" customFormat="1">
      <c r="A240" s="15"/>
      <c r="B240" s="245"/>
      <c r="C240" s="246"/>
      <c r="D240" s="225" t="s">
        <v>161</v>
      </c>
      <c r="E240" s="247" t="s">
        <v>19</v>
      </c>
      <c r="F240" s="248" t="s">
        <v>209</v>
      </c>
      <c r="G240" s="246"/>
      <c r="H240" s="249">
        <v>32.020000000000003</v>
      </c>
      <c r="I240" s="250"/>
      <c r="J240" s="246"/>
      <c r="K240" s="246"/>
      <c r="L240" s="251"/>
      <c r="M240" s="257"/>
      <c r="N240" s="258"/>
      <c r="O240" s="258"/>
      <c r="P240" s="258"/>
      <c r="Q240" s="258"/>
      <c r="R240" s="258"/>
      <c r="S240" s="258"/>
      <c r="T240" s="25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5" t="s">
        <v>161</v>
      </c>
      <c r="AU240" s="255" t="s">
        <v>80</v>
      </c>
      <c r="AV240" s="15" t="s">
        <v>157</v>
      </c>
      <c r="AW240" s="15" t="s">
        <v>33</v>
      </c>
      <c r="AX240" s="15" t="s">
        <v>80</v>
      </c>
      <c r="AY240" s="255" t="s">
        <v>150</v>
      </c>
    </row>
    <row r="241" s="2" customFormat="1" ht="6.96" customHeight="1">
      <c r="A241" s="39"/>
      <c r="B241" s="60"/>
      <c r="C241" s="61"/>
      <c r="D241" s="61"/>
      <c r="E241" s="61"/>
      <c r="F241" s="61"/>
      <c r="G241" s="61"/>
      <c r="H241" s="61"/>
      <c r="I241" s="61"/>
      <c r="J241" s="61"/>
      <c r="K241" s="61"/>
      <c r="L241" s="45"/>
      <c r="M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</row>
  </sheetData>
  <sheetProtection sheet="1" autoFilter="0" formatColumns="0" formatRows="0" objects="1" scenarios="1" spinCount="100000" saltValue="VJyR98mdBxYIW5DnhXfOTrqZvQLyE+/wFUjLtFypRk8xvxjUkhrohBPH7i0s60PJRdRnF1+sJJA49yBZL0r9IQ==" hashValue="zTz7L2748KIar3grlontgeho6HAyHg82dYEUYeVjyeoGR67FYRRioo2rwINUX/CxtXmk654Juv5H24KmnH8aXw==" algorithmName="SHA-512" password="CC35"/>
  <autoFilter ref="C86:K24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1/119001411"/>
    <hyperlink ref="F94" r:id="rId2" display="https://podminky.urs.cz/item/CS_URS_2024_01/132254203"/>
    <hyperlink ref="F105" r:id="rId3" display="https://podminky.urs.cz/item/CS_URS_2024_01/151101101"/>
    <hyperlink ref="F111" r:id="rId4" display="https://podminky.urs.cz/item/CS_URS_2024_01/151101111"/>
    <hyperlink ref="F117" r:id="rId5" display="https://podminky.urs.cz/item/CS_URS_2024_01/162351103"/>
    <hyperlink ref="F122" r:id="rId6" display="https://podminky.urs.cz/item/CS_URS_2024_01/167151111"/>
    <hyperlink ref="F126" r:id="rId7" display="https://podminky.urs.cz/item/CS_URS_2024_01/171251201"/>
    <hyperlink ref="F131" r:id="rId8" display="https://podminky.urs.cz/item/CS_URS_2024_01/174151101"/>
    <hyperlink ref="F140" r:id="rId9" display="https://podminky.urs.cz/item/CS_URS_2024_01/175151101"/>
    <hyperlink ref="F149" r:id="rId10" display="https://podminky.urs.cz/item/CS_URS_2024_01/211971110"/>
    <hyperlink ref="F156" r:id="rId11" display="https://podminky.urs.cz/item/CS_URS_2024_01/212752101"/>
    <hyperlink ref="F160" r:id="rId12" display="https://podminky.urs.cz/item/CS_URS_2024_01/451572111"/>
    <hyperlink ref="F164" r:id="rId13" display="https://podminky.urs.cz/item/CS_URS_2024_01/871251211"/>
    <hyperlink ref="F171" r:id="rId14" display="https://podminky.urs.cz/item/CS_URS_2024_01/877251101"/>
    <hyperlink ref="F177" r:id="rId15" display="https://podminky.urs.cz/item/CS_URS_2024_01/877251110"/>
    <hyperlink ref="F184" r:id="rId16" display="https://podminky.urs.cz/item/CS_URS_2024_01/877261301"/>
    <hyperlink ref="F187" r:id="rId17" display="https://podminky.urs.cz/item/CS_URS_2024_01/891389961"/>
    <hyperlink ref="F191" r:id="rId18" display="https://podminky.urs.cz/item/CS_URS_2024_01/892271111"/>
    <hyperlink ref="F194" r:id="rId19" display="https://podminky.urs.cz/item/CS_URS_2024_01/892273122"/>
    <hyperlink ref="F197" r:id="rId20" display="https://podminky.urs.cz/item/CS_URS_2024_01/892372111"/>
    <hyperlink ref="F200" r:id="rId21" display="https://podminky.urs.cz/item/CS_URS_2024_01/899712111"/>
    <hyperlink ref="F203" r:id="rId22" display="https://podminky.urs.cz/item/CS_URS_2024_01/899721111"/>
    <hyperlink ref="F207" r:id="rId23" display="https://podminky.urs.cz/item/CS_URS_2024_01/899722112"/>
    <hyperlink ref="F212" r:id="rId24" display="https://podminky.urs.cz/item/CS_URS_2024_01/899913143"/>
    <hyperlink ref="F215" r:id="rId25" display="https://podminky.urs.cz/item/CS_URS_2024_01/899914113"/>
    <hyperlink ref="F222" r:id="rId26" display="https://podminky.urs.cz/item/CS_URS_2024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122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II/261 a III/26124 Liběchov- hr. kraje, rekonstrukce, 1.část stavby ( intravilán LIběchov)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123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2131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35</v>
      </c>
      <c r="G12" s="39"/>
      <c r="H12" s="39"/>
      <c r="I12" s="133" t="s">
        <v>23</v>
      </c>
      <c r="J12" s="138" t="str">
        <f>'Rekapitulace stavby'!AN8</f>
        <v>13. 11. 2024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tr">
        <f>IF('Rekapitulace stavby'!E11="","",'Rekapitulace stavby'!E11)</f>
        <v>Středočeský kraj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tr">
        <f>IF('Rekapitulace stavby'!E17="","",'Rekapitulace stavby'!E17)</f>
        <v>Sdružení AFSAG PRISMOTT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ROUND((SUM(BE87:BE142)),  2)</f>
        <v>0</v>
      </c>
      <c r="G33" s="39"/>
      <c r="H33" s="39"/>
      <c r="I33" s="149">
        <v>0.20999999999999999</v>
      </c>
      <c r="J33" s="148">
        <f>ROUND(((SUM(BE87:BE142))*I33),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ROUND((SUM(BF87:BF142)),  2)</f>
        <v>0</v>
      </c>
      <c r="G34" s="39"/>
      <c r="H34" s="39"/>
      <c r="I34" s="149">
        <v>0.12</v>
      </c>
      <c r="J34" s="148">
        <f>ROUND(((SUM(BF87:BF142))*I34),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ROUND((SUM(BG87:BG142)),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ROUND((SUM(BH87:BH142)),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ROUND((SUM(BI87:BI142)),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125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1" t="str">
        <f>E7</f>
        <v>II/261 a III/26124 Liběchov- hr. kraje, rekonstrukce, 1.část stavby ( intravilán LIběchov)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123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431.11 - Veřejné osvětlení- KSÚS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13. 11. 2024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Středočeský kraj</v>
      </c>
      <c r="G54" s="41"/>
      <c r="H54" s="41"/>
      <c r="I54" s="33" t="s">
        <v>31</v>
      </c>
      <c r="J54" s="37" t="str">
        <f>E21</f>
        <v>Sdružení AFSAG PRISMOTT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126</v>
      </c>
      <c r="D57" s="163"/>
      <c r="E57" s="163"/>
      <c r="F57" s="163"/>
      <c r="G57" s="163"/>
      <c r="H57" s="163"/>
      <c r="I57" s="163"/>
      <c r="J57" s="164" t="s">
        <v>127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128</v>
      </c>
    </row>
    <row r="60" hidden="1" s="9" customFormat="1" ht="24.96" customHeight="1">
      <c r="A60" s="9"/>
      <c r="B60" s="166"/>
      <c r="C60" s="167"/>
      <c r="D60" s="168" t="s">
        <v>2132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6"/>
      <c r="C61" s="167"/>
      <c r="D61" s="168" t="s">
        <v>2133</v>
      </c>
      <c r="E61" s="169"/>
      <c r="F61" s="169"/>
      <c r="G61" s="169"/>
      <c r="H61" s="169"/>
      <c r="I61" s="169"/>
      <c r="J61" s="170">
        <f>J99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9" customFormat="1" ht="24.96" customHeight="1">
      <c r="A62" s="9"/>
      <c r="B62" s="166"/>
      <c r="C62" s="167"/>
      <c r="D62" s="168" t="s">
        <v>2134</v>
      </c>
      <c r="E62" s="169"/>
      <c r="F62" s="169"/>
      <c r="G62" s="169"/>
      <c r="H62" s="169"/>
      <c r="I62" s="169"/>
      <c r="J62" s="170">
        <f>J107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6"/>
      <c r="C63" s="167"/>
      <c r="D63" s="168" t="s">
        <v>129</v>
      </c>
      <c r="E63" s="169"/>
      <c r="F63" s="169"/>
      <c r="G63" s="169"/>
      <c r="H63" s="169"/>
      <c r="I63" s="169"/>
      <c r="J63" s="170">
        <f>J109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72"/>
      <c r="C64" s="173"/>
      <c r="D64" s="174" t="s">
        <v>130</v>
      </c>
      <c r="E64" s="175"/>
      <c r="F64" s="175"/>
      <c r="G64" s="175"/>
      <c r="H64" s="175"/>
      <c r="I64" s="175"/>
      <c r="J64" s="176">
        <f>J110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6"/>
      <c r="C65" s="167"/>
      <c r="D65" s="168" t="s">
        <v>455</v>
      </c>
      <c r="E65" s="169"/>
      <c r="F65" s="169"/>
      <c r="G65" s="169"/>
      <c r="H65" s="169"/>
      <c r="I65" s="169"/>
      <c r="J65" s="170">
        <f>J122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2"/>
      <c r="C66" s="173"/>
      <c r="D66" s="174" t="s">
        <v>456</v>
      </c>
      <c r="E66" s="175"/>
      <c r="F66" s="175"/>
      <c r="G66" s="175"/>
      <c r="H66" s="175"/>
      <c r="I66" s="175"/>
      <c r="J66" s="176">
        <f>J123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6"/>
      <c r="C67" s="167"/>
      <c r="D67" s="168" t="s">
        <v>134</v>
      </c>
      <c r="E67" s="169"/>
      <c r="F67" s="169"/>
      <c r="G67" s="169"/>
      <c r="H67" s="169"/>
      <c r="I67" s="169"/>
      <c r="J67" s="170">
        <f>J134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/>
    <row r="71" hidden="1"/>
    <row r="72" hidden="1"/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135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II/261 a III/26124 Liběchov- hr. kraje, rekonstrukce, 1.část stavby ( intravilán LIběchov)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123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431.11 - Veřejné osvětlení- KSÚS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 xml:space="preserve"> </v>
      </c>
      <c r="G81" s="41"/>
      <c r="H81" s="41"/>
      <c r="I81" s="33" t="s">
        <v>23</v>
      </c>
      <c r="J81" s="73" t="str">
        <f>IF(J12="","",J12)</f>
        <v>13. 11. 2024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25</v>
      </c>
      <c r="D83" s="41"/>
      <c r="E83" s="41"/>
      <c r="F83" s="28" t="str">
        <f>E15</f>
        <v>Středočeský kraj</v>
      </c>
      <c r="G83" s="41"/>
      <c r="H83" s="41"/>
      <c r="I83" s="33" t="s">
        <v>31</v>
      </c>
      <c r="J83" s="37" t="str">
        <f>E21</f>
        <v>Sdružení AFSAG PRISMOTT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136</v>
      </c>
      <c r="D86" s="181" t="s">
        <v>57</v>
      </c>
      <c r="E86" s="181" t="s">
        <v>53</v>
      </c>
      <c r="F86" s="181" t="s">
        <v>54</v>
      </c>
      <c r="G86" s="181" t="s">
        <v>137</v>
      </c>
      <c r="H86" s="181" t="s">
        <v>138</v>
      </c>
      <c r="I86" s="181" t="s">
        <v>139</v>
      </c>
      <c r="J86" s="181" t="s">
        <v>127</v>
      </c>
      <c r="K86" s="182" t="s">
        <v>140</v>
      </c>
      <c r="L86" s="183"/>
      <c r="M86" s="93" t="s">
        <v>19</v>
      </c>
      <c r="N86" s="94" t="s">
        <v>42</v>
      </c>
      <c r="O86" s="94" t="s">
        <v>141</v>
      </c>
      <c r="P86" s="94" t="s">
        <v>142</v>
      </c>
      <c r="Q86" s="94" t="s">
        <v>143</v>
      </c>
      <c r="R86" s="94" t="s">
        <v>144</v>
      </c>
      <c r="S86" s="94" t="s">
        <v>145</v>
      </c>
      <c r="T86" s="95" t="s">
        <v>146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147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P88+P99+P107+P109+P122+P134</f>
        <v>0</v>
      </c>
      <c r="Q87" s="97"/>
      <c r="R87" s="186">
        <f>R88+R99+R107+R109+R122+R134</f>
        <v>0.21223200000000003</v>
      </c>
      <c r="S87" s="97"/>
      <c r="T87" s="187">
        <f>T88+T99+T107+T109+T122+T134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128</v>
      </c>
      <c r="BK87" s="188">
        <f>BK88+BK99+BK107+BK109+BK122+BK134</f>
        <v>0</v>
      </c>
    </row>
    <row r="88" s="12" customFormat="1" ht="25.92" customHeight="1">
      <c r="A88" s="12"/>
      <c r="B88" s="189"/>
      <c r="C88" s="190"/>
      <c r="D88" s="191" t="s">
        <v>71</v>
      </c>
      <c r="E88" s="192" t="s">
        <v>2135</v>
      </c>
      <c r="F88" s="192" t="s">
        <v>2136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SUM(P89:P98)</f>
        <v>0</v>
      </c>
      <c r="Q88" s="197"/>
      <c r="R88" s="198">
        <f>SUM(R89:R98)</f>
        <v>0</v>
      </c>
      <c r="S88" s="197"/>
      <c r="T88" s="199">
        <f>SUM(T89:T98)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80</v>
      </c>
      <c r="AT88" s="201" t="s">
        <v>71</v>
      </c>
      <c r="AU88" s="201" t="s">
        <v>72</v>
      </c>
      <c r="AY88" s="200" t="s">
        <v>150</v>
      </c>
      <c r="BK88" s="202">
        <f>SUM(BK89:BK98)</f>
        <v>0</v>
      </c>
    </row>
    <row r="89" s="2" customFormat="1" ht="16.5" customHeight="1">
      <c r="A89" s="39"/>
      <c r="B89" s="40"/>
      <c r="C89" s="260" t="s">
        <v>80</v>
      </c>
      <c r="D89" s="260" t="s">
        <v>502</v>
      </c>
      <c r="E89" s="261" t="s">
        <v>2137</v>
      </c>
      <c r="F89" s="262" t="s">
        <v>2138</v>
      </c>
      <c r="G89" s="263" t="s">
        <v>2139</v>
      </c>
      <c r="H89" s="264">
        <v>5</v>
      </c>
      <c r="I89" s="265"/>
      <c r="J89" s="266">
        <f>ROUND(I89*H89,2)</f>
        <v>0</v>
      </c>
      <c r="K89" s="262" t="s">
        <v>19</v>
      </c>
      <c r="L89" s="267"/>
      <c r="M89" s="268" t="s">
        <v>19</v>
      </c>
      <c r="N89" s="269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210</v>
      </c>
      <c r="AT89" s="216" t="s">
        <v>502</v>
      </c>
      <c r="AU89" s="216" t="s">
        <v>80</v>
      </c>
      <c r="AY89" s="18" t="s">
        <v>150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157</v>
      </c>
      <c r="BM89" s="216" t="s">
        <v>225</v>
      </c>
    </row>
    <row r="90" s="2" customFormat="1" ht="16.5" customHeight="1">
      <c r="A90" s="39"/>
      <c r="B90" s="40"/>
      <c r="C90" s="260" t="s">
        <v>82</v>
      </c>
      <c r="D90" s="260" t="s">
        <v>502</v>
      </c>
      <c r="E90" s="261" t="s">
        <v>2140</v>
      </c>
      <c r="F90" s="262" t="s">
        <v>2141</v>
      </c>
      <c r="G90" s="263" t="s">
        <v>2139</v>
      </c>
      <c r="H90" s="264">
        <v>9</v>
      </c>
      <c r="I90" s="265"/>
      <c r="J90" s="266">
        <f>ROUND(I90*H90,2)</f>
        <v>0</v>
      </c>
      <c r="K90" s="262" t="s">
        <v>19</v>
      </c>
      <c r="L90" s="267"/>
      <c r="M90" s="268" t="s">
        <v>19</v>
      </c>
      <c r="N90" s="269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210</v>
      </c>
      <c r="AT90" s="216" t="s">
        <v>502</v>
      </c>
      <c r="AU90" s="216" t="s">
        <v>80</v>
      </c>
      <c r="AY90" s="18" t="s">
        <v>150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157</v>
      </c>
      <c r="BM90" s="216" t="s">
        <v>8</v>
      </c>
    </row>
    <row r="91" s="2" customFormat="1" ht="16.5" customHeight="1">
      <c r="A91" s="39"/>
      <c r="B91" s="40"/>
      <c r="C91" s="260" t="s">
        <v>171</v>
      </c>
      <c r="D91" s="260" t="s">
        <v>502</v>
      </c>
      <c r="E91" s="261" t="s">
        <v>2142</v>
      </c>
      <c r="F91" s="262" t="s">
        <v>2143</v>
      </c>
      <c r="G91" s="263" t="s">
        <v>2139</v>
      </c>
      <c r="H91" s="264">
        <v>5</v>
      </c>
      <c r="I91" s="265"/>
      <c r="J91" s="266">
        <f>ROUND(I91*H91,2)</f>
        <v>0</v>
      </c>
      <c r="K91" s="262" t="s">
        <v>19</v>
      </c>
      <c r="L91" s="267"/>
      <c r="M91" s="268" t="s">
        <v>19</v>
      </c>
      <c r="N91" s="269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210</v>
      </c>
      <c r="AT91" s="216" t="s">
        <v>502</v>
      </c>
      <c r="AU91" s="216" t="s">
        <v>80</v>
      </c>
      <c r="AY91" s="18" t="s">
        <v>150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157</v>
      </c>
      <c r="BM91" s="216" t="s">
        <v>308</v>
      </c>
    </row>
    <row r="92" s="2" customFormat="1" ht="16.5" customHeight="1">
      <c r="A92" s="39"/>
      <c r="B92" s="40"/>
      <c r="C92" s="260" t="s">
        <v>157</v>
      </c>
      <c r="D92" s="260" t="s">
        <v>502</v>
      </c>
      <c r="E92" s="261" t="s">
        <v>2144</v>
      </c>
      <c r="F92" s="262" t="s">
        <v>2145</v>
      </c>
      <c r="G92" s="263" t="s">
        <v>2139</v>
      </c>
      <c r="H92" s="264">
        <v>3</v>
      </c>
      <c r="I92" s="265"/>
      <c r="J92" s="266">
        <f>ROUND(I92*H92,2)</f>
        <v>0</v>
      </c>
      <c r="K92" s="262" t="s">
        <v>19</v>
      </c>
      <c r="L92" s="267"/>
      <c r="M92" s="268" t="s">
        <v>19</v>
      </c>
      <c r="N92" s="269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210</v>
      </c>
      <c r="AT92" s="216" t="s">
        <v>502</v>
      </c>
      <c r="AU92" s="216" t="s">
        <v>80</v>
      </c>
      <c r="AY92" s="18" t="s">
        <v>150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157</v>
      </c>
      <c r="BM92" s="216" t="s">
        <v>348</v>
      </c>
    </row>
    <row r="93" s="2" customFormat="1" ht="16.5" customHeight="1">
      <c r="A93" s="39"/>
      <c r="B93" s="40"/>
      <c r="C93" s="260" t="s">
        <v>184</v>
      </c>
      <c r="D93" s="260" t="s">
        <v>502</v>
      </c>
      <c r="E93" s="261" t="s">
        <v>2146</v>
      </c>
      <c r="F93" s="262" t="s">
        <v>2147</v>
      </c>
      <c r="G93" s="263" t="s">
        <v>2139</v>
      </c>
      <c r="H93" s="264">
        <v>2</v>
      </c>
      <c r="I93" s="265"/>
      <c r="J93" s="266">
        <f>ROUND(I93*H93,2)</f>
        <v>0</v>
      </c>
      <c r="K93" s="262" t="s">
        <v>19</v>
      </c>
      <c r="L93" s="267"/>
      <c r="M93" s="268" t="s">
        <v>19</v>
      </c>
      <c r="N93" s="269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210</v>
      </c>
      <c r="AT93" s="216" t="s">
        <v>502</v>
      </c>
      <c r="AU93" s="216" t="s">
        <v>80</v>
      </c>
      <c r="AY93" s="18" t="s">
        <v>150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157</v>
      </c>
      <c r="BM93" s="216" t="s">
        <v>590</v>
      </c>
    </row>
    <row r="94" s="2" customFormat="1" ht="16.5" customHeight="1">
      <c r="A94" s="39"/>
      <c r="B94" s="40"/>
      <c r="C94" s="260" t="s">
        <v>192</v>
      </c>
      <c r="D94" s="260" t="s">
        <v>502</v>
      </c>
      <c r="E94" s="261" t="s">
        <v>2148</v>
      </c>
      <c r="F94" s="262" t="s">
        <v>2149</v>
      </c>
      <c r="G94" s="263" t="s">
        <v>2139</v>
      </c>
      <c r="H94" s="264">
        <v>1</v>
      </c>
      <c r="I94" s="265"/>
      <c r="J94" s="266">
        <f>ROUND(I94*H94,2)</f>
        <v>0</v>
      </c>
      <c r="K94" s="262" t="s">
        <v>19</v>
      </c>
      <c r="L94" s="267"/>
      <c r="M94" s="268" t="s">
        <v>19</v>
      </c>
      <c r="N94" s="269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210</v>
      </c>
      <c r="AT94" s="216" t="s">
        <v>502</v>
      </c>
      <c r="AU94" s="216" t="s">
        <v>80</v>
      </c>
      <c r="AY94" s="18" t="s">
        <v>150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157</v>
      </c>
      <c r="BM94" s="216" t="s">
        <v>605</v>
      </c>
    </row>
    <row r="95" s="2" customFormat="1" ht="16.5" customHeight="1">
      <c r="A95" s="39"/>
      <c r="B95" s="40"/>
      <c r="C95" s="260" t="s">
        <v>199</v>
      </c>
      <c r="D95" s="260" t="s">
        <v>502</v>
      </c>
      <c r="E95" s="261" t="s">
        <v>2150</v>
      </c>
      <c r="F95" s="262" t="s">
        <v>2151</v>
      </c>
      <c r="G95" s="263" t="s">
        <v>2139</v>
      </c>
      <c r="H95" s="264">
        <v>5</v>
      </c>
      <c r="I95" s="265"/>
      <c r="J95" s="266">
        <f>ROUND(I95*H95,2)</f>
        <v>0</v>
      </c>
      <c r="K95" s="262" t="s">
        <v>19</v>
      </c>
      <c r="L95" s="267"/>
      <c r="M95" s="268" t="s">
        <v>19</v>
      </c>
      <c r="N95" s="269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210</v>
      </c>
      <c r="AT95" s="216" t="s">
        <v>502</v>
      </c>
      <c r="AU95" s="216" t="s">
        <v>80</v>
      </c>
      <c r="AY95" s="18" t="s">
        <v>150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157</v>
      </c>
      <c r="BM95" s="216" t="s">
        <v>630</v>
      </c>
    </row>
    <row r="96" s="2" customFormat="1" ht="16.5" customHeight="1">
      <c r="A96" s="39"/>
      <c r="B96" s="40"/>
      <c r="C96" s="260" t="s">
        <v>210</v>
      </c>
      <c r="D96" s="260" t="s">
        <v>502</v>
      </c>
      <c r="E96" s="261" t="s">
        <v>2152</v>
      </c>
      <c r="F96" s="262" t="s">
        <v>2153</v>
      </c>
      <c r="G96" s="263" t="s">
        <v>2139</v>
      </c>
      <c r="H96" s="264">
        <v>5</v>
      </c>
      <c r="I96" s="265"/>
      <c r="J96" s="266">
        <f>ROUND(I96*H96,2)</f>
        <v>0</v>
      </c>
      <c r="K96" s="262" t="s">
        <v>19</v>
      </c>
      <c r="L96" s="267"/>
      <c r="M96" s="268" t="s">
        <v>19</v>
      </c>
      <c r="N96" s="269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210</v>
      </c>
      <c r="AT96" s="216" t="s">
        <v>502</v>
      </c>
      <c r="AU96" s="216" t="s">
        <v>80</v>
      </c>
      <c r="AY96" s="18" t="s">
        <v>150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157</v>
      </c>
      <c r="BM96" s="216" t="s">
        <v>656</v>
      </c>
    </row>
    <row r="97" s="2" customFormat="1" ht="16.5" customHeight="1">
      <c r="A97" s="39"/>
      <c r="B97" s="40"/>
      <c r="C97" s="260" t="s">
        <v>217</v>
      </c>
      <c r="D97" s="260" t="s">
        <v>502</v>
      </c>
      <c r="E97" s="261" t="s">
        <v>2154</v>
      </c>
      <c r="F97" s="262" t="s">
        <v>2155</v>
      </c>
      <c r="G97" s="263" t="s">
        <v>2139</v>
      </c>
      <c r="H97" s="264">
        <v>4</v>
      </c>
      <c r="I97" s="265"/>
      <c r="J97" s="266">
        <f>ROUND(I97*H97,2)</f>
        <v>0</v>
      </c>
      <c r="K97" s="262" t="s">
        <v>19</v>
      </c>
      <c r="L97" s="267"/>
      <c r="M97" s="268" t="s">
        <v>19</v>
      </c>
      <c r="N97" s="269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210</v>
      </c>
      <c r="AT97" s="216" t="s">
        <v>502</v>
      </c>
      <c r="AU97" s="216" t="s">
        <v>80</v>
      </c>
      <c r="AY97" s="18" t="s">
        <v>150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157</v>
      </c>
      <c r="BM97" s="216" t="s">
        <v>669</v>
      </c>
    </row>
    <row r="98" s="2" customFormat="1" ht="16.5" customHeight="1">
      <c r="A98" s="39"/>
      <c r="B98" s="40"/>
      <c r="C98" s="260" t="s">
        <v>225</v>
      </c>
      <c r="D98" s="260" t="s">
        <v>502</v>
      </c>
      <c r="E98" s="261" t="s">
        <v>2156</v>
      </c>
      <c r="F98" s="262" t="s">
        <v>2157</v>
      </c>
      <c r="G98" s="263" t="s">
        <v>2139</v>
      </c>
      <c r="H98" s="264">
        <v>2</v>
      </c>
      <c r="I98" s="265"/>
      <c r="J98" s="266">
        <f>ROUND(I98*H98,2)</f>
        <v>0</v>
      </c>
      <c r="K98" s="262" t="s">
        <v>19</v>
      </c>
      <c r="L98" s="267"/>
      <c r="M98" s="268" t="s">
        <v>19</v>
      </c>
      <c r="N98" s="269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210</v>
      </c>
      <c r="AT98" s="216" t="s">
        <v>502</v>
      </c>
      <c r="AU98" s="216" t="s">
        <v>80</v>
      </c>
      <c r="AY98" s="18" t="s">
        <v>150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157</v>
      </c>
      <c r="BM98" s="216" t="s">
        <v>1252</v>
      </c>
    </row>
    <row r="99" s="12" customFormat="1" ht="25.92" customHeight="1">
      <c r="A99" s="12"/>
      <c r="B99" s="189"/>
      <c r="C99" s="190"/>
      <c r="D99" s="191" t="s">
        <v>71</v>
      </c>
      <c r="E99" s="192" t="s">
        <v>2158</v>
      </c>
      <c r="F99" s="192" t="s">
        <v>2159</v>
      </c>
      <c r="G99" s="190"/>
      <c r="H99" s="190"/>
      <c r="I99" s="193"/>
      <c r="J99" s="194">
        <f>BK99</f>
        <v>0</v>
      </c>
      <c r="K99" s="190"/>
      <c r="L99" s="195"/>
      <c r="M99" s="196"/>
      <c r="N99" s="197"/>
      <c r="O99" s="197"/>
      <c r="P99" s="198">
        <f>SUM(P100:P106)</f>
        <v>0</v>
      </c>
      <c r="Q99" s="197"/>
      <c r="R99" s="198">
        <f>SUM(R100:R106)</f>
        <v>0</v>
      </c>
      <c r="S99" s="197"/>
      <c r="T99" s="199">
        <f>SUM(T100:T106)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80</v>
      </c>
      <c r="AT99" s="201" t="s">
        <v>71</v>
      </c>
      <c r="AU99" s="201" t="s">
        <v>72</v>
      </c>
      <c r="AY99" s="200" t="s">
        <v>150</v>
      </c>
      <c r="BK99" s="202">
        <f>SUM(BK100:BK106)</f>
        <v>0</v>
      </c>
    </row>
    <row r="100" s="2" customFormat="1" ht="16.5" customHeight="1">
      <c r="A100" s="39"/>
      <c r="B100" s="40"/>
      <c r="C100" s="205" t="s">
        <v>235</v>
      </c>
      <c r="D100" s="205" t="s">
        <v>152</v>
      </c>
      <c r="E100" s="206" t="s">
        <v>2160</v>
      </c>
      <c r="F100" s="207" t="s">
        <v>2161</v>
      </c>
      <c r="G100" s="208" t="s">
        <v>2139</v>
      </c>
      <c r="H100" s="209">
        <v>5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157</v>
      </c>
      <c r="AT100" s="216" t="s">
        <v>152</v>
      </c>
      <c r="AU100" s="216" t="s">
        <v>80</v>
      </c>
      <c r="AY100" s="18" t="s">
        <v>150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157</v>
      </c>
      <c r="BM100" s="216" t="s">
        <v>1198</v>
      </c>
    </row>
    <row r="101" s="13" customFormat="1">
      <c r="A101" s="13"/>
      <c r="B101" s="223"/>
      <c r="C101" s="224"/>
      <c r="D101" s="225" t="s">
        <v>161</v>
      </c>
      <c r="E101" s="226" t="s">
        <v>19</v>
      </c>
      <c r="F101" s="227" t="s">
        <v>2162</v>
      </c>
      <c r="G101" s="224"/>
      <c r="H101" s="228">
        <v>5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161</v>
      </c>
      <c r="AU101" s="234" t="s">
        <v>80</v>
      </c>
      <c r="AV101" s="13" t="s">
        <v>82</v>
      </c>
      <c r="AW101" s="13" t="s">
        <v>33</v>
      </c>
      <c r="AX101" s="13" t="s">
        <v>80</v>
      </c>
      <c r="AY101" s="234" t="s">
        <v>150</v>
      </c>
    </row>
    <row r="102" s="2" customFormat="1" ht="16.5" customHeight="1">
      <c r="A102" s="39"/>
      <c r="B102" s="40"/>
      <c r="C102" s="205" t="s">
        <v>8</v>
      </c>
      <c r="D102" s="205" t="s">
        <v>152</v>
      </c>
      <c r="E102" s="206" t="s">
        <v>2163</v>
      </c>
      <c r="F102" s="207" t="s">
        <v>2164</v>
      </c>
      <c r="G102" s="208" t="s">
        <v>2139</v>
      </c>
      <c r="H102" s="209">
        <v>4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157</v>
      </c>
      <c r="AT102" s="216" t="s">
        <v>152</v>
      </c>
      <c r="AU102" s="216" t="s">
        <v>80</v>
      </c>
      <c r="AY102" s="18" t="s">
        <v>150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157</v>
      </c>
      <c r="BM102" s="216" t="s">
        <v>1225</v>
      </c>
    </row>
    <row r="103" s="2" customFormat="1" ht="16.5" customHeight="1">
      <c r="A103" s="39"/>
      <c r="B103" s="40"/>
      <c r="C103" s="205" t="s">
        <v>252</v>
      </c>
      <c r="D103" s="205" t="s">
        <v>152</v>
      </c>
      <c r="E103" s="206" t="s">
        <v>2165</v>
      </c>
      <c r="F103" s="207" t="s">
        <v>2166</v>
      </c>
      <c r="G103" s="208" t="s">
        <v>2139</v>
      </c>
      <c r="H103" s="209">
        <v>2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157</v>
      </c>
      <c r="AT103" s="216" t="s">
        <v>152</v>
      </c>
      <c r="AU103" s="216" t="s">
        <v>80</v>
      </c>
      <c r="AY103" s="18" t="s">
        <v>150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157</v>
      </c>
      <c r="BM103" s="216" t="s">
        <v>1229</v>
      </c>
    </row>
    <row r="104" s="2" customFormat="1" ht="16.5" customHeight="1">
      <c r="A104" s="39"/>
      <c r="B104" s="40"/>
      <c r="C104" s="205" t="s">
        <v>262</v>
      </c>
      <c r="D104" s="205" t="s">
        <v>152</v>
      </c>
      <c r="E104" s="206" t="s">
        <v>2167</v>
      </c>
      <c r="F104" s="207" t="s">
        <v>2168</v>
      </c>
      <c r="G104" s="208" t="s">
        <v>2139</v>
      </c>
      <c r="H104" s="209">
        <v>5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157</v>
      </c>
      <c r="AT104" s="216" t="s">
        <v>152</v>
      </c>
      <c r="AU104" s="216" t="s">
        <v>80</v>
      </c>
      <c r="AY104" s="18" t="s">
        <v>150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157</v>
      </c>
      <c r="BM104" s="216" t="s">
        <v>1233</v>
      </c>
    </row>
    <row r="105" s="2" customFormat="1" ht="16.5" customHeight="1">
      <c r="A105" s="39"/>
      <c r="B105" s="40"/>
      <c r="C105" s="205" t="s">
        <v>270</v>
      </c>
      <c r="D105" s="205" t="s">
        <v>152</v>
      </c>
      <c r="E105" s="206" t="s">
        <v>2169</v>
      </c>
      <c r="F105" s="207" t="s">
        <v>2170</v>
      </c>
      <c r="G105" s="208" t="s">
        <v>2139</v>
      </c>
      <c r="H105" s="209">
        <v>5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157</v>
      </c>
      <c r="AT105" s="216" t="s">
        <v>152</v>
      </c>
      <c r="AU105" s="216" t="s">
        <v>80</v>
      </c>
      <c r="AY105" s="18" t="s">
        <v>150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157</v>
      </c>
      <c r="BM105" s="216" t="s">
        <v>1239</v>
      </c>
    </row>
    <row r="106" s="2" customFormat="1" ht="16.5" customHeight="1">
      <c r="A106" s="39"/>
      <c r="B106" s="40"/>
      <c r="C106" s="205" t="s">
        <v>276</v>
      </c>
      <c r="D106" s="205" t="s">
        <v>152</v>
      </c>
      <c r="E106" s="206" t="s">
        <v>2171</v>
      </c>
      <c r="F106" s="207" t="s">
        <v>2172</v>
      </c>
      <c r="G106" s="208" t="s">
        <v>2139</v>
      </c>
      <c r="H106" s="209">
        <v>6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157</v>
      </c>
      <c r="AT106" s="216" t="s">
        <v>152</v>
      </c>
      <c r="AU106" s="216" t="s">
        <v>80</v>
      </c>
      <c r="AY106" s="18" t="s">
        <v>150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157</v>
      </c>
      <c r="BM106" s="216" t="s">
        <v>1244</v>
      </c>
    </row>
    <row r="107" s="12" customFormat="1" ht="25.92" customHeight="1">
      <c r="A107" s="12"/>
      <c r="B107" s="189"/>
      <c r="C107" s="190"/>
      <c r="D107" s="191" t="s">
        <v>71</v>
      </c>
      <c r="E107" s="192" t="s">
        <v>2173</v>
      </c>
      <c r="F107" s="192" t="s">
        <v>2174</v>
      </c>
      <c r="G107" s="190"/>
      <c r="H107" s="190"/>
      <c r="I107" s="193"/>
      <c r="J107" s="194">
        <f>BK107</f>
        <v>0</v>
      </c>
      <c r="K107" s="190"/>
      <c r="L107" s="195"/>
      <c r="M107" s="196"/>
      <c r="N107" s="197"/>
      <c r="O107" s="197"/>
      <c r="P107" s="198">
        <f>P108</f>
        <v>0</v>
      </c>
      <c r="Q107" s="197"/>
      <c r="R107" s="198">
        <f>R108</f>
        <v>0</v>
      </c>
      <c r="S107" s="197"/>
      <c r="T107" s="199">
        <f>T108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80</v>
      </c>
      <c r="AT107" s="201" t="s">
        <v>71</v>
      </c>
      <c r="AU107" s="201" t="s">
        <v>72</v>
      </c>
      <c r="AY107" s="200" t="s">
        <v>150</v>
      </c>
      <c r="BK107" s="202">
        <f>BK108</f>
        <v>0</v>
      </c>
    </row>
    <row r="108" s="2" customFormat="1" ht="16.5" customHeight="1">
      <c r="A108" s="39"/>
      <c r="B108" s="40"/>
      <c r="C108" s="205" t="s">
        <v>283</v>
      </c>
      <c r="D108" s="205" t="s">
        <v>152</v>
      </c>
      <c r="E108" s="206" t="s">
        <v>2175</v>
      </c>
      <c r="F108" s="207" t="s">
        <v>2176</v>
      </c>
      <c r="G108" s="208" t="s">
        <v>2139</v>
      </c>
      <c r="H108" s="209">
        <v>5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157</v>
      </c>
      <c r="AT108" s="216" t="s">
        <v>152</v>
      </c>
      <c r="AU108" s="216" t="s">
        <v>80</v>
      </c>
      <c r="AY108" s="18" t="s">
        <v>150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157</v>
      </c>
      <c r="BM108" s="216" t="s">
        <v>1290</v>
      </c>
    </row>
    <row r="109" s="12" customFormat="1" ht="25.92" customHeight="1">
      <c r="A109" s="12"/>
      <c r="B109" s="189"/>
      <c r="C109" s="190"/>
      <c r="D109" s="191" t="s">
        <v>71</v>
      </c>
      <c r="E109" s="192" t="s">
        <v>148</v>
      </c>
      <c r="F109" s="192" t="s">
        <v>149</v>
      </c>
      <c r="G109" s="190"/>
      <c r="H109" s="190"/>
      <c r="I109" s="193"/>
      <c r="J109" s="194">
        <f>BK109</f>
        <v>0</v>
      </c>
      <c r="K109" s="190"/>
      <c r="L109" s="195"/>
      <c r="M109" s="196"/>
      <c r="N109" s="197"/>
      <c r="O109" s="197"/>
      <c r="P109" s="198">
        <f>P110</f>
        <v>0</v>
      </c>
      <c r="Q109" s="197"/>
      <c r="R109" s="198">
        <f>R110</f>
        <v>0.17000000000000001</v>
      </c>
      <c r="S109" s="197"/>
      <c r="T109" s="199">
        <f>T110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80</v>
      </c>
      <c r="AT109" s="201" t="s">
        <v>71</v>
      </c>
      <c r="AU109" s="201" t="s">
        <v>72</v>
      </c>
      <c r="AY109" s="200" t="s">
        <v>150</v>
      </c>
      <c r="BK109" s="202">
        <f>BK110</f>
        <v>0</v>
      </c>
    </row>
    <row r="110" s="12" customFormat="1" ht="22.8" customHeight="1">
      <c r="A110" s="12"/>
      <c r="B110" s="189"/>
      <c r="C110" s="190"/>
      <c r="D110" s="191" t="s">
        <v>71</v>
      </c>
      <c r="E110" s="203" t="s">
        <v>80</v>
      </c>
      <c r="F110" s="203" t="s">
        <v>151</v>
      </c>
      <c r="G110" s="190"/>
      <c r="H110" s="190"/>
      <c r="I110" s="193"/>
      <c r="J110" s="204">
        <f>BK110</f>
        <v>0</v>
      </c>
      <c r="K110" s="190"/>
      <c r="L110" s="195"/>
      <c r="M110" s="196"/>
      <c r="N110" s="197"/>
      <c r="O110" s="197"/>
      <c r="P110" s="198">
        <f>SUM(P111:P121)</f>
        <v>0</v>
      </c>
      <c r="Q110" s="197"/>
      <c r="R110" s="198">
        <f>SUM(R111:R121)</f>
        <v>0.17000000000000001</v>
      </c>
      <c r="S110" s="197"/>
      <c r="T110" s="199">
        <f>SUM(T111:T121)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80</v>
      </c>
      <c r="AT110" s="201" t="s">
        <v>71</v>
      </c>
      <c r="AU110" s="201" t="s">
        <v>80</v>
      </c>
      <c r="AY110" s="200" t="s">
        <v>150</v>
      </c>
      <c r="BK110" s="202">
        <f>SUM(BK111:BK121)</f>
        <v>0</v>
      </c>
    </row>
    <row r="111" s="2" customFormat="1" ht="16.5" customHeight="1">
      <c r="A111" s="39"/>
      <c r="B111" s="40"/>
      <c r="C111" s="205" t="s">
        <v>291</v>
      </c>
      <c r="D111" s="205" t="s">
        <v>152</v>
      </c>
      <c r="E111" s="206" t="s">
        <v>2177</v>
      </c>
      <c r="F111" s="207" t="s">
        <v>2178</v>
      </c>
      <c r="G111" s="208" t="s">
        <v>255</v>
      </c>
      <c r="H111" s="209">
        <v>1.6200000000000001</v>
      </c>
      <c r="I111" s="210"/>
      <c r="J111" s="211">
        <f>ROUND(I111*H111,2)</f>
        <v>0</v>
      </c>
      <c r="K111" s="207" t="s">
        <v>156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157</v>
      </c>
      <c r="AT111" s="216" t="s">
        <v>152</v>
      </c>
      <c r="AU111" s="216" t="s">
        <v>82</v>
      </c>
      <c r="AY111" s="18" t="s">
        <v>150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157</v>
      </c>
      <c r="BM111" s="216" t="s">
        <v>2179</v>
      </c>
    </row>
    <row r="112" s="2" customFormat="1">
      <c r="A112" s="39"/>
      <c r="B112" s="40"/>
      <c r="C112" s="41"/>
      <c r="D112" s="218" t="s">
        <v>159</v>
      </c>
      <c r="E112" s="41"/>
      <c r="F112" s="219" t="s">
        <v>2180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159</v>
      </c>
      <c r="AU112" s="18" t="s">
        <v>82</v>
      </c>
    </row>
    <row r="113" s="14" customFormat="1">
      <c r="A113" s="14"/>
      <c r="B113" s="235"/>
      <c r="C113" s="236"/>
      <c r="D113" s="225" t="s">
        <v>161</v>
      </c>
      <c r="E113" s="237" t="s">
        <v>19</v>
      </c>
      <c r="F113" s="238" t="s">
        <v>2181</v>
      </c>
      <c r="G113" s="236"/>
      <c r="H113" s="237" t="s">
        <v>19</v>
      </c>
      <c r="I113" s="239"/>
      <c r="J113" s="236"/>
      <c r="K113" s="236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161</v>
      </c>
      <c r="AU113" s="244" t="s">
        <v>82</v>
      </c>
      <c r="AV113" s="14" t="s">
        <v>80</v>
      </c>
      <c r="AW113" s="14" t="s">
        <v>33</v>
      </c>
      <c r="AX113" s="14" t="s">
        <v>72</v>
      </c>
      <c r="AY113" s="244" t="s">
        <v>150</v>
      </c>
    </row>
    <row r="114" s="13" customFormat="1">
      <c r="A114" s="13"/>
      <c r="B114" s="223"/>
      <c r="C114" s="224"/>
      <c r="D114" s="225" t="s">
        <v>161</v>
      </c>
      <c r="E114" s="226" t="s">
        <v>19</v>
      </c>
      <c r="F114" s="227" t="s">
        <v>2182</v>
      </c>
      <c r="G114" s="224"/>
      <c r="H114" s="228">
        <v>1.6200000000000001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161</v>
      </c>
      <c r="AU114" s="234" t="s">
        <v>82</v>
      </c>
      <c r="AV114" s="13" t="s">
        <v>82</v>
      </c>
      <c r="AW114" s="13" t="s">
        <v>33</v>
      </c>
      <c r="AX114" s="13" t="s">
        <v>80</v>
      </c>
      <c r="AY114" s="234" t="s">
        <v>150</v>
      </c>
    </row>
    <row r="115" s="2" customFormat="1" ht="24.15" customHeight="1">
      <c r="A115" s="39"/>
      <c r="B115" s="40"/>
      <c r="C115" s="205" t="s">
        <v>298</v>
      </c>
      <c r="D115" s="205" t="s">
        <v>152</v>
      </c>
      <c r="E115" s="206" t="s">
        <v>401</v>
      </c>
      <c r="F115" s="207" t="s">
        <v>402</v>
      </c>
      <c r="G115" s="208" t="s">
        <v>255</v>
      </c>
      <c r="H115" s="209">
        <v>0.085000000000000006</v>
      </c>
      <c r="I115" s="210"/>
      <c r="J115" s="211">
        <f>ROUND(I115*H115,2)</f>
        <v>0</v>
      </c>
      <c r="K115" s="207" t="s">
        <v>156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157</v>
      </c>
      <c r="AT115" s="216" t="s">
        <v>152</v>
      </c>
      <c r="AU115" s="216" t="s">
        <v>82</v>
      </c>
      <c r="AY115" s="18" t="s">
        <v>150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157</v>
      </c>
      <c r="BM115" s="216" t="s">
        <v>2183</v>
      </c>
    </row>
    <row r="116" s="2" customFormat="1">
      <c r="A116" s="39"/>
      <c r="B116" s="40"/>
      <c r="C116" s="41"/>
      <c r="D116" s="218" t="s">
        <v>159</v>
      </c>
      <c r="E116" s="41"/>
      <c r="F116" s="219" t="s">
        <v>404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159</v>
      </c>
      <c r="AU116" s="18" t="s">
        <v>82</v>
      </c>
    </row>
    <row r="117" s="14" customFormat="1">
      <c r="A117" s="14"/>
      <c r="B117" s="235"/>
      <c r="C117" s="236"/>
      <c r="D117" s="225" t="s">
        <v>161</v>
      </c>
      <c r="E117" s="237" t="s">
        <v>19</v>
      </c>
      <c r="F117" s="238" t="s">
        <v>2184</v>
      </c>
      <c r="G117" s="236"/>
      <c r="H117" s="237" t="s">
        <v>19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161</v>
      </c>
      <c r="AU117" s="244" t="s">
        <v>82</v>
      </c>
      <c r="AV117" s="14" t="s">
        <v>80</v>
      </c>
      <c r="AW117" s="14" t="s">
        <v>33</v>
      </c>
      <c r="AX117" s="14" t="s">
        <v>72</v>
      </c>
      <c r="AY117" s="244" t="s">
        <v>150</v>
      </c>
    </row>
    <row r="118" s="13" customFormat="1">
      <c r="A118" s="13"/>
      <c r="B118" s="223"/>
      <c r="C118" s="224"/>
      <c r="D118" s="225" t="s">
        <v>161</v>
      </c>
      <c r="E118" s="226" t="s">
        <v>19</v>
      </c>
      <c r="F118" s="227" t="s">
        <v>2185</v>
      </c>
      <c r="G118" s="224"/>
      <c r="H118" s="228">
        <v>0.085000000000000006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161</v>
      </c>
      <c r="AU118" s="234" t="s">
        <v>82</v>
      </c>
      <c r="AV118" s="13" t="s">
        <v>82</v>
      </c>
      <c r="AW118" s="13" t="s">
        <v>33</v>
      </c>
      <c r="AX118" s="13" t="s">
        <v>80</v>
      </c>
      <c r="AY118" s="234" t="s">
        <v>150</v>
      </c>
    </row>
    <row r="119" s="2" customFormat="1" ht="16.5" customHeight="1">
      <c r="A119" s="39"/>
      <c r="B119" s="40"/>
      <c r="C119" s="260" t="s">
        <v>308</v>
      </c>
      <c r="D119" s="260" t="s">
        <v>502</v>
      </c>
      <c r="E119" s="261" t="s">
        <v>2186</v>
      </c>
      <c r="F119" s="262" t="s">
        <v>2187</v>
      </c>
      <c r="G119" s="263" t="s">
        <v>311</v>
      </c>
      <c r="H119" s="264">
        <v>0.17000000000000001</v>
      </c>
      <c r="I119" s="265"/>
      <c r="J119" s="266">
        <f>ROUND(I119*H119,2)</f>
        <v>0</v>
      </c>
      <c r="K119" s="262" t="s">
        <v>156</v>
      </c>
      <c r="L119" s="267"/>
      <c r="M119" s="268" t="s">
        <v>19</v>
      </c>
      <c r="N119" s="269" t="s">
        <v>43</v>
      </c>
      <c r="O119" s="85"/>
      <c r="P119" s="214">
        <f>O119*H119</f>
        <v>0</v>
      </c>
      <c r="Q119" s="214">
        <v>1</v>
      </c>
      <c r="R119" s="214">
        <f>Q119*H119</f>
        <v>0.17000000000000001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210</v>
      </c>
      <c r="AT119" s="216" t="s">
        <v>502</v>
      </c>
      <c r="AU119" s="216" t="s">
        <v>82</v>
      </c>
      <c r="AY119" s="18" t="s">
        <v>150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157</v>
      </c>
      <c r="BM119" s="216" t="s">
        <v>2188</v>
      </c>
    </row>
    <row r="120" s="13" customFormat="1">
      <c r="A120" s="13"/>
      <c r="B120" s="223"/>
      <c r="C120" s="224"/>
      <c r="D120" s="225" t="s">
        <v>161</v>
      </c>
      <c r="E120" s="226" t="s">
        <v>19</v>
      </c>
      <c r="F120" s="227" t="s">
        <v>2189</v>
      </c>
      <c r="G120" s="224"/>
      <c r="H120" s="228">
        <v>0.085000000000000006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161</v>
      </c>
      <c r="AU120" s="234" t="s">
        <v>82</v>
      </c>
      <c r="AV120" s="13" t="s">
        <v>82</v>
      </c>
      <c r="AW120" s="13" t="s">
        <v>33</v>
      </c>
      <c r="AX120" s="13" t="s">
        <v>80</v>
      </c>
      <c r="AY120" s="234" t="s">
        <v>150</v>
      </c>
    </row>
    <row r="121" s="13" customFormat="1">
      <c r="A121" s="13"/>
      <c r="B121" s="223"/>
      <c r="C121" s="224"/>
      <c r="D121" s="225" t="s">
        <v>161</v>
      </c>
      <c r="E121" s="224"/>
      <c r="F121" s="227" t="s">
        <v>2190</v>
      </c>
      <c r="G121" s="224"/>
      <c r="H121" s="228">
        <v>0.17000000000000001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161</v>
      </c>
      <c r="AU121" s="234" t="s">
        <v>82</v>
      </c>
      <c r="AV121" s="13" t="s">
        <v>82</v>
      </c>
      <c r="AW121" s="13" t="s">
        <v>4</v>
      </c>
      <c r="AX121" s="13" t="s">
        <v>80</v>
      </c>
      <c r="AY121" s="234" t="s">
        <v>150</v>
      </c>
    </row>
    <row r="122" s="12" customFormat="1" ht="25.92" customHeight="1">
      <c r="A122" s="12"/>
      <c r="B122" s="189"/>
      <c r="C122" s="190"/>
      <c r="D122" s="191" t="s">
        <v>71</v>
      </c>
      <c r="E122" s="192" t="s">
        <v>502</v>
      </c>
      <c r="F122" s="192" t="s">
        <v>620</v>
      </c>
      <c r="G122" s="190"/>
      <c r="H122" s="190"/>
      <c r="I122" s="193"/>
      <c r="J122" s="194">
        <f>BK122</f>
        <v>0</v>
      </c>
      <c r="K122" s="190"/>
      <c r="L122" s="195"/>
      <c r="M122" s="196"/>
      <c r="N122" s="197"/>
      <c r="O122" s="197"/>
      <c r="P122" s="198">
        <f>P123</f>
        <v>0</v>
      </c>
      <c r="Q122" s="197"/>
      <c r="R122" s="198">
        <f>R123</f>
        <v>0.042232000000000006</v>
      </c>
      <c r="S122" s="197"/>
      <c r="T122" s="199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171</v>
      </c>
      <c r="AT122" s="201" t="s">
        <v>71</v>
      </c>
      <c r="AU122" s="201" t="s">
        <v>72</v>
      </c>
      <c r="AY122" s="200" t="s">
        <v>150</v>
      </c>
      <c r="BK122" s="202">
        <f>BK123</f>
        <v>0</v>
      </c>
    </row>
    <row r="123" s="12" customFormat="1" ht="22.8" customHeight="1">
      <c r="A123" s="12"/>
      <c r="B123" s="189"/>
      <c r="C123" s="190"/>
      <c r="D123" s="191" t="s">
        <v>71</v>
      </c>
      <c r="E123" s="203" t="s">
        <v>621</v>
      </c>
      <c r="F123" s="203" t="s">
        <v>622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SUM(P124:P133)</f>
        <v>0</v>
      </c>
      <c r="Q123" s="197"/>
      <c r="R123" s="198">
        <f>SUM(R124:R133)</f>
        <v>0.042232000000000006</v>
      </c>
      <c r="S123" s="197"/>
      <c r="T123" s="199">
        <f>SUM(T124:T133)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171</v>
      </c>
      <c r="AT123" s="201" t="s">
        <v>71</v>
      </c>
      <c r="AU123" s="201" t="s">
        <v>80</v>
      </c>
      <c r="AY123" s="200" t="s">
        <v>150</v>
      </c>
      <c r="BK123" s="202">
        <f>SUM(BK124:BK133)</f>
        <v>0</v>
      </c>
    </row>
    <row r="124" s="2" customFormat="1" ht="16.5" customHeight="1">
      <c r="A124" s="39"/>
      <c r="B124" s="40"/>
      <c r="C124" s="205" t="s">
        <v>7</v>
      </c>
      <c r="D124" s="205" t="s">
        <v>152</v>
      </c>
      <c r="E124" s="206" t="s">
        <v>2191</v>
      </c>
      <c r="F124" s="207" t="s">
        <v>2192</v>
      </c>
      <c r="G124" s="208" t="s">
        <v>255</v>
      </c>
      <c r="H124" s="209">
        <v>1.494</v>
      </c>
      <c r="I124" s="210"/>
      <c r="J124" s="211">
        <f>ROUND(I124*H124,2)</f>
        <v>0</v>
      </c>
      <c r="K124" s="207" t="s">
        <v>156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626</v>
      </c>
      <c r="AT124" s="216" t="s">
        <v>152</v>
      </c>
      <c r="AU124" s="216" t="s">
        <v>82</v>
      </c>
      <c r="AY124" s="18" t="s">
        <v>150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626</v>
      </c>
      <c r="BM124" s="216" t="s">
        <v>2193</v>
      </c>
    </row>
    <row r="125" s="2" customFormat="1">
      <c r="A125" s="39"/>
      <c r="B125" s="40"/>
      <c r="C125" s="41"/>
      <c r="D125" s="218" t="s">
        <v>159</v>
      </c>
      <c r="E125" s="41"/>
      <c r="F125" s="219" t="s">
        <v>2194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159</v>
      </c>
      <c r="AU125" s="18" t="s">
        <v>82</v>
      </c>
    </row>
    <row r="126" s="14" customFormat="1">
      <c r="A126" s="14"/>
      <c r="B126" s="235"/>
      <c r="C126" s="236"/>
      <c r="D126" s="225" t="s">
        <v>161</v>
      </c>
      <c r="E126" s="237" t="s">
        <v>19</v>
      </c>
      <c r="F126" s="238" t="s">
        <v>2195</v>
      </c>
      <c r="G126" s="236"/>
      <c r="H126" s="237" t="s">
        <v>19</v>
      </c>
      <c r="I126" s="239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161</v>
      </c>
      <c r="AU126" s="244" t="s">
        <v>82</v>
      </c>
      <c r="AV126" s="14" t="s">
        <v>80</v>
      </c>
      <c r="AW126" s="14" t="s">
        <v>33</v>
      </c>
      <c r="AX126" s="14" t="s">
        <v>72</v>
      </c>
      <c r="AY126" s="244" t="s">
        <v>150</v>
      </c>
    </row>
    <row r="127" s="13" customFormat="1">
      <c r="A127" s="13"/>
      <c r="B127" s="223"/>
      <c r="C127" s="224"/>
      <c r="D127" s="225" t="s">
        <v>161</v>
      </c>
      <c r="E127" s="226" t="s">
        <v>19</v>
      </c>
      <c r="F127" s="227" t="s">
        <v>2196</v>
      </c>
      <c r="G127" s="224"/>
      <c r="H127" s="228">
        <v>1.494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161</v>
      </c>
      <c r="AU127" s="234" t="s">
        <v>82</v>
      </c>
      <c r="AV127" s="13" t="s">
        <v>82</v>
      </c>
      <c r="AW127" s="13" t="s">
        <v>33</v>
      </c>
      <c r="AX127" s="13" t="s">
        <v>80</v>
      </c>
      <c r="AY127" s="234" t="s">
        <v>150</v>
      </c>
    </row>
    <row r="128" s="2" customFormat="1" ht="24.15" customHeight="1">
      <c r="A128" s="39"/>
      <c r="B128" s="40"/>
      <c r="C128" s="205" t="s">
        <v>332</v>
      </c>
      <c r="D128" s="205" t="s">
        <v>152</v>
      </c>
      <c r="E128" s="206" t="s">
        <v>2197</v>
      </c>
      <c r="F128" s="207" t="s">
        <v>2198</v>
      </c>
      <c r="G128" s="208" t="s">
        <v>155</v>
      </c>
      <c r="H128" s="209">
        <v>0.20000000000000001</v>
      </c>
      <c r="I128" s="210"/>
      <c r="J128" s="211">
        <f>ROUND(I128*H128,2)</f>
        <v>0</v>
      </c>
      <c r="K128" s="207" t="s">
        <v>156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0.10100000000000001</v>
      </c>
      <c r="R128" s="214">
        <f>Q128*H128</f>
        <v>0.020200000000000003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626</v>
      </c>
      <c r="AT128" s="216" t="s">
        <v>152</v>
      </c>
      <c r="AU128" s="216" t="s">
        <v>82</v>
      </c>
      <c r="AY128" s="18" t="s">
        <v>150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626</v>
      </c>
      <c r="BM128" s="216" t="s">
        <v>2199</v>
      </c>
    </row>
    <row r="129" s="2" customFormat="1">
      <c r="A129" s="39"/>
      <c r="B129" s="40"/>
      <c r="C129" s="41"/>
      <c r="D129" s="218" t="s">
        <v>159</v>
      </c>
      <c r="E129" s="41"/>
      <c r="F129" s="219" t="s">
        <v>2200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159</v>
      </c>
      <c r="AU129" s="18" t="s">
        <v>82</v>
      </c>
    </row>
    <row r="130" s="14" customFormat="1">
      <c r="A130" s="14"/>
      <c r="B130" s="235"/>
      <c r="C130" s="236"/>
      <c r="D130" s="225" t="s">
        <v>161</v>
      </c>
      <c r="E130" s="237" t="s">
        <v>19</v>
      </c>
      <c r="F130" s="238" t="s">
        <v>2201</v>
      </c>
      <c r="G130" s="236"/>
      <c r="H130" s="237" t="s">
        <v>19</v>
      </c>
      <c r="I130" s="239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161</v>
      </c>
      <c r="AU130" s="244" t="s">
        <v>82</v>
      </c>
      <c r="AV130" s="14" t="s">
        <v>80</v>
      </c>
      <c r="AW130" s="14" t="s">
        <v>33</v>
      </c>
      <c r="AX130" s="14" t="s">
        <v>72</v>
      </c>
      <c r="AY130" s="244" t="s">
        <v>150</v>
      </c>
    </row>
    <row r="131" s="13" customFormat="1">
      <c r="A131" s="13"/>
      <c r="B131" s="223"/>
      <c r="C131" s="224"/>
      <c r="D131" s="225" t="s">
        <v>161</v>
      </c>
      <c r="E131" s="226" t="s">
        <v>19</v>
      </c>
      <c r="F131" s="227" t="s">
        <v>2202</v>
      </c>
      <c r="G131" s="224"/>
      <c r="H131" s="228">
        <v>0.20000000000000001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161</v>
      </c>
      <c r="AU131" s="234" t="s">
        <v>82</v>
      </c>
      <c r="AV131" s="13" t="s">
        <v>82</v>
      </c>
      <c r="AW131" s="13" t="s">
        <v>33</v>
      </c>
      <c r="AX131" s="13" t="s">
        <v>80</v>
      </c>
      <c r="AY131" s="234" t="s">
        <v>150</v>
      </c>
    </row>
    <row r="132" s="2" customFormat="1" ht="16.5" customHeight="1">
      <c r="A132" s="39"/>
      <c r="B132" s="40"/>
      <c r="C132" s="260" t="s">
        <v>341</v>
      </c>
      <c r="D132" s="260" t="s">
        <v>502</v>
      </c>
      <c r="E132" s="261" t="s">
        <v>2203</v>
      </c>
      <c r="F132" s="262" t="s">
        <v>2204</v>
      </c>
      <c r="G132" s="263" t="s">
        <v>155</v>
      </c>
      <c r="H132" s="264">
        <v>0.20399999999999999</v>
      </c>
      <c r="I132" s="265"/>
      <c r="J132" s="266">
        <f>ROUND(I132*H132,2)</f>
        <v>0</v>
      </c>
      <c r="K132" s="262" t="s">
        <v>156</v>
      </c>
      <c r="L132" s="267"/>
      <c r="M132" s="268" t="s">
        <v>19</v>
      </c>
      <c r="N132" s="269" t="s">
        <v>43</v>
      </c>
      <c r="O132" s="85"/>
      <c r="P132" s="214">
        <f>O132*H132</f>
        <v>0</v>
      </c>
      <c r="Q132" s="214">
        <v>0.108</v>
      </c>
      <c r="R132" s="214">
        <f>Q132*H132</f>
        <v>0.022032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1351</v>
      </c>
      <c r="AT132" s="216" t="s">
        <v>502</v>
      </c>
      <c r="AU132" s="216" t="s">
        <v>82</v>
      </c>
      <c r="AY132" s="18" t="s">
        <v>150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1351</v>
      </c>
      <c r="BM132" s="216" t="s">
        <v>2205</v>
      </c>
    </row>
    <row r="133" s="13" customFormat="1">
      <c r="A133" s="13"/>
      <c r="B133" s="223"/>
      <c r="C133" s="224"/>
      <c r="D133" s="225" t="s">
        <v>161</v>
      </c>
      <c r="E133" s="224"/>
      <c r="F133" s="227" t="s">
        <v>2206</v>
      </c>
      <c r="G133" s="224"/>
      <c r="H133" s="228">
        <v>0.20399999999999999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161</v>
      </c>
      <c r="AU133" s="234" t="s">
        <v>82</v>
      </c>
      <c r="AV133" s="13" t="s">
        <v>82</v>
      </c>
      <c r="AW133" s="13" t="s">
        <v>4</v>
      </c>
      <c r="AX133" s="13" t="s">
        <v>80</v>
      </c>
      <c r="AY133" s="234" t="s">
        <v>150</v>
      </c>
    </row>
    <row r="134" s="12" customFormat="1" ht="25.92" customHeight="1">
      <c r="A134" s="12"/>
      <c r="B134" s="189"/>
      <c r="C134" s="190"/>
      <c r="D134" s="191" t="s">
        <v>71</v>
      </c>
      <c r="E134" s="192" t="s">
        <v>314</v>
      </c>
      <c r="F134" s="192" t="s">
        <v>315</v>
      </c>
      <c r="G134" s="190"/>
      <c r="H134" s="190"/>
      <c r="I134" s="193"/>
      <c r="J134" s="194">
        <f>BK134</f>
        <v>0</v>
      </c>
      <c r="K134" s="190"/>
      <c r="L134" s="195"/>
      <c r="M134" s="196"/>
      <c r="N134" s="197"/>
      <c r="O134" s="197"/>
      <c r="P134" s="198">
        <f>SUM(P135:P142)</f>
        <v>0</v>
      </c>
      <c r="Q134" s="197"/>
      <c r="R134" s="198">
        <f>SUM(R135:R142)</f>
        <v>0</v>
      </c>
      <c r="S134" s="197"/>
      <c r="T134" s="199">
        <f>SUM(T135:T142)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0" t="s">
        <v>157</v>
      </c>
      <c r="AT134" s="201" t="s">
        <v>71</v>
      </c>
      <c r="AU134" s="201" t="s">
        <v>72</v>
      </c>
      <c r="AY134" s="200" t="s">
        <v>150</v>
      </c>
      <c r="BK134" s="202">
        <f>SUM(BK135:BK142)</f>
        <v>0</v>
      </c>
    </row>
    <row r="135" s="2" customFormat="1" ht="24.15" customHeight="1">
      <c r="A135" s="39"/>
      <c r="B135" s="40"/>
      <c r="C135" s="205" t="s">
        <v>348</v>
      </c>
      <c r="D135" s="205" t="s">
        <v>152</v>
      </c>
      <c r="E135" s="206" t="s">
        <v>333</v>
      </c>
      <c r="F135" s="207" t="s">
        <v>317</v>
      </c>
      <c r="G135" s="208" t="s">
        <v>318</v>
      </c>
      <c r="H135" s="209">
        <v>3.0779999999999998</v>
      </c>
      <c r="I135" s="210"/>
      <c r="J135" s="211">
        <f>ROUND(I135*H135,2)</f>
        <v>0</v>
      </c>
      <c r="K135" s="207" t="s">
        <v>19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157</v>
      </c>
      <c r="AT135" s="216" t="s">
        <v>152</v>
      </c>
      <c r="AU135" s="216" t="s">
        <v>80</v>
      </c>
      <c r="AY135" s="18" t="s">
        <v>150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157</v>
      </c>
      <c r="BM135" s="216" t="s">
        <v>2207</v>
      </c>
    </row>
    <row r="136" s="2" customFormat="1">
      <c r="A136" s="39"/>
      <c r="B136" s="40"/>
      <c r="C136" s="41"/>
      <c r="D136" s="225" t="s">
        <v>321</v>
      </c>
      <c r="E136" s="41"/>
      <c r="F136" s="256" t="s">
        <v>322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321</v>
      </c>
      <c r="AU136" s="18" t="s">
        <v>80</v>
      </c>
    </row>
    <row r="137" s="14" customFormat="1">
      <c r="A137" s="14"/>
      <c r="B137" s="235"/>
      <c r="C137" s="236"/>
      <c r="D137" s="225" t="s">
        <v>161</v>
      </c>
      <c r="E137" s="237" t="s">
        <v>19</v>
      </c>
      <c r="F137" s="238" t="s">
        <v>335</v>
      </c>
      <c r="G137" s="236"/>
      <c r="H137" s="237" t="s">
        <v>19</v>
      </c>
      <c r="I137" s="239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161</v>
      </c>
      <c r="AU137" s="244" t="s">
        <v>80</v>
      </c>
      <c r="AV137" s="14" t="s">
        <v>80</v>
      </c>
      <c r="AW137" s="14" t="s">
        <v>33</v>
      </c>
      <c r="AX137" s="14" t="s">
        <v>72</v>
      </c>
      <c r="AY137" s="244" t="s">
        <v>150</v>
      </c>
    </row>
    <row r="138" s="14" customFormat="1">
      <c r="A138" s="14"/>
      <c r="B138" s="235"/>
      <c r="C138" s="236"/>
      <c r="D138" s="225" t="s">
        <v>161</v>
      </c>
      <c r="E138" s="237" t="s">
        <v>19</v>
      </c>
      <c r="F138" s="238" t="s">
        <v>336</v>
      </c>
      <c r="G138" s="236"/>
      <c r="H138" s="237" t="s">
        <v>19</v>
      </c>
      <c r="I138" s="239"/>
      <c r="J138" s="236"/>
      <c r="K138" s="236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161</v>
      </c>
      <c r="AU138" s="244" t="s">
        <v>80</v>
      </c>
      <c r="AV138" s="14" t="s">
        <v>80</v>
      </c>
      <c r="AW138" s="14" t="s">
        <v>33</v>
      </c>
      <c r="AX138" s="14" t="s">
        <v>72</v>
      </c>
      <c r="AY138" s="244" t="s">
        <v>150</v>
      </c>
    </row>
    <row r="139" s="13" customFormat="1">
      <c r="A139" s="13"/>
      <c r="B139" s="223"/>
      <c r="C139" s="224"/>
      <c r="D139" s="225" t="s">
        <v>161</v>
      </c>
      <c r="E139" s="226" t="s">
        <v>19</v>
      </c>
      <c r="F139" s="227" t="s">
        <v>2208</v>
      </c>
      <c r="G139" s="224"/>
      <c r="H139" s="228">
        <v>3.0779999999999998</v>
      </c>
      <c r="I139" s="229"/>
      <c r="J139" s="224"/>
      <c r="K139" s="224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161</v>
      </c>
      <c r="AU139" s="234" t="s">
        <v>80</v>
      </c>
      <c r="AV139" s="13" t="s">
        <v>82</v>
      </c>
      <c r="AW139" s="13" t="s">
        <v>33</v>
      </c>
      <c r="AX139" s="13" t="s">
        <v>80</v>
      </c>
      <c r="AY139" s="234" t="s">
        <v>150</v>
      </c>
    </row>
    <row r="140" s="2" customFormat="1" ht="16.5" customHeight="1">
      <c r="A140" s="39"/>
      <c r="B140" s="40"/>
      <c r="C140" s="205" t="s">
        <v>583</v>
      </c>
      <c r="D140" s="205" t="s">
        <v>152</v>
      </c>
      <c r="E140" s="206" t="s">
        <v>349</v>
      </c>
      <c r="F140" s="207" t="s">
        <v>350</v>
      </c>
      <c r="G140" s="208" t="s">
        <v>318</v>
      </c>
      <c r="H140" s="209">
        <v>3.0779999999999998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157</v>
      </c>
      <c r="AT140" s="216" t="s">
        <v>152</v>
      </c>
      <c r="AU140" s="216" t="s">
        <v>80</v>
      </c>
      <c r="AY140" s="18" t="s">
        <v>150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157</v>
      </c>
      <c r="BM140" s="216" t="s">
        <v>2209</v>
      </c>
    </row>
    <row r="141" s="2" customFormat="1">
      <c r="A141" s="39"/>
      <c r="B141" s="40"/>
      <c r="C141" s="41"/>
      <c r="D141" s="225" t="s">
        <v>321</v>
      </c>
      <c r="E141" s="41"/>
      <c r="F141" s="256" t="s">
        <v>352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321</v>
      </c>
      <c r="AU141" s="18" t="s">
        <v>80</v>
      </c>
    </row>
    <row r="142" s="13" customFormat="1">
      <c r="A142" s="13"/>
      <c r="B142" s="223"/>
      <c r="C142" s="224"/>
      <c r="D142" s="225" t="s">
        <v>161</v>
      </c>
      <c r="E142" s="226" t="s">
        <v>19</v>
      </c>
      <c r="F142" s="227" t="s">
        <v>2208</v>
      </c>
      <c r="G142" s="224"/>
      <c r="H142" s="228">
        <v>3.0779999999999998</v>
      </c>
      <c r="I142" s="229"/>
      <c r="J142" s="224"/>
      <c r="K142" s="224"/>
      <c r="L142" s="230"/>
      <c r="M142" s="274"/>
      <c r="N142" s="275"/>
      <c r="O142" s="275"/>
      <c r="P142" s="275"/>
      <c r="Q142" s="275"/>
      <c r="R142" s="275"/>
      <c r="S142" s="275"/>
      <c r="T142" s="27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161</v>
      </c>
      <c r="AU142" s="234" t="s">
        <v>80</v>
      </c>
      <c r="AV142" s="13" t="s">
        <v>82</v>
      </c>
      <c r="AW142" s="13" t="s">
        <v>33</v>
      </c>
      <c r="AX142" s="13" t="s">
        <v>80</v>
      </c>
      <c r="AY142" s="234" t="s">
        <v>150</v>
      </c>
    </row>
    <row r="143" s="2" customFormat="1" ht="6.96" customHeight="1">
      <c r="A143" s="39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45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Sb9tIhcUKUkKwbLKK0/gMpmc17oG01p5Z9bUrERoLQh2QqT7j3I3qEBEir4p+S0c7L4m+zSsFyc8PioSe/U2RQ==" hashValue="yNjjmaZCrw4gyAcQJyN6ZG3mpiISDqWKFPsmGFs/IavcItOi9iirnq3BXFakabj4QG0WiLZZp5K0vkD81DQjvA==" algorithmName="SHA-512" password="CC35"/>
  <autoFilter ref="C86:K14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112" r:id="rId1" display="https://podminky.urs.cz/item/CS_URS_2024_01/133251101"/>
    <hyperlink ref="F116" r:id="rId2" display="https://podminky.urs.cz/item/CS_URS_2024_01/174151101"/>
    <hyperlink ref="F125" r:id="rId3" display="https://podminky.urs.cz/item/CS_URS_2024_01/460641113"/>
    <hyperlink ref="F129" r:id="rId4" display="https://podminky.urs.cz/item/CS_URS_2024_01/4608816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122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II/261 a III/26124 Liběchov- hr. kraje, rekonstrukce, 1.část stavby ( intravilán LIběchov)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123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2210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35</v>
      </c>
      <c r="G12" s="39"/>
      <c r="H12" s="39"/>
      <c r="I12" s="133" t="s">
        <v>23</v>
      </c>
      <c r="J12" s="138" t="str">
        <f>'Rekapitulace stavby'!AN8</f>
        <v>13. 11. 2024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tr">
        <f>IF('Rekapitulace stavby'!E11="","",'Rekapitulace stavby'!E11)</f>
        <v>Středočeský kraj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tr">
        <f>IF('Rekapitulace stavby'!E17="","",'Rekapitulace stavby'!E17)</f>
        <v>Sdružení AFSAG PRISMOTT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ROUND((SUM(BE87:BE160)),  2)</f>
        <v>0</v>
      </c>
      <c r="G33" s="39"/>
      <c r="H33" s="39"/>
      <c r="I33" s="149">
        <v>0.20999999999999999</v>
      </c>
      <c r="J33" s="148">
        <f>ROUND(((SUM(BE87:BE160))*I33),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ROUND((SUM(BF87:BF160)),  2)</f>
        <v>0</v>
      </c>
      <c r="G34" s="39"/>
      <c r="H34" s="39"/>
      <c r="I34" s="149">
        <v>0.12</v>
      </c>
      <c r="J34" s="148">
        <f>ROUND(((SUM(BF87:BF160))*I34),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ROUND((SUM(BG87:BG160)),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ROUND((SUM(BH87:BH160)),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ROUND((SUM(BI87:BI160)),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125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1" t="str">
        <f>E7</f>
        <v>II/261 a III/26124 Liběchov- hr. kraje, rekonstrukce, 1.část stavby ( intravilán LIběchov)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123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431.12 - Veřejné osvětlení - obec Liběchov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13. 11. 2024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Středočeský kraj</v>
      </c>
      <c r="G54" s="41"/>
      <c r="H54" s="41"/>
      <c r="I54" s="33" t="s">
        <v>31</v>
      </c>
      <c r="J54" s="37" t="str">
        <f>E21</f>
        <v>Sdružení AFSAG PRISMOTT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126</v>
      </c>
      <c r="D57" s="163"/>
      <c r="E57" s="163"/>
      <c r="F57" s="163"/>
      <c r="G57" s="163"/>
      <c r="H57" s="163"/>
      <c r="I57" s="163"/>
      <c r="J57" s="164" t="s">
        <v>127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128</v>
      </c>
    </row>
    <row r="60" hidden="1" s="9" customFormat="1" ht="24.96" customHeight="1">
      <c r="A60" s="9"/>
      <c r="B60" s="166"/>
      <c r="C60" s="167"/>
      <c r="D60" s="168" t="s">
        <v>2132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6"/>
      <c r="C61" s="167"/>
      <c r="D61" s="168" t="s">
        <v>2133</v>
      </c>
      <c r="E61" s="169"/>
      <c r="F61" s="169"/>
      <c r="G61" s="169"/>
      <c r="H61" s="169"/>
      <c r="I61" s="169"/>
      <c r="J61" s="170">
        <f>J106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9" customFormat="1" ht="24.96" customHeight="1">
      <c r="A62" s="9"/>
      <c r="B62" s="166"/>
      <c r="C62" s="167"/>
      <c r="D62" s="168" t="s">
        <v>2134</v>
      </c>
      <c r="E62" s="169"/>
      <c r="F62" s="169"/>
      <c r="G62" s="169"/>
      <c r="H62" s="169"/>
      <c r="I62" s="169"/>
      <c r="J62" s="170">
        <f>J122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6"/>
      <c r="C63" s="167"/>
      <c r="D63" s="168" t="s">
        <v>129</v>
      </c>
      <c r="E63" s="169"/>
      <c r="F63" s="169"/>
      <c r="G63" s="169"/>
      <c r="H63" s="169"/>
      <c r="I63" s="169"/>
      <c r="J63" s="170">
        <f>J131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72"/>
      <c r="C64" s="173"/>
      <c r="D64" s="174" t="s">
        <v>130</v>
      </c>
      <c r="E64" s="175"/>
      <c r="F64" s="175"/>
      <c r="G64" s="175"/>
      <c r="H64" s="175"/>
      <c r="I64" s="175"/>
      <c r="J64" s="176">
        <f>J132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6"/>
      <c r="C65" s="167"/>
      <c r="D65" s="168" t="s">
        <v>455</v>
      </c>
      <c r="E65" s="169"/>
      <c r="F65" s="169"/>
      <c r="G65" s="169"/>
      <c r="H65" s="169"/>
      <c r="I65" s="169"/>
      <c r="J65" s="170">
        <f>J137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2"/>
      <c r="C66" s="173"/>
      <c r="D66" s="174" t="s">
        <v>456</v>
      </c>
      <c r="E66" s="175"/>
      <c r="F66" s="175"/>
      <c r="G66" s="175"/>
      <c r="H66" s="175"/>
      <c r="I66" s="175"/>
      <c r="J66" s="176">
        <f>J138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6"/>
      <c r="C67" s="167"/>
      <c r="D67" s="168" t="s">
        <v>134</v>
      </c>
      <c r="E67" s="169"/>
      <c r="F67" s="169"/>
      <c r="G67" s="169"/>
      <c r="H67" s="169"/>
      <c r="I67" s="169"/>
      <c r="J67" s="170">
        <f>J143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/>
    <row r="71" hidden="1"/>
    <row r="72" hidden="1"/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135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II/261 a III/26124 Liběchov- hr. kraje, rekonstrukce, 1.část stavby ( intravilán LIběchov)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123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431.12 - Veřejné osvětlení - obec Liběchov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 xml:space="preserve"> </v>
      </c>
      <c r="G81" s="41"/>
      <c r="H81" s="41"/>
      <c r="I81" s="33" t="s">
        <v>23</v>
      </c>
      <c r="J81" s="73" t="str">
        <f>IF(J12="","",J12)</f>
        <v>13. 11. 2024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25</v>
      </c>
      <c r="D83" s="41"/>
      <c r="E83" s="41"/>
      <c r="F83" s="28" t="str">
        <f>E15</f>
        <v>Středočeský kraj</v>
      </c>
      <c r="G83" s="41"/>
      <c r="H83" s="41"/>
      <c r="I83" s="33" t="s">
        <v>31</v>
      </c>
      <c r="J83" s="37" t="str">
        <f>E21</f>
        <v>Sdružení AFSAG PRISMOTT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136</v>
      </c>
      <c r="D86" s="181" t="s">
        <v>57</v>
      </c>
      <c r="E86" s="181" t="s">
        <v>53</v>
      </c>
      <c r="F86" s="181" t="s">
        <v>54</v>
      </c>
      <c r="G86" s="181" t="s">
        <v>137</v>
      </c>
      <c r="H86" s="181" t="s">
        <v>138</v>
      </c>
      <c r="I86" s="181" t="s">
        <v>139</v>
      </c>
      <c r="J86" s="181" t="s">
        <v>127</v>
      </c>
      <c r="K86" s="182" t="s">
        <v>140</v>
      </c>
      <c r="L86" s="183"/>
      <c r="M86" s="93" t="s">
        <v>19</v>
      </c>
      <c r="N86" s="94" t="s">
        <v>42</v>
      </c>
      <c r="O86" s="94" t="s">
        <v>141</v>
      </c>
      <c r="P86" s="94" t="s">
        <v>142</v>
      </c>
      <c r="Q86" s="94" t="s">
        <v>143</v>
      </c>
      <c r="R86" s="94" t="s">
        <v>144</v>
      </c>
      <c r="S86" s="94" t="s">
        <v>145</v>
      </c>
      <c r="T86" s="95" t="s">
        <v>146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147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P88+P106+P122+P131+P137+P143</f>
        <v>0</v>
      </c>
      <c r="Q87" s="97"/>
      <c r="R87" s="186">
        <f>R88+R106+R122+R131+R137+R143</f>
        <v>0</v>
      </c>
      <c r="S87" s="97"/>
      <c r="T87" s="187">
        <f>T88+T106+T122+T131+T137+T143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128</v>
      </c>
      <c r="BK87" s="188">
        <f>BK88+BK106+BK122+BK131+BK137+BK143</f>
        <v>0</v>
      </c>
    </row>
    <row r="88" s="12" customFormat="1" ht="25.92" customHeight="1">
      <c r="A88" s="12"/>
      <c r="B88" s="189"/>
      <c r="C88" s="190"/>
      <c r="D88" s="191" t="s">
        <v>71</v>
      </c>
      <c r="E88" s="192" t="s">
        <v>2135</v>
      </c>
      <c r="F88" s="192" t="s">
        <v>2136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SUM(P89:P105)</f>
        <v>0</v>
      </c>
      <c r="Q88" s="197"/>
      <c r="R88" s="198">
        <f>SUM(R89:R105)</f>
        <v>0</v>
      </c>
      <c r="S88" s="197"/>
      <c r="T88" s="199">
        <f>SUM(T89:T105)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80</v>
      </c>
      <c r="AT88" s="201" t="s">
        <v>71</v>
      </c>
      <c r="AU88" s="201" t="s">
        <v>72</v>
      </c>
      <c r="AY88" s="200" t="s">
        <v>150</v>
      </c>
      <c r="BK88" s="202">
        <f>SUM(BK89:BK105)</f>
        <v>0</v>
      </c>
    </row>
    <row r="89" s="2" customFormat="1" ht="16.5" customHeight="1">
      <c r="A89" s="39"/>
      <c r="B89" s="40"/>
      <c r="C89" s="260" t="s">
        <v>80</v>
      </c>
      <c r="D89" s="260" t="s">
        <v>502</v>
      </c>
      <c r="E89" s="261" t="s">
        <v>2211</v>
      </c>
      <c r="F89" s="262" t="s">
        <v>2212</v>
      </c>
      <c r="G89" s="263" t="s">
        <v>238</v>
      </c>
      <c r="H89" s="264">
        <v>110</v>
      </c>
      <c r="I89" s="265"/>
      <c r="J89" s="266">
        <f>ROUND(I89*H89,2)</f>
        <v>0</v>
      </c>
      <c r="K89" s="262" t="s">
        <v>19</v>
      </c>
      <c r="L89" s="267"/>
      <c r="M89" s="268" t="s">
        <v>19</v>
      </c>
      <c r="N89" s="269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210</v>
      </c>
      <c r="AT89" s="216" t="s">
        <v>502</v>
      </c>
      <c r="AU89" s="216" t="s">
        <v>80</v>
      </c>
      <c r="AY89" s="18" t="s">
        <v>150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157</v>
      </c>
      <c r="BM89" s="216" t="s">
        <v>82</v>
      </c>
    </row>
    <row r="90" s="2" customFormat="1" ht="16.5" customHeight="1">
      <c r="A90" s="39"/>
      <c r="B90" s="40"/>
      <c r="C90" s="260" t="s">
        <v>82</v>
      </c>
      <c r="D90" s="260" t="s">
        <v>502</v>
      </c>
      <c r="E90" s="261" t="s">
        <v>2213</v>
      </c>
      <c r="F90" s="262" t="s">
        <v>2214</v>
      </c>
      <c r="G90" s="263" t="s">
        <v>238</v>
      </c>
      <c r="H90" s="264">
        <v>512</v>
      </c>
      <c r="I90" s="265"/>
      <c r="J90" s="266">
        <f>ROUND(I90*H90,2)</f>
        <v>0</v>
      </c>
      <c r="K90" s="262" t="s">
        <v>19</v>
      </c>
      <c r="L90" s="267"/>
      <c r="M90" s="268" t="s">
        <v>19</v>
      </c>
      <c r="N90" s="269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210</v>
      </c>
      <c r="AT90" s="216" t="s">
        <v>502</v>
      </c>
      <c r="AU90" s="216" t="s">
        <v>80</v>
      </c>
      <c r="AY90" s="18" t="s">
        <v>150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157</v>
      </c>
      <c r="BM90" s="216" t="s">
        <v>157</v>
      </c>
    </row>
    <row r="91" s="2" customFormat="1" ht="16.5" customHeight="1">
      <c r="A91" s="39"/>
      <c r="B91" s="40"/>
      <c r="C91" s="260" t="s">
        <v>171</v>
      </c>
      <c r="D91" s="260" t="s">
        <v>502</v>
      </c>
      <c r="E91" s="261" t="s">
        <v>2215</v>
      </c>
      <c r="F91" s="262" t="s">
        <v>2216</v>
      </c>
      <c r="G91" s="263" t="s">
        <v>238</v>
      </c>
      <c r="H91" s="264">
        <v>24</v>
      </c>
      <c r="I91" s="265"/>
      <c r="J91" s="266">
        <f>ROUND(I91*H91,2)</f>
        <v>0</v>
      </c>
      <c r="K91" s="262" t="s">
        <v>19</v>
      </c>
      <c r="L91" s="267"/>
      <c r="M91" s="268" t="s">
        <v>19</v>
      </c>
      <c r="N91" s="269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210</v>
      </c>
      <c r="AT91" s="216" t="s">
        <v>502</v>
      </c>
      <c r="AU91" s="216" t="s">
        <v>80</v>
      </c>
      <c r="AY91" s="18" t="s">
        <v>150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157</v>
      </c>
      <c r="BM91" s="216" t="s">
        <v>192</v>
      </c>
    </row>
    <row r="92" s="2" customFormat="1" ht="16.5" customHeight="1">
      <c r="A92" s="39"/>
      <c r="B92" s="40"/>
      <c r="C92" s="260" t="s">
        <v>157</v>
      </c>
      <c r="D92" s="260" t="s">
        <v>502</v>
      </c>
      <c r="E92" s="261" t="s">
        <v>2217</v>
      </c>
      <c r="F92" s="262" t="s">
        <v>2218</v>
      </c>
      <c r="G92" s="263" t="s">
        <v>238</v>
      </c>
      <c r="H92" s="264">
        <v>395</v>
      </c>
      <c r="I92" s="265"/>
      <c r="J92" s="266">
        <f>ROUND(I92*H92,2)</f>
        <v>0</v>
      </c>
      <c r="K92" s="262" t="s">
        <v>19</v>
      </c>
      <c r="L92" s="267"/>
      <c r="M92" s="268" t="s">
        <v>19</v>
      </c>
      <c r="N92" s="269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210</v>
      </c>
      <c r="AT92" s="216" t="s">
        <v>502</v>
      </c>
      <c r="AU92" s="216" t="s">
        <v>80</v>
      </c>
      <c r="AY92" s="18" t="s">
        <v>150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157</v>
      </c>
      <c r="BM92" s="216" t="s">
        <v>210</v>
      </c>
    </row>
    <row r="93" s="2" customFormat="1" ht="16.5" customHeight="1">
      <c r="A93" s="39"/>
      <c r="B93" s="40"/>
      <c r="C93" s="260" t="s">
        <v>184</v>
      </c>
      <c r="D93" s="260" t="s">
        <v>502</v>
      </c>
      <c r="E93" s="261" t="s">
        <v>2137</v>
      </c>
      <c r="F93" s="262" t="s">
        <v>2219</v>
      </c>
      <c r="G93" s="263" t="s">
        <v>2139</v>
      </c>
      <c r="H93" s="264">
        <v>7</v>
      </c>
      <c r="I93" s="265"/>
      <c r="J93" s="266">
        <f>ROUND(I93*H93,2)</f>
        <v>0</v>
      </c>
      <c r="K93" s="262" t="s">
        <v>19</v>
      </c>
      <c r="L93" s="267"/>
      <c r="M93" s="268" t="s">
        <v>19</v>
      </c>
      <c r="N93" s="269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210</v>
      </c>
      <c r="AT93" s="216" t="s">
        <v>502</v>
      </c>
      <c r="AU93" s="216" t="s">
        <v>80</v>
      </c>
      <c r="AY93" s="18" t="s">
        <v>150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157</v>
      </c>
      <c r="BM93" s="216" t="s">
        <v>225</v>
      </c>
    </row>
    <row r="94" s="2" customFormat="1" ht="16.5" customHeight="1">
      <c r="A94" s="39"/>
      <c r="B94" s="40"/>
      <c r="C94" s="260" t="s">
        <v>192</v>
      </c>
      <c r="D94" s="260" t="s">
        <v>502</v>
      </c>
      <c r="E94" s="261" t="s">
        <v>2140</v>
      </c>
      <c r="F94" s="262" t="s">
        <v>2141</v>
      </c>
      <c r="G94" s="263" t="s">
        <v>2139</v>
      </c>
      <c r="H94" s="264">
        <v>9</v>
      </c>
      <c r="I94" s="265"/>
      <c r="J94" s="266">
        <f>ROUND(I94*H94,2)</f>
        <v>0</v>
      </c>
      <c r="K94" s="262" t="s">
        <v>19</v>
      </c>
      <c r="L94" s="267"/>
      <c r="M94" s="268" t="s">
        <v>19</v>
      </c>
      <c r="N94" s="269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210</v>
      </c>
      <c r="AT94" s="216" t="s">
        <v>502</v>
      </c>
      <c r="AU94" s="216" t="s">
        <v>80</v>
      </c>
      <c r="AY94" s="18" t="s">
        <v>150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157</v>
      </c>
      <c r="BM94" s="216" t="s">
        <v>8</v>
      </c>
    </row>
    <row r="95" s="2" customFormat="1" ht="16.5" customHeight="1">
      <c r="A95" s="39"/>
      <c r="B95" s="40"/>
      <c r="C95" s="260" t="s">
        <v>199</v>
      </c>
      <c r="D95" s="260" t="s">
        <v>502</v>
      </c>
      <c r="E95" s="261" t="s">
        <v>2220</v>
      </c>
      <c r="F95" s="262" t="s">
        <v>2221</v>
      </c>
      <c r="G95" s="263" t="s">
        <v>238</v>
      </c>
      <c r="H95" s="264">
        <v>350</v>
      </c>
      <c r="I95" s="265"/>
      <c r="J95" s="266">
        <f>ROUND(I95*H95,2)</f>
        <v>0</v>
      </c>
      <c r="K95" s="262" t="s">
        <v>19</v>
      </c>
      <c r="L95" s="267"/>
      <c r="M95" s="268" t="s">
        <v>19</v>
      </c>
      <c r="N95" s="269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210</v>
      </c>
      <c r="AT95" s="216" t="s">
        <v>502</v>
      </c>
      <c r="AU95" s="216" t="s">
        <v>80</v>
      </c>
      <c r="AY95" s="18" t="s">
        <v>150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157</v>
      </c>
      <c r="BM95" s="216" t="s">
        <v>262</v>
      </c>
    </row>
    <row r="96" s="2" customFormat="1" ht="16.5" customHeight="1">
      <c r="A96" s="39"/>
      <c r="B96" s="40"/>
      <c r="C96" s="260" t="s">
        <v>210</v>
      </c>
      <c r="D96" s="260" t="s">
        <v>502</v>
      </c>
      <c r="E96" s="261" t="s">
        <v>2222</v>
      </c>
      <c r="F96" s="262" t="s">
        <v>2223</v>
      </c>
      <c r="G96" s="263" t="s">
        <v>238</v>
      </c>
      <c r="H96" s="264">
        <v>90</v>
      </c>
      <c r="I96" s="265"/>
      <c r="J96" s="266">
        <f>ROUND(I96*H96,2)</f>
        <v>0</v>
      </c>
      <c r="K96" s="262" t="s">
        <v>19</v>
      </c>
      <c r="L96" s="267"/>
      <c r="M96" s="268" t="s">
        <v>19</v>
      </c>
      <c r="N96" s="269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210</v>
      </c>
      <c r="AT96" s="216" t="s">
        <v>502</v>
      </c>
      <c r="AU96" s="216" t="s">
        <v>80</v>
      </c>
      <c r="AY96" s="18" t="s">
        <v>150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157</v>
      </c>
      <c r="BM96" s="216" t="s">
        <v>276</v>
      </c>
    </row>
    <row r="97" s="2" customFormat="1" ht="16.5" customHeight="1">
      <c r="A97" s="39"/>
      <c r="B97" s="40"/>
      <c r="C97" s="260" t="s">
        <v>217</v>
      </c>
      <c r="D97" s="260" t="s">
        <v>502</v>
      </c>
      <c r="E97" s="261" t="s">
        <v>2224</v>
      </c>
      <c r="F97" s="262" t="s">
        <v>2225</v>
      </c>
      <c r="G97" s="263" t="s">
        <v>238</v>
      </c>
      <c r="H97" s="264">
        <v>395</v>
      </c>
      <c r="I97" s="265"/>
      <c r="J97" s="266">
        <f>ROUND(I97*H97,2)</f>
        <v>0</v>
      </c>
      <c r="K97" s="262" t="s">
        <v>19</v>
      </c>
      <c r="L97" s="267"/>
      <c r="M97" s="268" t="s">
        <v>19</v>
      </c>
      <c r="N97" s="269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210</v>
      </c>
      <c r="AT97" s="216" t="s">
        <v>502</v>
      </c>
      <c r="AU97" s="216" t="s">
        <v>80</v>
      </c>
      <c r="AY97" s="18" t="s">
        <v>150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157</v>
      </c>
      <c r="BM97" s="216" t="s">
        <v>291</v>
      </c>
    </row>
    <row r="98" s="2" customFormat="1" ht="16.5" customHeight="1">
      <c r="A98" s="39"/>
      <c r="B98" s="40"/>
      <c r="C98" s="260" t="s">
        <v>225</v>
      </c>
      <c r="D98" s="260" t="s">
        <v>502</v>
      </c>
      <c r="E98" s="261" t="s">
        <v>2226</v>
      </c>
      <c r="F98" s="262" t="s">
        <v>2227</v>
      </c>
      <c r="G98" s="263" t="s">
        <v>2139</v>
      </c>
      <c r="H98" s="264">
        <v>7</v>
      </c>
      <c r="I98" s="265"/>
      <c r="J98" s="266">
        <f>ROUND(I98*H98,2)</f>
        <v>0</v>
      </c>
      <c r="K98" s="262" t="s">
        <v>19</v>
      </c>
      <c r="L98" s="267"/>
      <c r="M98" s="268" t="s">
        <v>19</v>
      </c>
      <c r="N98" s="269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210</v>
      </c>
      <c r="AT98" s="216" t="s">
        <v>502</v>
      </c>
      <c r="AU98" s="216" t="s">
        <v>80</v>
      </c>
      <c r="AY98" s="18" t="s">
        <v>150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157</v>
      </c>
      <c r="BM98" s="216" t="s">
        <v>332</v>
      </c>
    </row>
    <row r="99" s="2" customFormat="1" ht="16.5" customHeight="1">
      <c r="A99" s="39"/>
      <c r="B99" s="40"/>
      <c r="C99" s="260" t="s">
        <v>235</v>
      </c>
      <c r="D99" s="260" t="s">
        <v>502</v>
      </c>
      <c r="E99" s="261" t="s">
        <v>2228</v>
      </c>
      <c r="F99" s="262" t="s">
        <v>2229</v>
      </c>
      <c r="G99" s="263" t="s">
        <v>2139</v>
      </c>
      <c r="H99" s="264">
        <v>3</v>
      </c>
      <c r="I99" s="265"/>
      <c r="J99" s="266">
        <f>ROUND(I99*H99,2)</f>
        <v>0</v>
      </c>
      <c r="K99" s="262" t="s">
        <v>19</v>
      </c>
      <c r="L99" s="267"/>
      <c r="M99" s="268" t="s">
        <v>19</v>
      </c>
      <c r="N99" s="269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210</v>
      </c>
      <c r="AT99" s="216" t="s">
        <v>502</v>
      </c>
      <c r="AU99" s="216" t="s">
        <v>80</v>
      </c>
      <c r="AY99" s="18" t="s">
        <v>150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157</v>
      </c>
      <c r="BM99" s="216" t="s">
        <v>618</v>
      </c>
    </row>
    <row r="100" s="2" customFormat="1" ht="16.5" customHeight="1">
      <c r="A100" s="39"/>
      <c r="B100" s="40"/>
      <c r="C100" s="260" t="s">
        <v>8</v>
      </c>
      <c r="D100" s="260" t="s">
        <v>502</v>
      </c>
      <c r="E100" s="261" t="s">
        <v>2230</v>
      </c>
      <c r="F100" s="262" t="s">
        <v>2231</v>
      </c>
      <c r="G100" s="263" t="s">
        <v>2139</v>
      </c>
      <c r="H100" s="264">
        <v>7</v>
      </c>
      <c r="I100" s="265"/>
      <c r="J100" s="266">
        <f>ROUND(I100*H100,2)</f>
        <v>0</v>
      </c>
      <c r="K100" s="262" t="s">
        <v>19</v>
      </c>
      <c r="L100" s="267"/>
      <c r="M100" s="268" t="s">
        <v>19</v>
      </c>
      <c r="N100" s="269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210</v>
      </c>
      <c r="AT100" s="216" t="s">
        <v>502</v>
      </c>
      <c r="AU100" s="216" t="s">
        <v>80</v>
      </c>
      <c r="AY100" s="18" t="s">
        <v>150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157</v>
      </c>
      <c r="BM100" s="216" t="s">
        <v>644</v>
      </c>
    </row>
    <row r="101" s="2" customFormat="1" ht="16.5" customHeight="1">
      <c r="A101" s="39"/>
      <c r="B101" s="40"/>
      <c r="C101" s="260" t="s">
        <v>252</v>
      </c>
      <c r="D101" s="260" t="s">
        <v>502</v>
      </c>
      <c r="E101" s="261" t="s">
        <v>2152</v>
      </c>
      <c r="F101" s="262" t="s">
        <v>2232</v>
      </c>
      <c r="G101" s="263" t="s">
        <v>2139</v>
      </c>
      <c r="H101" s="264">
        <v>7</v>
      </c>
      <c r="I101" s="265"/>
      <c r="J101" s="266">
        <f>ROUND(I101*H101,2)</f>
        <v>0</v>
      </c>
      <c r="K101" s="262" t="s">
        <v>19</v>
      </c>
      <c r="L101" s="267"/>
      <c r="M101" s="268" t="s">
        <v>19</v>
      </c>
      <c r="N101" s="269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210</v>
      </c>
      <c r="AT101" s="216" t="s">
        <v>502</v>
      </c>
      <c r="AU101" s="216" t="s">
        <v>80</v>
      </c>
      <c r="AY101" s="18" t="s">
        <v>150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157</v>
      </c>
      <c r="BM101" s="216" t="s">
        <v>656</v>
      </c>
    </row>
    <row r="102" s="2" customFormat="1" ht="16.5" customHeight="1">
      <c r="A102" s="39"/>
      <c r="B102" s="40"/>
      <c r="C102" s="260" t="s">
        <v>262</v>
      </c>
      <c r="D102" s="260" t="s">
        <v>502</v>
      </c>
      <c r="E102" s="261" t="s">
        <v>2233</v>
      </c>
      <c r="F102" s="262" t="s">
        <v>2234</v>
      </c>
      <c r="G102" s="263" t="s">
        <v>2139</v>
      </c>
      <c r="H102" s="264">
        <v>2</v>
      </c>
      <c r="I102" s="265"/>
      <c r="J102" s="266">
        <f>ROUND(I102*H102,2)</f>
        <v>0</v>
      </c>
      <c r="K102" s="262" t="s">
        <v>19</v>
      </c>
      <c r="L102" s="267"/>
      <c r="M102" s="268" t="s">
        <v>19</v>
      </c>
      <c r="N102" s="269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210</v>
      </c>
      <c r="AT102" s="216" t="s">
        <v>502</v>
      </c>
      <c r="AU102" s="216" t="s">
        <v>80</v>
      </c>
      <c r="AY102" s="18" t="s">
        <v>150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157</v>
      </c>
      <c r="BM102" s="216" t="s">
        <v>1263</v>
      </c>
    </row>
    <row r="103" s="2" customFormat="1" ht="16.5" customHeight="1">
      <c r="A103" s="39"/>
      <c r="B103" s="40"/>
      <c r="C103" s="260" t="s">
        <v>270</v>
      </c>
      <c r="D103" s="260" t="s">
        <v>502</v>
      </c>
      <c r="E103" s="261" t="s">
        <v>2235</v>
      </c>
      <c r="F103" s="262" t="s">
        <v>2236</v>
      </c>
      <c r="G103" s="263" t="s">
        <v>2139</v>
      </c>
      <c r="H103" s="264">
        <v>5</v>
      </c>
      <c r="I103" s="265"/>
      <c r="J103" s="266">
        <f>ROUND(I103*H103,2)</f>
        <v>0</v>
      </c>
      <c r="K103" s="262" t="s">
        <v>19</v>
      </c>
      <c r="L103" s="267"/>
      <c r="M103" s="268" t="s">
        <v>19</v>
      </c>
      <c r="N103" s="269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210</v>
      </c>
      <c r="AT103" s="216" t="s">
        <v>502</v>
      </c>
      <c r="AU103" s="216" t="s">
        <v>80</v>
      </c>
      <c r="AY103" s="18" t="s">
        <v>150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157</v>
      </c>
      <c r="BM103" s="216" t="s">
        <v>1145</v>
      </c>
    </row>
    <row r="104" s="2" customFormat="1" ht="16.5" customHeight="1">
      <c r="A104" s="39"/>
      <c r="B104" s="40"/>
      <c r="C104" s="260" t="s">
        <v>276</v>
      </c>
      <c r="D104" s="260" t="s">
        <v>502</v>
      </c>
      <c r="E104" s="261" t="s">
        <v>2237</v>
      </c>
      <c r="F104" s="262" t="s">
        <v>2238</v>
      </c>
      <c r="G104" s="263" t="s">
        <v>2139</v>
      </c>
      <c r="H104" s="264">
        <v>24</v>
      </c>
      <c r="I104" s="265"/>
      <c r="J104" s="266">
        <f>ROUND(I104*H104,2)</f>
        <v>0</v>
      </c>
      <c r="K104" s="262" t="s">
        <v>19</v>
      </c>
      <c r="L104" s="267"/>
      <c r="M104" s="268" t="s">
        <v>19</v>
      </c>
      <c r="N104" s="269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210</v>
      </c>
      <c r="AT104" s="216" t="s">
        <v>502</v>
      </c>
      <c r="AU104" s="216" t="s">
        <v>80</v>
      </c>
      <c r="AY104" s="18" t="s">
        <v>150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157</v>
      </c>
      <c r="BM104" s="216" t="s">
        <v>1148</v>
      </c>
    </row>
    <row r="105" s="2" customFormat="1" ht="16.5" customHeight="1">
      <c r="A105" s="39"/>
      <c r="B105" s="40"/>
      <c r="C105" s="260" t="s">
        <v>283</v>
      </c>
      <c r="D105" s="260" t="s">
        <v>502</v>
      </c>
      <c r="E105" s="261" t="s">
        <v>2239</v>
      </c>
      <c r="F105" s="262" t="s">
        <v>2240</v>
      </c>
      <c r="G105" s="263" t="s">
        <v>1585</v>
      </c>
      <c r="H105" s="264">
        <v>1</v>
      </c>
      <c r="I105" s="265"/>
      <c r="J105" s="266">
        <f>ROUND(I105*H105,2)</f>
        <v>0</v>
      </c>
      <c r="K105" s="262" t="s">
        <v>19</v>
      </c>
      <c r="L105" s="267"/>
      <c r="M105" s="268" t="s">
        <v>19</v>
      </c>
      <c r="N105" s="269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210</v>
      </c>
      <c r="AT105" s="216" t="s">
        <v>502</v>
      </c>
      <c r="AU105" s="216" t="s">
        <v>80</v>
      </c>
      <c r="AY105" s="18" t="s">
        <v>150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157</v>
      </c>
      <c r="BM105" s="216" t="s">
        <v>1153</v>
      </c>
    </row>
    <row r="106" s="12" customFormat="1" ht="25.92" customHeight="1">
      <c r="A106" s="12"/>
      <c r="B106" s="189"/>
      <c r="C106" s="190"/>
      <c r="D106" s="191" t="s">
        <v>71</v>
      </c>
      <c r="E106" s="192" t="s">
        <v>2158</v>
      </c>
      <c r="F106" s="192" t="s">
        <v>2159</v>
      </c>
      <c r="G106" s="190"/>
      <c r="H106" s="190"/>
      <c r="I106" s="193"/>
      <c r="J106" s="194">
        <f>BK106</f>
        <v>0</v>
      </c>
      <c r="K106" s="190"/>
      <c r="L106" s="195"/>
      <c r="M106" s="196"/>
      <c r="N106" s="197"/>
      <c r="O106" s="197"/>
      <c r="P106" s="198">
        <f>SUM(P107:P121)</f>
        <v>0</v>
      </c>
      <c r="Q106" s="197"/>
      <c r="R106" s="198">
        <f>SUM(R107:R121)</f>
        <v>0</v>
      </c>
      <c r="S106" s="197"/>
      <c r="T106" s="199">
        <f>SUM(T107:T121)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80</v>
      </c>
      <c r="AT106" s="201" t="s">
        <v>71</v>
      </c>
      <c r="AU106" s="201" t="s">
        <v>72</v>
      </c>
      <c r="AY106" s="200" t="s">
        <v>150</v>
      </c>
      <c r="BK106" s="202">
        <f>SUM(BK107:BK121)</f>
        <v>0</v>
      </c>
    </row>
    <row r="107" s="2" customFormat="1" ht="16.5" customHeight="1">
      <c r="A107" s="39"/>
      <c r="B107" s="40"/>
      <c r="C107" s="205" t="s">
        <v>291</v>
      </c>
      <c r="D107" s="205" t="s">
        <v>152</v>
      </c>
      <c r="E107" s="206" t="s">
        <v>2241</v>
      </c>
      <c r="F107" s="207" t="s">
        <v>2242</v>
      </c>
      <c r="G107" s="208" t="s">
        <v>238</v>
      </c>
      <c r="H107" s="209">
        <v>110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157</v>
      </c>
      <c r="AT107" s="216" t="s">
        <v>152</v>
      </c>
      <c r="AU107" s="216" t="s">
        <v>80</v>
      </c>
      <c r="AY107" s="18" t="s">
        <v>150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157</v>
      </c>
      <c r="BM107" s="216" t="s">
        <v>1157</v>
      </c>
    </row>
    <row r="108" s="2" customFormat="1" ht="16.5" customHeight="1">
      <c r="A108" s="39"/>
      <c r="B108" s="40"/>
      <c r="C108" s="205" t="s">
        <v>298</v>
      </c>
      <c r="D108" s="205" t="s">
        <v>152</v>
      </c>
      <c r="E108" s="206" t="s">
        <v>2243</v>
      </c>
      <c r="F108" s="207" t="s">
        <v>2244</v>
      </c>
      <c r="G108" s="208" t="s">
        <v>238</v>
      </c>
      <c r="H108" s="209">
        <v>512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157</v>
      </c>
      <c r="AT108" s="216" t="s">
        <v>152</v>
      </c>
      <c r="AU108" s="216" t="s">
        <v>80</v>
      </c>
      <c r="AY108" s="18" t="s">
        <v>150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157</v>
      </c>
      <c r="BM108" s="216" t="s">
        <v>1161</v>
      </c>
    </row>
    <row r="109" s="2" customFormat="1" ht="16.5" customHeight="1">
      <c r="A109" s="39"/>
      <c r="B109" s="40"/>
      <c r="C109" s="205" t="s">
        <v>308</v>
      </c>
      <c r="D109" s="205" t="s">
        <v>152</v>
      </c>
      <c r="E109" s="206" t="s">
        <v>2245</v>
      </c>
      <c r="F109" s="207" t="s">
        <v>2216</v>
      </c>
      <c r="G109" s="208" t="s">
        <v>238</v>
      </c>
      <c r="H109" s="209">
        <v>24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157</v>
      </c>
      <c r="AT109" s="216" t="s">
        <v>152</v>
      </c>
      <c r="AU109" s="216" t="s">
        <v>80</v>
      </c>
      <c r="AY109" s="18" t="s">
        <v>150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157</v>
      </c>
      <c r="BM109" s="216" t="s">
        <v>1165</v>
      </c>
    </row>
    <row r="110" s="2" customFormat="1" ht="16.5" customHeight="1">
      <c r="A110" s="39"/>
      <c r="B110" s="40"/>
      <c r="C110" s="205" t="s">
        <v>7</v>
      </c>
      <c r="D110" s="205" t="s">
        <v>152</v>
      </c>
      <c r="E110" s="206" t="s">
        <v>2246</v>
      </c>
      <c r="F110" s="207" t="s">
        <v>2218</v>
      </c>
      <c r="G110" s="208" t="s">
        <v>238</v>
      </c>
      <c r="H110" s="209">
        <v>395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157</v>
      </c>
      <c r="AT110" s="216" t="s">
        <v>152</v>
      </c>
      <c r="AU110" s="216" t="s">
        <v>80</v>
      </c>
      <c r="AY110" s="18" t="s">
        <v>150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157</v>
      </c>
      <c r="BM110" s="216" t="s">
        <v>1169</v>
      </c>
    </row>
    <row r="111" s="2" customFormat="1" ht="16.5" customHeight="1">
      <c r="A111" s="39"/>
      <c r="B111" s="40"/>
      <c r="C111" s="205" t="s">
        <v>332</v>
      </c>
      <c r="D111" s="205" t="s">
        <v>152</v>
      </c>
      <c r="E111" s="206" t="s">
        <v>2247</v>
      </c>
      <c r="F111" s="207" t="s">
        <v>2248</v>
      </c>
      <c r="G111" s="208" t="s">
        <v>2139</v>
      </c>
      <c r="H111" s="209">
        <v>12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157</v>
      </c>
      <c r="AT111" s="216" t="s">
        <v>152</v>
      </c>
      <c r="AU111" s="216" t="s">
        <v>80</v>
      </c>
      <c r="AY111" s="18" t="s">
        <v>150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157</v>
      </c>
      <c r="BM111" s="216" t="s">
        <v>1174</v>
      </c>
    </row>
    <row r="112" s="2" customFormat="1" ht="16.5" customHeight="1">
      <c r="A112" s="39"/>
      <c r="B112" s="40"/>
      <c r="C112" s="205" t="s">
        <v>341</v>
      </c>
      <c r="D112" s="205" t="s">
        <v>152</v>
      </c>
      <c r="E112" s="206" t="s">
        <v>2249</v>
      </c>
      <c r="F112" s="207" t="s">
        <v>2250</v>
      </c>
      <c r="G112" s="208" t="s">
        <v>2139</v>
      </c>
      <c r="H112" s="209">
        <v>18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157</v>
      </c>
      <c r="AT112" s="216" t="s">
        <v>152</v>
      </c>
      <c r="AU112" s="216" t="s">
        <v>80</v>
      </c>
      <c r="AY112" s="18" t="s">
        <v>150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157</v>
      </c>
      <c r="BM112" s="216" t="s">
        <v>1178</v>
      </c>
    </row>
    <row r="113" s="2" customFormat="1" ht="16.5" customHeight="1">
      <c r="A113" s="39"/>
      <c r="B113" s="40"/>
      <c r="C113" s="205" t="s">
        <v>348</v>
      </c>
      <c r="D113" s="205" t="s">
        <v>152</v>
      </c>
      <c r="E113" s="206" t="s">
        <v>2251</v>
      </c>
      <c r="F113" s="207" t="s">
        <v>2252</v>
      </c>
      <c r="G113" s="208" t="s">
        <v>238</v>
      </c>
      <c r="H113" s="209">
        <v>350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157</v>
      </c>
      <c r="AT113" s="216" t="s">
        <v>152</v>
      </c>
      <c r="AU113" s="216" t="s">
        <v>80</v>
      </c>
      <c r="AY113" s="18" t="s">
        <v>150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157</v>
      </c>
      <c r="BM113" s="216" t="s">
        <v>1182</v>
      </c>
    </row>
    <row r="114" s="2" customFormat="1" ht="16.5" customHeight="1">
      <c r="A114" s="39"/>
      <c r="B114" s="40"/>
      <c r="C114" s="205" t="s">
        <v>583</v>
      </c>
      <c r="D114" s="205" t="s">
        <v>152</v>
      </c>
      <c r="E114" s="206" t="s">
        <v>2253</v>
      </c>
      <c r="F114" s="207" t="s">
        <v>2254</v>
      </c>
      <c r="G114" s="208" t="s">
        <v>238</v>
      </c>
      <c r="H114" s="209">
        <v>90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157</v>
      </c>
      <c r="AT114" s="216" t="s">
        <v>152</v>
      </c>
      <c r="AU114" s="216" t="s">
        <v>80</v>
      </c>
      <c r="AY114" s="18" t="s">
        <v>150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157</v>
      </c>
      <c r="BM114" s="216" t="s">
        <v>626</v>
      </c>
    </row>
    <row r="115" s="2" customFormat="1" ht="16.5" customHeight="1">
      <c r="A115" s="39"/>
      <c r="B115" s="40"/>
      <c r="C115" s="205" t="s">
        <v>590</v>
      </c>
      <c r="D115" s="205" t="s">
        <v>152</v>
      </c>
      <c r="E115" s="206" t="s">
        <v>2255</v>
      </c>
      <c r="F115" s="207" t="s">
        <v>2256</v>
      </c>
      <c r="G115" s="208" t="s">
        <v>238</v>
      </c>
      <c r="H115" s="209">
        <v>395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157</v>
      </c>
      <c r="AT115" s="216" t="s">
        <v>152</v>
      </c>
      <c r="AU115" s="216" t="s">
        <v>80</v>
      </c>
      <c r="AY115" s="18" t="s">
        <v>150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157</v>
      </c>
      <c r="BM115" s="216" t="s">
        <v>1189</v>
      </c>
    </row>
    <row r="116" s="2" customFormat="1" ht="16.5" customHeight="1">
      <c r="A116" s="39"/>
      <c r="B116" s="40"/>
      <c r="C116" s="205" t="s">
        <v>599</v>
      </c>
      <c r="D116" s="205" t="s">
        <v>152</v>
      </c>
      <c r="E116" s="206" t="s">
        <v>2257</v>
      </c>
      <c r="F116" s="207" t="s">
        <v>2258</v>
      </c>
      <c r="G116" s="208" t="s">
        <v>2139</v>
      </c>
      <c r="H116" s="209">
        <v>7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157</v>
      </c>
      <c r="AT116" s="216" t="s">
        <v>152</v>
      </c>
      <c r="AU116" s="216" t="s">
        <v>80</v>
      </c>
      <c r="AY116" s="18" t="s">
        <v>150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157</v>
      </c>
      <c r="BM116" s="216" t="s">
        <v>1202</v>
      </c>
    </row>
    <row r="117" s="2" customFormat="1" ht="16.5" customHeight="1">
      <c r="A117" s="39"/>
      <c r="B117" s="40"/>
      <c r="C117" s="205" t="s">
        <v>605</v>
      </c>
      <c r="D117" s="205" t="s">
        <v>152</v>
      </c>
      <c r="E117" s="206" t="s">
        <v>2163</v>
      </c>
      <c r="F117" s="207" t="s">
        <v>2164</v>
      </c>
      <c r="G117" s="208" t="s">
        <v>2139</v>
      </c>
      <c r="H117" s="209">
        <v>3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157</v>
      </c>
      <c r="AT117" s="216" t="s">
        <v>152</v>
      </c>
      <c r="AU117" s="216" t="s">
        <v>80</v>
      </c>
      <c r="AY117" s="18" t="s">
        <v>150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157</v>
      </c>
      <c r="BM117" s="216" t="s">
        <v>1225</v>
      </c>
    </row>
    <row r="118" s="2" customFormat="1" ht="16.5" customHeight="1">
      <c r="A118" s="39"/>
      <c r="B118" s="40"/>
      <c r="C118" s="205" t="s">
        <v>611</v>
      </c>
      <c r="D118" s="205" t="s">
        <v>152</v>
      </c>
      <c r="E118" s="206" t="s">
        <v>2167</v>
      </c>
      <c r="F118" s="207" t="s">
        <v>2168</v>
      </c>
      <c r="G118" s="208" t="s">
        <v>2139</v>
      </c>
      <c r="H118" s="209">
        <v>7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157</v>
      </c>
      <c r="AT118" s="216" t="s">
        <v>152</v>
      </c>
      <c r="AU118" s="216" t="s">
        <v>80</v>
      </c>
      <c r="AY118" s="18" t="s">
        <v>150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157</v>
      </c>
      <c r="BM118" s="216" t="s">
        <v>1233</v>
      </c>
    </row>
    <row r="119" s="2" customFormat="1" ht="16.5" customHeight="1">
      <c r="A119" s="39"/>
      <c r="B119" s="40"/>
      <c r="C119" s="205" t="s">
        <v>618</v>
      </c>
      <c r="D119" s="205" t="s">
        <v>152</v>
      </c>
      <c r="E119" s="206" t="s">
        <v>2169</v>
      </c>
      <c r="F119" s="207" t="s">
        <v>2170</v>
      </c>
      <c r="G119" s="208" t="s">
        <v>2139</v>
      </c>
      <c r="H119" s="209">
        <v>7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157</v>
      </c>
      <c r="AT119" s="216" t="s">
        <v>152</v>
      </c>
      <c r="AU119" s="216" t="s">
        <v>80</v>
      </c>
      <c r="AY119" s="18" t="s">
        <v>150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157</v>
      </c>
      <c r="BM119" s="216" t="s">
        <v>1239</v>
      </c>
    </row>
    <row r="120" s="2" customFormat="1" ht="16.5" customHeight="1">
      <c r="A120" s="39"/>
      <c r="B120" s="40"/>
      <c r="C120" s="205" t="s">
        <v>623</v>
      </c>
      <c r="D120" s="205" t="s">
        <v>152</v>
      </c>
      <c r="E120" s="206" t="s">
        <v>2171</v>
      </c>
      <c r="F120" s="207" t="s">
        <v>2172</v>
      </c>
      <c r="G120" s="208" t="s">
        <v>2139</v>
      </c>
      <c r="H120" s="209">
        <v>7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157</v>
      </c>
      <c r="AT120" s="216" t="s">
        <v>152</v>
      </c>
      <c r="AU120" s="216" t="s">
        <v>80</v>
      </c>
      <c r="AY120" s="18" t="s">
        <v>150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157</v>
      </c>
      <c r="BM120" s="216" t="s">
        <v>1244</v>
      </c>
    </row>
    <row r="121" s="2" customFormat="1" ht="16.5" customHeight="1">
      <c r="A121" s="39"/>
      <c r="B121" s="40"/>
      <c r="C121" s="205" t="s">
        <v>630</v>
      </c>
      <c r="D121" s="205" t="s">
        <v>152</v>
      </c>
      <c r="E121" s="206" t="s">
        <v>2259</v>
      </c>
      <c r="F121" s="207" t="s">
        <v>2238</v>
      </c>
      <c r="G121" s="208" t="s">
        <v>2139</v>
      </c>
      <c r="H121" s="209">
        <v>24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157</v>
      </c>
      <c r="AT121" s="216" t="s">
        <v>152</v>
      </c>
      <c r="AU121" s="216" t="s">
        <v>80</v>
      </c>
      <c r="AY121" s="18" t="s">
        <v>150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157</v>
      </c>
      <c r="BM121" s="216" t="s">
        <v>1250</v>
      </c>
    </row>
    <row r="122" s="12" customFormat="1" ht="25.92" customHeight="1">
      <c r="A122" s="12"/>
      <c r="B122" s="189"/>
      <c r="C122" s="190"/>
      <c r="D122" s="191" t="s">
        <v>71</v>
      </c>
      <c r="E122" s="192" t="s">
        <v>2173</v>
      </c>
      <c r="F122" s="192" t="s">
        <v>2174</v>
      </c>
      <c r="G122" s="190"/>
      <c r="H122" s="190"/>
      <c r="I122" s="193"/>
      <c r="J122" s="194">
        <f>BK122</f>
        <v>0</v>
      </c>
      <c r="K122" s="190"/>
      <c r="L122" s="195"/>
      <c r="M122" s="196"/>
      <c r="N122" s="197"/>
      <c r="O122" s="197"/>
      <c r="P122" s="198">
        <f>SUM(P123:P130)</f>
        <v>0</v>
      </c>
      <c r="Q122" s="197"/>
      <c r="R122" s="198">
        <f>SUM(R123:R130)</f>
        <v>0</v>
      </c>
      <c r="S122" s="197"/>
      <c r="T122" s="199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80</v>
      </c>
      <c r="AT122" s="201" t="s">
        <v>71</v>
      </c>
      <c r="AU122" s="201" t="s">
        <v>72</v>
      </c>
      <c r="AY122" s="200" t="s">
        <v>150</v>
      </c>
      <c r="BK122" s="202">
        <f>SUM(BK123:BK130)</f>
        <v>0</v>
      </c>
    </row>
    <row r="123" s="2" customFormat="1" ht="16.5" customHeight="1">
      <c r="A123" s="39"/>
      <c r="B123" s="40"/>
      <c r="C123" s="205" t="s">
        <v>637</v>
      </c>
      <c r="D123" s="205" t="s">
        <v>152</v>
      </c>
      <c r="E123" s="206" t="s">
        <v>2260</v>
      </c>
      <c r="F123" s="207" t="s">
        <v>2261</v>
      </c>
      <c r="G123" s="208" t="s">
        <v>238</v>
      </c>
      <c r="H123" s="209">
        <v>345</v>
      </c>
      <c r="I123" s="210"/>
      <c r="J123" s="211">
        <f>ROUND(I123*H123,2)</f>
        <v>0</v>
      </c>
      <c r="K123" s="207" t="s">
        <v>19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157</v>
      </c>
      <c r="AT123" s="216" t="s">
        <v>152</v>
      </c>
      <c r="AU123" s="216" t="s">
        <v>80</v>
      </c>
      <c r="AY123" s="18" t="s">
        <v>150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157</v>
      </c>
      <c r="BM123" s="216" t="s">
        <v>1255</v>
      </c>
    </row>
    <row r="124" s="2" customFormat="1" ht="16.5" customHeight="1">
      <c r="A124" s="39"/>
      <c r="B124" s="40"/>
      <c r="C124" s="205" t="s">
        <v>644</v>
      </c>
      <c r="D124" s="205" t="s">
        <v>152</v>
      </c>
      <c r="E124" s="206" t="s">
        <v>2262</v>
      </c>
      <c r="F124" s="207" t="s">
        <v>2263</v>
      </c>
      <c r="G124" s="208" t="s">
        <v>238</v>
      </c>
      <c r="H124" s="209">
        <v>50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157</v>
      </c>
      <c r="AT124" s="216" t="s">
        <v>152</v>
      </c>
      <c r="AU124" s="216" t="s">
        <v>80</v>
      </c>
      <c r="AY124" s="18" t="s">
        <v>150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157</v>
      </c>
      <c r="BM124" s="216" t="s">
        <v>1471</v>
      </c>
    </row>
    <row r="125" s="2" customFormat="1" ht="16.5" customHeight="1">
      <c r="A125" s="39"/>
      <c r="B125" s="40"/>
      <c r="C125" s="205" t="s">
        <v>650</v>
      </c>
      <c r="D125" s="205" t="s">
        <v>152</v>
      </c>
      <c r="E125" s="206" t="s">
        <v>2264</v>
      </c>
      <c r="F125" s="207" t="s">
        <v>2265</v>
      </c>
      <c r="G125" s="208" t="s">
        <v>238</v>
      </c>
      <c r="H125" s="209">
        <v>345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157</v>
      </c>
      <c r="AT125" s="216" t="s">
        <v>152</v>
      </c>
      <c r="AU125" s="216" t="s">
        <v>80</v>
      </c>
      <c r="AY125" s="18" t="s">
        <v>150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157</v>
      </c>
      <c r="BM125" s="216" t="s">
        <v>1261</v>
      </c>
    </row>
    <row r="126" s="2" customFormat="1" ht="16.5" customHeight="1">
      <c r="A126" s="39"/>
      <c r="B126" s="40"/>
      <c r="C126" s="205" t="s">
        <v>656</v>
      </c>
      <c r="D126" s="205" t="s">
        <v>152</v>
      </c>
      <c r="E126" s="206" t="s">
        <v>2266</v>
      </c>
      <c r="F126" s="207" t="s">
        <v>2267</v>
      </c>
      <c r="G126" s="208" t="s">
        <v>238</v>
      </c>
      <c r="H126" s="209">
        <v>50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157</v>
      </c>
      <c r="AT126" s="216" t="s">
        <v>152</v>
      </c>
      <c r="AU126" s="216" t="s">
        <v>80</v>
      </c>
      <c r="AY126" s="18" t="s">
        <v>150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157</v>
      </c>
      <c r="BM126" s="216" t="s">
        <v>1266</v>
      </c>
    </row>
    <row r="127" s="2" customFormat="1" ht="16.5" customHeight="1">
      <c r="A127" s="39"/>
      <c r="B127" s="40"/>
      <c r="C127" s="205" t="s">
        <v>662</v>
      </c>
      <c r="D127" s="205" t="s">
        <v>152</v>
      </c>
      <c r="E127" s="206" t="s">
        <v>2268</v>
      </c>
      <c r="F127" s="207" t="s">
        <v>2269</v>
      </c>
      <c r="G127" s="208" t="s">
        <v>238</v>
      </c>
      <c r="H127" s="209">
        <v>40</v>
      </c>
      <c r="I127" s="210"/>
      <c r="J127" s="211">
        <f>ROUND(I127*H127,2)</f>
        <v>0</v>
      </c>
      <c r="K127" s="207" t="s">
        <v>19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157</v>
      </c>
      <c r="AT127" s="216" t="s">
        <v>152</v>
      </c>
      <c r="AU127" s="216" t="s">
        <v>80</v>
      </c>
      <c r="AY127" s="18" t="s">
        <v>150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157</v>
      </c>
      <c r="BM127" s="216" t="s">
        <v>1206</v>
      </c>
    </row>
    <row r="128" s="2" customFormat="1" ht="16.5" customHeight="1">
      <c r="A128" s="39"/>
      <c r="B128" s="40"/>
      <c r="C128" s="205" t="s">
        <v>669</v>
      </c>
      <c r="D128" s="205" t="s">
        <v>152</v>
      </c>
      <c r="E128" s="206" t="s">
        <v>2270</v>
      </c>
      <c r="F128" s="207" t="s">
        <v>2271</v>
      </c>
      <c r="G128" s="208" t="s">
        <v>255</v>
      </c>
      <c r="H128" s="209">
        <v>24.149999999999999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157</v>
      </c>
      <c r="AT128" s="216" t="s">
        <v>152</v>
      </c>
      <c r="AU128" s="216" t="s">
        <v>80</v>
      </c>
      <c r="AY128" s="18" t="s">
        <v>150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157</v>
      </c>
      <c r="BM128" s="216" t="s">
        <v>1272</v>
      </c>
    </row>
    <row r="129" s="2" customFormat="1" ht="16.5" customHeight="1">
      <c r="A129" s="39"/>
      <c r="B129" s="40"/>
      <c r="C129" s="205" t="s">
        <v>1247</v>
      </c>
      <c r="D129" s="205" t="s">
        <v>152</v>
      </c>
      <c r="E129" s="206" t="s">
        <v>2272</v>
      </c>
      <c r="F129" s="207" t="s">
        <v>2273</v>
      </c>
      <c r="G129" s="208" t="s">
        <v>255</v>
      </c>
      <c r="H129" s="209">
        <v>3.5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157</v>
      </c>
      <c r="AT129" s="216" t="s">
        <v>152</v>
      </c>
      <c r="AU129" s="216" t="s">
        <v>80</v>
      </c>
      <c r="AY129" s="18" t="s">
        <v>150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157</v>
      </c>
      <c r="BM129" s="216" t="s">
        <v>1276</v>
      </c>
    </row>
    <row r="130" s="2" customFormat="1" ht="16.5" customHeight="1">
      <c r="A130" s="39"/>
      <c r="B130" s="40"/>
      <c r="C130" s="205" t="s">
        <v>1252</v>
      </c>
      <c r="D130" s="205" t="s">
        <v>152</v>
      </c>
      <c r="E130" s="206" t="s">
        <v>2274</v>
      </c>
      <c r="F130" s="207" t="s">
        <v>2275</v>
      </c>
      <c r="G130" s="208" t="s">
        <v>2139</v>
      </c>
      <c r="H130" s="209">
        <v>7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157</v>
      </c>
      <c r="AT130" s="216" t="s">
        <v>152</v>
      </c>
      <c r="AU130" s="216" t="s">
        <v>80</v>
      </c>
      <c r="AY130" s="18" t="s">
        <v>150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157</v>
      </c>
      <c r="BM130" s="216" t="s">
        <v>1282</v>
      </c>
    </row>
    <row r="131" s="12" customFormat="1" ht="25.92" customHeight="1">
      <c r="A131" s="12"/>
      <c r="B131" s="189"/>
      <c r="C131" s="190"/>
      <c r="D131" s="191" t="s">
        <v>71</v>
      </c>
      <c r="E131" s="192" t="s">
        <v>148</v>
      </c>
      <c r="F131" s="192" t="s">
        <v>149</v>
      </c>
      <c r="G131" s="190"/>
      <c r="H131" s="190"/>
      <c r="I131" s="193"/>
      <c r="J131" s="194">
        <f>BK131</f>
        <v>0</v>
      </c>
      <c r="K131" s="190"/>
      <c r="L131" s="195"/>
      <c r="M131" s="196"/>
      <c r="N131" s="197"/>
      <c r="O131" s="197"/>
      <c r="P131" s="198">
        <f>P132</f>
        <v>0</v>
      </c>
      <c r="Q131" s="197"/>
      <c r="R131" s="198">
        <f>R132</f>
        <v>0</v>
      </c>
      <c r="S131" s="197"/>
      <c r="T131" s="199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80</v>
      </c>
      <c r="AT131" s="201" t="s">
        <v>71</v>
      </c>
      <c r="AU131" s="201" t="s">
        <v>72</v>
      </c>
      <c r="AY131" s="200" t="s">
        <v>150</v>
      </c>
      <c r="BK131" s="202">
        <f>BK132</f>
        <v>0</v>
      </c>
    </row>
    <row r="132" s="12" customFormat="1" ht="22.8" customHeight="1">
      <c r="A132" s="12"/>
      <c r="B132" s="189"/>
      <c r="C132" s="190"/>
      <c r="D132" s="191" t="s">
        <v>71</v>
      </c>
      <c r="E132" s="203" t="s">
        <v>80</v>
      </c>
      <c r="F132" s="203" t="s">
        <v>151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SUM(P133:P136)</f>
        <v>0</v>
      </c>
      <c r="Q132" s="197"/>
      <c r="R132" s="198">
        <f>SUM(R133:R136)</f>
        <v>0</v>
      </c>
      <c r="S132" s="197"/>
      <c r="T132" s="199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80</v>
      </c>
      <c r="AT132" s="201" t="s">
        <v>71</v>
      </c>
      <c r="AU132" s="201" t="s">
        <v>80</v>
      </c>
      <c r="AY132" s="200" t="s">
        <v>150</v>
      </c>
      <c r="BK132" s="202">
        <f>SUM(BK133:BK136)</f>
        <v>0</v>
      </c>
    </row>
    <row r="133" s="2" customFormat="1" ht="16.5" customHeight="1">
      <c r="A133" s="39"/>
      <c r="B133" s="40"/>
      <c r="C133" s="205" t="s">
        <v>1258</v>
      </c>
      <c r="D133" s="205" t="s">
        <v>152</v>
      </c>
      <c r="E133" s="206" t="s">
        <v>2177</v>
      </c>
      <c r="F133" s="207" t="s">
        <v>2178</v>
      </c>
      <c r="G133" s="208" t="s">
        <v>255</v>
      </c>
      <c r="H133" s="209">
        <v>3.7730000000000001</v>
      </c>
      <c r="I133" s="210"/>
      <c r="J133" s="211">
        <f>ROUND(I133*H133,2)</f>
        <v>0</v>
      </c>
      <c r="K133" s="207" t="s">
        <v>156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157</v>
      </c>
      <c r="AT133" s="216" t="s">
        <v>152</v>
      </c>
      <c r="AU133" s="216" t="s">
        <v>82</v>
      </c>
      <c r="AY133" s="18" t="s">
        <v>150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157</v>
      </c>
      <c r="BM133" s="216" t="s">
        <v>2276</v>
      </c>
    </row>
    <row r="134" s="2" customFormat="1">
      <c r="A134" s="39"/>
      <c r="B134" s="40"/>
      <c r="C134" s="41"/>
      <c r="D134" s="218" t="s">
        <v>159</v>
      </c>
      <c r="E134" s="41"/>
      <c r="F134" s="219" t="s">
        <v>2180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159</v>
      </c>
      <c r="AU134" s="18" t="s">
        <v>82</v>
      </c>
    </row>
    <row r="135" s="14" customFormat="1">
      <c r="A135" s="14"/>
      <c r="B135" s="235"/>
      <c r="C135" s="236"/>
      <c r="D135" s="225" t="s">
        <v>161</v>
      </c>
      <c r="E135" s="237" t="s">
        <v>19</v>
      </c>
      <c r="F135" s="238" t="s">
        <v>2181</v>
      </c>
      <c r="G135" s="236"/>
      <c r="H135" s="237" t="s">
        <v>19</v>
      </c>
      <c r="I135" s="239"/>
      <c r="J135" s="236"/>
      <c r="K135" s="236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161</v>
      </c>
      <c r="AU135" s="244" t="s">
        <v>82</v>
      </c>
      <c r="AV135" s="14" t="s">
        <v>80</v>
      </c>
      <c r="AW135" s="14" t="s">
        <v>33</v>
      </c>
      <c r="AX135" s="14" t="s">
        <v>72</v>
      </c>
      <c r="AY135" s="244" t="s">
        <v>150</v>
      </c>
    </row>
    <row r="136" s="13" customFormat="1">
      <c r="A136" s="13"/>
      <c r="B136" s="223"/>
      <c r="C136" s="224"/>
      <c r="D136" s="225" t="s">
        <v>161</v>
      </c>
      <c r="E136" s="226" t="s">
        <v>19</v>
      </c>
      <c r="F136" s="227" t="s">
        <v>2277</v>
      </c>
      <c r="G136" s="224"/>
      <c r="H136" s="228">
        <v>3.7730000000000001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161</v>
      </c>
      <c r="AU136" s="234" t="s">
        <v>82</v>
      </c>
      <c r="AV136" s="13" t="s">
        <v>82</v>
      </c>
      <c r="AW136" s="13" t="s">
        <v>33</v>
      </c>
      <c r="AX136" s="13" t="s">
        <v>80</v>
      </c>
      <c r="AY136" s="234" t="s">
        <v>150</v>
      </c>
    </row>
    <row r="137" s="12" customFormat="1" ht="25.92" customHeight="1">
      <c r="A137" s="12"/>
      <c r="B137" s="189"/>
      <c r="C137" s="190"/>
      <c r="D137" s="191" t="s">
        <v>71</v>
      </c>
      <c r="E137" s="192" t="s">
        <v>502</v>
      </c>
      <c r="F137" s="192" t="s">
        <v>620</v>
      </c>
      <c r="G137" s="190"/>
      <c r="H137" s="190"/>
      <c r="I137" s="193"/>
      <c r="J137" s="194">
        <f>BK137</f>
        <v>0</v>
      </c>
      <c r="K137" s="190"/>
      <c r="L137" s="195"/>
      <c r="M137" s="196"/>
      <c r="N137" s="197"/>
      <c r="O137" s="197"/>
      <c r="P137" s="198">
        <f>P138</f>
        <v>0</v>
      </c>
      <c r="Q137" s="197"/>
      <c r="R137" s="198">
        <f>R138</f>
        <v>0</v>
      </c>
      <c r="S137" s="197"/>
      <c r="T137" s="199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171</v>
      </c>
      <c r="AT137" s="201" t="s">
        <v>71</v>
      </c>
      <c r="AU137" s="201" t="s">
        <v>72</v>
      </c>
      <c r="AY137" s="200" t="s">
        <v>150</v>
      </c>
      <c r="BK137" s="202">
        <f>BK138</f>
        <v>0</v>
      </c>
    </row>
    <row r="138" s="12" customFormat="1" ht="22.8" customHeight="1">
      <c r="A138" s="12"/>
      <c r="B138" s="189"/>
      <c r="C138" s="190"/>
      <c r="D138" s="191" t="s">
        <v>71</v>
      </c>
      <c r="E138" s="203" t="s">
        <v>621</v>
      </c>
      <c r="F138" s="203" t="s">
        <v>622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SUM(P139:P142)</f>
        <v>0</v>
      </c>
      <c r="Q138" s="197"/>
      <c r="R138" s="198">
        <f>SUM(R139:R142)</f>
        <v>0</v>
      </c>
      <c r="S138" s="197"/>
      <c r="T138" s="199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171</v>
      </c>
      <c r="AT138" s="201" t="s">
        <v>71</v>
      </c>
      <c r="AU138" s="201" t="s">
        <v>80</v>
      </c>
      <c r="AY138" s="200" t="s">
        <v>150</v>
      </c>
      <c r="BK138" s="202">
        <f>SUM(BK139:BK142)</f>
        <v>0</v>
      </c>
    </row>
    <row r="139" s="2" customFormat="1" ht="16.5" customHeight="1">
      <c r="A139" s="39"/>
      <c r="B139" s="40"/>
      <c r="C139" s="205" t="s">
        <v>1263</v>
      </c>
      <c r="D139" s="205" t="s">
        <v>152</v>
      </c>
      <c r="E139" s="206" t="s">
        <v>2191</v>
      </c>
      <c r="F139" s="207" t="s">
        <v>2192</v>
      </c>
      <c r="G139" s="208" t="s">
        <v>255</v>
      </c>
      <c r="H139" s="209">
        <v>3.7730000000000001</v>
      </c>
      <c r="I139" s="210"/>
      <c r="J139" s="211">
        <f>ROUND(I139*H139,2)</f>
        <v>0</v>
      </c>
      <c r="K139" s="207" t="s">
        <v>156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626</v>
      </c>
      <c r="AT139" s="216" t="s">
        <v>152</v>
      </c>
      <c r="AU139" s="216" t="s">
        <v>82</v>
      </c>
      <c r="AY139" s="18" t="s">
        <v>150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626</v>
      </c>
      <c r="BM139" s="216" t="s">
        <v>2278</v>
      </c>
    </row>
    <row r="140" s="2" customFormat="1">
      <c r="A140" s="39"/>
      <c r="B140" s="40"/>
      <c r="C140" s="41"/>
      <c r="D140" s="218" t="s">
        <v>159</v>
      </c>
      <c r="E140" s="41"/>
      <c r="F140" s="219" t="s">
        <v>2194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159</v>
      </c>
      <c r="AU140" s="18" t="s">
        <v>82</v>
      </c>
    </row>
    <row r="141" s="14" customFormat="1">
      <c r="A141" s="14"/>
      <c r="B141" s="235"/>
      <c r="C141" s="236"/>
      <c r="D141" s="225" t="s">
        <v>161</v>
      </c>
      <c r="E141" s="237" t="s">
        <v>19</v>
      </c>
      <c r="F141" s="238" t="s">
        <v>2195</v>
      </c>
      <c r="G141" s="236"/>
      <c r="H141" s="237" t="s">
        <v>19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161</v>
      </c>
      <c r="AU141" s="244" t="s">
        <v>82</v>
      </c>
      <c r="AV141" s="14" t="s">
        <v>80</v>
      </c>
      <c r="AW141" s="14" t="s">
        <v>33</v>
      </c>
      <c r="AX141" s="14" t="s">
        <v>72</v>
      </c>
      <c r="AY141" s="244" t="s">
        <v>150</v>
      </c>
    </row>
    <row r="142" s="13" customFormat="1">
      <c r="A142" s="13"/>
      <c r="B142" s="223"/>
      <c r="C142" s="224"/>
      <c r="D142" s="225" t="s">
        <v>161</v>
      </c>
      <c r="E142" s="226" t="s">
        <v>19</v>
      </c>
      <c r="F142" s="227" t="s">
        <v>2279</v>
      </c>
      <c r="G142" s="224"/>
      <c r="H142" s="228">
        <v>3.7730000000000001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161</v>
      </c>
      <c r="AU142" s="234" t="s">
        <v>82</v>
      </c>
      <c r="AV142" s="13" t="s">
        <v>82</v>
      </c>
      <c r="AW142" s="13" t="s">
        <v>33</v>
      </c>
      <c r="AX142" s="13" t="s">
        <v>80</v>
      </c>
      <c r="AY142" s="234" t="s">
        <v>150</v>
      </c>
    </row>
    <row r="143" s="12" customFormat="1" ht="25.92" customHeight="1">
      <c r="A143" s="12"/>
      <c r="B143" s="189"/>
      <c r="C143" s="190"/>
      <c r="D143" s="191" t="s">
        <v>71</v>
      </c>
      <c r="E143" s="192" t="s">
        <v>314</v>
      </c>
      <c r="F143" s="192" t="s">
        <v>315</v>
      </c>
      <c r="G143" s="190"/>
      <c r="H143" s="190"/>
      <c r="I143" s="193"/>
      <c r="J143" s="194">
        <f>BK143</f>
        <v>0</v>
      </c>
      <c r="K143" s="190"/>
      <c r="L143" s="195"/>
      <c r="M143" s="196"/>
      <c r="N143" s="197"/>
      <c r="O143" s="197"/>
      <c r="P143" s="198">
        <f>SUM(P144:P160)</f>
        <v>0</v>
      </c>
      <c r="Q143" s="197"/>
      <c r="R143" s="198">
        <f>SUM(R144:R160)</f>
        <v>0</v>
      </c>
      <c r="S143" s="197"/>
      <c r="T143" s="199">
        <f>SUM(T144:T160)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0" t="s">
        <v>157</v>
      </c>
      <c r="AT143" s="201" t="s">
        <v>71</v>
      </c>
      <c r="AU143" s="201" t="s">
        <v>72</v>
      </c>
      <c r="AY143" s="200" t="s">
        <v>150</v>
      </c>
      <c r="BK143" s="202">
        <f>SUM(BK144:BK160)</f>
        <v>0</v>
      </c>
    </row>
    <row r="144" s="2" customFormat="1" ht="24.15" customHeight="1">
      <c r="A144" s="39"/>
      <c r="B144" s="40"/>
      <c r="C144" s="205" t="s">
        <v>1269</v>
      </c>
      <c r="D144" s="205" t="s">
        <v>152</v>
      </c>
      <c r="E144" s="206" t="s">
        <v>333</v>
      </c>
      <c r="F144" s="207" t="s">
        <v>317</v>
      </c>
      <c r="G144" s="208" t="s">
        <v>318</v>
      </c>
      <c r="H144" s="209">
        <v>59.704000000000001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157</v>
      </c>
      <c r="AT144" s="216" t="s">
        <v>152</v>
      </c>
      <c r="AU144" s="216" t="s">
        <v>80</v>
      </c>
      <c r="AY144" s="18" t="s">
        <v>150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157</v>
      </c>
      <c r="BM144" s="216" t="s">
        <v>2280</v>
      </c>
    </row>
    <row r="145" s="2" customFormat="1">
      <c r="A145" s="39"/>
      <c r="B145" s="40"/>
      <c r="C145" s="41"/>
      <c r="D145" s="225" t="s">
        <v>321</v>
      </c>
      <c r="E145" s="41"/>
      <c r="F145" s="256" t="s">
        <v>322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321</v>
      </c>
      <c r="AU145" s="18" t="s">
        <v>80</v>
      </c>
    </row>
    <row r="146" s="14" customFormat="1">
      <c r="A146" s="14"/>
      <c r="B146" s="235"/>
      <c r="C146" s="236"/>
      <c r="D146" s="225" t="s">
        <v>161</v>
      </c>
      <c r="E146" s="237" t="s">
        <v>19</v>
      </c>
      <c r="F146" s="238" t="s">
        <v>335</v>
      </c>
      <c r="G146" s="236"/>
      <c r="H146" s="237" t="s">
        <v>19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161</v>
      </c>
      <c r="AU146" s="244" t="s">
        <v>80</v>
      </c>
      <c r="AV146" s="14" t="s">
        <v>80</v>
      </c>
      <c r="AW146" s="14" t="s">
        <v>33</v>
      </c>
      <c r="AX146" s="14" t="s">
        <v>72</v>
      </c>
      <c r="AY146" s="244" t="s">
        <v>150</v>
      </c>
    </row>
    <row r="147" s="14" customFormat="1">
      <c r="A147" s="14"/>
      <c r="B147" s="235"/>
      <c r="C147" s="236"/>
      <c r="D147" s="225" t="s">
        <v>161</v>
      </c>
      <c r="E147" s="237" t="s">
        <v>19</v>
      </c>
      <c r="F147" s="238" t="s">
        <v>336</v>
      </c>
      <c r="G147" s="236"/>
      <c r="H147" s="237" t="s">
        <v>19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161</v>
      </c>
      <c r="AU147" s="244" t="s">
        <v>80</v>
      </c>
      <c r="AV147" s="14" t="s">
        <v>80</v>
      </c>
      <c r="AW147" s="14" t="s">
        <v>33</v>
      </c>
      <c r="AX147" s="14" t="s">
        <v>72</v>
      </c>
      <c r="AY147" s="244" t="s">
        <v>150</v>
      </c>
    </row>
    <row r="148" s="13" customFormat="1">
      <c r="A148" s="13"/>
      <c r="B148" s="223"/>
      <c r="C148" s="224"/>
      <c r="D148" s="225" t="s">
        <v>161</v>
      </c>
      <c r="E148" s="226" t="s">
        <v>19</v>
      </c>
      <c r="F148" s="227" t="s">
        <v>2281</v>
      </c>
      <c r="G148" s="224"/>
      <c r="H148" s="228">
        <v>7.1689999999999996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161</v>
      </c>
      <c r="AU148" s="234" t="s">
        <v>80</v>
      </c>
      <c r="AV148" s="13" t="s">
        <v>82</v>
      </c>
      <c r="AW148" s="13" t="s">
        <v>33</v>
      </c>
      <c r="AX148" s="13" t="s">
        <v>72</v>
      </c>
      <c r="AY148" s="234" t="s">
        <v>150</v>
      </c>
    </row>
    <row r="149" s="13" customFormat="1">
      <c r="A149" s="13"/>
      <c r="B149" s="223"/>
      <c r="C149" s="224"/>
      <c r="D149" s="225" t="s">
        <v>161</v>
      </c>
      <c r="E149" s="226" t="s">
        <v>19</v>
      </c>
      <c r="F149" s="227" t="s">
        <v>2282</v>
      </c>
      <c r="G149" s="224"/>
      <c r="H149" s="228">
        <v>45.884999999999998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161</v>
      </c>
      <c r="AU149" s="234" t="s">
        <v>80</v>
      </c>
      <c r="AV149" s="13" t="s">
        <v>82</v>
      </c>
      <c r="AW149" s="13" t="s">
        <v>33</v>
      </c>
      <c r="AX149" s="13" t="s">
        <v>72</v>
      </c>
      <c r="AY149" s="234" t="s">
        <v>150</v>
      </c>
    </row>
    <row r="150" s="13" customFormat="1">
      <c r="A150" s="13"/>
      <c r="B150" s="223"/>
      <c r="C150" s="224"/>
      <c r="D150" s="225" t="s">
        <v>161</v>
      </c>
      <c r="E150" s="226" t="s">
        <v>19</v>
      </c>
      <c r="F150" s="227" t="s">
        <v>2283</v>
      </c>
      <c r="G150" s="224"/>
      <c r="H150" s="228">
        <v>6.6500000000000004</v>
      </c>
      <c r="I150" s="229"/>
      <c r="J150" s="224"/>
      <c r="K150" s="224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161</v>
      </c>
      <c r="AU150" s="234" t="s">
        <v>80</v>
      </c>
      <c r="AV150" s="13" t="s">
        <v>82</v>
      </c>
      <c r="AW150" s="13" t="s">
        <v>33</v>
      </c>
      <c r="AX150" s="13" t="s">
        <v>72</v>
      </c>
      <c r="AY150" s="234" t="s">
        <v>150</v>
      </c>
    </row>
    <row r="151" s="15" customFormat="1">
      <c r="A151" s="15"/>
      <c r="B151" s="245"/>
      <c r="C151" s="246"/>
      <c r="D151" s="225" t="s">
        <v>161</v>
      </c>
      <c r="E151" s="247" t="s">
        <v>19</v>
      </c>
      <c r="F151" s="248" t="s">
        <v>209</v>
      </c>
      <c r="G151" s="246"/>
      <c r="H151" s="249">
        <v>59.703999999999994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5" t="s">
        <v>161</v>
      </c>
      <c r="AU151" s="255" t="s">
        <v>80</v>
      </c>
      <c r="AV151" s="15" t="s">
        <v>157</v>
      </c>
      <c r="AW151" s="15" t="s">
        <v>33</v>
      </c>
      <c r="AX151" s="15" t="s">
        <v>80</v>
      </c>
      <c r="AY151" s="255" t="s">
        <v>150</v>
      </c>
    </row>
    <row r="152" s="2" customFormat="1" ht="16.5" customHeight="1">
      <c r="A152" s="39"/>
      <c r="B152" s="40"/>
      <c r="C152" s="205" t="s">
        <v>1145</v>
      </c>
      <c r="D152" s="205" t="s">
        <v>152</v>
      </c>
      <c r="E152" s="206" t="s">
        <v>349</v>
      </c>
      <c r="F152" s="207" t="s">
        <v>350</v>
      </c>
      <c r="G152" s="208" t="s">
        <v>318</v>
      </c>
      <c r="H152" s="209">
        <v>59.704000000000001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157</v>
      </c>
      <c r="AT152" s="216" t="s">
        <v>152</v>
      </c>
      <c r="AU152" s="216" t="s">
        <v>80</v>
      </c>
      <c r="AY152" s="18" t="s">
        <v>150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157</v>
      </c>
      <c r="BM152" s="216" t="s">
        <v>2284</v>
      </c>
    </row>
    <row r="153" s="2" customFormat="1">
      <c r="A153" s="39"/>
      <c r="B153" s="40"/>
      <c r="C153" s="41"/>
      <c r="D153" s="225" t="s">
        <v>321</v>
      </c>
      <c r="E153" s="41"/>
      <c r="F153" s="256" t="s">
        <v>352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321</v>
      </c>
      <c r="AU153" s="18" t="s">
        <v>80</v>
      </c>
    </row>
    <row r="154" s="13" customFormat="1">
      <c r="A154" s="13"/>
      <c r="B154" s="223"/>
      <c r="C154" s="224"/>
      <c r="D154" s="225" t="s">
        <v>161</v>
      </c>
      <c r="E154" s="226" t="s">
        <v>19</v>
      </c>
      <c r="F154" s="227" t="s">
        <v>2281</v>
      </c>
      <c r="G154" s="224"/>
      <c r="H154" s="228">
        <v>7.1689999999999996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161</v>
      </c>
      <c r="AU154" s="234" t="s">
        <v>80</v>
      </c>
      <c r="AV154" s="13" t="s">
        <v>82</v>
      </c>
      <c r="AW154" s="13" t="s">
        <v>33</v>
      </c>
      <c r="AX154" s="13" t="s">
        <v>72</v>
      </c>
      <c r="AY154" s="234" t="s">
        <v>150</v>
      </c>
    </row>
    <row r="155" s="13" customFormat="1">
      <c r="A155" s="13"/>
      <c r="B155" s="223"/>
      <c r="C155" s="224"/>
      <c r="D155" s="225" t="s">
        <v>161</v>
      </c>
      <c r="E155" s="226" t="s">
        <v>19</v>
      </c>
      <c r="F155" s="227" t="s">
        <v>2282</v>
      </c>
      <c r="G155" s="224"/>
      <c r="H155" s="228">
        <v>45.884999999999998</v>
      </c>
      <c r="I155" s="229"/>
      <c r="J155" s="224"/>
      <c r="K155" s="224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161</v>
      </c>
      <c r="AU155" s="234" t="s">
        <v>80</v>
      </c>
      <c r="AV155" s="13" t="s">
        <v>82</v>
      </c>
      <c r="AW155" s="13" t="s">
        <v>33</v>
      </c>
      <c r="AX155" s="13" t="s">
        <v>72</v>
      </c>
      <c r="AY155" s="234" t="s">
        <v>150</v>
      </c>
    </row>
    <row r="156" s="13" customFormat="1">
      <c r="A156" s="13"/>
      <c r="B156" s="223"/>
      <c r="C156" s="224"/>
      <c r="D156" s="225" t="s">
        <v>161</v>
      </c>
      <c r="E156" s="226" t="s">
        <v>19</v>
      </c>
      <c r="F156" s="227" t="s">
        <v>2283</v>
      </c>
      <c r="G156" s="224"/>
      <c r="H156" s="228">
        <v>6.6500000000000004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161</v>
      </c>
      <c r="AU156" s="234" t="s">
        <v>80</v>
      </c>
      <c r="AV156" s="13" t="s">
        <v>82</v>
      </c>
      <c r="AW156" s="13" t="s">
        <v>33</v>
      </c>
      <c r="AX156" s="13" t="s">
        <v>72</v>
      </c>
      <c r="AY156" s="234" t="s">
        <v>150</v>
      </c>
    </row>
    <row r="157" s="15" customFormat="1">
      <c r="A157" s="15"/>
      <c r="B157" s="245"/>
      <c r="C157" s="246"/>
      <c r="D157" s="225" t="s">
        <v>161</v>
      </c>
      <c r="E157" s="247" t="s">
        <v>19</v>
      </c>
      <c r="F157" s="248" t="s">
        <v>209</v>
      </c>
      <c r="G157" s="246"/>
      <c r="H157" s="249">
        <v>59.703999999999994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5" t="s">
        <v>161</v>
      </c>
      <c r="AU157" s="255" t="s">
        <v>80</v>
      </c>
      <c r="AV157" s="15" t="s">
        <v>157</v>
      </c>
      <c r="AW157" s="15" t="s">
        <v>33</v>
      </c>
      <c r="AX157" s="15" t="s">
        <v>80</v>
      </c>
      <c r="AY157" s="255" t="s">
        <v>150</v>
      </c>
    </row>
    <row r="158" s="2" customFormat="1" ht="16.5" customHeight="1">
      <c r="A158" s="39"/>
      <c r="B158" s="40"/>
      <c r="C158" s="205" t="s">
        <v>1279</v>
      </c>
      <c r="D158" s="205" t="s">
        <v>152</v>
      </c>
      <c r="E158" s="206" t="s">
        <v>2285</v>
      </c>
      <c r="F158" s="207" t="s">
        <v>2286</v>
      </c>
      <c r="G158" s="208" t="s">
        <v>2139</v>
      </c>
      <c r="H158" s="209">
        <v>5</v>
      </c>
      <c r="I158" s="210"/>
      <c r="J158" s="211">
        <f>ROUND(I158*H158,2)</f>
        <v>0</v>
      </c>
      <c r="K158" s="207" t="s">
        <v>19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2287</v>
      </c>
      <c r="AT158" s="216" t="s">
        <v>152</v>
      </c>
      <c r="AU158" s="216" t="s">
        <v>80</v>
      </c>
      <c r="AY158" s="18" t="s">
        <v>150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2287</v>
      </c>
      <c r="BM158" s="216" t="s">
        <v>1309</v>
      </c>
    </row>
    <row r="159" s="2" customFormat="1" ht="16.5" customHeight="1">
      <c r="A159" s="39"/>
      <c r="B159" s="40"/>
      <c r="C159" s="205" t="s">
        <v>1148</v>
      </c>
      <c r="D159" s="205" t="s">
        <v>152</v>
      </c>
      <c r="E159" s="206" t="s">
        <v>2288</v>
      </c>
      <c r="F159" s="207" t="s">
        <v>2289</v>
      </c>
      <c r="G159" s="208" t="s">
        <v>2139</v>
      </c>
      <c r="H159" s="209">
        <v>6</v>
      </c>
      <c r="I159" s="210"/>
      <c r="J159" s="211">
        <f>ROUND(I159*H159,2)</f>
        <v>0</v>
      </c>
      <c r="K159" s="207" t="s">
        <v>19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2287</v>
      </c>
      <c r="AT159" s="216" t="s">
        <v>152</v>
      </c>
      <c r="AU159" s="216" t="s">
        <v>80</v>
      </c>
      <c r="AY159" s="18" t="s">
        <v>150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2287</v>
      </c>
      <c r="BM159" s="216" t="s">
        <v>1314</v>
      </c>
    </row>
    <row r="160" s="2" customFormat="1" ht="16.5" customHeight="1">
      <c r="A160" s="39"/>
      <c r="B160" s="40"/>
      <c r="C160" s="205" t="s">
        <v>1287</v>
      </c>
      <c r="D160" s="205" t="s">
        <v>152</v>
      </c>
      <c r="E160" s="206" t="s">
        <v>2290</v>
      </c>
      <c r="F160" s="207" t="s">
        <v>2291</v>
      </c>
      <c r="G160" s="208" t="s">
        <v>2139</v>
      </c>
      <c r="H160" s="209">
        <v>1</v>
      </c>
      <c r="I160" s="210"/>
      <c r="J160" s="211">
        <f>ROUND(I160*H160,2)</f>
        <v>0</v>
      </c>
      <c r="K160" s="207" t="s">
        <v>19</v>
      </c>
      <c r="L160" s="45"/>
      <c r="M160" s="291" t="s">
        <v>19</v>
      </c>
      <c r="N160" s="292" t="s">
        <v>43</v>
      </c>
      <c r="O160" s="272"/>
      <c r="P160" s="293">
        <f>O160*H160</f>
        <v>0</v>
      </c>
      <c r="Q160" s="293">
        <v>0</v>
      </c>
      <c r="R160" s="293">
        <f>Q160*H160</f>
        <v>0</v>
      </c>
      <c r="S160" s="293">
        <v>0</v>
      </c>
      <c r="T160" s="29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2287</v>
      </c>
      <c r="AT160" s="216" t="s">
        <v>152</v>
      </c>
      <c r="AU160" s="216" t="s">
        <v>80</v>
      </c>
      <c r="AY160" s="18" t="s">
        <v>150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2287</v>
      </c>
      <c r="BM160" s="216" t="s">
        <v>1319</v>
      </c>
    </row>
    <row r="161" s="2" customFormat="1" ht="6.96" customHeight="1">
      <c r="A161" s="39"/>
      <c r="B161" s="60"/>
      <c r="C161" s="61"/>
      <c r="D161" s="61"/>
      <c r="E161" s="61"/>
      <c r="F161" s="61"/>
      <c r="G161" s="61"/>
      <c r="H161" s="61"/>
      <c r="I161" s="61"/>
      <c r="J161" s="61"/>
      <c r="K161" s="61"/>
      <c r="L161" s="45"/>
      <c r="M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</row>
  </sheetData>
  <sheetProtection sheet="1" autoFilter="0" formatColumns="0" formatRows="0" objects="1" scenarios="1" spinCount="100000" saltValue="ViXcphzUO9ZiAWdP3+GJoDdXFikBhr1Ht3JZCr8bAcvisn44Db3oZEThNElwK4CxLGVtajltw6GQ0vG9c50+gQ==" hashValue="dOUSkbjhHtaSnyrSAqrDaFWpTZ9j4s/5Yr+9WZyrRbIowhcCfHf3TxaTui2VHD0cJMoX1aFmunydtOQTO57bWA==" algorithmName="SHA-512" password="CC35"/>
  <autoFilter ref="C86:K16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134" r:id="rId1" display="https://podminky.urs.cz/item/CS_URS_2024_01/133251101"/>
    <hyperlink ref="F140" r:id="rId2" display="https://podminky.urs.cz/item/CS_URS_2024_01/46064111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122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II/261 a III/26124 Liběchov- hr. kraje, rekonstrukce, 1.část stavby ( intravilán LIběchov)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123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2292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13. 11. 2024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ROUND((SUM(BE83:BE213)),  2)</f>
        <v>0</v>
      </c>
      <c r="G33" s="39"/>
      <c r="H33" s="39"/>
      <c r="I33" s="149">
        <v>0.20999999999999999</v>
      </c>
      <c r="J33" s="148">
        <f>ROUND(((SUM(BE83:BE213))*I33),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ROUND((SUM(BF83:BF213)),  2)</f>
        <v>0</v>
      </c>
      <c r="G34" s="39"/>
      <c r="H34" s="39"/>
      <c r="I34" s="149">
        <v>0.12</v>
      </c>
      <c r="J34" s="148">
        <f>ROUND(((SUM(BF83:BF213))*I34),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ROUND((SUM(BG83:BG213)),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ROUND((SUM(BH83:BH213)),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ROUND((SUM(BI83:BI213)),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125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1" t="str">
        <f>E7</f>
        <v>II/261 a III/26124 Liběchov- hr. kraje, rekonstrukce, 1.část stavby ( intravilán LIběchov)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123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801.1 - Kácení dřevin pro II/261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Liběchov</v>
      </c>
      <c r="G52" s="41"/>
      <c r="H52" s="41"/>
      <c r="I52" s="33" t="s">
        <v>23</v>
      </c>
      <c r="J52" s="73" t="str">
        <f>IF(J12="","",J12)</f>
        <v>13. 11. 2024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Středočeský kraj</v>
      </c>
      <c r="G54" s="41"/>
      <c r="H54" s="41"/>
      <c r="I54" s="33" t="s">
        <v>31</v>
      </c>
      <c r="J54" s="37" t="str">
        <f>E21</f>
        <v>Sdružení AFSAG PRISMOTT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126</v>
      </c>
      <c r="D57" s="163"/>
      <c r="E57" s="163"/>
      <c r="F57" s="163"/>
      <c r="G57" s="163"/>
      <c r="H57" s="163"/>
      <c r="I57" s="163"/>
      <c r="J57" s="164" t="s">
        <v>127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128</v>
      </c>
    </row>
    <row r="60" hidden="1" s="9" customFormat="1" ht="24.96" customHeight="1">
      <c r="A60" s="9"/>
      <c r="B60" s="166"/>
      <c r="C60" s="167"/>
      <c r="D60" s="168" t="s">
        <v>129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130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6"/>
      <c r="C62" s="167"/>
      <c r="D62" s="168" t="s">
        <v>763</v>
      </c>
      <c r="E62" s="169"/>
      <c r="F62" s="169"/>
      <c r="G62" s="169"/>
      <c r="H62" s="169"/>
      <c r="I62" s="169"/>
      <c r="J62" s="170">
        <f>J206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72"/>
      <c r="C63" s="173"/>
      <c r="D63" s="174" t="s">
        <v>764</v>
      </c>
      <c r="E63" s="175"/>
      <c r="F63" s="175"/>
      <c r="G63" s="175"/>
      <c r="H63" s="175"/>
      <c r="I63" s="175"/>
      <c r="J63" s="176">
        <f>J207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hidden="1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/>
    <row r="67" hidden="1"/>
    <row r="68" hidden="1"/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135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II/261 a III/26124 Liběchov- hr. kraje, rekonstrukce, 1.část stavby ( intravilán LIběchov)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123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 801.1 - Kácení dřevin pro II/261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Liběchov</v>
      </c>
      <c r="G77" s="41"/>
      <c r="H77" s="41"/>
      <c r="I77" s="33" t="s">
        <v>23</v>
      </c>
      <c r="J77" s="73" t="str">
        <f>IF(J12="","",J12)</f>
        <v>13. 11. 2024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Středočeský kraj</v>
      </c>
      <c r="G79" s="41"/>
      <c r="H79" s="41"/>
      <c r="I79" s="33" t="s">
        <v>31</v>
      </c>
      <c r="J79" s="37" t="str">
        <f>E21</f>
        <v>Sdružení AFSAG PRISMOTT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136</v>
      </c>
      <c r="D82" s="181" t="s">
        <v>57</v>
      </c>
      <c r="E82" s="181" t="s">
        <v>53</v>
      </c>
      <c r="F82" s="181" t="s">
        <v>54</v>
      </c>
      <c r="G82" s="181" t="s">
        <v>137</v>
      </c>
      <c r="H82" s="181" t="s">
        <v>138</v>
      </c>
      <c r="I82" s="181" t="s">
        <v>139</v>
      </c>
      <c r="J82" s="181" t="s">
        <v>127</v>
      </c>
      <c r="K82" s="182" t="s">
        <v>140</v>
      </c>
      <c r="L82" s="183"/>
      <c r="M82" s="93" t="s">
        <v>19</v>
      </c>
      <c r="N82" s="94" t="s">
        <v>42</v>
      </c>
      <c r="O82" s="94" t="s">
        <v>141</v>
      </c>
      <c r="P82" s="94" t="s">
        <v>142</v>
      </c>
      <c r="Q82" s="94" t="s">
        <v>143</v>
      </c>
      <c r="R82" s="94" t="s">
        <v>144</v>
      </c>
      <c r="S82" s="94" t="s">
        <v>145</v>
      </c>
      <c r="T82" s="95" t="s">
        <v>146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147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P84+P206</f>
        <v>0</v>
      </c>
      <c r="Q83" s="97"/>
      <c r="R83" s="186">
        <f>R84+R206</f>
        <v>0</v>
      </c>
      <c r="S83" s="97"/>
      <c r="T83" s="187">
        <f>T84+T206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128</v>
      </c>
      <c r="BK83" s="188">
        <f>BK84+BK206</f>
        <v>0</v>
      </c>
    </row>
    <row r="84" s="12" customFormat="1" ht="25.92" customHeight="1">
      <c r="A84" s="12"/>
      <c r="B84" s="189"/>
      <c r="C84" s="190"/>
      <c r="D84" s="191" t="s">
        <v>71</v>
      </c>
      <c r="E84" s="192" t="s">
        <v>148</v>
      </c>
      <c r="F84" s="192" t="s">
        <v>149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</f>
        <v>0</v>
      </c>
      <c r="Q84" s="197"/>
      <c r="R84" s="198">
        <f>R85</f>
        <v>0</v>
      </c>
      <c r="S84" s="197"/>
      <c r="T84" s="199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80</v>
      </c>
      <c r="AT84" s="201" t="s">
        <v>71</v>
      </c>
      <c r="AU84" s="201" t="s">
        <v>72</v>
      </c>
      <c r="AY84" s="200" t="s">
        <v>150</v>
      </c>
      <c r="BK84" s="202">
        <f>BK85</f>
        <v>0</v>
      </c>
    </row>
    <row r="85" s="12" customFormat="1" ht="22.8" customHeight="1">
      <c r="A85" s="12"/>
      <c r="B85" s="189"/>
      <c r="C85" s="190"/>
      <c r="D85" s="191" t="s">
        <v>71</v>
      </c>
      <c r="E85" s="203" t="s">
        <v>80</v>
      </c>
      <c r="F85" s="203" t="s">
        <v>151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SUM(P86:P205)</f>
        <v>0</v>
      </c>
      <c r="Q85" s="197"/>
      <c r="R85" s="198">
        <f>SUM(R86:R205)</f>
        <v>0</v>
      </c>
      <c r="S85" s="197"/>
      <c r="T85" s="199">
        <f>SUM(T86:T205)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80</v>
      </c>
      <c r="AT85" s="201" t="s">
        <v>71</v>
      </c>
      <c r="AU85" s="201" t="s">
        <v>80</v>
      </c>
      <c r="AY85" s="200" t="s">
        <v>150</v>
      </c>
      <c r="BK85" s="202">
        <f>SUM(BK86:BK205)</f>
        <v>0</v>
      </c>
    </row>
    <row r="86" s="2" customFormat="1" ht="24.15" customHeight="1">
      <c r="A86" s="39"/>
      <c r="B86" s="40"/>
      <c r="C86" s="205" t="s">
        <v>80</v>
      </c>
      <c r="D86" s="205" t="s">
        <v>152</v>
      </c>
      <c r="E86" s="206" t="s">
        <v>2293</v>
      </c>
      <c r="F86" s="207" t="s">
        <v>2294</v>
      </c>
      <c r="G86" s="208" t="s">
        <v>155</v>
      </c>
      <c r="H86" s="209">
        <v>230</v>
      </c>
      <c r="I86" s="210"/>
      <c r="J86" s="211">
        <f>ROUND(I86*H86,2)</f>
        <v>0</v>
      </c>
      <c r="K86" s="207" t="s">
        <v>156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157</v>
      </c>
      <c r="AT86" s="216" t="s">
        <v>152</v>
      </c>
      <c r="AU86" s="216" t="s">
        <v>82</v>
      </c>
      <c r="AY86" s="18" t="s">
        <v>150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157</v>
      </c>
      <c r="BM86" s="216" t="s">
        <v>2295</v>
      </c>
    </row>
    <row r="87" s="2" customFormat="1">
      <c r="A87" s="39"/>
      <c r="B87" s="40"/>
      <c r="C87" s="41"/>
      <c r="D87" s="218" t="s">
        <v>159</v>
      </c>
      <c r="E87" s="41"/>
      <c r="F87" s="219" t="s">
        <v>2296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159</v>
      </c>
      <c r="AU87" s="18" t="s">
        <v>82</v>
      </c>
    </row>
    <row r="88" s="13" customFormat="1">
      <c r="A88" s="13"/>
      <c r="B88" s="223"/>
      <c r="C88" s="224"/>
      <c r="D88" s="225" t="s">
        <v>161</v>
      </c>
      <c r="E88" s="226" t="s">
        <v>19</v>
      </c>
      <c r="F88" s="227" t="s">
        <v>2297</v>
      </c>
      <c r="G88" s="224"/>
      <c r="H88" s="228">
        <v>230</v>
      </c>
      <c r="I88" s="229"/>
      <c r="J88" s="224"/>
      <c r="K88" s="224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161</v>
      </c>
      <c r="AU88" s="234" t="s">
        <v>82</v>
      </c>
      <c r="AV88" s="13" t="s">
        <v>82</v>
      </c>
      <c r="AW88" s="13" t="s">
        <v>33</v>
      </c>
      <c r="AX88" s="13" t="s">
        <v>80</v>
      </c>
      <c r="AY88" s="234" t="s">
        <v>150</v>
      </c>
    </row>
    <row r="89" s="2" customFormat="1" ht="21.75" customHeight="1">
      <c r="A89" s="39"/>
      <c r="B89" s="40"/>
      <c r="C89" s="205" t="s">
        <v>82</v>
      </c>
      <c r="D89" s="205" t="s">
        <v>152</v>
      </c>
      <c r="E89" s="206" t="s">
        <v>2298</v>
      </c>
      <c r="F89" s="207" t="s">
        <v>2299</v>
      </c>
      <c r="G89" s="208" t="s">
        <v>286</v>
      </c>
      <c r="H89" s="209">
        <v>2</v>
      </c>
      <c r="I89" s="210"/>
      <c r="J89" s="211">
        <f>ROUND(I89*H89,2)</f>
        <v>0</v>
      </c>
      <c r="K89" s="207" t="s">
        <v>156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157</v>
      </c>
      <c r="AT89" s="216" t="s">
        <v>152</v>
      </c>
      <c r="AU89" s="216" t="s">
        <v>82</v>
      </c>
      <c r="AY89" s="18" t="s">
        <v>150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157</v>
      </c>
      <c r="BM89" s="216" t="s">
        <v>2300</v>
      </c>
    </row>
    <row r="90" s="2" customFormat="1">
      <c r="A90" s="39"/>
      <c r="B90" s="40"/>
      <c r="C90" s="41"/>
      <c r="D90" s="218" t="s">
        <v>159</v>
      </c>
      <c r="E90" s="41"/>
      <c r="F90" s="219" t="s">
        <v>2301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159</v>
      </c>
      <c r="AU90" s="18" t="s">
        <v>82</v>
      </c>
    </row>
    <row r="91" s="13" customFormat="1">
      <c r="A91" s="13"/>
      <c r="B91" s="223"/>
      <c r="C91" s="224"/>
      <c r="D91" s="225" t="s">
        <v>161</v>
      </c>
      <c r="E91" s="226" t="s">
        <v>19</v>
      </c>
      <c r="F91" s="227" t="s">
        <v>1483</v>
      </c>
      <c r="G91" s="224"/>
      <c r="H91" s="228">
        <v>2</v>
      </c>
      <c r="I91" s="229"/>
      <c r="J91" s="224"/>
      <c r="K91" s="224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161</v>
      </c>
      <c r="AU91" s="234" t="s">
        <v>82</v>
      </c>
      <c r="AV91" s="13" t="s">
        <v>82</v>
      </c>
      <c r="AW91" s="13" t="s">
        <v>33</v>
      </c>
      <c r="AX91" s="13" t="s">
        <v>80</v>
      </c>
      <c r="AY91" s="234" t="s">
        <v>150</v>
      </c>
    </row>
    <row r="92" s="2" customFormat="1" ht="21.75" customHeight="1">
      <c r="A92" s="39"/>
      <c r="B92" s="40"/>
      <c r="C92" s="205" t="s">
        <v>171</v>
      </c>
      <c r="D92" s="205" t="s">
        <v>152</v>
      </c>
      <c r="E92" s="206" t="s">
        <v>2302</v>
      </c>
      <c r="F92" s="207" t="s">
        <v>2303</v>
      </c>
      <c r="G92" s="208" t="s">
        <v>286</v>
      </c>
      <c r="H92" s="209">
        <v>3</v>
      </c>
      <c r="I92" s="210"/>
      <c r="J92" s="211">
        <f>ROUND(I92*H92,2)</f>
        <v>0</v>
      </c>
      <c r="K92" s="207" t="s">
        <v>156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157</v>
      </c>
      <c r="AT92" s="216" t="s">
        <v>152</v>
      </c>
      <c r="AU92" s="216" t="s">
        <v>82</v>
      </c>
      <c r="AY92" s="18" t="s">
        <v>150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157</v>
      </c>
      <c r="BM92" s="216" t="s">
        <v>2304</v>
      </c>
    </row>
    <row r="93" s="2" customFormat="1">
      <c r="A93" s="39"/>
      <c r="B93" s="40"/>
      <c r="C93" s="41"/>
      <c r="D93" s="218" t="s">
        <v>159</v>
      </c>
      <c r="E93" s="41"/>
      <c r="F93" s="219" t="s">
        <v>2305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159</v>
      </c>
      <c r="AU93" s="18" t="s">
        <v>82</v>
      </c>
    </row>
    <row r="94" s="13" customFormat="1">
      <c r="A94" s="13"/>
      <c r="B94" s="223"/>
      <c r="C94" s="224"/>
      <c r="D94" s="225" t="s">
        <v>161</v>
      </c>
      <c r="E94" s="226" t="s">
        <v>19</v>
      </c>
      <c r="F94" s="227" t="s">
        <v>589</v>
      </c>
      <c r="G94" s="224"/>
      <c r="H94" s="228">
        <v>3</v>
      </c>
      <c r="I94" s="229"/>
      <c r="J94" s="224"/>
      <c r="K94" s="224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161</v>
      </c>
      <c r="AU94" s="234" t="s">
        <v>82</v>
      </c>
      <c r="AV94" s="13" t="s">
        <v>82</v>
      </c>
      <c r="AW94" s="13" t="s">
        <v>33</v>
      </c>
      <c r="AX94" s="13" t="s">
        <v>80</v>
      </c>
      <c r="AY94" s="234" t="s">
        <v>150</v>
      </c>
    </row>
    <row r="95" s="2" customFormat="1" ht="21.75" customHeight="1">
      <c r="A95" s="39"/>
      <c r="B95" s="40"/>
      <c r="C95" s="205" t="s">
        <v>157</v>
      </c>
      <c r="D95" s="205" t="s">
        <v>152</v>
      </c>
      <c r="E95" s="206" t="s">
        <v>2306</v>
      </c>
      <c r="F95" s="207" t="s">
        <v>2307</v>
      </c>
      <c r="G95" s="208" t="s">
        <v>286</v>
      </c>
      <c r="H95" s="209">
        <v>1</v>
      </c>
      <c r="I95" s="210"/>
      <c r="J95" s="211">
        <f>ROUND(I95*H95,2)</f>
        <v>0</v>
      </c>
      <c r="K95" s="207" t="s">
        <v>156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157</v>
      </c>
      <c r="AT95" s="216" t="s">
        <v>152</v>
      </c>
      <c r="AU95" s="216" t="s">
        <v>82</v>
      </c>
      <c r="AY95" s="18" t="s">
        <v>150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157</v>
      </c>
      <c r="BM95" s="216" t="s">
        <v>2308</v>
      </c>
    </row>
    <row r="96" s="2" customFormat="1">
      <c r="A96" s="39"/>
      <c r="B96" s="40"/>
      <c r="C96" s="41"/>
      <c r="D96" s="218" t="s">
        <v>159</v>
      </c>
      <c r="E96" s="41"/>
      <c r="F96" s="219" t="s">
        <v>2309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159</v>
      </c>
      <c r="AU96" s="18" t="s">
        <v>82</v>
      </c>
    </row>
    <row r="97" s="13" customFormat="1">
      <c r="A97" s="13"/>
      <c r="B97" s="223"/>
      <c r="C97" s="224"/>
      <c r="D97" s="225" t="s">
        <v>161</v>
      </c>
      <c r="E97" s="226" t="s">
        <v>19</v>
      </c>
      <c r="F97" s="227" t="s">
        <v>296</v>
      </c>
      <c r="G97" s="224"/>
      <c r="H97" s="228">
        <v>1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161</v>
      </c>
      <c r="AU97" s="234" t="s">
        <v>82</v>
      </c>
      <c r="AV97" s="13" t="s">
        <v>82</v>
      </c>
      <c r="AW97" s="13" t="s">
        <v>33</v>
      </c>
      <c r="AX97" s="13" t="s">
        <v>80</v>
      </c>
      <c r="AY97" s="234" t="s">
        <v>150</v>
      </c>
    </row>
    <row r="98" s="2" customFormat="1" ht="24.15" customHeight="1">
      <c r="A98" s="39"/>
      <c r="B98" s="40"/>
      <c r="C98" s="205" t="s">
        <v>184</v>
      </c>
      <c r="D98" s="205" t="s">
        <v>152</v>
      </c>
      <c r="E98" s="206" t="s">
        <v>2310</v>
      </c>
      <c r="F98" s="207" t="s">
        <v>2311</v>
      </c>
      <c r="G98" s="208" t="s">
        <v>286</v>
      </c>
      <c r="H98" s="209">
        <v>4</v>
      </c>
      <c r="I98" s="210"/>
      <c r="J98" s="211">
        <f>ROUND(I98*H98,2)</f>
        <v>0</v>
      </c>
      <c r="K98" s="207" t="s">
        <v>156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157</v>
      </c>
      <c r="AT98" s="216" t="s">
        <v>152</v>
      </c>
      <c r="AU98" s="216" t="s">
        <v>82</v>
      </c>
      <c r="AY98" s="18" t="s">
        <v>150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157</v>
      </c>
      <c r="BM98" s="216" t="s">
        <v>2312</v>
      </c>
    </row>
    <row r="99" s="2" customFormat="1">
      <c r="A99" s="39"/>
      <c r="B99" s="40"/>
      <c r="C99" s="41"/>
      <c r="D99" s="218" t="s">
        <v>159</v>
      </c>
      <c r="E99" s="41"/>
      <c r="F99" s="219" t="s">
        <v>2313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159</v>
      </c>
      <c r="AU99" s="18" t="s">
        <v>82</v>
      </c>
    </row>
    <row r="100" s="13" customFormat="1">
      <c r="A100" s="13"/>
      <c r="B100" s="223"/>
      <c r="C100" s="224"/>
      <c r="D100" s="225" t="s">
        <v>161</v>
      </c>
      <c r="E100" s="226" t="s">
        <v>19</v>
      </c>
      <c r="F100" s="227" t="s">
        <v>981</v>
      </c>
      <c r="G100" s="224"/>
      <c r="H100" s="228">
        <v>4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161</v>
      </c>
      <c r="AU100" s="234" t="s">
        <v>82</v>
      </c>
      <c r="AV100" s="13" t="s">
        <v>82</v>
      </c>
      <c r="AW100" s="13" t="s">
        <v>33</v>
      </c>
      <c r="AX100" s="13" t="s">
        <v>80</v>
      </c>
      <c r="AY100" s="234" t="s">
        <v>150</v>
      </c>
    </row>
    <row r="101" s="2" customFormat="1" ht="16.5" customHeight="1">
      <c r="A101" s="39"/>
      <c r="B101" s="40"/>
      <c r="C101" s="205" t="s">
        <v>192</v>
      </c>
      <c r="D101" s="205" t="s">
        <v>152</v>
      </c>
      <c r="E101" s="206" t="s">
        <v>2314</v>
      </c>
      <c r="F101" s="207" t="s">
        <v>2315</v>
      </c>
      <c r="G101" s="208" t="s">
        <v>286</v>
      </c>
      <c r="H101" s="209">
        <v>6</v>
      </c>
      <c r="I101" s="210"/>
      <c r="J101" s="211">
        <f>ROUND(I101*H101,2)</f>
        <v>0</v>
      </c>
      <c r="K101" s="207" t="s">
        <v>156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157</v>
      </c>
      <c r="AT101" s="216" t="s">
        <v>152</v>
      </c>
      <c r="AU101" s="216" t="s">
        <v>82</v>
      </c>
      <c r="AY101" s="18" t="s">
        <v>150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157</v>
      </c>
      <c r="BM101" s="216" t="s">
        <v>2316</v>
      </c>
    </row>
    <row r="102" s="2" customFormat="1">
      <c r="A102" s="39"/>
      <c r="B102" s="40"/>
      <c r="C102" s="41"/>
      <c r="D102" s="218" t="s">
        <v>159</v>
      </c>
      <c r="E102" s="41"/>
      <c r="F102" s="219" t="s">
        <v>2317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159</v>
      </c>
      <c r="AU102" s="18" t="s">
        <v>82</v>
      </c>
    </row>
    <row r="103" s="13" customFormat="1">
      <c r="A103" s="13"/>
      <c r="B103" s="223"/>
      <c r="C103" s="224"/>
      <c r="D103" s="225" t="s">
        <v>161</v>
      </c>
      <c r="E103" s="226" t="s">
        <v>19</v>
      </c>
      <c r="F103" s="227" t="s">
        <v>2318</v>
      </c>
      <c r="G103" s="224"/>
      <c r="H103" s="228">
        <v>6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161</v>
      </c>
      <c r="AU103" s="234" t="s">
        <v>82</v>
      </c>
      <c r="AV103" s="13" t="s">
        <v>82</v>
      </c>
      <c r="AW103" s="13" t="s">
        <v>33</v>
      </c>
      <c r="AX103" s="13" t="s">
        <v>80</v>
      </c>
      <c r="AY103" s="234" t="s">
        <v>150</v>
      </c>
    </row>
    <row r="104" s="2" customFormat="1" ht="16.5" customHeight="1">
      <c r="A104" s="39"/>
      <c r="B104" s="40"/>
      <c r="C104" s="205" t="s">
        <v>199</v>
      </c>
      <c r="D104" s="205" t="s">
        <v>152</v>
      </c>
      <c r="E104" s="206" t="s">
        <v>2319</v>
      </c>
      <c r="F104" s="207" t="s">
        <v>2320</v>
      </c>
      <c r="G104" s="208" t="s">
        <v>286</v>
      </c>
      <c r="H104" s="209">
        <v>3</v>
      </c>
      <c r="I104" s="210"/>
      <c r="J104" s="211">
        <f>ROUND(I104*H104,2)</f>
        <v>0</v>
      </c>
      <c r="K104" s="207" t="s">
        <v>156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157</v>
      </c>
      <c r="AT104" s="216" t="s">
        <v>152</v>
      </c>
      <c r="AU104" s="216" t="s">
        <v>82</v>
      </c>
      <c r="AY104" s="18" t="s">
        <v>150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157</v>
      </c>
      <c r="BM104" s="216" t="s">
        <v>2321</v>
      </c>
    </row>
    <row r="105" s="2" customFormat="1">
      <c r="A105" s="39"/>
      <c r="B105" s="40"/>
      <c r="C105" s="41"/>
      <c r="D105" s="218" t="s">
        <v>159</v>
      </c>
      <c r="E105" s="41"/>
      <c r="F105" s="219" t="s">
        <v>2322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159</v>
      </c>
      <c r="AU105" s="18" t="s">
        <v>82</v>
      </c>
    </row>
    <row r="106" s="13" customFormat="1">
      <c r="A106" s="13"/>
      <c r="B106" s="223"/>
      <c r="C106" s="224"/>
      <c r="D106" s="225" t="s">
        <v>161</v>
      </c>
      <c r="E106" s="226" t="s">
        <v>19</v>
      </c>
      <c r="F106" s="227" t="s">
        <v>589</v>
      </c>
      <c r="G106" s="224"/>
      <c r="H106" s="228">
        <v>3</v>
      </c>
      <c r="I106" s="229"/>
      <c r="J106" s="224"/>
      <c r="K106" s="224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161</v>
      </c>
      <c r="AU106" s="234" t="s">
        <v>82</v>
      </c>
      <c r="AV106" s="13" t="s">
        <v>82</v>
      </c>
      <c r="AW106" s="13" t="s">
        <v>33</v>
      </c>
      <c r="AX106" s="13" t="s">
        <v>80</v>
      </c>
      <c r="AY106" s="234" t="s">
        <v>150</v>
      </c>
    </row>
    <row r="107" s="2" customFormat="1" ht="16.5" customHeight="1">
      <c r="A107" s="39"/>
      <c r="B107" s="40"/>
      <c r="C107" s="205" t="s">
        <v>210</v>
      </c>
      <c r="D107" s="205" t="s">
        <v>152</v>
      </c>
      <c r="E107" s="206" t="s">
        <v>2323</v>
      </c>
      <c r="F107" s="207" t="s">
        <v>2324</v>
      </c>
      <c r="G107" s="208" t="s">
        <v>286</v>
      </c>
      <c r="H107" s="209">
        <v>1</v>
      </c>
      <c r="I107" s="210"/>
      <c r="J107" s="211">
        <f>ROUND(I107*H107,2)</f>
        <v>0</v>
      </c>
      <c r="K107" s="207" t="s">
        <v>156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157</v>
      </c>
      <c r="AT107" s="216" t="s">
        <v>152</v>
      </c>
      <c r="AU107" s="216" t="s">
        <v>82</v>
      </c>
      <c r="AY107" s="18" t="s">
        <v>150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157</v>
      </c>
      <c r="BM107" s="216" t="s">
        <v>2325</v>
      </c>
    </row>
    <row r="108" s="2" customFormat="1">
      <c r="A108" s="39"/>
      <c r="B108" s="40"/>
      <c r="C108" s="41"/>
      <c r="D108" s="218" t="s">
        <v>159</v>
      </c>
      <c r="E108" s="41"/>
      <c r="F108" s="219" t="s">
        <v>2326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159</v>
      </c>
      <c r="AU108" s="18" t="s">
        <v>82</v>
      </c>
    </row>
    <row r="109" s="13" customFormat="1">
      <c r="A109" s="13"/>
      <c r="B109" s="223"/>
      <c r="C109" s="224"/>
      <c r="D109" s="225" t="s">
        <v>161</v>
      </c>
      <c r="E109" s="226" t="s">
        <v>19</v>
      </c>
      <c r="F109" s="227" t="s">
        <v>296</v>
      </c>
      <c r="G109" s="224"/>
      <c r="H109" s="228">
        <v>1</v>
      </c>
      <c r="I109" s="229"/>
      <c r="J109" s="224"/>
      <c r="K109" s="224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161</v>
      </c>
      <c r="AU109" s="234" t="s">
        <v>82</v>
      </c>
      <c r="AV109" s="13" t="s">
        <v>82</v>
      </c>
      <c r="AW109" s="13" t="s">
        <v>33</v>
      </c>
      <c r="AX109" s="13" t="s">
        <v>80</v>
      </c>
      <c r="AY109" s="234" t="s">
        <v>150</v>
      </c>
    </row>
    <row r="110" s="2" customFormat="1" ht="24.15" customHeight="1">
      <c r="A110" s="39"/>
      <c r="B110" s="40"/>
      <c r="C110" s="205" t="s">
        <v>217</v>
      </c>
      <c r="D110" s="205" t="s">
        <v>152</v>
      </c>
      <c r="E110" s="206" t="s">
        <v>2327</v>
      </c>
      <c r="F110" s="207" t="s">
        <v>2328</v>
      </c>
      <c r="G110" s="208" t="s">
        <v>286</v>
      </c>
      <c r="H110" s="209">
        <v>2</v>
      </c>
      <c r="I110" s="210"/>
      <c r="J110" s="211">
        <f>ROUND(I110*H110,2)</f>
        <v>0</v>
      </c>
      <c r="K110" s="207" t="s">
        <v>156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157</v>
      </c>
      <c r="AT110" s="216" t="s">
        <v>152</v>
      </c>
      <c r="AU110" s="216" t="s">
        <v>82</v>
      </c>
      <c r="AY110" s="18" t="s">
        <v>150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157</v>
      </c>
      <c r="BM110" s="216" t="s">
        <v>2329</v>
      </c>
    </row>
    <row r="111" s="2" customFormat="1">
      <c r="A111" s="39"/>
      <c r="B111" s="40"/>
      <c r="C111" s="41"/>
      <c r="D111" s="218" t="s">
        <v>159</v>
      </c>
      <c r="E111" s="41"/>
      <c r="F111" s="219" t="s">
        <v>2330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159</v>
      </c>
      <c r="AU111" s="18" t="s">
        <v>82</v>
      </c>
    </row>
    <row r="112" s="14" customFormat="1">
      <c r="A112" s="14"/>
      <c r="B112" s="235"/>
      <c r="C112" s="236"/>
      <c r="D112" s="225" t="s">
        <v>161</v>
      </c>
      <c r="E112" s="237" t="s">
        <v>19</v>
      </c>
      <c r="F112" s="238" t="s">
        <v>2331</v>
      </c>
      <c r="G112" s="236"/>
      <c r="H112" s="237" t="s">
        <v>19</v>
      </c>
      <c r="I112" s="239"/>
      <c r="J112" s="236"/>
      <c r="K112" s="236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161</v>
      </c>
      <c r="AU112" s="244" t="s">
        <v>82</v>
      </c>
      <c r="AV112" s="14" t="s">
        <v>80</v>
      </c>
      <c r="AW112" s="14" t="s">
        <v>33</v>
      </c>
      <c r="AX112" s="14" t="s">
        <v>72</v>
      </c>
      <c r="AY112" s="244" t="s">
        <v>150</v>
      </c>
    </row>
    <row r="113" s="13" customFormat="1">
      <c r="A113" s="13"/>
      <c r="B113" s="223"/>
      <c r="C113" s="224"/>
      <c r="D113" s="225" t="s">
        <v>161</v>
      </c>
      <c r="E113" s="226" t="s">
        <v>19</v>
      </c>
      <c r="F113" s="227" t="s">
        <v>1483</v>
      </c>
      <c r="G113" s="224"/>
      <c r="H113" s="228">
        <v>2</v>
      </c>
      <c r="I113" s="229"/>
      <c r="J113" s="224"/>
      <c r="K113" s="224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161</v>
      </c>
      <c r="AU113" s="234" t="s">
        <v>82</v>
      </c>
      <c r="AV113" s="13" t="s">
        <v>82</v>
      </c>
      <c r="AW113" s="13" t="s">
        <v>33</v>
      </c>
      <c r="AX113" s="13" t="s">
        <v>80</v>
      </c>
      <c r="AY113" s="234" t="s">
        <v>150</v>
      </c>
    </row>
    <row r="114" s="2" customFormat="1" ht="24.15" customHeight="1">
      <c r="A114" s="39"/>
      <c r="B114" s="40"/>
      <c r="C114" s="205" t="s">
        <v>225</v>
      </c>
      <c r="D114" s="205" t="s">
        <v>152</v>
      </c>
      <c r="E114" s="206" t="s">
        <v>2332</v>
      </c>
      <c r="F114" s="207" t="s">
        <v>2333</v>
      </c>
      <c r="G114" s="208" t="s">
        <v>286</v>
      </c>
      <c r="H114" s="209">
        <v>3</v>
      </c>
      <c r="I114" s="210"/>
      <c r="J114" s="211">
        <f>ROUND(I114*H114,2)</f>
        <v>0</v>
      </c>
      <c r="K114" s="207" t="s">
        <v>156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157</v>
      </c>
      <c r="AT114" s="216" t="s">
        <v>152</v>
      </c>
      <c r="AU114" s="216" t="s">
        <v>82</v>
      </c>
      <c r="AY114" s="18" t="s">
        <v>150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157</v>
      </c>
      <c r="BM114" s="216" t="s">
        <v>2334</v>
      </c>
    </row>
    <row r="115" s="2" customFormat="1">
      <c r="A115" s="39"/>
      <c r="B115" s="40"/>
      <c r="C115" s="41"/>
      <c r="D115" s="218" t="s">
        <v>159</v>
      </c>
      <c r="E115" s="41"/>
      <c r="F115" s="219" t="s">
        <v>2335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159</v>
      </c>
      <c r="AU115" s="18" t="s">
        <v>82</v>
      </c>
    </row>
    <row r="116" s="13" customFormat="1">
      <c r="A116" s="13"/>
      <c r="B116" s="223"/>
      <c r="C116" s="224"/>
      <c r="D116" s="225" t="s">
        <v>161</v>
      </c>
      <c r="E116" s="226" t="s">
        <v>19</v>
      </c>
      <c r="F116" s="227" t="s">
        <v>589</v>
      </c>
      <c r="G116" s="224"/>
      <c r="H116" s="228">
        <v>3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161</v>
      </c>
      <c r="AU116" s="234" t="s">
        <v>82</v>
      </c>
      <c r="AV116" s="13" t="s">
        <v>82</v>
      </c>
      <c r="AW116" s="13" t="s">
        <v>33</v>
      </c>
      <c r="AX116" s="13" t="s">
        <v>80</v>
      </c>
      <c r="AY116" s="234" t="s">
        <v>150</v>
      </c>
    </row>
    <row r="117" s="2" customFormat="1" ht="24.15" customHeight="1">
      <c r="A117" s="39"/>
      <c r="B117" s="40"/>
      <c r="C117" s="205" t="s">
        <v>235</v>
      </c>
      <c r="D117" s="205" t="s">
        <v>152</v>
      </c>
      <c r="E117" s="206" t="s">
        <v>2336</v>
      </c>
      <c r="F117" s="207" t="s">
        <v>2337</v>
      </c>
      <c r="G117" s="208" t="s">
        <v>286</v>
      </c>
      <c r="H117" s="209">
        <v>1</v>
      </c>
      <c r="I117" s="210"/>
      <c r="J117" s="211">
        <f>ROUND(I117*H117,2)</f>
        <v>0</v>
      </c>
      <c r="K117" s="207" t="s">
        <v>156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157</v>
      </c>
      <c r="AT117" s="216" t="s">
        <v>152</v>
      </c>
      <c r="AU117" s="216" t="s">
        <v>82</v>
      </c>
      <c r="AY117" s="18" t="s">
        <v>150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157</v>
      </c>
      <c r="BM117" s="216" t="s">
        <v>2338</v>
      </c>
    </row>
    <row r="118" s="2" customFormat="1">
      <c r="A118" s="39"/>
      <c r="B118" s="40"/>
      <c r="C118" s="41"/>
      <c r="D118" s="218" t="s">
        <v>159</v>
      </c>
      <c r="E118" s="41"/>
      <c r="F118" s="219" t="s">
        <v>2339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159</v>
      </c>
      <c r="AU118" s="18" t="s">
        <v>82</v>
      </c>
    </row>
    <row r="119" s="13" customFormat="1">
      <c r="A119" s="13"/>
      <c r="B119" s="223"/>
      <c r="C119" s="224"/>
      <c r="D119" s="225" t="s">
        <v>161</v>
      </c>
      <c r="E119" s="226" t="s">
        <v>19</v>
      </c>
      <c r="F119" s="227" t="s">
        <v>296</v>
      </c>
      <c r="G119" s="224"/>
      <c r="H119" s="228">
        <v>1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161</v>
      </c>
      <c r="AU119" s="234" t="s">
        <v>82</v>
      </c>
      <c r="AV119" s="13" t="s">
        <v>82</v>
      </c>
      <c r="AW119" s="13" t="s">
        <v>33</v>
      </c>
      <c r="AX119" s="13" t="s">
        <v>80</v>
      </c>
      <c r="AY119" s="234" t="s">
        <v>150</v>
      </c>
    </row>
    <row r="120" s="2" customFormat="1" ht="24.15" customHeight="1">
      <c r="A120" s="39"/>
      <c r="B120" s="40"/>
      <c r="C120" s="205" t="s">
        <v>8</v>
      </c>
      <c r="D120" s="205" t="s">
        <v>152</v>
      </c>
      <c r="E120" s="206" t="s">
        <v>2340</v>
      </c>
      <c r="F120" s="207" t="s">
        <v>2341</v>
      </c>
      <c r="G120" s="208" t="s">
        <v>286</v>
      </c>
      <c r="H120" s="209">
        <v>4</v>
      </c>
      <c r="I120" s="210"/>
      <c r="J120" s="211">
        <f>ROUND(I120*H120,2)</f>
        <v>0</v>
      </c>
      <c r="K120" s="207" t="s">
        <v>156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157</v>
      </c>
      <c r="AT120" s="216" t="s">
        <v>152</v>
      </c>
      <c r="AU120" s="216" t="s">
        <v>82</v>
      </c>
      <c r="AY120" s="18" t="s">
        <v>150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157</v>
      </c>
      <c r="BM120" s="216" t="s">
        <v>2342</v>
      </c>
    </row>
    <row r="121" s="2" customFormat="1">
      <c r="A121" s="39"/>
      <c r="B121" s="40"/>
      <c r="C121" s="41"/>
      <c r="D121" s="218" t="s">
        <v>159</v>
      </c>
      <c r="E121" s="41"/>
      <c r="F121" s="219" t="s">
        <v>2343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159</v>
      </c>
      <c r="AU121" s="18" t="s">
        <v>82</v>
      </c>
    </row>
    <row r="122" s="14" customFormat="1">
      <c r="A122" s="14"/>
      <c r="B122" s="235"/>
      <c r="C122" s="236"/>
      <c r="D122" s="225" t="s">
        <v>161</v>
      </c>
      <c r="E122" s="237" t="s">
        <v>19</v>
      </c>
      <c r="F122" s="238" t="s">
        <v>2331</v>
      </c>
      <c r="G122" s="236"/>
      <c r="H122" s="237" t="s">
        <v>19</v>
      </c>
      <c r="I122" s="239"/>
      <c r="J122" s="236"/>
      <c r="K122" s="236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161</v>
      </c>
      <c r="AU122" s="244" t="s">
        <v>82</v>
      </c>
      <c r="AV122" s="14" t="s">
        <v>80</v>
      </c>
      <c r="AW122" s="14" t="s">
        <v>33</v>
      </c>
      <c r="AX122" s="14" t="s">
        <v>72</v>
      </c>
      <c r="AY122" s="244" t="s">
        <v>150</v>
      </c>
    </row>
    <row r="123" s="13" customFormat="1">
      <c r="A123" s="13"/>
      <c r="B123" s="223"/>
      <c r="C123" s="224"/>
      <c r="D123" s="225" t="s">
        <v>161</v>
      </c>
      <c r="E123" s="226" t="s">
        <v>19</v>
      </c>
      <c r="F123" s="227" t="s">
        <v>981</v>
      </c>
      <c r="G123" s="224"/>
      <c r="H123" s="228">
        <v>4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161</v>
      </c>
      <c r="AU123" s="234" t="s">
        <v>82</v>
      </c>
      <c r="AV123" s="13" t="s">
        <v>82</v>
      </c>
      <c r="AW123" s="13" t="s">
        <v>33</v>
      </c>
      <c r="AX123" s="13" t="s">
        <v>80</v>
      </c>
      <c r="AY123" s="234" t="s">
        <v>150</v>
      </c>
    </row>
    <row r="124" s="2" customFormat="1" ht="24.15" customHeight="1">
      <c r="A124" s="39"/>
      <c r="B124" s="40"/>
      <c r="C124" s="205" t="s">
        <v>252</v>
      </c>
      <c r="D124" s="205" t="s">
        <v>152</v>
      </c>
      <c r="E124" s="206" t="s">
        <v>2344</v>
      </c>
      <c r="F124" s="207" t="s">
        <v>2345</v>
      </c>
      <c r="G124" s="208" t="s">
        <v>286</v>
      </c>
      <c r="H124" s="209">
        <v>2</v>
      </c>
      <c r="I124" s="210"/>
      <c r="J124" s="211">
        <f>ROUND(I124*H124,2)</f>
        <v>0</v>
      </c>
      <c r="K124" s="207" t="s">
        <v>156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157</v>
      </c>
      <c r="AT124" s="216" t="s">
        <v>152</v>
      </c>
      <c r="AU124" s="216" t="s">
        <v>82</v>
      </c>
      <c r="AY124" s="18" t="s">
        <v>150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157</v>
      </c>
      <c r="BM124" s="216" t="s">
        <v>2346</v>
      </c>
    </row>
    <row r="125" s="2" customFormat="1">
      <c r="A125" s="39"/>
      <c r="B125" s="40"/>
      <c r="C125" s="41"/>
      <c r="D125" s="218" t="s">
        <v>159</v>
      </c>
      <c r="E125" s="41"/>
      <c r="F125" s="219" t="s">
        <v>2347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159</v>
      </c>
      <c r="AU125" s="18" t="s">
        <v>82</v>
      </c>
    </row>
    <row r="126" s="14" customFormat="1">
      <c r="A126" s="14"/>
      <c r="B126" s="235"/>
      <c r="C126" s="236"/>
      <c r="D126" s="225" t="s">
        <v>161</v>
      </c>
      <c r="E126" s="237" t="s">
        <v>19</v>
      </c>
      <c r="F126" s="238" t="s">
        <v>2331</v>
      </c>
      <c r="G126" s="236"/>
      <c r="H126" s="237" t="s">
        <v>19</v>
      </c>
      <c r="I126" s="239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161</v>
      </c>
      <c r="AU126" s="244" t="s">
        <v>82</v>
      </c>
      <c r="AV126" s="14" t="s">
        <v>80</v>
      </c>
      <c r="AW126" s="14" t="s">
        <v>33</v>
      </c>
      <c r="AX126" s="14" t="s">
        <v>72</v>
      </c>
      <c r="AY126" s="244" t="s">
        <v>150</v>
      </c>
    </row>
    <row r="127" s="13" customFormat="1">
      <c r="A127" s="13"/>
      <c r="B127" s="223"/>
      <c r="C127" s="224"/>
      <c r="D127" s="225" t="s">
        <v>161</v>
      </c>
      <c r="E127" s="226" t="s">
        <v>19</v>
      </c>
      <c r="F127" s="227" t="s">
        <v>1483</v>
      </c>
      <c r="G127" s="224"/>
      <c r="H127" s="228">
        <v>2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161</v>
      </c>
      <c r="AU127" s="234" t="s">
        <v>82</v>
      </c>
      <c r="AV127" s="13" t="s">
        <v>82</v>
      </c>
      <c r="AW127" s="13" t="s">
        <v>33</v>
      </c>
      <c r="AX127" s="13" t="s">
        <v>80</v>
      </c>
      <c r="AY127" s="234" t="s">
        <v>150</v>
      </c>
    </row>
    <row r="128" s="2" customFormat="1" ht="24.15" customHeight="1">
      <c r="A128" s="39"/>
      <c r="B128" s="40"/>
      <c r="C128" s="205" t="s">
        <v>262</v>
      </c>
      <c r="D128" s="205" t="s">
        <v>152</v>
      </c>
      <c r="E128" s="206" t="s">
        <v>2348</v>
      </c>
      <c r="F128" s="207" t="s">
        <v>2349</v>
      </c>
      <c r="G128" s="208" t="s">
        <v>286</v>
      </c>
      <c r="H128" s="209">
        <v>3</v>
      </c>
      <c r="I128" s="210"/>
      <c r="J128" s="211">
        <f>ROUND(I128*H128,2)</f>
        <v>0</v>
      </c>
      <c r="K128" s="207" t="s">
        <v>156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157</v>
      </c>
      <c r="AT128" s="216" t="s">
        <v>152</v>
      </c>
      <c r="AU128" s="216" t="s">
        <v>82</v>
      </c>
      <c r="AY128" s="18" t="s">
        <v>150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157</v>
      </c>
      <c r="BM128" s="216" t="s">
        <v>2350</v>
      </c>
    </row>
    <row r="129" s="2" customFormat="1">
      <c r="A129" s="39"/>
      <c r="B129" s="40"/>
      <c r="C129" s="41"/>
      <c r="D129" s="218" t="s">
        <v>159</v>
      </c>
      <c r="E129" s="41"/>
      <c r="F129" s="219" t="s">
        <v>2351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159</v>
      </c>
      <c r="AU129" s="18" t="s">
        <v>82</v>
      </c>
    </row>
    <row r="130" s="13" customFormat="1">
      <c r="A130" s="13"/>
      <c r="B130" s="223"/>
      <c r="C130" s="224"/>
      <c r="D130" s="225" t="s">
        <v>161</v>
      </c>
      <c r="E130" s="226" t="s">
        <v>19</v>
      </c>
      <c r="F130" s="227" t="s">
        <v>589</v>
      </c>
      <c r="G130" s="224"/>
      <c r="H130" s="228">
        <v>3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161</v>
      </c>
      <c r="AU130" s="234" t="s">
        <v>82</v>
      </c>
      <c r="AV130" s="13" t="s">
        <v>82</v>
      </c>
      <c r="AW130" s="13" t="s">
        <v>33</v>
      </c>
      <c r="AX130" s="13" t="s">
        <v>80</v>
      </c>
      <c r="AY130" s="234" t="s">
        <v>150</v>
      </c>
    </row>
    <row r="131" s="2" customFormat="1" ht="24.15" customHeight="1">
      <c r="A131" s="39"/>
      <c r="B131" s="40"/>
      <c r="C131" s="205" t="s">
        <v>270</v>
      </c>
      <c r="D131" s="205" t="s">
        <v>152</v>
      </c>
      <c r="E131" s="206" t="s">
        <v>2352</v>
      </c>
      <c r="F131" s="207" t="s">
        <v>2353</v>
      </c>
      <c r="G131" s="208" t="s">
        <v>286</v>
      </c>
      <c r="H131" s="209">
        <v>1</v>
      </c>
      <c r="I131" s="210"/>
      <c r="J131" s="211">
        <f>ROUND(I131*H131,2)</f>
        <v>0</v>
      </c>
      <c r="K131" s="207" t="s">
        <v>156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157</v>
      </c>
      <c r="AT131" s="216" t="s">
        <v>152</v>
      </c>
      <c r="AU131" s="216" t="s">
        <v>82</v>
      </c>
      <c r="AY131" s="18" t="s">
        <v>150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157</v>
      </c>
      <c r="BM131" s="216" t="s">
        <v>2354</v>
      </c>
    </row>
    <row r="132" s="2" customFormat="1">
      <c r="A132" s="39"/>
      <c r="B132" s="40"/>
      <c r="C132" s="41"/>
      <c r="D132" s="218" t="s">
        <v>159</v>
      </c>
      <c r="E132" s="41"/>
      <c r="F132" s="219" t="s">
        <v>2355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159</v>
      </c>
      <c r="AU132" s="18" t="s">
        <v>82</v>
      </c>
    </row>
    <row r="133" s="13" customFormat="1">
      <c r="A133" s="13"/>
      <c r="B133" s="223"/>
      <c r="C133" s="224"/>
      <c r="D133" s="225" t="s">
        <v>161</v>
      </c>
      <c r="E133" s="226" t="s">
        <v>19</v>
      </c>
      <c r="F133" s="227" t="s">
        <v>296</v>
      </c>
      <c r="G133" s="224"/>
      <c r="H133" s="228">
        <v>1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161</v>
      </c>
      <c r="AU133" s="234" t="s">
        <v>82</v>
      </c>
      <c r="AV133" s="13" t="s">
        <v>82</v>
      </c>
      <c r="AW133" s="13" t="s">
        <v>33</v>
      </c>
      <c r="AX133" s="13" t="s">
        <v>80</v>
      </c>
      <c r="AY133" s="234" t="s">
        <v>150</v>
      </c>
    </row>
    <row r="134" s="2" customFormat="1" ht="24.15" customHeight="1">
      <c r="A134" s="39"/>
      <c r="B134" s="40"/>
      <c r="C134" s="205" t="s">
        <v>276</v>
      </c>
      <c r="D134" s="205" t="s">
        <v>152</v>
      </c>
      <c r="E134" s="206" t="s">
        <v>2356</v>
      </c>
      <c r="F134" s="207" t="s">
        <v>2357</v>
      </c>
      <c r="G134" s="208" t="s">
        <v>286</v>
      </c>
      <c r="H134" s="209">
        <v>4</v>
      </c>
      <c r="I134" s="210"/>
      <c r="J134" s="211">
        <f>ROUND(I134*H134,2)</f>
        <v>0</v>
      </c>
      <c r="K134" s="207" t="s">
        <v>156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157</v>
      </c>
      <c r="AT134" s="216" t="s">
        <v>152</v>
      </c>
      <c r="AU134" s="216" t="s">
        <v>82</v>
      </c>
      <c r="AY134" s="18" t="s">
        <v>150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157</v>
      </c>
      <c r="BM134" s="216" t="s">
        <v>2358</v>
      </c>
    </row>
    <row r="135" s="2" customFormat="1">
      <c r="A135" s="39"/>
      <c r="B135" s="40"/>
      <c r="C135" s="41"/>
      <c r="D135" s="218" t="s">
        <v>159</v>
      </c>
      <c r="E135" s="41"/>
      <c r="F135" s="219" t="s">
        <v>2359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159</v>
      </c>
      <c r="AU135" s="18" t="s">
        <v>82</v>
      </c>
    </row>
    <row r="136" s="14" customFormat="1">
      <c r="A136" s="14"/>
      <c r="B136" s="235"/>
      <c r="C136" s="236"/>
      <c r="D136" s="225" t="s">
        <v>161</v>
      </c>
      <c r="E136" s="237" t="s">
        <v>19</v>
      </c>
      <c r="F136" s="238" t="s">
        <v>2331</v>
      </c>
      <c r="G136" s="236"/>
      <c r="H136" s="237" t="s">
        <v>19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161</v>
      </c>
      <c r="AU136" s="244" t="s">
        <v>82</v>
      </c>
      <c r="AV136" s="14" t="s">
        <v>80</v>
      </c>
      <c r="AW136" s="14" t="s">
        <v>33</v>
      </c>
      <c r="AX136" s="14" t="s">
        <v>72</v>
      </c>
      <c r="AY136" s="244" t="s">
        <v>150</v>
      </c>
    </row>
    <row r="137" s="13" customFormat="1">
      <c r="A137" s="13"/>
      <c r="B137" s="223"/>
      <c r="C137" s="224"/>
      <c r="D137" s="225" t="s">
        <v>161</v>
      </c>
      <c r="E137" s="226" t="s">
        <v>19</v>
      </c>
      <c r="F137" s="227" t="s">
        <v>981</v>
      </c>
      <c r="G137" s="224"/>
      <c r="H137" s="228">
        <v>4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161</v>
      </c>
      <c r="AU137" s="234" t="s">
        <v>82</v>
      </c>
      <c r="AV137" s="13" t="s">
        <v>82</v>
      </c>
      <c r="AW137" s="13" t="s">
        <v>33</v>
      </c>
      <c r="AX137" s="13" t="s">
        <v>80</v>
      </c>
      <c r="AY137" s="234" t="s">
        <v>150</v>
      </c>
    </row>
    <row r="138" s="2" customFormat="1" ht="24.15" customHeight="1">
      <c r="A138" s="39"/>
      <c r="B138" s="40"/>
      <c r="C138" s="205" t="s">
        <v>283</v>
      </c>
      <c r="D138" s="205" t="s">
        <v>152</v>
      </c>
      <c r="E138" s="206" t="s">
        <v>2360</v>
      </c>
      <c r="F138" s="207" t="s">
        <v>2361</v>
      </c>
      <c r="G138" s="208" t="s">
        <v>286</v>
      </c>
      <c r="H138" s="209">
        <v>6</v>
      </c>
      <c r="I138" s="210"/>
      <c r="J138" s="211">
        <f>ROUND(I138*H138,2)</f>
        <v>0</v>
      </c>
      <c r="K138" s="207" t="s">
        <v>156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157</v>
      </c>
      <c r="AT138" s="216" t="s">
        <v>152</v>
      </c>
      <c r="AU138" s="216" t="s">
        <v>82</v>
      </c>
      <c r="AY138" s="18" t="s">
        <v>150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157</v>
      </c>
      <c r="BM138" s="216" t="s">
        <v>2362</v>
      </c>
    </row>
    <row r="139" s="2" customFormat="1">
      <c r="A139" s="39"/>
      <c r="B139" s="40"/>
      <c r="C139" s="41"/>
      <c r="D139" s="218" t="s">
        <v>159</v>
      </c>
      <c r="E139" s="41"/>
      <c r="F139" s="219" t="s">
        <v>2363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159</v>
      </c>
      <c r="AU139" s="18" t="s">
        <v>82</v>
      </c>
    </row>
    <row r="140" s="14" customFormat="1">
      <c r="A140" s="14"/>
      <c r="B140" s="235"/>
      <c r="C140" s="236"/>
      <c r="D140" s="225" t="s">
        <v>161</v>
      </c>
      <c r="E140" s="237" t="s">
        <v>19</v>
      </c>
      <c r="F140" s="238" t="s">
        <v>2331</v>
      </c>
      <c r="G140" s="236"/>
      <c r="H140" s="237" t="s">
        <v>19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161</v>
      </c>
      <c r="AU140" s="244" t="s">
        <v>82</v>
      </c>
      <c r="AV140" s="14" t="s">
        <v>80</v>
      </c>
      <c r="AW140" s="14" t="s">
        <v>33</v>
      </c>
      <c r="AX140" s="14" t="s">
        <v>72</v>
      </c>
      <c r="AY140" s="244" t="s">
        <v>150</v>
      </c>
    </row>
    <row r="141" s="13" customFormat="1">
      <c r="A141" s="13"/>
      <c r="B141" s="223"/>
      <c r="C141" s="224"/>
      <c r="D141" s="225" t="s">
        <v>161</v>
      </c>
      <c r="E141" s="226" t="s">
        <v>19</v>
      </c>
      <c r="F141" s="227" t="s">
        <v>2318</v>
      </c>
      <c r="G141" s="224"/>
      <c r="H141" s="228">
        <v>6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161</v>
      </c>
      <c r="AU141" s="234" t="s">
        <v>82</v>
      </c>
      <c r="AV141" s="13" t="s">
        <v>82</v>
      </c>
      <c r="AW141" s="13" t="s">
        <v>33</v>
      </c>
      <c r="AX141" s="13" t="s">
        <v>80</v>
      </c>
      <c r="AY141" s="234" t="s">
        <v>150</v>
      </c>
    </row>
    <row r="142" s="2" customFormat="1" ht="24.15" customHeight="1">
      <c r="A142" s="39"/>
      <c r="B142" s="40"/>
      <c r="C142" s="205" t="s">
        <v>291</v>
      </c>
      <c r="D142" s="205" t="s">
        <v>152</v>
      </c>
      <c r="E142" s="206" t="s">
        <v>2364</v>
      </c>
      <c r="F142" s="207" t="s">
        <v>2365</v>
      </c>
      <c r="G142" s="208" t="s">
        <v>286</v>
      </c>
      <c r="H142" s="209">
        <v>3</v>
      </c>
      <c r="I142" s="210"/>
      <c r="J142" s="211">
        <f>ROUND(I142*H142,2)</f>
        <v>0</v>
      </c>
      <c r="K142" s="207" t="s">
        <v>156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157</v>
      </c>
      <c r="AT142" s="216" t="s">
        <v>152</v>
      </c>
      <c r="AU142" s="216" t="s">
        <v>82</v>
      </c>
      <c r="AY142" s="18" t="s">
        <v>150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157</v>
      </c>
      <c r="BM142" s="216" t="s">
        <v>2366</v>
      </c>
    </row>
    <row r="143" s="2" customFormat="1">
      <c r="A143" s="39"/>
      <c r="B143" s="40"/>
      <c r="C143" s="41"/>
      <c r="D143" s="218" t="s">
        <v>159</v>
      </c>
      <c r="E143" s="41"/>
      <c r="F143" s="219" t="s">
        <v>2367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159</v>
      </c>
      <c r="AU143" s="18" t="s">
        <v>82</v>
      </c>
    </row>
    <row r="144" s="14" customFormat="1">
      <c r="A144" s="14"/>
      <c r="B144" s="235"/>
      <c r="C144" s="236"/>
      <c r="D144" s="225" t="s">
        <v>161</v>
      </c>
      <c r="E144" s="237" t="s">
        <v>19</v>
      </c>
      <c r="F144" s="238" t="s">
        <v>2331</v>
      </c>
      <c r="G144" s="236"/>
      <c r="H144" s="237" t="s">
        <v>19</v>
      </c>
      <c r="I144" s="239"/>
      <c r="J144" s="236"/>
      <c r="K144" s="236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161</v>
      </c>
      <c r="AU144" s="244" t="s">
        <v>82</v>
      </c>
      <c r="AV144" s="14" t="s">
        <v>80</v>
      </c>
      <c r="AW144" s="14" t="s">
        <v>33</v>
      </c>
      <c r="AX144" s="14" t="s">
        <v>72</v>
      </c>
      <c r="AY144" s="244" t="s">
        <v>150</v>
      </c>
    </row>
    <row r="145" s="13" customFormat="1">
      <c r="A145" s="13"/>
      <c r="B145" s="223"/>
      <c r="C145" s="224"/>
      <c r="D145" s="225" t="s">
        <v>161</v>
      </c>
      <c r="E145" s="226" t="s">
        <v>19</v>
      </c>
      <c r="F145" s="227" t="s">
        <v>589</v>
      </c>
      <c r="G145" s="224"/>
      <c r="H145" s="228">
        <v>3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161</v>
      </c>
      <c r="AU145" s="234" t="s">
        <v>82</v>
      </c>
      <c r="AV145" s="13" t="s">
        <v>82</v>
      </c>
      <c r="AW145" s="13" t="s">
        <v>33</v>
      </c>
      <c r="AX145" s="13" t="s">
        <v>80</v>
      </c>
      <c r="AY145" s="234" t="s">
        <v>150</v>
      </c>
    </row>
    <row r="146" s="2" customFormat="1" ht="24.15" customHeight="1">
      <c r="A146" s="39"/>
      <c r="B146" s="40"/>
      <c r="C146" s="205" t="s">
        <v>298</v>
      </c>
      <c r="D146" s="205" t="s">
        <v>152</v>
      </c>
      <c r="E146" s="206" t="s">
        <v>2368</v>
      </c>
      <c r="F146" s="207" t="s">
        <v>2369</v>
      </c>
      <c r="G146" s="208" t="s">
        <v>286</v>
      </c>
      <c r="H146" s="209">
        <v>1</v>
      </c>
      <c r="I146" s="210"/>
      <c r="J146" s="211">
        <f>ROUND(I146*H146,2)</f>
        <v>0</v>
      </c>
      <c r="K146" s="207" t="s">
        <v>156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157</v>
      </c>
      <c r="AT146" s="216" t="s">
        <v>152</v>
      </c>
      <c r="AU146" s="216" t="s">
        <v>82</v>
      </c>
      <c r="AY146" s="18" t="s">
        <v>150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157</v>
      </c>
      <c r="BM146" s="216" t="s">
        <v>2370</v>
      </c>
    </row>
    <row r="147" s="2" customFormat="1">
      <c r="A147" s="39"/>
      <c r="B147" s="40"/>
      <c r="C147" s="41"/>
      <c r="D147" s="218" t="s">
        <v>159</v>
      </c>
      <c r="E147" s="41"/>
      <c r="F147" s="219" t="s">
        <v>2371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159</v>
      </c>
      <c r="AU147" s="18" t="s">
        <v>82</v>
      </c>
    </row>
    <row r="148" s="14" customFormat="1">
      <c r="A148" s="14"/>
      <c r="B148" s="235"/>
      <c r="C148" s="236"/>
      <c r="D148" s="225" t="s">
        <v>161</v>
      </c>
      <c r="E148" s="237" t="s">
        <v>19</v>
      </c>
      <c r="F148" s="238" t="s">
        <v>2331</v>
      </c>
      <c r="G148" s="236"/>
      <c r="H148" s="237" t="s">
        <v>19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161</v>
      </c>
      <c r="AU148" s="244" t="s">
        <v>82</v>
      </c>
      <c r="AV148" s="14" t="s">
        <v>80</v>
      </c>
      <c r="AW148" s="14" t="s">
        <v>33</v>
      </c>
      <c r="AX148" s="14" t="s">
        <v>72</v>
      </c>
      <c r="AY148" s="244" t="s">
        <v>150</v>
      </c>
    </row>
    <row r="149" s="13" customFormat="1">
      <c r="A149" s="13"/>
      <c r="B149" s="223"/>
      <c r="C149" s="224"/>
      <c r="D149" s="225" t="s">
        <v>161</v>
      </c>
      <c r="E149" s="226" t="s">
        <v>19</v>
      </c>
      <c r="F149" s="227" t="s">
        <v>296</v>
      </c>
      <c r="G149" s="224"/>
      <c r="H149" s="228">
        <v>1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161</v>
      </c>
      <c r="AU149" s="234" t="s">
        <v>82</v>
      </c>
      <c r="AV149" s="13" t="s">
        <v>82</v>
      </c>
      <c r="AW149" s="13" t="s">
        <v>33</v>
      </c>
      <c r="AX149" s="13" t="s">
        <v>80</v>
      </c>
      <c r="AY149" s="234" t="s">
        <v>150</v>
      </c>
    </row>
    <row r="150" s="2" customFormat="1" ht="21.75" customHeight="1">
      <c r="A150" s="39"/>
      <c r="B150" s="40"/>
      <c r="C150" s="205" t="s">
        <v>308</v>
      </c>
      <c r="D150" s="205" t="s">
        <v>152</v>
      </c>
      <c r="E150" s="206" t="s">
        <v>2372</v>
      </c>
      <c r="F150" s="207" t="s">
        <v>2373</v>
      </c>
      <c r="G150" s="208" t="s">
        <v>155</v>
      </c>
      <c r="H150" s="209">
        <v>230</v>
      </c>
      <c r="I150" s="210"/>
      <c r="J150" s="211">
        <f>ROUND(I150*H150,2)</f>
        <v>0</v>
      </c>
      <c r="K150" s="207" t="s">
        <v>156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157</v>
      </c>
      <c r="AT150" s="216" t="s">
        <v>152</v>
      </c>
      <c r="AU150" s="216" t="s">
        <v>82</v>
      </c>
      <c r="AY150" s="18" t="s">
        <v>150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157</v>
      </c>
      <c r="BM150" s="216" t="s">
        <v>2374</v>
      </c>
    </row>
    <row r="151" s="2" customFormat="1">
      <c r="A151" s="39"/>
      <c r="B151" s="40"/>
      <c r="C151" s="41"/>
      <c r="D151" s="218" t="s">
        <v>159</v>
      </c>
      <c r="E151" s="41"/>
      <c r="F151" s="219" t="s">
        <v>2375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159</v>
      </c>
      <c r="AU151" s="18" t="s">
        <v>82</v>
      </c>
    </row>
    <row r="152" s="14" customFormat="1">
      <c r="A152" s="14"/>
      <c r="B152" s="235"/>
      <c r="C152" s="236"/>
      <c r="D152" s="225" t="s">
        <v>161</v>
      </c>
      <c r="E152" s="237" t="s">
        <v>19</v>
      </c>
      <c r="F152" s="238" t="s">
        <v>2331</v>
      </c>
      <c r="G152" s="236"/>
      <c r="H152" s="237" t="s">
        <v>19</v>
      </c>
      <c r="I152" s="239"/>
      <c r="J152" s="236"/>
      <c r="K152" s="236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161</v>
      </c>
      <c r="AU152" s="244" t="s">
        <v>82</v>
      </c>
      <c r="AV152" s="14" t="s">
        <v>80</v>
      </c>
      <c r="AW152" s="14" t="s">
        <v>33</v>
      </c>
      <c r="AX152" s="14" t="s">
        <v>72</v>
      </c>
      <c r="AY152" s="244" t="s">
        <v>150</v>
      </c>
    </row>
    <row r="153" s="13" customFormat="1">
      <c r="A153" s="13"/>
      <c r="B153" s="223"/>
      <c r="C153" s="224"/>
      <c r="D153" s="225" t="s">
        <v>161</v>
      </c>
      <c r="E153" s="226" t="s">
        <v>19</v>
      </c>
      <c r="F153" s="227" t="s">
        <v>2297</v>
      </c>
      <c r="G153" s="224"/>
      <c r="H153" s="228">
        <v>230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161</v>
      </c>
      <c r="AU153" s="234" t="s">
        <v>82</v>
      </c>
      <c r="AV153" s="13" t="s">
        <v>82</v>
      </c>
      <c r="AW153" s="13" t="s">
        <v>33</v>
      </c>
      <c r="AX153" s="13" t="s">
        <v>80</v>
      </c>
      <c r="AY153" s="234" t="s">
        <v>150</v>
      </c>
    </row>
    <row r="154" s="2" customFormat="1" ht="37.8" customHeight="1">
      <c r="A154" s="39"/>
      <c r="B154" s="40"/>
      <c r="C154" s="205" t="s">
        <v>7</v>
      </c>
      <c r="D154" s="205" t="s">
        <v>152</v>
      </c>
      <c r="E154" s="206" t="s">
        <v>2376</v>
      </c>
      <c r="F154" s="207" t="s">
        <v>2377</v>
      </c>
      <c r="G154" s="208" t="s">
        <v>286</v>
      </c>
      <c r="H154" s="209">
        <v>38</v>
      </c>
      <c r="I154" s="210"/>
      <c r="J154" s="211">
        <f>ROUND(I154*H154,2)</f>
        <v>0</v>
      </c>
      <c r="K154" s="207" t="s">
        <v>156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157</v>
      </c>
      <c r="AT154" s="216" t="s">
        <v>152</v>
      </c>
      <c r="AU154" s="216" t="s">
        <v>82</v>
      </c>
      <c r="AY154" s="18" t="s">
        <v>150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157</v>
      </c>
      <c r="BM154" s="216" t="s">
        <v>2378</v>
      </c>
    </row>
    <row r="155" s="2" customFormat="1">
      <c r="A155" s="39"/>
      <c r="B155" s="40"/>
      <c r="C155" s="41"/>
      <c r="D155" s="218" t="s">
        <v>159</v>
      </c>
      <c r="E155" s="41"/>
      <c r="F155" s="219" t="s">
        <v>2379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159</v>
      </c>
      <c r="AU155" s="18" t="s">
        <v>82</v>
      </c>
    </row>
    <row r="156" s="13" customFormat="1">
      <c r="A156" s="13"/>
      <c r="B156" s="223"/>
      <c r="C156" s="224"/>
      <c r="D156" s="225" t="s">
        <v>161</v>
      </c>
      <c r="E156" s="226" t="s">
        <v>19</v>
      </c>
      <c r="F156" s="227" t="s">
        <v>2380</v>
      </c>
      <c r="G156" s="224"/>
      <c r="H156" s="228">
        <v>38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161</v>
      </c>
      <c r="AU156" s="234" t="s">
        <v>82</v>
      </c>
      <c r="AV156" s="13" t="s">
        <v>82</v>
      </c>
      <c r="AW156" s="13" t="s">
        <v>33</v>
      </c>
      <c r="AX156" s="13" t="s">
        <v>80</v>
      </c>
      <c r="AY156" s="234" t="s">
        <v>150</v>
      </c>
    </row>
    <row r="157" s="2" customFormat="1" ht="37.8" customHeight="1">
      <c r="A157" s="39"/>
      <c r="B157" s="40"/>
      <c r="C157" s="205" t="s">
        <v>332</v>
      </c>
      <c r="D157" s="205" t="s">
        <v>152</v>
      </c>
      <c r="E157" s="206" t="s">
        <v>2381</v>
      </c>
      <c r="F157" s="207" t="s">
        <v>2382</v>
      </c>
      <c r="G157" s="208" t="s">
        <v>286</v>
      </c>
      <c r="H157" s="209">
        <v>57</v>
      </c>
      <c r="I157" s="210"/>
      <c r="J157" s="211">
        <f>ROUND(I157*H157,2)</f>
        <v>0</v>
      </c>
      <c r="K157" s="207" t="s">
        <v>156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157</v>
      </c>
      <c r="AT157" s="216" t="s">
        <v>152</v>
      </c>
      <c r="AU157" s="216" t="s">
        <v>82</v>
      </c>
      <c r="AY157" s="18" t="s">
        <v>150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157</v>
      </c>
      <c r="BM157" s="216" t="s">
        <v>2383</v>
      </c>
    </row>
    <row r="158" s="2" customFormat="1">
      <c r="A158" s="39"/>
      <c r="B158" s="40"/>
      <c r="C158" s="41"/>
      <c r="D158" s="218" t="s">
        <v>159</v>
      </c>
      <c r="E158" s="41"/>
      <c r="F158" s="219" t="s">
        <v>2384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159</v>
      </c>
      <c r="AU158" s="18" t="s">
        <v>82</v>
      </c>
    </row>
    <row r="159" s="13" customFormat="1">
      <c r="A159" s="13"/>
      <c r="B159" s="223"/>
      <c r="C159" s="224"/>
      <c r="D159" s="225" t="s">
        <v>161</v>
      </c>
      <c r="E159" s="226" t="s">
        <v>19</v>
      </c>
      <c r="F159" s="227" t="s">
        <v>2385</v>
      </c>
      <c r="G159" s="224"/>
      <c r="H159" s="228">
        <v>57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161</v>
      </c>
      <c r="AU159" s="234" t="s">
        <v>82</v>
      </c>
      <c r="AV159" s="13" t="s">
        <v>82</v>
      </c>
      <c r="AW159" s="13" t="s">
        <v>33</v>
      </c>
      <c r="AX159" s="13" t="s">
        <v>80</v>
      </c>
      <c r="AY159" s="234" t="s">
        <v>150</v>
      </c>
    </row>
    <row r="160" s="2" customFormat="1" ht="37.8" customHeight="1">
      <c r="A160" s="39"/>
      <c r="B160" s="40"/>
      <c r="C160" s="205" t="s">
        <v>341</v>
      </c>
      <c r="D160" s="205" t="s">
        <v>152</v>
      </c>
      <c r="E160" s="206" t="s">
        <v>2386</v>
      </c>
      <c r="F160" s="207" t="s">
        <v>2387</v>
      </c>
      <c r="G160" s="208" t="s">
        <v>286</v>
      </c>
      <c r="H160" s="209">
        <v>19</v>
      </c>
      <c r="I160" s="210"/>
      <c r="J160" s="211">
        <f>ROUND(I160*H160,2)</f>
        <v>0</v>
      </c>
      <c r="K160" s="207" t="s">
        <v>156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157</v>
      </c>
      <c r="AT160" s="216" t="s">
        <v>152</v>
      </c>
      <c r="AU160" s="216" t="s">
        <v>82</v>
      </c>
      <c r="AY160" s="18" t="s">
        <v>150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157</v>
      </c>
      <c r="BM160" s="216" t="s">
        <v>2388</v>
      </c>
    </row>
    <row r="161" s="2" customFormat="1">
      <c r="A161" s="39"/>
      <c r="B161" s="40"/>
      <c r="C161" s="41"/>
      <c r="D161" s="218" t="s">
        <v>159</v>
      </c>
      <c r="E161" s="41"/>
      <c r="F161" s="219" t="s">
        <v>2389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159</v>
      </c>
      <c r="AU161" s="18" t="s">
        <v>82</v>
      </c>
    </row>
    <row r="162" s="13" customFormat="1">
      <c r="A162" s="13"/>
      <c r="B162" s="223"/>
      <c r="C162" s="224"/>
      <c r="D162" s="225" t="s">
        <v>161</v>
      </c>
      <c r="E162" s="226" t="s">
        <v>19</v>
      </c>
      <c r="F162" s="227" t="s">
        <v>2390</v>
      </c>
      <c r="G162" s="224"/>
      <c r="H162" s="228">
        <v>19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161</v>
      </c>
      <c r="AU162" s="234" t="s">
        <v>82</v>
      </c>
      <c r="AV162" s="13" t="s">
        <v>82</v>
      </c>
      <c r="AW162" s="13" t="s">
        <v>33</v>
      </c>
      <c r="AX162" s="13" t="s">
        <v>80</v>
      </c>
      <c r="AY162" s="234" t="s">
        <v>150</v>
      </c>
    </row>
    <row r="163" s="2" customFormat="1" ht="37.8" customHeight="1">
      <c r="A163" s="39"/>
      <c r="B163" s="40"/>
      <c r="C163" s="205" t="s">
        <v>348</v>
      </c>
      <c r="D163" s="205" t="s">
        <v>152</v>
      </c>
      <c r="E163" s="206" t="s">
        <v>2391</v>
      </c>
      <c r="F163" s="207" t="s">
        <v>2392</v>
      </c>
      <c r="G163" s="208" t="s">
        <v>286</v>
      </c>
      <c r="H163" s="209">
        <v>76</v>
      </c>
      <c r="I163" s="210"/>
      <c r="J163" s="211">
        <f>ROUND(I163*H163,2)</f>
        <v>0</v>
      </c>
      <c r="K163" s="207" t="s">
        <v>156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157</v>
      </c>
      <c r="AT163" s="216" t="s">
        <v>152</v>
      </c>
      <c r="AU163" s="216" t="s">
        <v>82</v>
      </c>
      <c r="AY163" s="18" t="s">
        <v>150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157</v>
      </c>
      <c r="BM163" s="216" t="s">
        <v>2393</v>
      </c>
    </row>
    <row r="164" s="2" customFormat="1">
      <c r="A164" s="39"/>
      <c r="B164" s="40"/>
      <c r="C164" s="41"/>
      <c r="D164" s="218" t="s">
        <v>159</v>
      </c>
      <c r="E164" s="41"/>
      <c r="F164" s="219" t="s">
        <v>2394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159</v>
      </c>
      <c r="AU164" s="18" t="s">
        <v>82</v>
      </c>
    </row>
    <row r="165" s="13" customFormat="1">
      <c r="A165" s="13"/>
      <c r="B165" s="223"/>
      <c r="C165" s="224"/>
      <c r="D165" s="225" t="s">
        <v>161</v>
      </c>
      <c r="E165" s="226" t="s">
        <v>19</v>
      </c>
      <c r="F165" s="227" t="s">
        <v>2395</v>
      </c>
      <c r="G165" s="224"/>
      <c r="H165" s="228">
        <v>76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161</v>
      </c>
      <c r="AU165" s="234" t="s">
        <v>82</v>
      </c>
      <c r="AV165" s="13" t="s">
        <v>82</v>
      </c>
      <c r="AW165" s="13" t="s">
        <v>33</v>
      </c>
      <c r="AX165" s="13" t="s">
        <v>80</v>
      </c>
      <c r="AY165" s="234" t="s">
        <v>150</v>
      </c>
    </row>
    <row r="166" s="2" customFormat="1" ht="33" customHeight="1">
      <c r="A166" s="39"/>
      <c r="B166" s="40"/>
      <c r="C166" s="205" t="s">
        <v>583</v>
      </c>
      <c r="D166" s="205" t="s">
        <v>152</v>
      </c>
      <c r="E166" s="206" t="s">
        <v>2396</v>
      </c>
      <c r="F166" s="207" t="s">
        <v>2397</v>
      </c>
      <c r="G166" s="208" t="s">
        <v>286</v>
      </c>
      <c r="H166" s="209">
        <v>38</v>
      </c>
      <c r="I166" s="210"/>
      <c r="J166" s="211">
        <f>ROUND(I166*H166,2)</f>
        <v>0</v>
      </c>
      <c r="K166" s="207" t="s">
        <v>156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157</v>
      </c>
      <c r="AT166" s="216" t="s">
        <v>152</v>
      </c>
      <c r="AU166" s="216" t="s">
        <v>82</v>
      </c>
      <c r="AY166" s="18" t="s">
        <v>150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157</v>
      </c>
      <c r="BM166" s="216" t="s">
        <v>2398</v>
      </c>
    </row>
    <row r="167" s="2" customFormat="1">
      <c r="A167" s="39"/>
      <c r="B167" s="40"/>
      <c r="C167" s="41"/>
      <c r="D167" s="218" t="s">
        <v>159</v>
      </c>
      <c r="E167" s="41"/>
      <c r="F167" s="219" t="s">
        <v>2399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159</v>
      </c>
      <c r="AU167" s="18" t="s">
        <v>82</v>
      </c>
    </row>
    <row r="168" s="13" customFormat="1">
      <c r="A168" s="13"/>
      <c r="B168" s="223"/>
      <c r="C168" s="224"/>
      <c r="D168" s="225" t="s">
        <v>161</v>
      </c>
      <c r="E168" s="226" t="s">
        <v>19</v>
      </c>
      <c r="F168" s="227" t="s">
        <v>2380</v>
      </c>
      <c r="G168" s="224"/>
      <c r="H168" s="228">
        <v>38</v>
      </c>
      <c r="I168" s="229"/>
      <c r="J168" s="224"/>
      <c r="K168" s="224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161</v>
      </c>
      <c r="AU168" s="234" t="s">
        <v>82</v>
      </c>
      <c r="AV168" s="13" t="s">
        <v>82</v>
      </c>
      <c r="AW168" s="13" t="s">
        <v>33</v>
      </c>
      <c r="AX168" s="13" t="s">
        <v>80</v>
      </c>
      <c r="AY168" s="234" t="s">
        <v>150</v>
      </c>
    </row>
    <row r="169" s="2" customFormat="1" ht="33" customHeight="1">
      <c r="A169" s="39"/>
      <c r="B169" s="40"/>
      <c r="C169" s="205" t="s">
        <v>590</v>
      </c>
      <c r="D169" s="205" t="s">
        <v>152</v>
      </c>
      <c r="E169" s="206" t="s">
        <v>2400</v>
      </c>
      <c r="F169" s="207" t="s">
        <v>2401</v>
      </c>
      <c r="G169" s="208" t="s">
        <v>286</v>
      </c>
      <c r="H169" s="209">
        <v>57</v>
      </c>
      <c r="I169" s="210"/>
      <c r="J169" s="211">
        <f>ROUND(I169*H169,2)</f>
        <v>0</v>
      </c>
      <c r="K169" s="207" t="s">
        <v>156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157</v>
      </c>
      <c r="AT169" s="216" t="s">
        <v>152</v>
      </c>
      <c r="AU169" s="216" t="s">
        <v>82</v>
      </c>
      <c r="AY169" s="18" t="s">
        <v>150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80</v>
      </c>
      <c r="BK169" s="217">
        <f>ROUND(I169*H169,2)</f>
        <v>0</v>
      </c>
      <c r="BL169" s="18" t="s">
        <v>157</v>
      </c>
      <c r="BM169" s="216" t="s">
        <v>2402</v>
      </c>
    </row>
    <row r="170" s="2" customFormat="1">
      <c r="A170" s="39"/>
      <c r="B170" s="40"/>
      <c r="C170" s="41"/>
      <c r="D170" s="218" t="s">
        <v>159</v>
      </c>
      <c r="E170" s="41"/>
      <c r="F170" s="219" t="s">
        <v>2403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159</v>
      </c>
      <c r="AU170" s="18" t="s">
        <v>82</v>
      </c>
    </row>
    <row r="171" s="13" customFormat="1">
      <c r="A171" s="13"/>
      <c r="B171" s="223"/>
      <c r="C171" s="224"/>
      <c r="D171" s="225" t="s">
        <v>161</v>
      </c>
      <c r="E171" s="226" t="s">
        <v>19</v>
      </c>
      <c r="F171" s="227" t="s">
        <v>2385</v>
      </c>
      <c r="G171" s="224"/>
      <c r="H171" s="228">
        <v>57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161</v>
      </c>
      <c r="AU171" s="234" t="s">
        <v>82</v>
      </c>
      <c r="AV171" s="13" t="s">
        <v>82</v>
      </c>
      <c r="AW171" s="13" t="s">
        <v>33</v>
      </c>
      <c r="AX171" s="13" t="s">
        <v>80</v>
      </c>
      <c r="AY171" s="234" t="s">
        <v>150</v>
      </c>
    </row>
    <row r="172" s="2" customFormat="1" ht="33" customHeight="1">
      <c r="A172" s="39"/>
      <c r="B172" s="40"/>
      <c r="C172" s="205" t="s">
        <v>599</v>
      </c>
      <c r="D172" s="205" t="s">
        <v>152</v>
      </c>
      <c r="E172" s="206" t="s">
        <v>2404</v>
      </c>
      <c r="F172" s="207" t="s">
        <v>2405</v>
      </c>
      <c r="G172" s="208" t="s">
        <v>286</v>
      </c>
      <c r="H172" s="209">
        <v>19</v>
      </c>
      <c r="I172" s="210"/>
      <c r="J172" s="211">
        <f>ROUND(I172*H172,2)</f>
        <v>0</v>
      </c>
      <c r="K172" s="207" t="s">
        <v>156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157</v>
      </c>
      <c r="AT172" s="216" t="s">
        <v>152</v>
      </c>
      <c r="AU172" s="216" t="s">
        <v>82</v>
      </c>
      <c r="AY172" s="18" t="s">
        <v>150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157</v>
      </c>
      <c r="BM172" s="216" t="s">
        <v>2406</v>
      </c>
    </row>
    <row r="173" s="2" customFormat="1">
      <c r="A173" s="39"/>
      <c r="B173" s="40"/>
      <c r="C173" s="41"/>
      <c r="D173" s="218" t="s">
        <v>159</v>
      </c>
      <c r="E173" s="41"/>
      <c r="F173" s="219" t="s">
        <v>2407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159</v>
      </c>
      <c r="AU173" s="18" t="s">
        <v>82</v>
      </c>
    </row>
    <row r="174" s="13" customFormat="1">
      <c r="A174" s="13"/>
      <c r="B174" s="223"/>
      <c r="C174" s="224"/>
      <c r="D174" s="225" t="s">
        <v>161</v>
      </c>
      <c r="E174" s="226" t="s">
        <v>19</v>
      </c>
      <c r="F174" s="227" t="s">
        <v>2390</v>
      </c>
      <c r="G174" s="224"/>
      <c r="H174" s="228">
        <v>19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161</v>
      </c>
      <c r="AU174" s="234" t="s">
        <v>82</v>
      </c>
      <c r="AV174" s="13" t="s">
        <v>82</v>
      </c>
      <c r="AW174" s="13" t="s">
        <v>33</v>
      </c>
      <c r="AX174" s="13" t="s">
        <v>80</v>
      </c>
      <c r="AY174" s="234" t="s">
        <v>150</v>
      </c>
    </row>
    <row r="175" s="2" customFormat="1" ht="33" customHeight="1">
      <c r="A175" s="39"/>
      <c r="B175" s="40"/>
      <c r="C175" s="205" t="s">
        <v>605</v>
      </c>
      <c r="D175" s="205" t="s">
        <v>152</v>
      </c>
      <c r="E175" s="206" t="s">
        <v>2408</v>
      </c>
      <c r="F175" s="207" t="s">
        <v>2409</v>
      </c>
      <c r="G175" s="208" t="s">
        <v>286</v>
      </c>
      <c r="H175" s="209">
        <v>76</v>
      </c>
      <c r="I175" s="210"/>
      <c r="J175" s="211">
        <f>ROUND(I175*H175,2)</f>
        <v>0</v>
      </c>
      <c r="K175" s="207" t="s">
        <v>156</v>
      </c>
      <c r="L175" s="45"/>
      <c r="M175" s="212" t="s">
        <v>19</v>
      </c>
      <c r="N175" s="213" t="s">
        <v>43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157</v>
      </c>
      <c r="AT175" s="216" t="s">
        <v>152</v>
      </c>
      <c r="AU175" s="216" t="s">
        <v>82</v>
      </c>
      <c r="AY175" s="18" t="s">
        <v>150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157</v>
      </c>
      <c r="BM175" s="216" t="s">
        <v>2410</v>
      </c>
    </row>
    <row r="176" s="2" customFormat="1">
      <c r="A176" s="39"/>
      <c r="B176" s="40"/>
      <c r="C176" s="41"/>
      <c r="D176" s="218" t="s">
        <v>159</v>
      </c>
      <c r="E176" s="41"/>
      <c r="F176" s="219" t="s">
        <v>2411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159</v>
      </c>
      <c r="AU176" s="18" t="s">
        <v>82</v>
      </c>
    </row>
    <row r="177" s="13" customFormat="1">
      <c r="A177" s="13"/>
      <c r="B177" s="223"/>
      <c r="C177" s="224"/>
      <c r="D177" s="225" t="s">
        <v>161</v>
      </c>
      <c r="E177" s="226" t="s">
        <v>19</v>
      </c>
      <c r="F177" s="227" t="s">
        <v>2395</v>
      </c>
      <c r="G177" s="224"/>
      <c r="H177" s="228">
        <v>76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161</v>
      </c>
      <c r="AU177" s="234" t="s">
        <v>82</v>
      </c>
      <c r="AV177" s="13" t="s">
        <v>82</v>
      </c>
      <c r="AW177" s="13" t="s">
        <v>33</v>
      </c>
      <c r="AX177" s="13" t="s">
        <v>80</v>
      </c>
      <c r="AY177" s="234" t="s">
        <v>150</v>
      </c>
    </row>
    <row r="178" s="2" customFormat="1" ht="33" customHeight="1">
      <c r="A178" s="39"/>
      <c r="B178" s="40"/>
      <c r="C178" s="205" t="s">
        <v>611</v>
      </c>
      <c r="D178" s="205" t="s">
        <v>152</v>
      </c>
      <c r="E178" s="206" t="s">
        <v>2412</v>
      </c>
      <c r="F178" s="207" t="s">
        <v>2413</v>
      </c>
      <c r="G178" s="208" t="s">
        <v>286</v>
      </c>
      <c r="H178" s="209">
        <v>114</v>
      </c>
      <c r="I178" s="210"/>
      <c r="J178" s="211">
        <f>ROUND(I178*H178,2)</f>
        <v>0</v>
      </c>
      <c r="K178" s="207" t="s">
        <v>156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157</v>
      </c>
      <c r="AT178" s="216" t="s">
        <v>152</v>
      </c>
      <c r="AU178" s="216" t="s">
        <v>82</v>
      </c>
      <c r="AY178" s="18" t="s">
        <v>150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157</v>
      </c>
      <c r="BM178" s="216" t="s">
        <v>2414</v>
      </c>
    </row>
    <row r="179" s="2" customFormat="1">
      <c r="A179" s="39"/>
      <c r="B179" s="40"/>
      <c r="C179" s="41"/>
      <c r="D179" s="218" t="s">
        <v>159</v>
      </c>
      <c r="E179" s="41"/>
      <c r="F179" s="219" t="s">
        <v>2415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159</v>
      </c>
      <c r="AU179" s="18" t="s">
        <v>82</v>
      </c>
    </row>
    <row r="180" s="13" customFormat="1">
      <c r="A180" s="13"/>
      <c r="B180" s="223"/>
      <c r="C180" s="224"/>
      <c r="D180" s="225" t="s">
        <v>161</v>
      </c>
      <c r="E180" s="226" t="s">
        <v>19</v>
      </c>
      <c r="F180" s="227" t="s">
        <v>2416</v>
      </c>
      <c r="G180" s="224"/>
      <c r="H180" s="228">
        <v>114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161</v>
      </c>
      <c r="AU180" s="234" t="s">
        <v>82</v>
      </c>
      <c r="AV180" s="13" t="s">
        <v>82</v>
      </c>
      <c r="AW180" s="13" t="s">
        <v>33</v>
      </c>
      <c r="AX180" s="13" t="s">
        <v>80</v>
      </c>
      <c r="AY180" s="234" t="s">
        <v>150</v>
      </c>
    </row>
    <row r="181" s="2" customFormat="1" ht="33" customHeight="1">
      <c r="A181" s="39"/>
      <c r="B181" s="40"/>
      <c r="C181" s="205" t="s">
        <v>618</v>
      </c>
      <c r="D181" s="205" t="s">
        <v>152</v>
      </c>
      <c r="E181" s="206" t="s">
        <v>2417</v>
      </c>
      <c r="F181" s="207" t="s">
        <v>2418</v>
      </c>
      <c r="G181" s="208" t="s">
        <v>286</v>
      </c>
      <c r="H181" s="209">
        <v>57</v>
      </c>
      <c r="I181" s="210"/>
      <c r="J181" s="211">
        <f>ROUND(I181*H181,2)</f>
        <v>0</v>
      </c>
      <c r="K181" s="207" t="s">
        <v>156</v>
      </c>
      <c r="L181" s="45"/>
      <c r="M181" s="212" t="s">
        <v>19</v>
      </c>
      <c r="N181" s="213" t="s">
        <v>43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157</v>
      </c>
      <c r="AT181" s="216" t="s">
        <v>152</v>
      </c>
      <c r="AU181" s="216" t="s">
        <v>82</v>
      </c>
      <c r="AY181" s="18" t="s">
        <v>150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80</v>
      </c>
      <c r="BK181" s="217">
        <f>ROUND(I181*H181,2)</f>
        <v>0</v>
      </c>
      <c r="BL181" s="18" t="s">
        <v>157</v>
      </c>
      <c r="BM181" s="216" t="s">
        <v>2419</v>
      </c>
    </row>
    <row r="182" s="2" customFormat="1">
      <c r="A182" s="39"/>
      <c r="B182" s="40"/>
      <c r="C182" s="41"/>
      <c r="D182" s="218" t="s">
        <v>159</v>
      </c>
      <c r="E182" s="41"/>
      <c r="F182" s="219" t="s">
        <v>2420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159</v>
      </c>
      <c r="AU182" s="18" t="s">
        <v>82</v>
      </c>
    </row>
    <row r="183" s="13" customFormat="1">
      <c r="A183" s="13"/>
      <c r="B183" s="223"/>
      <c r="C183" s="224"/>
      <c r="D183" s="225" t="s">
        <v>161</v>
      </c>
      <c r="E183" s="226" t="s">
        <v>19</v>
      </c>
      <c r="F183" s="227" t="s">
        <v>2385</v>
      </c>
      <c r="G183" s="224"/>
      <c r="H183" s="228">
        <v>57</v>
      </c>
      <c r="I183" s="229"/>
      <c r="J183" s="224"/>
      <c r="K183" s="224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161</v>
      </c>
      <c r="AU183" s="234" t="s">
        <v>82</v>
      </c>
      <c r="AV183" s="13" t="s">
        <v>82</v>
      </c>
      <c r="AW183" s="13" t="s">
        <v>33</v>
      </c>
      <c r="AX183" s="13" t="s">
        <v>80</v>
      </c>
      <c r="AY183" s="234" t="s">
        <v>150</v>
      </c>
    </row>
    <row r="184" s="2" customFormat="1" ht="33" customHeight="1">
      <c r="A184" s="39"/>
      <c r="B184" s="40"/>
      <c r="C184" s="205" t="s">
        <v>623</v>
      </c>
      <c r="D184" s="205" t="s">
        <v>152</v>
      </c>
      <c r="E184" s="206" t="s">
        <v>2421</v>
      </c>
      <c r="F184" s="207" t="s">
        <v>2422</v>
      </c>
      <c r="G184" s="208" t="s">
        <v>286</v>
      </c>
      <c r="H184" s="209">
        <v>19</v>
      </c>
      <c r="I184" s="210"/>
      <c r="J184" s="211">
        <f>ROUND(I184*H184,2)</f>
        <v>0</v>
      </c>
      <c r="K184" s="207" t="s">
        <v>156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157</v>
      </c>
      <c r="AT184" s="216" t="s">
        <v>152</v>
      </c>
      <c r="AU184" s="216" t="s">
        <v>82</v>
      </c>
      <c r="AY184" s="18" t="s">
        <v>150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157</v>
      </c>
      <c r="BM184" s="216" t="s">
        <v>2423</v>
      </c>
    </row>
    <row r="185" s="2" customFormat="1">
      <c r="A185" s="39"/>
      <c r="B185" s="40"/>
      <c r="C185" s="41"/>
      <c r="D185" s="218" t="s">
        <v>159</v>
      </c>
      <c r="E185" s="41"/>
      <c r="F185" s="219" t="s">
        <v>2424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159</v>
      </c>
      <c r="AU185" s="18" t="s">
        <v>82</v>
      </c>
    </row>
    <row r="186" s="13" customFormat="1">
      <c r="A186" s="13"/>
      <c r="B186" s="223"/>
      <c r="C186" s="224"/>
      <c r="D186" s="225" t="s">
        <v>161</v>
      </c>
      <c r="E186" s="226" t="s">
        <v>19</v>
      </c>
      <c r="F186" s="227" t="s">
        <v>2390</v>
      </c>
      <c r="G186" s="224"/>
      <c r="H186" s="228">
        <v>19</v>
      </c>
      <c r="I186" s="229"/>
      <c r="J186" s="224"/>
      <c r="K186" s="224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161</v>
      </c>
      <c r="AU186" s="234" t="s">
        <v>82</v>
      </c>
      <c r="AV186" s="13" t="s">
        <v>82</v>
      </c>
      <c r="AW186" s="13" t="s">
        <v>33</v>
      </c>
      <c r="AX186" s="13" t="s">
        <v>80</v>
      </c>
      <c r="AY186" s="234" t="s">
        <v>150</v>
      </c>
    </row>
    <row r="187" s="2" customFormat="1" ht="21.75" customHeight="1">
      <c r="A187" s="39"/>
      <c r="B187" s="40"/>
      <c r="C187" s="205" t="s">
        <v>630</v>
      </c>
      <c r="D187" s="205" t="s">
        <v>152</v>
      </c>
      <c r="E187" s="206" t="s">
        <v>2425</v>
      </c>
      <c r="F187" s="207" t="s">
        <v>2426</v>
      </c>
      <c r="G187" s="208" t="s">
        <v>155</v>
      </c>
      <c r="H187" s="209">
        <v>3450</v>
      </c>
      <c r="I187" s="210"/>
      <c r="J187" s="211">
        <f>ROUND(I187*H187,2)</f>
        <v>0</v>
      </c>
      <c r="K187" s="207" t="s">
        <v>156</v>
      </c>
      <c r="L187" s="45"/>
      <c r="M187" s="212" t="s">
        <v>19</v>
      </c>
      <c r="N187" s="213" t="s">
        <v>43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157</v>
      </c>
      <c r="AT187" s="216" t="s">
        <v>152</v>
      </c>
      <c r="AU187" s="216" t="s">
        <v>82</v>
      </c>
      <c r="AY187" s="18" t="s">
        <v>150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80</v>
      </c>
      <c r="BK187" s="217">
        <f>ROUND(I187*H187,2)</f>
        <v>0</v>
      </c>
      <c r="BL187" s="18" t="s">
        <v>157</v>
      </c>
      <c r="BM187" s="216" t="s">
        <v>2427</v>
      </c>
    </row>
    <row r="188" s="2" customFormat="1">
      <c r="A188" s="39"/>
      <c r="B188" s="40"/>
      <c r="C188" s="41"/>
      <c r="D188" s="218" t="s">
        <v>159</v>
      </c>
      <c r="E188" s="41"/>
      <c r="F188" s="219" t="s">
        <v>2428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159</v>
      </c>
      <c r="AU188" s="18" t="s">
        <v>82</v>
      </c>
    </row>
    <row r="189" s="13" customFormat="1">
      <c r="A189" s="13"/>
      <c r="B189" s="223"/>
      <c r="C189" s="224"/>
      <c r="D189" s="225" t="s">
        <v>161</v>
      </c>
      <c r="E189" s="226" t="s">
        <v>19</v>
      </c>
      <c r="F189" s="227" t="s">
        <v>2429</v>
      </c>
      <c r="G189" s="224"/>
      <c r="H189" s="228">
        <v>3450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161</v>
      </c>
      <c r="AU189" s="234" t="s">
        <v>82</v>
      </c>
      <c r="AV189" s="13" t="s">
        <v>82</v>
      </c>
      <c r="AW189" s="13" t="s">
        <v>33</v>
      </c>
      <c r="AX189" s="13" t="s">
        <v>80</v>
      </c>
      <c r="AY189" s="234" t="s">
        <v>150</v>
      </c>
    </row>
    <row r="190" s="2" customFormat="1" ht="37.8" customHeight="1">
      <c r="A190" s="39"/>
      <c r="B190" s="40"/>
      <c r="C190" s="205" t="s">
        <v>637</v>
      </c>
      <c r="D190" s="205" t="s">
        <v>152</v>
      </c>
      <c r="E190" s="206" t="s">
        <v>467</v>
      </c>
      <c r="F190" s="207" t="s">
        <v>468</v>
      </c>
      <c r="G190" s="208" t="s">
        <v>255</v>
      </c>
      <c r="H190" s="209">
        <v>20</v>
      </c>
      <c r="I190" s="210"/>
      <c r="J190" s="211">
        <f>ROUND(I190*H190,2)</f>
        <v>0</v>
      </c>
      <c r="K190" s="207" t="s">
        <v>156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157</v>
      </c>
      <c r="AT190" s="216" t="s">
        <v>152</v>
      </c>
      <c r="AU190" s="216" t="s">
        <v>82</v>
      </c>
      <c r="AY190" s="18" t="s">
        <v>150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157</v>
      </c>
      <c r="BM190" s="216" t="s">
        <v>2430</v>
      </c>
    </row>
    <row r="191" s="2" customFormat="1">
      <c r="A191" s="39"/>
      <c r="B191" s="40"/>
      <c r="C191" s="41"/>
      <c r="D191" s="218" t="s">
        <v>159</v>
      </c>
      <c r="E191" s="41"/>
      <c r="F191" s="219" t="s">
        <v>470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159</v>
      </c>
      <c r="AU191" s="18" t="s">
        <v>82</v>
      </c>
    </row>
    <row r="192" s="13" customFormat="1">
      <c r="A192" s="13"/>
      <c r="B192" s="223"/>
      <c r="C192" s="224"/>
      <c r="D192" s="225" t="s">
        <v>161</v>
      </c>
      <c r="E192" s="226" t="s">
        <v>19</v>
      </c>
      <c r="F192" s="227" t="s">
        <v>2431</v>
      </c>
      <c r="G192" s="224"/>
      <c r="H192" s="228">
        <v>20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161</v>
      </c>
      <c r="AU192" s="234" t="s">
        <v>82</v>
      </c>
      <c r="AV192" s="13" t="s">
        <v>82</v>
      </c>
      <c r="AW192" s="13" t="s">
        <v>33</v>
      </c>
      <c r="AX192" s="13" t="s">
        <v>72</v>
      </c>
      <c r="AY192" s="234" t="s">
        <v>150</v>
      </c>
    </row>
    <row r="193" s="15" customFormat="1">
      <c r="A193" s="15"/>
      <c r="B193" s="245"/>
      <c r="C193" s="246"/>
      <c r="D193" s="225" t="s">
        <v>161</v>
      </c>
      <c r="E193" s="247" t="s">
        <v>19</v>
      </c>
      <c r="F193" s="248" t="s">
        <v>209</v>
      </c>
      <c r="G193" s="246"/>
      <c r="H193" s="249">
        <v>20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5" t="s">
        <v>161</v>
      </c>
      <c r="AU193" s="255" t="s">
        <v>82</v>
      </c>
      <c r="AV193" s="15" t="s">
        <v>157</v>
      </c>
      <c r="AW193" s="15" t="s">
        <v>33</v>
      </c>
      <c r="AX193" s="15" t="s">
        <v>80</v>
      </c>
      <c r="AY193" s="255" t="s">
        <v>150</v>
      </c>
    </row>
    <row r="194" s="2" customFormat="1" ht="24.15" customHeight="1">
      <c r="A194" s="39"/>
      <c r="B194" s="40"/>
      <c r="C194" s="205" t="s">
        <v>644</v>
      </c>
      <c r="D194" s="205" t="s">
        <v>152</v>
      </c>
      <c r="E194" s="206" t="s">
        <v>474</v>
      </c>
      <c r="F194" s="207" t="s">
        <v>475</v>
      </c>
      <c r="G194" s="208" t="s">
        <v>255</v>
      </c>
      <c r="H194" s="209">
        <v>20</v>
      </c>
      <c r="I194" s="210"/>
      <c r="J194" s="211">
        <f>ROUND(I194*H194,2)</f>
        <v>0</v>
      </c>
      <c r="K194" s="207" t="s">
        <v>156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157</v>
      </c>
      <c r="AT194" s="216" t="s">
        <v>152</v>
      </c>
      <c r="AU194" s="216" t="s">
        <v>82</v>
      </c>
      <c r="AY194" s="18" t="s">
        <v>150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157</v>
      </c>
      <c r="BM194" s="216" t="s">
        <v>2432</v>
      </c>
    </row>
    <row r="195" s="2" customFormat="1">
      <c r="A195" s="39"/>
      <c r="B195" s="40"/>
      <c r="C195" s="41"/>
      <c r="D195" s="218" t="s">
        <v>159</v>
      </c>
      <c r="E195" s="41"/>
      <c r="F195" s="219" t="s">
        <v>477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159</v>
      </c>
      <c r="AU195" s="18" t="s">
        <v>82</v>
      </c>
    </row>
    <row r="196" s="13" customFormat="1">
      <c r="A196" s="13"/>
      <c r="B196" s="223"/>
      <c r="C196" s="224"/>
      <c r="D196" s="225" t="s">
        <v>161</v>
      </c>
      <c r="E196" s="226" t="s">
        <v>19</v>
      </c>
      <c r="F196" s="227" t="s">
        <v>2433</v>
      </c>
      <c r="G196" s="224"/>
      <c r="H196" s="228">
        <v>20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161</v>
      </c>
      <c r="AU196" s="234" t="s">
        <v>82</v>
      </c>
      <c r="AV196" s="13" t="s">
        <v>82</v>
      </c>
      <c r="AW196" s="13" t="s">
        <v>33</v>
      </c>
      <c r="AX196" s="13" t="s">
        <v>80</v>
      </c>
      <c r="AY196" s="234" t="s">
        <v>150</v>
      </c>
    </row>
    <row r="197" s="2" customFormat="1" ht="24.15" customHeight="1">
      <c r="A197" s="39"/>
      <c r="B197" s="40"/>
      <c r="C197" s="205" t="s">
        <v>650</v>
      </c>
      <c r="D197" s="205" t="s">
        <v>152</v>
      </c>
      <c r="E197" s="206" t="s">
        <v>2434</v>
      </c>
      <c r="F197" s="207" t="s">
        <v>2435</v>
      </c>
      <c r="G197" s="208" t="s">
        <v>286</v>
      </c>
      <c r="H197" s="209">
        <v>6</v>
      </c>
      <c r="I197" s="210"/>
      <c r="J197" s="211">
        <f>ROUND(I197*H197,2)</f>
        <v>0</v>
      </c>
      <c r="K197" s="207" t="s">
        <v>156</v>
      </c>
      <c r="L197" s="45"/>
      <c r="M197" s="212" t="s">
        <v>19</v>
      </c>
      <c r="N197" s="213" t="s">
        <v>43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157</v>
      </c>
      <c r="AT197" s="216" t="s">
        <v>152</v>
      </c>
      <c r="AU197" s="216" t="s">
        <v>82</v>
      </c>
      <c r="AY197" s="18" t="s">
        <v>150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80</v>
      </c>
      <c r="BK197" s="217">
        <f>ROUND(I197*H197,2)</f>
        <v>0</v>
      </c>
      <c r="BL197" s="18" t="s">
        <v>157</v>
      </c>
      <c r="BM197" s="216" t="s">
        <v>2436</v>
      </c>
    </row>
    <row r="198" s="2" customFormat="1">
      <c r="A198" s="39"/>
      <c r="B198" s="40"/>
      <c r="C198" s="41"/>
      <c r="D198" s="218" t="s">
        <v>159</v>
      </c>
      <c r="E198" s="41"/>
      <c r="F198" s="219" t="s">
        <v>2437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159</v>
      </c>
      <c r="AU198" s="18" t="s">
        <v>82</v>
      </c>
    </row>
    <row r="199" s="13" customFormat="1">
      <c r="A199" s="13"/>
      <c r="B199" s="223"/>
      <c r="C199" s="224"/>
      <c r="D199" s="225" t="s">
        <v>161</v>
      </c>
      <c r="E199" s="226" t="s">
        <v>19</v>
      </c>
      <c r="F199" s="227" t="s">
        <v>2318</v>
      </c>
      <c r="G199" s="224"/>
      <c r="H199" s="228">
        <v>6</v>
      </c>
      <c r="I199" s="229"/>
      <c r="J199" s="224"/>
      <c r="K199" s="224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161</v>
      </c>
      <c r="AU199" s="234" t="s">
        <v>82</v>
      </c>
      <c r="AV199" s="13" t="s">
        <v>82</v>
      </c>
      <c r="AW199" s="13" t="s">
        <v>33</v>
      </c>
      <c r="AX199" s="13" t="s">
        <v>80</v>
      </c>
      <c r="AY199" s="234" t="s">
        <v>150</v>
      </c>
    </row>
    <row r="200" s="2" customFormat="1" ht="24.15" customHeight="1">
      <c r="A200" s="39"/>
      <c r="B200" s="40"/>
      <c r="C200" s="205" t="s">
        <v>656</v>
      </c>
      <c r="D200" s="205" t="s">
        <v>152</v>
      </c>
      <c r="E200" s="206" t="s">
        <v>2438</v>
      </c>
      <c r="F200" s="207" t="s">
        <v>2439</v>
      </c>
      <c r="G200" s="208" t="s">
        <v>286</v>
      </c>
      <c r="H200" s="209">
        <v>3</v>
      </c>
      <c r="I200" s="210"/>
      <c r="J200" s="211">
        <f>ROUND(I200*H200,2)</f>
        <v>0</v>
      </c>
      <c r="K200" s="207" t="s">
        <v>156</v>
      </c>
      <c r="L200" s="45"/>
      <c r="M200" s="212" t="s">
        <v>19</v>
      </c>
      <c r="N200" s="213" t="s">
        <v>43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157</v>
      </c>
      <c r="AT200" s="216" t="s">
        <v>152</v>
      </c>
      <c r="AU200" s="216" t="s">
        <v>82</v>
      </c>
      <c r="AY200" s="18" t="s">
        <v>150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157</v>
      </c>
      <c r="BM200" s="216" t="s">
        <v>2440</v>
      </c>
    </row>
    <row r="201" s="2" customFormat="1">
      <c r="A201" s="39"/>
      <c r="B201" s="40"/>
      <c r="C201" s="41"/>
      <c r="D201" s="218" t="s">
        <v>159</v>
      </c>
      <c r="E201" s="41"/>
      <c r="F201" s="219" t="s">
        <v>2441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159</v>
      </c>
      <c r="AU201" s="18" t="s">
        <v>82</v>
      </c>
    </row>
    <row r="202" s="13" customFormat="1">
      <c r="A202" s="13"/>
      <c r="B202" s="223"/>
      <c r="C202" s="224"/>
      <c r="D202" s="225" t="s">
        <v>161</v>
      </c>
      <c r="E202" s="226" t="s">
        <v>19</v>
      </c>
      <c r="F202" s="227" t="s">
        <v>589</v>
      </c>
      <c r="G202" s="224"/>
      <c r="H202" s="228">
        <v>3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161</v>
      </c>
      <c r="AU202" s="234" t="s">
        <v>82</v>
      </c>
      <c r="AV202" s="13" t="s">
        <v>82</v>
      </c>
      <c r="AW202" s="13" t="s">
        <v>33</v>
      </c>
      <c r="AX202" s="13" t="s">
        <v>80</v>
      </c>
      <c r="AY202" s="234" t="s">
        <v>150</v>
      </c>
    </row>
    <row r="203" s="2" customFormat="1" ht="24.15" customHeight="1">
      <c r="A203" s="39"/>
      <c r="B203" s="40"/>
      <c r="C203" s="205" t="s">
        <v>662</v>
      </c>
      <c r="D203" s="205" t="s">
        <v>152</v>
      </c>
      <c r="E203" s="206" t="s">
        <v>2442</v>
      </c>
      <c r="F203" s="207" t="s">
        <v>2443</v>
      </c>
      <c r="G203" s="208" t="s">
        <v>286</v>
      </c>
      <c r="H203" s="209">
        <v>1</v>
      </c>
      <c r="I203" s="210"/>
      <c r="J203" s="211">
        <f>ROUND(I203*H203,2)</f>
        <v>0</v>
      </c>
      <c r="K203" s="207" t="s">
        <v>156</v>
      </c>
      <c r="L203" s="45"/>
      <c r="M203" s="212" t="s">
        <v>19</v>
      </c>
      <c r="N203" s="213" t="s">
        <v>43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157</v>
      </c>
      <c r="AT203" s="216" t="s">
        <v>152</v>
      </c>
      <c r="AU203" s="216" t="s">
        <v>82</v>
      </c>
      <c r="AY203" s="18" t="s">
        <v>150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80</v>
      </c>
      <c r="BK203" s="217">
        <f>ROUND(I203*H203,2)</f>
        <v>0</v>
      </c>
      <c r="BL203" s="18" t="s">
        <v>157</v>
      </c>
      <c r="BM203" s="216" t="s">
        <v>2444</v>
      </c>
    </row>
    <row r="204" s="2" customFormat="1">
      <c r="A204" s="39"/>
      <c r="B204" s="40"/>
      <c r="C204" s="41"/>
      <c r="D204" s="218" t="s">
        <v>159</v>
      </c>
      <c r="E204" s="41"/>
      <c r="F204" s="219" t="s">
        <v>2445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159</v>
      </c>
      <c r="AU204" s="18" t="s">
        <v>82</v>
      </c>
    </row>
    <row r="205" s="13" customFormat="1">
      <c r="A205" s="13"/>
      <c r="B205" s="223"/>
      <c r="C205" s="224"/>
      <c r="D205" s="225" t="s">
        <v>161</v>
      </c>
      <c r="E205" s="226" t="s">
        <v>19</v>
      </c>
      <c r="F205" s="227" t="s">
        <v>296</v>
      </c>
      <c r="G205" s="224"/>
      <c r="H205" s="228">
        <v>1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161</v>
      </c>
      <c r="AU205" s="234" t="s">
        <v>82</v>
      </c>
      <c r="AV205" s="13" t="s">
        <v>82</v>
      </c>
      <c r="AW205" s="13" t="s">
        <v>33</v>
      </c>
      <c r="AX205" s="13" t="s">
        <v>80</v>
      </c>
      <c r="AY205" s="234" t="s">
        <v>150</v>
      </c>
    </row>
    <row r="206" s="12" customFormat="1" ht="25.92" customHeight="1">
      <c r="A206" s="12"/>
      <c r="B206" s="189"/>
      <c r="C206" s="190"/>
      <c r="D206" s="191" t="s">
        <v>71</v>
      </c>
      <c r="E206" s="192" t="s">
        <v>891</v>
      </c>
      <c r="F206" s="192" t="s">
        <v>892</v>
      </c>
      <c r="G206" s="190"/>
      <c r="H206" s="190"/>
      <c r="I206" s="193"/>
      <c r="J206" s="194">
        <f>BK206</f>
        <v>0</v>
      </c>
      <c r="K206" s="190"/>
      <c r="L206" s="195"/>
      <c r="M206" s="196"/>
      <c r="N206" s="197"/>
      <c r="O206" s="197"/>
      <c r="P206" s="198">
        <f>P207</f>
        <v>0</v>
      </c>
      <c r="Q206" s="197"/>
      <c r="R206" s="198">
        <f>R207</f>
        <v>0</v>
      </c>
      <c r="S206" s="197"/>
      <c r="T206" s="199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0" t="s">
        <v>184</v>
      </c>
      <c r="AT206" s="201" t="s">
        <v>71</v>
      </c>
      <c r="AU206" s="201" t="s">
        <v>72</v>
      </c>
      <c r="AY206" s="200" t="s">
        <v>150</v>
      </c>
      <c r="BK206" s="202">
        <f>BK207</f>
        <v>0</v>
      </c>
    </row>
    <row r="207" s="12" customFormat="1" ht="22.8" customHeight="1">
      <c r="A207" s="12"/>
      <c r="B207" s="189"/>
      <c r="C207" s="190"/>
      <c r="D207" s="191" t="s">
        <v>71</v>
      </c>
      <c r="E207" s="203" t="s">
        <v>893</v>
      </c>
      <c r="F207" s="203" t="s">
        <v>894</v>
      </c>
      <c r="G207" s="190"/>
      <c r="H207" s="190"/>
      <c r="I207" s="193"/>
      <c r="J207" s="204">
        <f>BK207</f>
        <v>0</v>
      </c>
      <c r="K207" s="190"/>
      <c r="L207" s="195"/>
      <c r="M207" s="196"/>
      <c r="N207" s="197"/>
      <c r="O207" s="197"/>
      <c r="P207" s="198">
        <f>SUM(P208:P213)</f>
        <v>0</v>
      </c>
      <c r="Q207" s="197"/>
      <c r="R207" s="198">
        <f>SUM(R208:R213)</f>
        <v>0</v>
      </c>
      <c r="S207" s="197"/>
      <c r="T207" s="199">
        <f>SUM(T208:T213)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0" t="s">
        <v>184</v>
      </c>
      <c r="AT207" s="201" t="s">
        <v>71</v>
      </c>
      <c r="AU207" s="201" t="s">
        <v>80</v>
      </c>
      <c r="AY207" s="200" t="s">
        <v>150</v>
      </c>
      <c r="BK207" s="202">
        <f>SUM(BK208:BK213)</f>
        <v>0</v>
      </c>
    </row>
    <row r="208" s="2" customFormat="1" ht="16.5" customHeight="1">
      <c r="A208" s="39"/>
      <c r="B208" s="40"/>
      <c r="C208" s="205" t="s">
        <v>669</v>
      </c>
      <c r="D208" s="205" t="s">
        <v>152</v>
      </c>
      <c r="E208" s="206" t="s">
        <v>895</v>
      </c>
      <c r="F208" s="207" t="s">
        <v>896</v>
      </c>
      <c r="G208" s="208" t="s">
        <v>1585</v>
      </c>
      <c r="H208" s="209">
        <v>1</v>
      </c>
      <c r="I208" s="210"/>
      <c r="J208" s="211">
        <f>ROUND(I208*H208,2)</f>
        <v>0</v>
      </c>
      <c r="K208" s="207" t="s">
        <v>156</v>
      </c>
      <c r="L208" s="45"/>
      <c r="M208" s="212" t="s">
        <v>19</v>
      </c>
      <c r="N208" s="213" t="s">
        <v>43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898</v>
      </c>
      <c r="AT208" s="216" t="s">
        <v>152</v>
      </c>
      <c r="AU208" s="216" t="s">
        <v>82</v>
      </c>
      <c r="AY208" s="18" t="s">
        <v>150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80</v>
      </c>
      <c r="BK208" s="217">
        <f>ROUND(I208*H208,2)</f>
        <v>0</v>
      </c>
      <c r="BL208" s="18" t="s">
        <v>898</v>
      </c>
      <c r="BM208" s="216" t="s">
        <v>2446</v>
      </c>
    </row>
    <row r="209" s="2" customFormat="1">
      <c r="A209" s="39"/>
      <c r="B209" s="40"/>
      <c r="C209" s="41"/>
      <c r="D209" s="218" t="s">
        <v>159</v>
      </c>
      <c r="E209" s="41"/>
      <c r="F209" s="219" t="s">
        <v>900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159</v>
      </c>
      <c r="AU209" s="18" t="s">
        <v>82</v>
      </c>
    </row>
    <row r="210" s="13" customFormat="1">
      <c r="A210" s="13"/>
      <c r="B210" s="223"/>
      <c r="C210" s="224"/>
      <c r="D210" s="225" t="s">
        <v>161</v>
      </c>
      <c r="E210" s="226" t="s">
        <v>19</v>
      </c>
      <c r="F210" s="227" t="s">
        <v>2447</v>
      </c>
      <c r="G210" s="224"/>
      <c r="H210" s="228">
        <v>1</v>
      </c>
      <c r="I210" s="229"/>
      <c r="J210" s="224"/>
      <c r="K210" s="224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161</v>
      </c>
      <c r="AU210" s="234" t="s">
        <v>82</v>
      </c>
      <c r="AV210" s="13" t="s">
        <v>82</v>
      </c>
      <c r="AW210" s="13" t="s">
        <v>33</v>
      </c>
      <c r="AX210" s="13" t="s">
        <v>80</v>
      </c>
      <c r="AY210" s="234" t="s">
        <v>150</v>
      </c>
    </row>
    <row r="211" s="2" customFormat="1" ht="16.5" customHeight="1">
      <c r="A211" s="39"/>
      <c r="B211" s="40"/>
      <c r="C211" s="205" t="s">
        <v>1247</v>
      </c>
      <c r="D211" s="205" t="s">
        <v>152</v>
      </c>
      <c r="E211" s="206" t="s">
        <v>902</v>
      </c>
      <c r="F211" s="207" t="s">
        <v>903</v>
      </c>
      <c r="G211" s="208" t="s">
        <v>1585</v>
      </c>
      <c r="H211" s="209">
        <v>1</v>
      </c>
      <c r="I211" s="210"/>
      <c r="J211" s="211">
        <f>ROUND(I211*H211,2)</f>
        <v>0</v>
      </c>
      <c r="K211" s="207" t="s">
        <v>156</v>
      </c>
      <c r="L211" s="45"/>
      <c r="M211" s="212" t="s">
        <v>19</v>
      </c>
      <c r="N211" s="213" t="s">
        <v>43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898</v>
      </c>
      <c r="AT211" s="216" t="s">
        <v>152</v>
      </c>
      <c r="AU211" s="216" t="s">
        <v>82</v>
      </c>
      <c r="AY211" s="18" t="s">
        <v>150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80</v>
      </c>
      <c r="BK211" s="217">
        <f>ROUND(I211*H211,2)</f>
        <v>0</v>
      </c>
      <c r="BL211" s="18" t="s">
        <v>898</v>
      </c>
      <c r="BM211" s="216" t="s">
        <v>2448</v>
      </c>
    </row>
    <row r="212" s="2" customFormat="1">
      <c r="A212" s="39"/>
      <c r="B212" s="40"/>
      <c r="C212" s="41"/>
      <c r="D212" s="218" t="s">
        <v>159</v>
      </c>
      <c r="E212" s="41"/>
      <c r="F212" s="219" t="s">
        <v>905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159</v>
      </c>
      <c r="AU212" s="18" t="s">
        <v>82</v>
      </c>
    </row>
    <row r="213" s="13" customFormat="1">
      <c r="A213" s="13"/>
      <c r="B213" s="223"/>
      <c r="C213" s="224"/>
      <c r="D213" s="225" t="s">
        <v>161</v>
      </c>
      <c r="E213" s="226" t="s">
        <v>19</v>
      </c>
      <c r="F213" s="227" t="s">
        <v>2447</v>
      </c>
      <c r="G213" s="224"/>
      <c r="H213" s="228">
        <v>1</v>
      </c>
      <c r="I213" s="229"/>
      <c r="J213" s="224"/>
      <c r="K213" s="224"/>
      <c r="L213" s="230"/>
      <c r="M213" s="274"/>
      <c r="N213" s="275"/>
      <c r="O213" s="275"/>
      <c r="P213" s="275"/>
      <c r="Q213" s="275"/>
      <c r="R213" s="275"/>
      <c r="S213" s="275"/>
      <c r="T213" s="27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161</v>
      </c>
      <c r="AU213" s="234" t="s">
        <v>82</v>
      </c>
      <c r="AV213" s="13" t="s">
        <v>82</v>
      </c>
      <c r="AW213" s="13" t="s">
        <v>33</v>
      </c>
      <c r="AX213" s="13" t="s">
        <v>80</v>
      </c>
      <c r="AY213" s="234" t="s">
        <v>150</v>
      </c>
    </row>
    <row r="214" s="2" customFormat="1" ht="6.96" customHeight="1">
      <c r="A214" s="39"/>
      <c r="B214" s="60"/>
      <c r="C214" s="61"/>
      <c r="D214" s="61"/>
      <c r="E214" s="61"/>
      <c r="F214" s="61"/>
      <c r="G214" s="61"/>
      <c r="H214" s="61"/>
      <c r="I214" s="61"/>
      <c r="J214" s="61"/>
      <c r="K214" s="61"/>
      <c r="L214" s="45"/>
      <c r="M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</row>
  </sheetData>
  <sheetProtection sheet="1" autoFilter="0" formatColumns="0" formatRows="0" objects="1" scenarios="1" spinCount="100000" saltValue="8h6lM47ccWAJ7m1TO+9UbTUtNuWQrbB/L+kp9lkFalpkVOwDBdAJaF4b2dhpzS7JytsR7JQqD/zKBzGsXPVbjA==" hashValue="gU09yM0kZ62Ol7mKMBEkSCWObL8XH6hYtwTBy+O6Lfb5LKcZq0FtqtxwYpXnIibTagX2FqGLPewZGZ6mIEDJRA==" algorithmName="SHA-512" password="CC35"/>
  <autoFilter ref="C82:K21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1/111251102"/>
    <hyperlink ref="F90" r:id="rId2" display="https://podminky.urs.cz/item/CS_URS_2024_01/112101101"/>
    <hyperlink ref="F93" r:id="rId3" display="https://podminky.urs.cz/item/CS_URS_2024_01/112101102"/>
    <hyperlink ref="F96" r:id="rId4" display="https://podminky.urs.cz/item/CS_URS_2024_01/112101104"/>
    <hyperlink ref="F99" r:id="rId5" display="https://podminky.urs.cz/item/CS_URS_2024_01/112101121"/>
    <hyperlink ref="F102" r:id="rId6" display="https://podminky.urs.cz/item/CS_URS_2024_01/112251101"/>
    <hyperlink ref="F105" r:id="rId7" display="https://podminky.urs.cz/item/CS_URS_2024_01/112251102"/>
    <hyperlink ref="F108" r:id="rId8" display="https://podminky.urs.cz/item/CS_URS_2024_01/112251104"/>
    <hyperlink ref="F111" r:id="rId9" display="https://podminky.urs.cz/item/CS_URS_2024_01/162201401"/>
    <hyperlink ref="F115" r:id="rId10" display="https://podminky.urs.cz/item/CS_URS_2024_01/162201402"/>
    <hyperlink ref="F118" r:id="rId11" display="https://podminky.urs.cz/item/CS_URS_2024_01/162201404"/>
    <hyperlink ref="F121" r:id="rId12" display="https://podminky.urs.cz/item/CS_URS_2024_01/162201405"/>
    <hyperlink ref="F125" r:id="rId13" display="https://podminky.urs.cz/item/CS_URS_2024_01/162201411"/>
    <hyperlink ref="F129" r:id="rId14" display="https://podminky.urs.cz/item/CS_URS_2024_01/162201412"/>
    <hyperlink ref="F132" r:id="rId15" display="https://podminky.urs.cz/item/CS_URS_2024_01/162201414"/>
    <hyperlink ref="F135" r:id="rId16" display="https://podminky.urs.cz/item/CS_URS_2024_01/162201415"/>
    <hyperlink ref="F139" r:id="rId17" display="https://podminky.urs.cz/item/CS_URS_2024_01/162201421"/>
    <hyperlink ref="F143" r:id="rId18" display="https://podminky.urs.cz/item/CS_URS_2024_01/162201422"/>
    <hyperlink ref="F147" r:id="rId19" display="https://podminky.urs.cz/item/CS_URS_2024_01/162201424"/>
    <hyperlink ref="F151" r:id="rId20" display="https://podminky.urs.cz/item/CS_URS_2024_01/162301501"/>
    <hyperlink ref="F155" r:id="rId21" display="https://podminky.urs.cz/item/CS_URS_2024_01/162301931"/>
    <hyperlink ref="F158" r:id="rId22" display="https://podminky.urs.cz/item/CS_URS_2024_01/162301932"/>
    <hyperlink ref="F161" r:id="rId23" display="https://podminky.urs.cz/item/CS_URS_2024_01/162301933"/>
    <hyperlink ref="F164" r:id="rId24" display="https://podminky.urs.cz/item/CS_URS_2024_01/162301941"/>
    <hyperlink ref="F167" r:id="rId25" display="https://podminky.urs.cz/item/CS_URS_2024_01/162301951"/>
    <hyperlink ref="F170" r:id="rId26" display="https://podminky.urs.cz/item/CS_URS_2024_01/162301952"/>
    <hyperlink ref="F173" r:id="rId27" display="https://podminky.urs.cz/item/CS_URS_2024_01/162301954"/>
    <hyperlink ref="F176" r:id="rId28" display="https://podminky.urs.cz/item/CS_URS_2024_01/162301961"/>
    <hyperlink ref="F179" r:id="rId29" display="https://podminky.urs.cz/item/CS_URS_2024_01/162301971"/>
    <hyperlink ref="F182" r:id="rId30" display="https://podminky.urs.cz/item/CS_URS_2024_01/162301972"/>
    <hyperlink ref="F185" r:id="rId31" display="https://podminky.urs.cz/item/CS_URS_2024_01/162301974"/>
    <hyperlink ref="F188" r:id="rId32" display="https://podminky.urs.cz/item/CS_URS_2024_01/162301981"/>
    <hyperlink ref="F191" r:id="rId33" display="https://podminky.urs.cz/item/CS_URS_2024_01/162351103"/>
    <hyperlink ref="F195" r:id="rId34" display="https://podminky.urs.cz/item/CS_URS_2024_01/167151101"/>
    <hyperlink ref="F198" r:id="rId35" display="https://podminky.urs.cz/item/CS_URS_2024_01/174251201"/>
    <hyperlink ref="F201" r:id="rId36" display="https://podminky.urs.cz/item/CS_URS_2024_01/174251202"/>
    <hyperlink ref="F204" r:id="rId37" display="https://podminky.urs.cz/item/CS_URS_2024_01/174251204"/>
    <hyperlink ref="F209" r:id="rId38" display="https://podminky.urs.cz/item/CS_URS_2024_01/013274000"/>
    <hyperlink ref="F212" r:id="rId39" display="https://podminky.urs.cz/item/CS_URS_2024_01/01328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122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II/261 a III/26124 Liběchov- hr. kraje, rekonstrukce, 1.část stavby ( intravilán LIběchov)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123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2449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13. 11. 2024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ROUND((SUM(BE83:BE133)),  2)</f>
        <v>0</v>
      </c>
      <c r="G33" s="39"/>
      <c r="H33" s="39"/>
      <c r="I33" s="149">
        <v>0.20999999999999999</v>
      </c>
      <c r="J33" s="148">
        <f>ROUND(((SUM(BE83:BE133))*I33),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ROUND((SUM(BF83:BF133)),  2)</f>
        <v>0</v>
      </c>
      <c r="G34" s="39"/>
      <c r="H34" s="39"/>
      <c r="I34" s="149">
        <v>0.12</v>
      </c>
      <c r="J34" s="148">
        <f>ROUND(((SUM(BF83:BF133))*I34),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ROUND((SUM(BG83:BG133)),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ROUND((SUM(BH83:BH133)),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ROUND((SUM(BI83:BI133)),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125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1" t="str">
        <f>E7</f>
        <v>II/261 a III/26124 Liběchov- hr. kraje, rekonstrukce, 1.část stavby ( intravilán LIběchov)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123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Liběchov</v>
      </c>
      <c r="G52" s="41"/>
      <c r="H52" s="41"/>
      <c r="I52" s="33" t="s">
        <v>23</v>
      </c>
      <c r="J52" s="73" t="str">
        <f>IF(J12="","",J12)</f>
        <v>13. 11. 2024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Středočeský kraj</v>
      </c>
      <c r="G54" s="41"/>
      <c r="H54" s="41"/>
      <c r="I54" s="33" t="s">
        <v>31</v>
      </c>
      <c r="J54" s="37" t="str">
        <f>E21</f>
        <v>Sdružení AFSAG PRISMOTT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126</v>
      </c>
      <c r="D57" s="163"/>
      <c r="E57" s="163"/>
      <c r="F57" s="163"/>
      <c r="G57" s="163"/>
      <c r="H57" s="163"/>
      <c r="I57" s="163"/>
      <c r="J57" s="164" t="s">
        <v>127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128</v>
      </c>
    </row>
    <row r="60" hidden="1" s="9" customFormat="1" ht="24.96" customHeight="1">
      <c r="A60" s="9"/>
      <c r="B60" s="166"/>
      <c r="C60" s="167"/>
      <c r="D60" s="168" t="s">
        <v>763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764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2450</v>
      </c>
      <c r="E62" s="175"/>
      <c r="F62" s="175"/>
      <c r="G62" s="175"/>
      <c r="H62" s="175"/>
      <c r="I62" s="175"/>
      <c r="J62" s="176">
        <f>J115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2451</v>
      </c>
      <c r="E63" s="175"/>
      <c r="F63" s="175"/>
      <c r="G63" s="175"/>
      <c r="H63" s="175"/>
      <c r="I63" s="175"/>
      <c r="J63" s="176">
        <f>J130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hidden="1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/>
    <row r="67" hidden="1"/>
    <row r="68" hidden="1"/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135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II/261 a III/26124 Liběchov- hr. kraje, rekonstrukce, 1.část stavby ( intravilán LIběchov)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123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VON - Vedlejší a ostatní náklady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Liběchov</v>
      </c>
      <c r="G77" s="41"/>
      <c r="H77" s="41"/>
      <c r="I77" s="33" t="s">
        <v>23</v>
      </c>
      <c r="J77" s="73" t="str">
        <f>IF(J12="","",J12)</f>
        <v>13. 11. 2024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Středočeský kraj</v>
      </c>
      <c r="G79" s="41"/>
      <c r="H79" s="41"/>
      <c r="I79" s="33" t="s">
        <v>31</v>
      </c>
      <c r="J79" s="37" t="str">
        <f>E21</f>
        <v>Sdružení AFSAG PRISMOTT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136</v>
      </c>
      <c r="D82" s="181" t="s">
        <v>57</v>
      </c>
      <c r="E82" s="181" t="s">
        <v>53</v>
      </c>
      <c r="F82" s="181" t="s">
        <v>54</v>
      </c>
      <c r="G82" s="181" t="s">
        <v>137</v>
      </c>
      <c r="H82" s="181" t="s">
        <v>138</v>
      </c>
      <c r="I82" s="181" t="s">
        <v>139</v>
      </c>
      <c r="J82" s="181" t="s">
        <v>127</v>
      </c>
      <c r="K82" s="182" t="s">
        <v>140</v>
      </c>
      <c r="L82" s="183"/>
      <c r="M82" s="93" t="s">
        <v>19</v>
      </c>
      <c r="N82" s="94" t="s">
        <v>42</v>
      </c>
      <c r="O82" s="94" t="s">
        <v>141</v>
      </c>
      <c r="P82" s="94" t="s">
        <v>142</v>
      </c>
      <c r="Q82" s="94" t="s">
        <v>143</v>
      </c>
      <c r="R82" s="94" t="s">
        <v>144</v>
      </c>
      <c r="S82" s="94" t="s">
        <v>145</v>
      </c>
      <c r="T82" s="95" t="s">
        <v>146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147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128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71</v>
      </c>
      <c r="E84" s="192" t="s">
        <v>891</v>
      </c>
      <c r="F84" s="192" t="s">
        <v>892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P85+P115+P130</f>
        <v>0</v>
      </c>
      <c r="Q84" s="197"/>
      <c r="R84" s="198">
        <f>R85+R115+R130</f>
        <v>0</v>
      </c>
      <c r="S84" s="197"/>
      <c r="T84" s="199">
        <f>T85+T115+T130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184</v>
      </c>
      <c r="AT84" s="201" t="s">
        <v>71</v>
      </c>
      <c r="AU84" s="201" t="s">
        <v>72</v>
      </c>
      <c r="AY84" s="200" t="s">
        <v>150</v>
      </c>
      <c r="BK84" s="202">
        <f>BK85+BK115+BK130</f>
        <v>0</v>
      </c>
    </row>
    <row r="85" s="12" customFormat="1" ht="22.8" customHeight="1">
      <c r="A85" s="12"/>
      <c r="B85" s="189"/>
      <c r="C85" s="190"/>
      <c r="D85" s="191" t="s">
        <v>71</v>
      </c>
      <c r="E85" s="203" t="s">
        <v>893</v>
      </c>
      <c r="F85" s="203" t="s">
        <v>894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SUM(P86:P114)</f>
        <v>0</v>
      </c>
      <c r="Q85" s="197"/>
      <c r="R85" s="198">
        <f>SUM(R86:R114)</f>
        <v>0</v>
      </c>
      <c r="S85" s="197"/>
      <c r="T85" s="199">
        <f>SUM(T86:T114)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184</v>
      </c>
      <c r="AT85" s="201" t="s">
        <v>71</v>
      </c>
      <c r="AU85" s="201" t="s">
        <v>80</v>
      </c>
      <c r="AY85" s="200" t="s">
        <v>150</v>
      </c>
      <c r="BK85" s="202">
        <f>SUM(BK86:BK114)</f>
        <v>0</v>
      </c>
    </row>
    <row r="86" s="2" customFormat="1" ht="16.5" customHeight="1">
      <c r="A86" s="39"/>
      <c r="B86" s="40"/>
      <c r="C86" s="205" t="s">
        <v>80</v>
      </c>
      <c r="D86" s="205" t="s">
        <v>152</v>
      </c>
      <c r="E86" s="206" t="s">
        <v>2452</v>
      </c>
      <c r="F86" s="207" t="s">
        <v>2453</v>
      </c>
      <c r="G86" s="208" t="s">
        <v>1585</v>
      </c>
      <c r="H86" s="209">
        <v>1</v>
      </c>
      <c r="I86" s="210"/>
      <c r="J86" s="211">
        <f>ROUND(I86*H86,2)</f>
        <v>0</v>
      </c>
      <c r="K86" s="207" t="s">
        <v>156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898</v>
      </c>
      <c r="AT86" s="216" t="s">
        <v>152</v>
      </c>
      <c r="AU86" s="216" t="s">
        <v>82</v>
      </c>
      <c r="AY86" s="18" t="s">
        <v>150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898</v>
      </c>
      <c r="BM86" s="216" t="s">
        <v>2454</v>
      </c>
    </row>
    <row r="87" s="2" customFormat="1">
      <c r="A87" s="39"/>
      <c r="B87" s="40"/>
      <c r="C87" s="41"/>
      <c r="D87" s="218" t="s">
        <v>159</v>
      </c>
      <c r="E87" s="41"/>
      <c r="F87" s="219" t="s">
        <v>2455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159</v>
      </c>
      <c r="AU87" s="18" t="s">
        <v>82</v>
      </c>
    </row>
    <row r="88" s="13" customFormat="1">
      <c r="A88" s="13"/>
      <c r="B88" s="223"/>
      <c r="C88" s="224"/>
      <c r="D88" s="225" t="s">
        <v>161</v>
      </c>
      <c r="E88" s="226" t="s">
        <v>19</v>
      </c>
      <c r="F88" s="227" t="s">
        <v>2456</v>
      </c>
      <c r="G88" s="224"/>
      <c r="H88" s="228">
        <v>1</v>
      </c>
      <c r="I88" s="229"/>
      <c r="J88" s="224"/>
      <c r="K88" s="224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161</v>
      </c>
      <c r="AU88" s="234" t="s">
        <v>82</v>
      </c>
      <c r="AV88" s="13" t="s">
        <v>82</v>
      </c>
      <c r="AW88" s="13" t="s">
        <v>33</v>
      </c>
      <c r="AX88" s="13" t="s">
        <v>80</v>
      </c>
      <c r="AY88" s="234" t="s">
        <v>150</v>
      </c>
    </row>
    <row r="89" s="2" customFormat="1" ht="16.5" customHeight="1">
      <c r="A89" s="39"/>
      <c r="B89" s="40"/>
      <c r="C89" s="205" t="s">
        <v>82</v>
      </c>
      <c r="D89" s="205" t="s">
        <v>152</v>
      </c>
      <c r="E89" s="206" t="s">
        <v>2457</v>
      </c>
      <c r="F89" s="207" t="s">
        <v>2458</v>
      </c>
      <c r="G89" s="208" t="s">
        <v>1585</v>
      </c>
      <c r="H89" s="209">
        <v>1</v>
      </c>
      <c r="I89" s="210"/>
      <c r="J89" s="211">
        <f>ROUND(I89*H89,2)</f>
        <v>0</v>
      </c>
      <c r="K89" s="207" t="s">
        <v>156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898</v>
      </c>
      <c r="AT89" s="216" t="s">
        <v>152</v>
      </c>
      <c r="AU89" s="216" t="s">
        <v>82</v>
      </c>
      <c r="AY89" s="18" t="s">
        <v>150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898</v>
      </c>
      <c r="BM89" s="216" t="s">
        <v>2459</v>
      </c>
    </row>
    <row r="90" s="2" customFormat="1">
      <c r="A90" s="39"/>
      <c r="B90" s="40"/>
      <c r="C90" s="41"/>
      <c r="D90" s="218" t="s">
        <v>159</v>
      </c>
      <c r="E90" s="41"/>
      <c r="F90" s="219" t="s">
        <v>2460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159</v>
      </c>
      <c r="AU90" s="18" t="s">
        <v>82</v>
      </c>
    </row>
    <row r="91" s="13" customFormat="1">
      <c r="A91" s="13"/>
      <c r="B91" s="223"/>
      <c r="C91" s="224"/>
      <c r="D91" s="225" t="s">
        <v>161</v>
      </c>
      <c r="E91" s="226" t="s">
        <v>19</v>
      </c>
      <c r="F91" s="227" t="s">
        <v>2461</v>
      </c>
      <c r="G91" s="224"/>
      <c r="H91" s="228">
        <v>1</v>
      </c>
      <c r="I91" s="229"/>
      <c r="J91" s="224"/>
      <c r="K91" s="224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161</v>
      </c>
      <c r="AU91" s="234" t="s">
        <v>82</v>
      </c>
      <c r="AV91" s="13" t="s">
        <v>82</v>
      </c>
      <c r="AW91" s="13" t="s">
        <v>33</v>
      </c>
      <c r="AX91" s="13" t="s">
        <v>80</v>
      </c>
      <c r="AY91" s="234" t="s">
        <v>150</v>
      </c>
    </row>
    <row r="92" s="2" customFormat="1" ht="16.5" customHeight="1">
      <c r="A92" s="39"/>
      <c r="B92" s="40"/>
      <c r="C92" s="205" t="s">
        <v>171</v>
      </c>
      <c r="D92" s="205" t="s">
        <v>152</v>
      </c>
      <c r="E92" s="206" t="s">
        <v>2462</v>
      </c>
      <c r="F92" s="207" t="s">
        <v>2463</v>
      </c>
      <c r="G92" s="208" t="s">
        <v>1585</v>
      </c>
      <c r="H92" s="209">
        <v>1</v>
      </c>
      <c r="I92" s="210"/>
      <c r="J92" s="211">
        <f>ROUND(I92*H92,2)</f>
        <v>0</v>
      </c>
      <c r="K92" s="207" t="s">
        <v>156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898</v>
      </c>
      <c r="AT92" s="216" t="s">
        <v>152</v>
      </c>
      <c r="AU92" s="216" t="s">
        <v>82</v>
      </c>
      <c r="AY92" s="18" t="s">
        <v>150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898</v>
      </c>
      <c r="BM92" s="216" t="s">
        <v>2464</v>
      </c>
    </row>
    <row r="93" s="2" customFormat="1">
      <c r="A93" s="39"/>
      <c r="B93" s="40"/>
      <c r="C93" s="41"/>
      <c r="D93" s="218" t="s">
        <v>159</v>
      </c>
      <c r="E93" s="41"/>
      <c r="F93" s="219" t="s">
        <v>2465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159</v>
      </c>
      <c r="AU93" s="18" t="s">
        <v>82</v>
      </c>
    </row>
    <row r="94" s="2" customFormat="1">
      <c r="A94" s="39"/>
      <c r="B94" s="40"/>
      <c r="C94" s="41"/>
      <c r="D94" s="225" t="s">
        <v>321</v>
      </c>
      <c r="E94" s="41"/>
      <c r="F94" s="256" t="s">
        <v>2466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321</v>
      </c>
      <c r="AU94" s="18" t="s">
        <v>82</v>
      </c>
    </row>
    <row r="95" s="13" customFormat="1">
      <c r="A95" s="13"/>
      <c r="B95" s="223"/>
      <c r="C95" s="224"/>
      <c r="D95" s="225" t="s">
        <v>161</v>
      </c>
      <c r="E95" s="226" t="s">
        <v>19</v>
      </c>
      <c r="F95" s="227" t="s">
        <v>2467</v>
      </c>
      <c r="G95" s="224"/>
      <c r="H95" s="228">
        <v>1</v>
      </c>
      <c r="I95" s="229"/>
      <c r="J95" s="224"/>
      <c r="K95" s="224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161</v>
      </c>
      <c r="AU95" s="234" t="s">
        <v>82</v>
      </c>
      <c r="AV95" s="13" t="s">
        <v>82</v>
      </c>
      <c r="AW95" s="13" t="s">
        <v>33</v>
      </c>
      <c r="AX95" s="13" t="s">
        <v>80</v>
      </c>
      <c r="AY95" s="234" t="s">
        <v>150</v>
      </c>
    </row>
    <row r="96" s="2" customFormat="1" ht="16.5" customHeight="1">
      <c r="A96" s="39"/>
      <c r="B96" s="40"/>
      <c r="C96" s="205" t="s">
        <v>157</v>
      </c>
      <c r="D96" s="205" t="s">
        <v>152</v>
      </c>
      <c r="E96" s="206" t="s">
        <v>2468</v>
      </c>
      <c r="F96" s="207" t="s">
        <v>2469</v>
      </c>
      <c r="G96" s="208" t="s">
        <v>1585</v>
      </c>
      <c r="H96" s="209">
        <v>1</v>
      </c>
      <c r="I96" s="210"/>
      <c r="J96" s="211">
        <f>ROUND(I96*H96,2)</f>
        <v>0</v>
      </c>
      <c r="K96" s="207" t="s">
        <v>319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898</v>
      </c>
      <c r="AT96" s="216" t="s">
        <v>152</v>
      </c>
      <c r="AU96" s="216" t="s">
        <v>82</v>
      </c>
      <c r="AY96" s="18" t="s">
        <v>150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898</v>
      </c>
      <c r="BM96" s="216" t="s">
        <v>2470</v>
      </c>
    </row>
    <row r="97" s="2" customFormat="1">
      <c r="A97" s="39"/>
      <c r="B97" s="40"/>
      <c r="C97" s="41"/>
      <c r="D97" s="225" t="s">
        <v>321</v>
      </c>
      <c r="E97" s="41"/>
      <c r="F97" s="256" t="s">
        <v>2471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321</v>
      </c>
      <c r="AU97" s="18" t="s">
        <v>82</v>
      </c>
    </row>
    <row r="98" s="13" customFormat="1">
      <c r="A98" s="13"/>
      <c r="B98" s="223"/>
      <c r="C98" s="224"/>
      <c r="D98" s="225" t="s">
        <v>161</v>
      </c>
      <c r="E98" s="226" t="s">
        <v>19</v>
      </c>
      <c r="F98" s="227" t="s">
        <v>2472</v>
      </c>
      <c r="G98" s="224"/>
      <c r="H98" s="228">
        <v>1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161</v>
      </c>
      <c r="AU98" s="234" t="s">
        <v>82</v>
      </c>
      <c r="AV98" s="13" t="s">
        <v>82</v>
      </c>
      <c r="AW98" s="13" t="s">
        <v>33</v>
      </c>
      <c r="AX98" s="13" t="s">
        <v>80</v>
      </c>
      <c r="AY98" s="234" t="s">
        <v>150</v>
      </c>
    </row>
    <row r="99" s="2" customFormat="1" ht="16.5" customHeight="1">
      <c r="A99" s="39"/>
      <c r="B99" s="40"/>
      <c r="C99" s="205" t="s">
        <v>184</v>
      </c>
      <c r="D99" s="205" t="s">
        <v>152</v>
      </c>
      <c r="E99" s="206" t="s">
        <v>2473</v>
      </c>
      <c r="F99" s="207" t="s">
        <v>2474</v>
      </c>
      <c r="G99" s="208" t="s">
        <v>1585</v>
      </c>
      <c r="H99" s="209">
        <v>1</v>
      </c>
      <c r="I99" s="210"/>
      <c r="J99" s="211">
        <f>ROUND(I99*H99,2)</f>
        <v>0</v>
      </c>
      <c r="K99" s="207" t="s">
        <v>156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898</v>
      </c>
      <c r="AT99" s="216" t="s">
        <v>152</v>
      </c>
      <c r="AU99" s="216" t="s">
        <v>82</v>
      </c>
      <c r="AY99" s="18" t="s">
        <v>150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898</v>
      </c>
      <c r="BM99" s="216" t="s">
        <v>2475</v>
      </c>
    </row>
    <row r="100" s="2" customFormat="1">
      <c r="A100" s="39"/>
      <c r="B100" s="40"/>
      <c r="C100" s="41"/>
      <c r="D100" s="218" t="s">
        <v>159</v>
      </c>
      <c r="E100" s="41"/>
      <c r="F100" s="219" t="s">
        <v>2476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159</v>
      </c>
      <c r="AU100" s="18" t="s">
        <v>82</v>
      </c>
    </row>
    <row r="101" s="13" customFormat="1">
      <c r="A101" s="13"/>
      <c r="B101" s="223"/>
      <c r="C101" s="224"/>
      <c r="D101" s="225" t="s">
        <v>161</v>
      </c>
      <c r="E101" s="226" t="s">
        <v>19</v>
      </c>
      <c r="F101" s="227" t="s">
        <v>2477</v>
      </c>
      <c r="G101" s="224"/>
      <c r="H101" s="228">
        <v>1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161</v>
      </c>
      <c r="AU101" s="234" t="s">
        <v>82</v>
      </c>
      <c r="AV101" s="13" t="s">
        <v>82</v>
      </c>
      <c r="AW101" s="13" t="s">
        <v>33</v>
      </c>
      <c r="AX101" s="13" t="s">
        <v>80</v>
      </c>
      <c r="AY101" s="234" t="s">
        <v>150</v>
      </c>
    </row>
    <row r="102" s="14" customFormat="1">
      <c r="A102" s="14"/>
      <c r="B102" s="235"/>
      <c r="C102" s="236"/>
      <c r="D102" s="225" t="s">
        <v>161</v>
      </c>
      <c r="E102" s="237" t="s">
        <v>19</v>
      </c>
      <c r="F102" s="238" t="s">
        <v>2478</v>
      </c>
      <c r="G102" s="236"/>
      <c r="H102" s="237" t="s">
        <v>19</v>
      </c>
      <c r="I102" s="239"/>
      <c r="J102" s="236"/>
      <c r="K102" s="236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161</v>
      </c>
      <c r="AU102" s="244" t="s">
        <v>82</v>
      </c>
      <c r="AV102" s="14" t="s">
        <v>80</v>
      </c>
      <c r="AW102" s="14" t="s">
        <v>33</v>
      </c>
      <c r="AX102" s="14" t="s">
        <v>72</v>
      </c>
      <c r="AY102" s="244" t="s">
        <v>150</v>
      </c>
    </row>
    <row r="103" s="2" customFormat="1" ht="16.5" customHeight="1">
      <c r="A103" s="39"/>
      <c r="B103" s="40"/>
      <c r="C103" s="205" t="s">
        <v>192</v>
      </c>
      <c r="D103" s="205" t="s">
        <v>152</v>
      </c>
      <c r="E103" s="206" t="s">
        <v>2479</v>
      </c>
      <c r="F103" s="207" t="s">
        <v>2480</v>
      </c>
      <c r="G103" s="208" t="s">
        <v>1585</v>
      </c>
      <c r="H103" s="209">
        <v>1</v>
      </c>
      <c r="I103" s="210"/>
      <c r="J103" s="211">
        <f>ROUND(I103*H103,2)</f>
        <v>0</v>
      </c>
      <c r="K103" s="207" t="s">
        <v>156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898</v>
      </c>
      <c r="AT103" s="216" t="s">
        <v>152</v>
      </c>
      <c r="AU103" s="216" t="s">
        <v>82</v>
      </c>
      <c r="AY103" s="18" t="s">
        <v>150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898</v>
      </c>
      <c r="BM103" s="216" t="s">
        <v>2481</v>
      </c>
    </row>
    <row r="104" s="2" customFormat="1">
      <c r="A104" s="39"/>
      <c r="B104" s="40"/>
      <c r="C104" s="41"/>
      <c r="D104" s="218" t="s">
        <v>159</v>
      </c>
      <c r="E104" s="41"/>
      <c r="F104" s="219" t="s">
        <v>2482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159</v>
      </c>
      <c r="AU104" s="18" t="s">
        <v>82</v>
      </c>
    </row>
    <row r="105" s="13" customFormat="1">
      <c r="A105" s="13"/>
      <c r="B105" s="223"/>
      <c r="C105" s="224"/>
      <c r="D105" s="225" t="s">
        <v>161</v>
      </c>
      <c r="E105" s="226" t="s">
        <v>19</v>
      </c>
      <c r="F105" s="227" t="s">
        <v>2483</v>
      </c>
      <c r="G105" s="224"/>
      <c r="H105" s="228">
        <v>1</v>
      </c>
      <c r="I105" s="229"/>
      <c r="J105" s="224"/>
      <c r="K105" s="224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161</v>
      </c>
      <c r="AU105" s="234" t="s">
        <v>82</v>
      </c>
      <c r="AV105" s="13" t="s">
        <v>82</v>
      </c>
      <c r="AW105" s="13" t="s">
        <v>33</v>
      </c>
      <c r="AX105" s="13" t="s">
        <v>80</v>
      </c>
      <c r="AY105" s="234" t="s">
        <v>150</v>
      </c>
    </row>
    <row r="106" s="14" customFormat="1">
      <c r="A106" s="14"/>
      <c r="B106" s="235"/>
      <c r="C106" s="236"/>
      <c r="D106" s="225" t="s">
        <v>161</v>
      </c>
      <c r="E106" s="237" t="s">
        <v>19</v>
      </c>
      <c r="F106" s="238" t="s">
        <v>2478</v>
      </c>
      <c r="G106" s="236"/>
      <c r="H106" s="237" t="s">
        <v>19</v>
      </c>
      <c r="I106" s="239"/>
      <c r="J106" s="236"/>
      <c r="K106" s="236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161</v>
      </c>
      <c r="AU106" s="244" t="s">
        <v>82</v>
      </c>
      <c r="AV106" s="14" t="s">
        <v>80</v>
      </c>
      <c r="AW106" s="14" t="s">
        <v>33</v>
      </c>
      <c r="AX106" s="14" t="s">
        <v>72</v>
      </c>
      <c r="AY106" s="244" t="s">
        <v>150</v>
      </c>
    </row>
    <row r="107" s="2" customFormat="1" ht="16.5" customHeight="1">
      <c r="A107" s="39"/>
      <c r="B107" s="40"/>
      <c r="C107" s="205" t="s">
        <v>199</v>
      </c>
      <c r="D107" s="205" t="s">
        <v>152</v>
      </c>
      <c r="E107" s="206" t="s">
        <v>895</v>
      </c>
      <c r="F107" s="207" t="s">
        <v>896</v>
      </c>
      <c r="G107" s="208" t="s">
        <v>1585</v>
      </c>
      <c r="H107" s="209">
        <v>1</v>
      </c>
      <c r="I107" s="210"/>
      <c r="J107" s="211">
        <f>ROUND(I107*H107,2)</f>
        <v>0</v>
      </c>
      <c r="K107" s="207" t="s">
        <v>156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898</v>
      </c>
      <c r="AT107" s="216" t="s">
        <v>152</v>
      </c>
      <c r="AU107" s="216" t="s">
        <v>82</v>
      </c>
      <c r="AY107" s="18" t="s">
        <v>150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898</v>
      </c>
      <c r="BM107" s="216" t="s">
        <v>2484</v>
      </c>
    </row>
    <row r="108" s="2" customFormat="1">
      <c r="A108" s="39"/>
      <c r="B108" s="40"/>
      <c r="C108" s="41"/>
      <c r="D108" s="218" t="s">
        <v>159</v>
      </c>
      <c r="E108" s="41"/>
      <c r="F108" s="219" t="s">
        <v>900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159</v>
      </c>
      <c r="AU108" s="18" t="s">
        <v>82</v>
      </c>
    </row>
    <row r="109" s="13" customFormat="1">
      <c r="A109" s="13"/>
      <c r="B109" s="223"/>
      <c r="C109" s="224"/>
      <c r="D109" s="225" t="s">
        <v>161</v>
      </c>
      <c r="E109" s="226" t="s">
        <v>19</v>
      </c>
      <c r="F109" s="227" t="s">
        <v>2485</v>
      </c>
      <c r="G109" s="224"/>
      <c r="H109" s="228">
        <v>1</v>
      </c>
      <c r="I109" s="229"/>
      <c r="J109" s="224"/>
      <c r="K109" s="224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161</v>
      </c>
      <c r="AU109" s="234" t="s">
        <v>82</v>
      </c>
      <c r="AV109" s="13" t="s">
        <v>82</v>
      </c>
      <c r="AW109" s="13" t="s">
        <v>33</v>
      </c>
      <c r="AX109" s="13" t="s">
        <v>80</v>
      </c>
      <c r="AY109" s="234" t="s">
        <v>150</v>
      </c>
    </row>
    <row r="110" s="2" customFormat="1" ht="16.5" customHeight="1">
      <c r="A110" s="39"/>
      <c r="B110" s="40"/>
      <c r="C110" s="205" t="s">
        <v>210</v>
      </c>
      <c r="D110" s="205" t="s">
        <v>152</v>
      </c>
      <c r="E110" s="206" t="s">
        <v>902</v>
      </c>
      <c r="F110" s="207" t="s">
        <v>903</v>
      </c>
      <c r="G110" s="208" t="s">
        <v>1585</v>
      </c>
      <c r="H110" s="209">
        <v>1</v>
      </c>
      <c r="I110" s="210"/>
      <c r="J110" s="211">
        <f>ROUND(I110*H110,2)</f>
        <v>0</v>
      </c>
      <c r="K110" s="207" t="s">
        <v>156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898</v>
      </c>
      <c r="AT110" s="216" t="s">
        <v>152</v>
      </c>
      <c r="AU110" s="216" t="s">
        <v>82</v>
      </c>
      <c r="AY110" s="18" t="s">
        <v>150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898</v>
      </c>
      <c r="BM110" s="216" t="s">
        <v>2486</v>
      </c>
    </row>
    <row r="111" s="2" customFormat="1">
      <c r="A111" s="39"/>
      <c r="B111" s="40"/>
      <c r="C111" s="41"/>
      <c r="D111" s="218" t="s">
        <v>159</v>
      </c>
      <c r="E111" s="41"/>
      <c r="F111" s="219" t="s">
        <v>905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159</v>
      </c>
      <c r="AU111" s="18" t="s">
        <v>82</v>
      </c>
    </row>
    <row r="112" s="13" customFormat="1">
      <c r="A112" s="13"/>
      <c r="B112" s="223"/>
      <c r="C112" s="224"/>
      <c r="D112" s="225" t="s">
        <v>161</v>
      </c>
      <c r="E112" s="226" t="s">
        <v>19</v>
      </c>
      <c r="F112" s="227" t="s">
        <v>2487</v>
      </c>
      <c r="G112" s="224"/>
      <c r="H112" s="228">
        <v>1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161</v>
      </c>
      <c r="AU112" s="234" t="s">
        <v>82</v>
      </c>
      <c r="AV112" s="13" t="s">
        <v>82</v>
      </c>
      <c r="AW112" s="13" t="s">
        <v>33</v>
      </c>
      <c r="AX112" s="13" t="s">
        <v>80</v>
      </c>
      <c r="AY112" s="234" t="s">
        <v>150</v>
      </c>
    </row>
    <row r="113" s="2" customFormat="1" ht="16.5" customHeight="1">
      <c r="A113" s="39"/>
      <c r="B113" s="40"/>
      <c r="C113" s="205" t="s">
        <v>217</v>
      </c>
      <c r="D113" s="205" t="s">
        <v>152</v>
      </c>
      <c r="E113" s="206" t="s">
        <v>2488</v>
      </c>
      <c r="F113" s="207" t="s">
        <v>2489</v>
      </c>
      <c r="G113" s="208" t="s">
        <v>286</v>
      </c>
      <c r="H113" s="209">
        <v>1</v>
      </c>
      <c r="I113" s="210"/>
      <c r="J113" s="211">
        <f>ROUND(I113*H113,2)</f>
        <v>0</v>
      </c>
      <c r="K113" s="207" t="s">
        <v>319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898</v>
      </c>
      <c r="AT113" s="216" t="s">
        <v>152</v>
      </c>
      <c r="AU113" s="216" t="s">
        <v>82</v>
      </c>
      <c r="AY113" s="18" t="s">
        <v>150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898</v>
      </c>
      <c r="BM113" s="216" t="s">
        <v>2490</v>
      </c>
    </row>
    <row r="114" s="2" customFormat="1" ht="16.5" customHeight="1">
      <c r="A114" s="39"/>
      <c r="B114" s="40"/>
      <c r="C114" s="205" t="s">
        <v>225</v>
      </c>
      <c r="D114" s="205" t="s">
        <v>152</v>
      </c>
      <c r="E114" s="206" t="s">
        <v>2491</v>
      </c>
      <c r="F114" s="207" t="s">
        <v>2492</v>
      </c>
      <c r="G114" s="208" t="s">
        <v>286</v>
      </c>
      <c r="H114" s="209">
        <v>1</v>
      </c>
      <c r="I114" s="210"/>
      <c r="J114" s="211">
        <f>ROUND(I114*H114,2)</f>
        <v>0</v>
      </c>
      <c r="K114" s="207" t="s">
        <v>319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898</v>
      </c>
      <c r="AT114" s="216" t="s">
        <v>152</v>
      </c>
      <c r="AU114" s="216" t="s">
        <v>82</v>
      </c>
      <c r="AY114" s="18" t="s">
        <v>150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898</v>
      </c>
      <c r="BM114" s="216" t="s">
        <v>2493</v>
      </c>
    </row>
    <row r="115" s="12" customFormat="1" ht="22.8" customHeight="1">
      <c r="A115" s="12"/>
      <c r="B115" s="189"/>
      <c r="C115" s="190"/>
      <c r="D115" s="191" t="s">
        <v>71</v>
      </c>
      <c r="E115" s="203" t="s">
        <v>2494</v>
      </c>
      <c r="F115" s="203" t="s">
        <v>2495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SUM(P116:P129)</f>
        <v>0</v>
      </c>
      <c r="Q115" s="197"/>
      <c r="R115" s="198">
        <f>SUM(R116:R129)</f>
        <v>0</v>
      </c>
      <c r="S115" s="197"/>
      <c r="T115" s="199">
        <f>SUM(T116:T129)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184</v>
      </c>
      <c r="AT115" s="201" t="s">
        <v>71</v>
      </c>
      <c r="AU115" s="201" t="s">
        <v>80</v>
      </c>
      <c r="AY115" s="200" t="s">
        <v>150</v>
      </c>
      <c r="BK115" s="202">
        <f>SUM(BK116:BK129)</f>
        <v>0</v>
      </c>
    </row>
    <row r="116" s="2" customFormat="1" ht="16.5" customHeight="1">
      <c r="A116" s="39"/>
      <c r="B116" s="40"/>
      <c r="C116" s="205" t="s">
        <v>235</v>
      </c>
      <c r="D116" s="205" t="s">
        <v>152</v>
      </c>
      <c r="E116" s="206" t="s">
        <v>2496</v>
      </c>
      <c r="F116" s="207" t="s">
        <v>2497</v>
      </c>
      <c r="G116" s="208" t="s">
        <v>1585</v>
      </c>
      <c r="H116" s="209">
        <v>1</v>
      </c>
      <c r="I116" s="210"/>
      <c r="J116" s="211">
        <f>ROUND(I116*H116,2)</f>
        <v>0</v>
      </c>
      <c r="K116" s="207" t="s">
        <v>319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898</v>
      </c>
      <c r="AT116" s="216" t="s">
        <v>152</v>
      </c>
      <c r="AU116" s="216" t="s">
        <v>82</v>
      </c>
      <c r="AY116" s="18" t="s">
        <v>150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898</v>
      </c>
      <c r="BM116" s="216" t="s">
        <v>2498</v>
      </c>
    </row>
    <row r="117" s="13" customFormat="1">
      <c r="A117" s="13"/>
      <c r="B117" s="223"/>
      <c r="C117" s="224"/>
      <c r="D117" s="225" t="s">
        <v>161</v>
      </c>
      <c r="E117" s="226" t="s">
        <v>19</v>
      </c>
      <c r="F117" s="227" t="s">
        <v>296</v>
      </c>
      <c r="G117" s="224"/>
      <c r="H117" s="228">
        <v>1</v>
      </c>
      <c r="I117" s="229"/>
      <c r="J117" s="224"/>
      <c r="K117" s="224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161</v>
      </c>
      <c r="AU117" s="234" t="s">
        <v>82</v>
      </c>
      <c r="AV117" s="13" t="s">
        <v>82</v>
      </c>
      <c r="AW117" s="13" t="s">
        <v>33</v>
      </c>
      <c r="AX117" s="13" t="s">
        <v>80</v>
      </c>
      <c r="AY117" s="234" t="s">
        <v>150</v>
      </c>
    </row>
    <row r="118" s="2" customFormat="1" ht="16.5" customHeight="1">
      <c r="A118" s="39"/>
      <c r="B118" s="40"/>
      <c r="C118" s="205" t="s">
        <v>8</v>
      </c>
      <c r="D118" s="205" t="s">
        <v>152</v>
      </c>
      <c r="E118" s="206" t="s">
        <v>2499</v>
      </c>
      <c r="F118" s="207" t="s">
        <v>2495</v>
      </c>
      <c r="G118" s="208" t="s">
        <v>2500</v>
      </c>
      <c r="H118" s="209">
        <v>7</v>
      </c>
      <c r="I118" s="210"/>
      <c r="J118" s="211">
        <f>ROUND(I118*H118,2)</f>
        <v>0</v>
      </c>
      <c r="K118" s="207" t="s">
        <v>156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898</v>
      </c>
      <c r="AT118" s="216" t="s">
        <v>152</v>
      </c>
      <c r="AU118" s="216" t="s">
        <v>82</v>
      </c>
      <c r="AY118" s="18" t="s">
        <v>150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898</v>
      </c>
      <c r="BM118" s="216" t="s">
        <v>2501</v>
      </c>
    </row>
    <row r="119" s="2" customFormat="1">
      <c r="A119" s="39"/>
      <c r="B119" s="40"/>
      <c r="C119" s="41"/>
      <c r="D119" s="218" t="s">
        <v>159</v>
      </c>
      <c r="E119" s="41"/>
      <c r="F119" s="219" t="s">
        <v>2502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159</v>
      </c>
      <c r="AU119" s="18" t="s">
        <v>82</v>
      </c>
    </row>
    <row r="120" s="13" customFormat="1">
      <c r="A120" s="13"/>
      <c r="B120" s="223"/>
      <c r="C120" s="224"/>
      <c r="D120" s="225" t="s">
        <v>161</v>
      </c>
      <c r="E120" s="226" t="s">
        <v>19</v>
      </c>
      <c r="F120" s="227" t="s">
        <v>2503</v>
      </c>
      <c r="G120" s="224"/>
      <c r="H120" s="228">
        <v>7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161</v>
      </c>
      <c r="AU120" s="234" t="s">
        <v>82</v>
      </c>
      <c r="AV120" s="13" t="s">
        <v>82</v>
      </c>
      <c r="AW120" s="13" t="s">
        <v>33</v>
      </c>
      <c r="AX120" s="13" t="s">
        <v>80</v>
      </c>
      <c r="AY120" s="234" t="s">
        <v>150</v>
      </c>
    </row>
    <row r="121" s="2" customFormat="1" ht="16.5" customHeight="1">
      <c r="A121" s="39"/>
      <c r="B121" s="40"/>
      <c r="C121" s="205" t="s">
        <v>252</v>
      </c>
      <c r="D121" s="205" t="s">
        <v>152</v>
      </c>
      <c r="E121" s="206" t="s">
        <v>2504</v>
      </c>
      <c r="F121" s="207" t="s">
        <v>2505</v>
      </c>
      <c r="G121" s="208" t="s">
        <v>238</v>
      </c>
      <c r="H121" s="209">
        <v>35</v>
      </c>
      <c r="I121" s="210"/>
      <c r="J121" s="211">
        <f>ROUND(I121*H121,2)</f>
        <v>0</v>
      </c>
      <c r="K121" s="207" t="s">
        <v>156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898</v>
      </c>
      <c r="AT121" s="216" t="s">
        <v>152</v>
      </c>
      <c r="AU121" s="216" t="s">
        <v>82</v>
      </c>
      <c r="AY121" s="18" t="s">
        <v>150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898</v>
      </c>
      <c r="BM121" s="216" t="s">
        <v>2506</v>
      </c>
    </row>
    <row r="122" s="2" customFormat="1">
      <c r="A122" s="39"/>
      <c r="B122" s="40"/>
      <c r="C122" s="41"/>
      <c r="D122" s="218" t="s">
        <v>159</v>
      </c>
      <c r="E122" s="41"/>
      <c r="F122" s="219" t="s">
        <v>2507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159</v>
      </c>
      <c r="AU122" s="18" t="s">
        <v>82</v>
      </c>
    </row>
    <row r="123" s="13" customFormat="1">
      <c r="A123" s="13"/>
      <c r="B123" s="223"/>
      <c r="C123" s="224"/>
      <c r="D123" s="225" t="s">
        <v>161</v>
      </c>
      <c r="E123" s="226" t="s">
        <v>19</v>
      </c>
      <c r="F123" s="227" t="s">
        <v>2508</v>
      </c>
      <c r="G123" s="224"/>
      <c r="H123" s="228">
        <v>35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161</v>
      </c>
      <c r="AU123" s="234" t="s">
        <v>82</v>
      </c>
      <c r="AV123" s="13" t="s">
        <v>82</v>
      </c>
      <c r="AW123" s="13" t="s">
        <v>33</v>
      </c>
      <c r="AX123" s="13" t="s">
        <v>80</v>
      </c>
      <c r="AY123" s="234" t="s">
        <v>150</v>
      </c>
    </row>
    <row r="124" s="2" customFormat="1" ht="16.5" customHeight="1">
      <c r="A124" s="39"/>
      <c r="B124" s="40"/>
      <c r="C124" s="205" t="s">
        <v>262</v>
      </c>
      <c r="D124" s="205" t="s">
        <v>152</v>
      </c>
      <c r="E124" s="206" t="s">
        <v>2509</v>
      </c>
      <c r="F124" s="207" t="s">
        <v>2510</v>
      </c>
      <c r="G124" s="208" t="s">
        <v>1585</v>
      </c>
      <c r="H124" s="209">
        <v>1</v>
      </c>
      <c r="I124" s="210"/>
      <c r="J124" s="211">
        <f>ROUND(I124*H124,2)</f>
        <v>0</v>
      </c>
      <c r="K124" s="207" t="s">
        <v>156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898</v>
      </c>
      <c r="AT124" s="216" t="s">
        <v>152</v>
      </c>
      <c r="AU124" s="216" t="s">
        <v>82</v>
      </c>
      <c r="AY124" s="18" t="s">
        <v>150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898</v>
      </c>
      <c r="BM124" s="216" t="s">
        <v>2511</v>
      </c>
    </row>
    <row r="125" s="2" customFormat="1">
      <c r="A125" s="39"/>
      <c r="B125" s="40"/>
      <c r="C125" s="41"/>
      <c r="D125" s="218" t="s">
        <v>159</v>
      </c>
      <c r="E125" s="41"/>
      <c r="F125" s="219" t="s">
        <v>2512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159</v>
      </c>
      <c r="AU125" s="18" t="s">
        <v>82</v>
      </c>
    </row>
    <row r="126" s="14" customFormat="1">
      <c r="A126" s="14"/>
      <c r="B126" s="235"/>
      <c r="C126" s="236"/>
      <c r="D126" s="225" t="s">
        <v>161</v>
      </c>
      <c r="E126" s="237" t="s">
        <v>19</v>
      </c>
      <c r="F126" s="238" t="s">
        <v>2513</v>
      </c>
      <c r="G126" s="236"/>
      <c r="H126" s="237" t="s">
        <v>19</v>
      </c>
      <c r="I126" s="239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161</v>
      </c>
      <c r="AU126" s="244" t="s">
        <v>82</v>
      </c>
      <c r="AV126" s="14" t="s">
        <v>80</v>
      </c>
      <c r="AW126" s="14" t="s">
        <v>33</v>
      </c>
      <c r="AX126" s="14" t="s">
        <v>72</v>
      </c>
      <c r="AY126" s="244" t="s">
        <v>150</v>
      </c>
    </row>
    <row r="127" s="14" customFormat="1">
      <c r="A127" s="14"/>
      <c r="B127" s="235"/>
      <c r="C127" s="236"/>
      <c r="D127" s="225" t="s">
        <v>161</v>
      </c>
      <c r="E127" s="237" t="s">
        <v>19</v>
      </c>
      <c r="F127" s="238" t="s">
        <v>2514</v>
      </c>
      <c r="G127" s="236"/>
      <c r="H127" s="237" t="s">
        <v>19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161</v>
      </c>
      <c r="AU127" s="244" t="s">
        <v>82</v>
      </c>
      <c r="AV127" s="14" t="s">
        <v>80</v>
      </c>
      <c r="AW127" s="14" t="s">
        <v>33</v>
      </c>
      <c r="AX127" s="14" t="s">
        <v>72</v>
      </c>
      <c r="AY127" s="244" t="s">
        <v>150</v>
      </c>
    </row>
    <row r="128" s="14" customFormat="1">
      <c r="A128" s="14"/>
      <c r="B128" s="235"/>
      <c r="C128" s="236"/>
      <c r="D128" s="225" t="s">
        <v>161</v>
      </c>
      <c r="E128" s="237" t="s">
        <v>19</v>
      </c>
      <c r="F128" s="238" t="s">
        <v>2515</v>
      </c>
      <c r="G128" s="236"/>
      <c r="H128" s="237" t="s">
        <v>19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161</v>
      </c>
      <c r="AU128" s="244" t="s">
        <v>82</v>
      </c>
      <c r="AV128" s="14" t="s">
        <v>80</v>
      </c>
      <c r="AW128" s="14" t="s">
        <v>33</v>
      </c>
      <c r="AX128" s="14" t="s">
        <v>72</v>
      </c>
      <c r="AY128" s="244" t="s">
        <v>150</v>
      </c>
    </row>
    <row r="129" s="13" customFormat="1">
      <c r="A129" s="13"/>
      <c r="B129" s="223"/>
      <c r="C129" s="224"/>
      <c r="D129" s="225" t="s">
        <v>161</v>
      </c>
      <c r="E129" s="226" t="s">
        <v>19</v>
      </c>
      <c r="F129" s="227" t="s">
        <v>296</v>
      </c>
      <c r="G129" s="224"/>
      <c r="H129" s="228">
        <v>1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161</v>
      </c>
      <c r="AU129" s="234" t="s">
        <v>82</v>
      </c>
      <c r="AV129" s="13" t="s">
        <v>82</v>
      </c>
      <c r="AW129" s="13" t="s">
        <v>33</v>
      </c>
      <c r="AX129" s="13" t="s">
        <v>80</v>
      </c>
      <c r="AY129" s="234" t="s">
        <v>150</v>
      </c>
    </row>
    <row r="130" s="12" customFormat="1" ht="22.8" customHeight="1">
      <c r="A130" s="12"/>
      <c r="B130" s="189"/>
      <c r="C130" s="190"/>
      <c r="D130" s="191" t="s">
        <v>71</v>
      </c>
      <c r="E130" s="203" t="s">
        <v>2516</v>
      </c>
      <c r="F130" s="203" t="s">
        <v>2517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f>SUM(P131:P133)</f>
        <v>0</v>
      </c>
      <c r="Q130" s="197"/>
      <c r="R130" s="198">
        <f>SUM(R131:R133)</f>
        <v>0</v>
      </c>
      <c r="S130" s="197"/>
      <c r="T130" s="199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184</v>
      </c>
      <c r="AT130" s="201" t="s">
        <v>71</v>
      </c>
      <c r="AU130" s="201" t="s">
        <v>80</v>
      </c>
      <c r="AY130" s="200" t="s">
        <v>150</v>
      </c>
      <c r="BK130" s="202">
        <f>SUM(BK131:BK133)</f>
        <v>0</v>
      </c>
    </row>
    <row r="131" s="2" customFormat="1" ht="16.5" customHeight="1">
      <c r="A131" s="39"/>
      <c r="B131" s="40"/>
      <c r="C131" s="205" t="s">
        <v>270</v>
      </c>
      <c r="D131" s="205" t="s">
        <v>152</v>
      </c>
      <c r="E131" s="206" t="s">
        <v>2518</v>
      </c>
      <c r="F131" s="207" t="s">
        <v>2519</v>
      </c>
      <c r="G131" s="208" t="s">
        <v>1585</v>
      </c>
      <c r="H131" s="209">
        <v>1</v>
      </c>
      <c r="I131" s="210"/>
      <c r="J131" s="211">
        <f>ROUND(I131*H131,2)</f>
        <v>0</v>
      </c>
      <c r="K131" s="207" t="s">
        <v>156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898</v>
      </c>
      <c r="AT131" s="216" t="s">
        <v>152</v>
      </c>
      <c r="AU131" s="216" t="s">
        <v>82</v>
      </c>
      <c r="AY131" s="18" t="s">
        <v>150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898</v>
      </c>
      <c r="BM131" s="216" t="s">
        <v>2520</v>
      </c>
    </row>
    <row r="132" s="2" customFormat="1">
      <c r="A132" s="39"/>
      <c r="B132" s="40"/>
      <c r="C132" s="41"/>
      <c r="D132" s="218" t="s">
        <v>159</v>
      </c>
      <c r="E132" s="41"/>
      <c r="F132" s="219" t="s">
        <v>2521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159</v>
      </c>
      <c r="AU132" s="18" t="s">
        <v>82</v>
      </c>
    </row>
    <row r="133" s="13" customFormat="1">
      <c r="A133" s="13"/>
      <c r="B133" s="223"/>
      <c r="C133" s="224"/>
      <c r="D133" s="225" t="s">
        <v>161</v>
      </c>
      <c r="E133" s="226" t="s">
        <v>19</v>
      </c>
      <c r="F133" s="227" t="s">
        <v>296</v>
      </c>
      <c r="G133" s="224"/>
      <c r="H133" s="228">
        <v>1</v>
      </c>
      <c r="I133" s="229"/>
      <c r="J133" s="224"/>
      <c r="K133" s="224"/>
      <c r="L133" s="230"/>
      <c r="M133" s="274"/>
      <c r="N133" s="275"/>
      <c r="O133" s="275"/>
      <c r="P133" s="275"/>
      <c r="Q133" s="275"/>
      <c r="R133" s="275"/>
      <c r="S133" s="275"/>
      <c r="T133" s="27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161</v>
      </c>
      <c r="AU133" s="234" t="s">
        <v>82</v>
      </c>
      <c r="AV133" s="13" t="s">
        <v>82</v>
      </c>
      <c r="AW133" s="13" t="s">
        <v>33</v>
      </c>
      <c r="AX133" s="13" t="s">
        <v>80</v>
      </c>
      <c r="AY133" s="234" t="s">
        <v>150</v>
      </c>
    </row>
    <row r="134" s="2" customFormat="1" ht="6.96" customHeight="1">
      <c r="A134" s="39"/>
      <c r="B134" s="60"/>
      <c r="C134" s="61"/>
      <c r="D134" s="61"/>
      <c r="E134" s="61"/>
      <c r="F134" s="61"/>
      <c r="G134" s="61"/>
      <c r="H134" s="61"/>
      <c r="I134" s="61"/>
      <c r="J134" s="61"/>
      <c r="K134" s="61"/>
      <c r="L134" s="45"/>
      <c r="M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</sheetData>
  <sheetProtection sheet="1" autoFilter="0" formatColumns="0" formatRows="0" objects="1" scenarios="1" spinCount="100000" saltValue="ZlhukwsCp2pGP/vdzBY5eXREQX+1ifki4xM93JNNjUL4GB78HuKSWJ6pscGYHpucCdXCgu80aaIwr4b6dLy+cA==" hashValue="ClJ/UZbnhrsozXoD5LUsgrnhAkP1oGrs3oZ/24f3cQ6mQ3sJnGdQAzeKe57G/mOMvDbR9sxdGWEvikgOQqemPA==" algorithmName="SHA-512" password="CC35"/>
  <autoFilter ref="C82:K13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1/012103000"/>
    <hyperlink ref="F90" r:id="rId2" display="https://podminky.urs.cz/item/CS_URS_2024_01/012203000"/>
    <hyperlink ref="F93" r:id="rId3" display="https://podminky.urs.cz/item/CS_URS_2024_01/012303000"/>
    <hyperlink ref="F100" r:id="rId4" display="https://podminky.urs.cz/item/CS_URS_2024_01/013244000"/>
    <hyperlink ref="F104" r:id="rId5" display="https://podminky.urs.cz/item/CS_URS_2024_01/013254000"/>
    <hyperlink ref="F108" r:id="rId6" display="https://podminky.urs.cz/item/CS_URS_2024_01/013274000"/>
    <hyperlink ref="F111" r:id="rId7" display="https://podminky.urs.cz/item/CS_URS_2024_01/013284000"/>
    <hyperlink ref="F119" r:id="rId8" display="https://podminky.urs.cz/item/CS_URS_2024_01/030001000"/>
    <hyperlink ref="F122" r:id="rId9" display="https://podminky.urs.cz/item/CS_URS_2024_01/034103000"/>
    <hyperlink ref="F125" r:id="rId10" display="https://podminky.urs.cz/item/CS_URS_2024_01/034503000"/>
    <hyperlink ref="F132" r:id="rId11" display="https://podminky.urs.cz/item/CS_URS_2024_01/0425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9"/>
      <c r="C3" s="130"/>
      <c r="D3" s="130"/>
      <c r="E3" s="130"/>
      <c r="F3" s="130"/>
      <c r="G3" s="130"/>
      <c r="H3" s="21"/>
    </row>
    <row r="4" s="1" customFormat="1" ht="24.96" customHeight="1">
      <c r="B4" s="21"/>
      <c r="C4" s="131" t="s">
        <v>2522</v>
      </c>
      <c r="H4" s="21"/>
    </row>
    <row r="5" s="1" customFormat="1" ht="12" customHeight="1">
      <c r="B5" s="21"/>
      <c r="C5" s="295" t="s">
        <v>13</v>
      </c>
      <c r="D5" s="141" t="s">
        <v>14</v>
      </c>
      <c r="E5" s="1"/>
      <c r="F5" s="1"/>
      <c r="H5" s="21"/>
    </row>
    <row r="6" s="1" customFormat="1" ht="36.96" customHeight="1">
      <c r="B6" s="21"/>
      <c r="C6" s="296" t="s">
        <v>16</v>
      </c>
      <c r="D6" s="297" t="s">
        <v>17</v>
      </c>
      <c r="E6" s="1"/>
      <c r="F6" s="1"/>
      <c r="H6" s="21"/>
    </row>
    <row r="7" s="1" customFormat="1" ht="16.5" customHeight="1">
      <c r="B7" s="21"/>
      <c r="C7" s="133" t="s">
        <v>23</v>
      </c>
      <c r="D7" s="138" t="str">
        <f>'Rekapitulace stavby'!AN8</f>
        <v>13. 11. 2024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8"/>
      <c r="B9" s="298"/>
      <c r="C9" s="299" t="s">
        <v>53</v>
      </c>
      <c r="D9" s="300" t="s">
        <v>54</v>
      </c>
      <c r="E9" s="300" t="s">
        <v>137</v>
      </c>
      <c r="F9" s="301" t="s">
        <v>2523</v>
      </c>
      <c r="G9" s="178"/>
      <c r="H9" s="298"/>
    </row>
    <row r="10" s="2" customFormat="1" ht="26.4" customHeight="1">
      <c r="A10" s="39"/>
      <c r="B10" s="45"/>
      <c r="C10" s="302" t="s">
        <v>77</v>
      </c>
      <c r="D10" s="302" t="s">
        <v>78</v>
      </c>
      <c r="E10" s="39"/>
      <c r="F10" s="39"/>
      <c r="G10" s="39"/>
      <c r="H10" s="45"/>
    </row>
    <row r="11" s="2" customFormat="1" ht="16.8" customHeight="1">
      <c r="A11" s="39"/>
      <c r="B11" s="45"/>
      <c r="C11" s="303" t="s">
        <v>2524</v>
      </c>
      <c r="D11" s="304" t="s">
        <v>2525</v>
      </c>
      <c r="E11" s="305" t="s">
        <v>19</v>
      </c>
      <c r="F11" s="306">
        <v>752.70000000000005</v>
      </c>
      <c r="G11" s="39"/>
      <c r="H11" s="45"/>
    </row>
    <row r="12" s="2" customFormat="1" ht="16.8" customHeight="1">
      <c r="A12" s="39"/>
      <c r="B12" s="45"/>
      <c r="C12" s="303" t="s">
        <v>2526</v>
      </c>
      <c r="D12" s="304" t="s">
        <v>2526</v>
      </c>
      <c r="E12" s="305" t="s">
        <v>19</v>
      </c>
      <c r="F12" s="306">
        <v>77.578000000000003</v>
      </c>
      <c r="G12" s="39"/>
      <c r="H12" s="45"/>
    </row>
    <row r="13" s="2" customFormat="1" ht="16.8" customHeight="1">
      <c r="A13" s="39"/>
      <c r="B13" s="45"/>
      <c r="C13" s="303" t="s">
        <v>2527</v>
      </c>
      <c r="D13" s="304" t="s">
        <v>2528</v>
      </c>
      <c r="E13" s="305" t="s">
        <v>19</v>
      </c>
      <c r="F13" s="306">
        <v>830.27800000000002</v>
      </c>
      <c r="G13" s="39"/>
      <c r="H13" s="45"/>
    </row>
    <row r="14" s="2" customFormat="1" ht="26.4" customHeight="1">
      <c r="A14" s="39"/>
      <c r="B14" s="45"/>
      <c r="C14" s="302" t="s">
        <v>83</v>
      </c>
      <c r="D14" s="302" t="s">
        <v>84</v>
      </c>
      <c r="E14" s="39"/>
      <c r="F14" s="39"/>
      <c r="G14" s="39"/>
      <c r="H14" s="45"/>
    </row>
    <row r="15" s="2" customFormat="1" ht="16.8" customHeight="1">
      <c r="A15" s="39"/>
      <c r="B15" s="45"/>
      <c r="C15" s="303" t="s">
        <v>2524</v>
      </c>
      <c r="D15" s="304" t="s">
        <v>2525</v>
      </c>
      <c r="E15" s="305" t="s">
        <v>19</v>
      </c>
      <c r="F15" s="306">
        <v>752.70000000000005</v>
      </c>
      <c r="G15" s="39"/>
      <c r="H15" s="45"/>
    </row>
    <row r="16" s="2" customFormat="1" ht="16.8" customHeight="1">
      <c r="A16" s="39"/>
      <c r="B16" s="45"/>
      <c r="C16" s="303" t="s">
        <v>2526</v>
      </c>
      <c r="D16" s="304" t="s">
        <v>2526</v>
      </c>
      <c r="E16" s="305" t="s">
        <v>19</v>
      </c>
      <c r="F16" s="306">
        <v>77.578000000000003</v>
      </c>
      <c r="G16" s="39"/>
      <c r="H16" s="45"/>
    </row>
    <row r="17" s="2" customFormat="1" ht="16.8" customHeight="1">
      <c r="A17" s="39"/>
      <c r="B17" s="45"/>
      <c r="C17" s="303" t="s">
        <v>2527</v>
      </c>
      <c r="D17" s="304" t="s">
        <v>2528</v>
      </c>
      <c r="E17" s="305" t="s">
        <v>19</v>
      </c>
      <c r="F17" s="306">
        <v>830.27800000000002</v>
      </c>
      <c r="G17" s="39"/>
      <c r="H17" s="45"/>
    </row>
    <row r="18" s="2" customFormat="1" ht="7.44" customHeight="1">
      <c r="A18" s="39"/>
      <c r="B18" s="157"/>
      <c r="C18" s="158"/>
      <c r="D18" s="158"/>
      <c r="E18" s="158"/>
      <c r="F18" s="158"/>
      <c r="G18" s="158"/>
      <c r="H18" s="45"/>
    </row>
    <row r="19" s="2" customFormat="1">
      <c r="A19" s="39"/>
      <c r="B19" s="39"/>
      <c r="C19" s="39"/>
      <c r="D19" s="39"/>
      <c r="E19" s="39"/>
      <c r="F19" s="39"/>
      <c r="G19" s="39"/>
      <c r="H19" s="39"/>
    </row>
  </sheetData>
  <sheetProtection sheet="1" formatColumns="0" formatRows="0" objects="1" scenarios="1" spinCount="100000" saltValue="0Z1XQO4SnwY0ReaxVNQLYeCMlrwtgbU+a3unt17Dn5HguEqfrOlH8Ep9akuKdh0N7SuprHxuEq3cm6tD4eGDHQ==" hashValue="jnP7f5hOyHoxOxjB3FG3CboNsdCsqneIWd6a/EcRNd9Jqc5iIlp77ZPeIaKuGGI5E3mq6DXMFJ1O/ALXCyfhF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122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II/261 a III/26124 Liběchov- hr. kraje, rekonstrukce, 1.část stavby ( intravilán LIběchov)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123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124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13. 11. 2024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ROUND((SUM(BE85:BE239)),  2)</f>
        <v>0</v>
      </c>
      <c r="G33" s="39"/>
      <c r="H33" s="39"/>
      <c r="I33" s="149">
        <v>0.20999999999999999</v>
      </c>
      <c r="J33" s="148">
        <f>ROUND(((SUM(BE85:BE239))*I33),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ROUND((SUM(BF85:BF239)),  2)</f>
        <v>0</v>
      </c>
      <c r="G34" s="39"/>
      <c r="H34" s="39"/>
      <c r="I34" s="149">
        <v>0.12</v>
      </c>
      <c r="J34" s="148">
        <f>ROUND(((SUM(BF85:BF239))*I34),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ROUND((SUM(BG85:BG239)),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ROUND((SUM(BH85:BH239)),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ROUND((SUM(BI85:BI239)),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125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1" t="str">
        <f>E7</f>
        <v>II/261 a III/26124 Liběchov- hr. kraje, rekonstrukce, 1.část stavby ( intravilán LIběchov)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123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001.11 - Příprava staveniště II/261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Liběchov</v>
      </c>
      <c r="G52" s="41"/>
      <c r="H52" s="41"/>
      <c r="I52" s="33" t="s">
        <v>23</v>
      </c>
      <c r="J52" s="73" t="str">
        <f>IF(J12="","",J12)</f>
        <v>13. 11. 2024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Středočeský kraj</v>
      </c>
      <c r="G54" s="41"/>
      <c r="H54" s="41"/>
      <c r="I54" s="33" t="s">
        <v>31</v>
      </c>
      <c r="J54" s="37" t="str">
        <f>E21</f>
        <v>Sdružení AFSAG PRISMOTT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126</v>
      </c>
      <c r="D57" s="163"/>
      <c r="E57" s="163"/>
      <c r="F57" s="163"/>
      <c r="G57" s="163"/>
      <c r="H57" s="163"/>
      <c r="I57" s="163"/>
      <c r="J57" s="164" t="s">
        <v>127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128</v>
      </c>
    </row>
    <row r="60" hidden="1" s="9" customFormat="1" ht="24.96" customHeight="1">
      <c r="A60" s="9"/>
      <c r="B60" s="166"/>
      <c r="C60" s="167"/>
      <c r="D60" s="168" t="s">
        <v>129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130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131</v>
      </c>
      <c r="E62" s="175"/>
      <c r="F62" s="175"/>
      <c r="G62" s="175"/>
      <c r="H62" s="175"/>
      <c r="I62" s="175"/>
      <c r="J62" s="176">
        <f>J161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132</v>
      </c>
      <c r="E63" s="175"/>
      <c r="F63" s="175"/>
      <c r="G63" s="175"/>
      <c r="H63" s="175"/>
      <c r="I63" s="175"/>
      <c r="J63" s="176">
        <f>J168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133</v>
      </c>
      <c r="E64" s="175"/>
      <c r="F64" s="175"/>
      <c r="G64" s="175"/>
      <c r="H64" s="175"/>
      <c r="I64" s="175"/>
      <c r="J64" s="176">
        <f>J196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6"/>
      <c r="C65" s="167"/>
      <c r="D65" s="168" t="s">
        <v>134</v>
      </c>
      <c r="E65" s="169"/>
      <c r="F65" s="169"/>
      <c r="G65" s="169"/>
      <c r="H65" s="169"/>
      <c r="I65" s="169"/>
      <c r="J65" s="170">
        <f>J199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hidden="1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hidden="1"/>
    <row r="69" hidden="1"/>
    <row r="70" hidden="1"/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II/261 a III/26124 Liběchov- hr. kraje, rekonstrukce, 1.část stavby ( intravilán LIběchov)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123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001.11 - Příprava staveniště II/261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Liběchov</v>
      </c>
      <c r="G79" s="41"/>
      <c r="H79" s="41"/>
      <c r="I79" s="33" t="s">
        <v>23</v>
      </c>
      <c r="J79" s="73" t="str">
        <f>IF(J12="","",J12)</f>
        <v>13. 11. 2024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E15</f>
        <v>Středočeský kraj</v>
      </c>
      <c r="G81" s="41"/>
      <c r="H81" s="41"/>
      <c r="I81" s="33" t="s">
        <v>31</v>
      </c>
      <c r="J81" s="37" t="str">
        <f>E21</f>
        <v>Sdružení AFSAG PRISMOTT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136</v>
      </c>
      <c r="D84" s="181" t="s">
        <v>57</v>
      </c>
      <c r="E84" s="181" t="s">
        <v>53</v>
      </c>
      <c r="F84" s="181" t="s">
        <v>54</v>
      </c>
      <c r="G84" s="181" t="s">
        <v>137</v>
      </c>
      <c r="H84" s="181" t="s">
        <v>138</v>
      </c>
      <c r="I84" s="181" t="s">
        <v>139</v>
      </c>
      <c r="J84" s="181" t="s">
        <v>127</v>
      </c>
      <c r="K84" s="182" t="s">
        <v>140</v>
      </c>
      <c r="L84" s="183"/>
      <c r="M84" s="93" t="s">
        <v>19</v>
      </c>
      <c r="N84" s="94" t="s">
        <v>42</v>
      </c>
      <c r="O84" s="94" t="s">
        <v>141</v>
      </c>
      <c r="P84" s="94" t="s">
        <v>142</v>
      </c>
      <c r="Q84" s="94" t="s">
        <v>143</v>
      </c>
      <c r="R84" s="94" t="s">
        <v>144</v>
      </c>
      <c r="S84" s="94" t="s">
        <v>145</v>
      </c>
      <c r="T84" s="95" t="s">
        <v>146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147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P86+P199</f>
        <v>0</v>
      </c>
      <c r="Q85" s="97"/>
      <c r="R85" s="186">
        <f>R86+R199</f>
        <v>0.78884999999999994</v>
      </c>
      <c r="S85" s="97"/>
      <c r="T85" s="187">
        <f>T86+T199</f>
        <v>3692.8723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128</v>
      </c>
      <c r="BK85" s="188">
        <f>BK86+BK199</f>
        <v>0</v>
      </c>
    </row>
    <row r="86" s="12" customFormat="1" ht="25.92" customHeight="1">
      <c r="A86" s="12"/>
      <c r="B86" s="189"/>
      <c r="C86" s="190"/>
      <c r="D86" s="191" t="s">
        <v>71</v>
      </c>
      <c r="E86" s="192" t="s">
        <v>148</v>
      </c>
      <c r="F86" s="192" t="s">
        <v>149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P87+P161+P168+P196</f>
        <v>0</v>
      </c>
      <c r="Q86" s="197"/>
      <c r="R86" s="198">
        <f>R87+R161+R168+R196</f>
        <v>0.78884999999999994</v>
      </c>
      <c r="S86" s="197"/>
      <c r="T86" s="199">
        <f>T87+T161+T168+T196</f>
        <v>3692.8723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80</v>
      </c>
      <c r="AT86" s="201" t="s">
        <v>71</v>
      </c>
      <c r="AU86" s="201" t="s">
        <v>72</v>
      </c>
      <c r="AY86" s="200" t="s">
        <v>150</v>
      </c>
      <c r="BK86" s="202">
        <f>BK87+BK161+BK168+BK196</f>
        <v>0</v>
      </c>
    </row>
    <row r="87" s="12" customFormat="1" ht="22.8" customHeight="1">
      <c r="A87" s="12"/>
      <c r="B87" s="189"/>
      <c r="C87" s="190"/>
      <c r="D87" s="191" t="s">
        <v>71</v>
      </c>
      <c r="E87" s="203" t="s">
        <v>80</v>
      </c>
      <c r="F87" s="203" t="s">
        <v>151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SUM(P88:P160)</f>
        <v>0</v>
      </c>
      <c r="Q87" s="197"/>
      <c r="R87" s="198">
        <f>SUM(R88:R160)</f>
        <v>0.78884999999999994</v>
      </c>
      <c r="S87" s="197"/>
      <c r="T87" s="199">
        <f>SUM(T88:T160)</f>
        <v>3644.6574000000001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80</v>
      </c>
      <c r="AT87" s="201" t="s">
        <v>71</v>
      </c>
      <c r="AU87" s="201" t="s">
        <v>80</v>
      </c>
      <c r="AY87" s="200" t="s">
        <v>150</v>
      </c>
      <c r="BK87" s="202">
        <f>SUM(BK88:BK160)</f>
        <v>0</v>
      </c>
    </row>
    <row r="88" s="2" customFormat="1" ht="16.5" customHeight="1">
      <c r="A88" s="39"/>
      <c r="B88" s="40"/>
      <c r="C88" s="205" t="s">
        <v>80</v>
      </c>
      <c r="D88" s="205" t="s">
        <v>152</v>
      </c>
      <c r="E88" s="206" t="s">
        <v>153</v>
      </c>
      <c r="F88" s="207" t="s">
        <v>154</v>
      </c>
      <c r="G88" s="208" t="s">
        <v>155</v>
      </c>
      <c r="H88" s="209">
        <v>783.60000000000002</v>
      </c>
      <c r="I88" s="210"/>
      <c r="J88" s="211">
        <f>ROUND(I88*H88,2)</f>
        <v>0</v>
      </c>
      <c r="K88" s="207" t="s">
        <v>156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157</v>
      </c>
      <c r="AT88" s="216" t="s">
        <v>152</v>
      </c>
      <c r="AU88" s="216" t="s">
        <v>82</v>
      </c>
      <c r="AY88" s="18" t="s">
        <v>150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157</v>
      </c>
      <c r="BM88" s="216" t="s">
        <v>158</v>
      </c>
    </row>
    <row r="89" s="2" customFormat="1">
      <c r="A89" s="39"/>
      <c r="B89" s="40"/>
      <c r="C89" s="41"/>
      <c r="D89" s="218" t="s">
        <v>159</v>
      </c>
      <c r="E89" s="41"/>
      <c r="F89" s="219" t="s">
        <v>160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159</v>
      </c>
      <c r="AU89" s="18" t="s">
        <v>82</v>
      </c>
    </row>
    <row r="90" s="13" customFormat="1">
      <c r="A90" s="13"/>
      <c r="B90" s="223"/>
      <c r="C90" s="224"/>
      <c r="D90" s="225" t="s">
        <v>161</v>
      </c>
      <c r="E90" s="226" t="s">
        <v>19</v>
      </c>
      <c r="F90" s="227" t="s">
        <v>162</v>
      </c>
      <c r="G90" s="224"/>
      <c r="H90" s="228">
        <v>783.60000000000002</v>
      </c>
      <c r="I90" s="229"/>
      <c r="J90" s="224"/>
      <c r="K90" s="224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161</v>
      </c>
      <c r="AU90" s="234" t="s">
        <v>82</v>
      </c>
      <c r="AV90" s="13" t="s">
        <v>82</v>
      </c>
      <c r="AW90" s="13" t="s">
        <v>33</v>
      </c>
      <c r="AX90" s="13" t="s">
        <v>80</v>
      </c>
      <c r="AY90" s="234" t="s">
        <v>150</v>
      </c>
    </row>
    <row r="91" s="14" customFormat="1">
      <c r="A91" s="14"/>
      <c r="B91" s="235"/>
      <c r="C91" s="236"/>
      <c r="D91" s="225" t="s">
        <v>161</v>
      </c>
      <c r="E91" s="237" t="s">
        <v>19</v>
      </c>
      <c r="F91" s="238" t="s">
        <v>163</v>
      </c>
      <c r="G91" s="236"/>
      <c r="H91" s="237" t="s">
        <v>19</v>
      </c>
      <c r="I91" s="239"/>
      <c r="J91" s="236"/>
      <c r="K91" s="236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161</v>
      </c>
      <c r="AU91" s="244" t="s">
        <v>82</v>
      </c>
      <c r="AV91" s="14" t="s">
        <v>80</v>
      </c>
      <c r="AW91" s="14" t="s">
        <v>33</v>
      </c>
      <c r="AX91" s="14" t="s">
        <v>72</v>
      </c>
      <c r="AY91" s="244" t="s">
        <v>150</v>
      </c>
    </row>
    <row r="92" s="2" customFormat="1" ht="37.8" customHeight="1">
      <c r="A92" s="39"/>
      <c r="B92" s="40"/>
      <c r="C92" s="205" t="s">
        <v>82</v>
      </c>
      <c r="D92" s="205" t="s">
        <v>152</v>
      </c>
      <c r="E92" s="206" t="s">
        <v>164</v>
      </c>
      <c r="F92" s="207" t="s">
        <v>165</v>
      </c>
      <c r="G92" s="208" t="s">
        <v>155</v>
      </c>
      <c r="H92" s="209">
        <v>56.5</v>
      </c>
      <c r="I92" s="210"/>
      <c r="J92" s="211">
        <f>ROUND(I92*H92,2)</f>
        <v>0</v>
      </c>
      <c r="K92" s="207" t="s">
        <v>156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0.32000000000000001</v>
      </c>
      <c r="T92" s="215">
        <f>S92*H92</f>
        <v>18.080000000000002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157</v>
      </c>
      <c r="AT92" s="216" t="s">
        <v>152</v>
      </c>
      <c r="AU92" s="216" t="s">
        <v>82</v>
      </c>
      <c r="AY92" s="18" t="s">
        <v>150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157</v>
      </c>
      <c r="BM92" s="216" t="s">
        <v>166</v>
      </c>
    </row>
    <row r="93" s="2" customFormat="1">
      <c r="A93" s="39"/>
      <c r="B93" s="40"/>
      <c r="C93" s="41"/>
      <c r="D93" s="218" t="s">
        <v>159</v>
      </c>
      <c r="E93" s="41"/>
      <c r="F93" s="219" t="s">
        <v>167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159</v>
      </c>
      <c r="AU93" s="18" t="s">
        <v>82</v>
      </c>
    </row>
    <row r="94" s="14" customFormat="1">
      <c r="A94" s="14"/>
      <c r="B94" s="235"/>
      <c r="C94" s="236"/>
      <c r="D94" s="225" t="s">
        <v>161</v>
      </c>
      <c r="E94" s="237" t="s">
        <v>19</v>
      </c>
      <c r="F94" s="238" t="s">
        <v>168</v>
      </c>
      <c r="G94" s="236"/>
      <c r="H94" s="237" t="s">
        <v>19</v>
      </c>
      <c r="I94" s="239"/>
      <c r="J94" s="236"/>
      <c r="K94" s="236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161</v>
      </c>
      <c r="AU94" s="244" t="s">
        <v>82</v>
      </c>
      <c r="AV94" s="14" t="s">
        <v>80</v>
      </c>
      <c r="AW94" s="14" t="s">
        <v>33</v>
      </c>
      <c r="AX94" s="14" t="s">
        <v>72</v>
      </c>
      <c r="AY94" s="244" t="s">
        <v>150</v>
      </c>
    </row>
    <row r="95" s="13" customFormat="1">
      <c r="A95" s="13"/>
      <c r="B95" s="223"/>
      <c r="C95" s="224"/>
      <c r="D95" s="225" t="s">
        <v>161</v>
      </c>
      <c r="E95" s="226" t="s">
        <v>19</v>
      </c>
      <c r="F95" s="227" t="s">
        <v>169</v>
      </c>
      <c r="G95" s="224"/>
      <c r="H95" s="228">
        <v>56.5</v>
      </c>
      <c r="I95" s="229"/>
      <c r="J95" s="224"/>
      <c r="K95" s="224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161</v>
      </c>
      <c r="AU95" s="234" t="s">
        <v>82</v>
      </c>
      <c r="AV95" s="13" t="s">
        <v>82</v>
      </c>
      <c r="AW95" s="13" t="s">
        <v>33</v>
      </c>
      <c r="AX95" s="13" t="s">
        <v>80</v>
      </c>
      <c r="AY95" s="234" t="s">
        <v>150</v>
      </c>
    </row>
    <row r="96" s="14" customFormat="1">
      <c r="A96" s="14"/>
      <c r="B96" s="235"/>
      <c r="C96" s="236"/>
      <c r="D96" s="225" t="s">
        <v>161</v>
      </c>
      <c r="E96" s="237" t="s">
        <v>19</v>
      </c>
      <c r="F96" s="238" t="s">
        <v>170</v>
      </c>
      <c r="G96" s="236"/>
      <c r="H96" s="237" t="s">
        <v>19</v>
      </c>
      <c r="I96" s="239"/>
      <c r="J96" s="236"/>
      <c r="K96" s="236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161</v>
      </c>
      <c r="AU96" s="244" t="s">
        <v>82</v>
      </c>
      <c r="AV96" s="14" t="s">
        <v>80</v>
      </c>
      <c r="AW96" s="14" t="s">
        <v>33</v>
      </c>
      <c r="AX96" s="14" t="s">
        <v>72</v>
      </c>
      <c r="AY96" s="244" t="s">
        <v>150</v>
      </c>
    </row>
    <row r="97" s="2" customFormat="1" ht="37.8" customHeight="1">
      <c r="A97" s="39"/>
      <c r="B97" s="40"/>
      <c r="C97" s="205" t="s">
        <v>171</v>
      </c>
      <c r="D97" s="205" t="s">
        <v>152</v>
      </c>
      <c r="E97" s="206" t="s">
        <v>172</v>
      </c>
      <c r="F97" s="207" t="s">
        <v>173</v>
      </c>
      <c r="G97" s="208" t="s">
        <v>155</v>
      </c>
      <c r="H97" s="209">
        <v>53.700000000000003</v>
      </c>
      <c r="I97" s="210"/>
      <c r="J97" s="211">
        <f>ROUND(I97*H97,2)</f>
        <v>0</v>
      </c>
      <c r="K97" s="207" t="s">
        <v>156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0.29499999999999998</v>
      </c>
      <c r="T97" s="215">
        <f>S97*H97</f>
        <v>15.8415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157</v>
      </c>
      <c r="AT97" s="216" t="s">
        <v>152</v>
      </c>
      <c r="AU97" s="216" t="s">
        <v>82</v>
      </c>
      <c r="AY97" s="18" t="s">
        <v>150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157</v>
      </c>
      <c r="BM97" s="216" t="s">
        <v>174</v>
      </c>
    </row>
    <row r="98" s="2" customFormat="1">
      <c r="A98" s="39"/>
      <c r="B98" s="40"/>
      <c r="C98" s="41"/>
      <c r="D98" s="218" t="s">
        <v>159</v>
      </c>
      <c r="E98" s="41"/>
      <c r="F98" s="219" t="s">
        <v>175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159</v>
      </c>
      <c r="AU98" s="18" t="s">
        <v>82</v>
      </c>
    </row>
    <row r="99" s="14" customFormat="1">
      <c r="A99" s="14"/>
      <c r="B99" s="235"/>
      <c r="C99" s="236"/>
      <c r="D99" s="225" t="s">
        <v>161</v>
      </c>
      <c r="E99" s="237" t="s">
        <v>19</v>
      </c>
      <c r="F99" s="238" t="s">
        <v>176</v>
      </c>
      <c r="G99" s="236"/>
      <c r="H99" s="237" t="s">
        <v>19</v>
      </c>
      <c r="I99" s="239"/>
      <c r="J99" s="236"/>
      <c r="K99" s="236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161</v>
      </c>
      <c r="AU99" s="244" t="s">
        <v>82</v>
      </c>
      <c r="AV99" s="14" t="s">
        <v>80</v>
      </c>
      <c r="AW99" s="14" t="s">
        <v>33</v>
      </c>
      <c r="AX99" s="14" t="s">
        <v>72</v>
      </c>
      <c r="AY99" s="244" t="s">
        <v>150</v>
      </c>
    </row>
    <row r="100" s="14" customFormat="1">
      <c r="A100" s="14"/>
      <c r="B100" s="235"/>
      <c r="C100" s="236"/>
      <c r="D100" s="225" t="s">
        <v>161</v>
      </c>
      <c r="E100" s="237" t="s">
        <v>19</v>
      </c>
      <c r="F100" s="238" t="s">
        <v>163</v>
      </c>
      <c r="G100" s="236"/>
      <c r="H100" s="237" t="s">
        <v>19</v>
      </c>
      <c r="I100" s="239"/>
      <c r="J100" s="236"/>
      <c r="K100" s="236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161</v>
      </c>
      <c r="AU100" s="244" t="s">
        <v>82</v>
      </c>
      <c r="AV100" s="14" t="s">
        <v>80</v>
      </c>
      <c r="AW100" s="14" t="s">
        <v>33</v>
      </c>
      <c r="AX100" s="14" t="s">
        <v>72</v>
      </c>
      <c r="AY100" s="244" t="s">
        <v>150</v>
      </c>
    </row>
    <row r="101" s="13" customFormat="1">
      <c r="A101" s="13"/>
      <c r="B101" s="223"/>
      <c r="C101" s="224"/>
      <c r="D101" s="225" t="s">
        <v>161</v>
      </c>
      <c r="E101" s="226" t="s">
        <v>19</v>
      </c>
      <c r="F101" s="227" t="s">
        <v>177</v>
      </c>
      <c r="G101" s="224"/>
      <c r="H101" s="228">
        <v>53.700000000000003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161</v>
      </c>
      <c r="AU101" s="234" t="s">
        <v>82</v>
      </c>
      <c r="AV101" s="13" t="s">
        <v>82</v>
      </c>
      <c r="AW101" s="13" t="s">
        <v>33</v>
      </c>
      <c r="AX101" s="13" t="s">
        <v>80</v>
      </c>
      <c r="AY101" s="234" t="s">
        <v>150</v>
      </c>
    </row>
    <row r="102" s="2" customFormat="1" ht="37.8" customHeight="1">
      <c r="A102" s="39"/>
      <c r="B102" s="40"/>
      <c r="C102" s="205" t="s">
        <v>157</v>
      </c>
      <c r="D102" s="205" t="s">
        <v>152</v>
      </c>
      <c r="E102" s="206" t="s">
        <v>178</v>
      </c>
      <c r="F102" s="207" t="s">
        <v>179</v>
      </c>
      <c r="G102" s="208" t="s">
        <v>155</v>
      </c>
      <c r="H102" s="209">
        <v>1404.0999999999999</v>
      </c>
      <c r="I102" s="210"/>
      <c r="J102" s="211">
        <f>ROUND(I102*H102,2)</f>
        <v>0</v>
      </c>
      <c r="K102" s="207" t="s">
        <v>156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0.32000000000000001</v>
      </c>
      <c r="T102" s="215">
        <f>S102*H102</f>
        <v>449.31199999999995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157</v>
      </c>
      <c r="AT102" s="216" t="s">
        <v>152</v>
      </c>
      <c r="AU102" s="216" t="s">
        <v>82</v>
      </c>
      <c r="AY102" s="18" t="s">
        <v>150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157</v>
      </c>
      <c r="BM102" s="216" t="s">
        <v>180</v>
      </c>
    </row>
    <row r="103" s="2" customFormat="1">
      <c r="A103" s="39"/>
      <c r="B103" s="40"/>
      <c r="C103" s="41"/>
      <c r="D103" s="218" t="s">
        <v>159</v>
      </c>
      <c r="E103" s="41"/>
      <c r="F103" s="219" t="s">
        <v>181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159</v>
      </c>
      <c r="AU103" s="18" t="s">
        <v>82</v>
      </c>
    </row>
    <row r="104" s="14" customFormat="1">
      <c r="A104" s="14"/>
      <c r="B104" s="235"/>
      <c r="C104" s="236"/>
      <c r="D104" s="225" t="s">
        <v>161</v>
      </c>
      <c r="E104" s="237" t="s">
        <v>19</v>
      </c>
      <c r="F104" s="238" t="s">
        <v>168</v>
      </c>
      <c r="G104" s="236"/>
      <c r="H104" s="237" t="s">
        <v>19</v>
      </c>
      <c r="I104" s="239"/>
      <c r="J104" s="236"/>
      <c r="K104" s="236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161</v>
      </c>
      <c r="AU104" s="244" t="s">
        <v>82</v>
      </c>
      <c r="AV104" s="14" t="s">
        <v>80</v>
      </c>
      <c r="AW104" s="14" t="s">
        <v>33</v>
      </c>
      <c r="AX104" s="14" t="s">
        <v>72</v>
      </c>
      <c r="AY104" s="244" t="s">
        <v>150</v>
      </c>
    </row>
    <row r="105" s="14" customFormat="1">
      <c r="A105" s="14"/>
      <c r="B105" s="235"/>
      <c r="C105" s="236"/>
      <c r="D105" s="225" t="s">
        <v>161</v>
      </c>
      <c r="E105" s="237" t="s">
        <v>19</v>
      </c>
      <c r="F105" s="238" t="s">
        <v>170</v>
      </c>
      <c r="G105" s="236"/>
      <c r="H105" s="237" t="s">
        <v>19</v>
      </c>
      <c r="I105" s="239"/>
      <c r="J105" s="236"/>
      <c r="K105" s="236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161</v>
      </c>
      <c r="AU105" s="244" t="s">
        <v>82</v>
      </c>
      <c r="AV105" s="14" t="s">
        <v>80</v>
      </c>
      <c r="AW105" s="14" t="s">
        <v>33</v>
      </c>
      <c r="AX105" s="14" t="s">
        <v>72</v>
      </c>
      <c r="AY105" s="244" t="s">
        <v>150</v>
      </c>
    </row>
    <row r="106" s="14" customFormat="1">
      <c r="A106" s="14"/>
      <c r="B106" s="235"/>
      <c r="C106" s="236"/>
      <c r="D106" s="225" t="s">
        <v>161</v>
      </c>
      <c r="E106" s="237" t="s">
        <v>19</v>
      </c>
      <c r="F106" s="238" t="s">
        <v>182</v>
      </c>
      <c r="G106" s="236"/>
      <c r="H106" s="237" t="s">
        <v>19</v>
      </c>
      <c r="I106" s="239"/>
      <c r="J106" s="236"/>
      <c r="K106" s="236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161</v>
      </c>
      <c r="AU106" s="244" t="s">
        <v>82</v>
      </c>
      <c r="AV106" s="14" t="s">
        <v>80</v>
      </c>
      <c r="AW106" s="14" t="s">
        <v>33</v>
      </c>
      <c r="AX106" s="14" t="s">
        <v>72</v>
      </c>
      <c r="AY106" s="244" t="s">
        <v>150</v>
      </c>
    </row>
    <row r="107" s="13" customFormat="1">
      <c r="A107" s="13"/>
      <c r="B107" s="223"/>
      <c r="C107" s="224"/>
      <c r="D107" s="225" t="s">
        <v>161</v>
      </c>
      <c r="E107" s="226" t="s">
        <v>19</v>
      </c>
      <c r="F107" s="227" t="s">
        <v>183</v>
      </c>
      <c r="G107" s="224"/>
      <c r="H107" s="228">
        <v>1404.0999999999999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161</v>
      </c>
      <c r="AU107" s="234" t="s">
        <v>82</v>
      </c>
      <c r="AV107" s="13" t="s">
        <v>82</v>
      </c>
      <c r="AW107" s="13" t="s">
        <v>33</v>
      </c>
      <c r="AX107" s="13" t="s">
        <v>80</v>
      </c>
      <c r="AY107" s="234" t="s">
        <v>150</v>
      </c>
    </row>
    <row r="108" s="2" customFormat="1" ht="37.8" customHeight="1">
      <c r="A108" s="39"/>
      <c r="B108" s="40"/>
      <c r="C108" s="205" t="s">
        <v>184</v>
      </c>
      <c r="D108" s="205" t="s">
        <v>152</v>
      </c>
      <c r="E108" s="206" t="s">
        <v>185</v>
      </c>
      <c r="F108" s="207" t="s">
        <v>186</v>
      </c>
      <c r="G108" s="208" t="s">
        <v>155</v>
      </c>
      <c r="H108" s="209">
        <v>619.10000000000002</v>
      </c>
      <c r="I108" s="210"/>
      <c r="J108" s="211">
        <f>ROUND(I108*H108,2)</f>
        <v>0</v>
      </c>
      <c r="K108" s="207" t="s">
        <v>156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0.32500000000000001</v>
      </c>
      <c r="T108" s="215">
        <f>S108*H108</f>
        <v>201.20750000000001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157</v>
      </c>
      <c r="AT108" s="216" t="s">
        <v>152</v>
      </c>
      <c r="AU108" s="216" t="s">
        <v>82</v>
      </c>
      <c r="AY108" s="18" t="s">
        <v>150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157</v>
      </c>
      <c r="BM108" s="216" t="s">
        <v>187</v>
      </c>
    </row>
    <row r="109" s="2" customFormat="1">
      <c r="A109" s="39"/>
      <c r="B109" s="40"/>
      <c r="C109" s="41"/>
      <c r="D109" s="218" t="s">
        <v>159</v>
      </c>
      <c r="E109" s="41"/>
      <c r="F109" s="219" t="s">
        <v>188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159</v>
      </c>
      <c r="AU109" s="18" t="s">
        <v>82</v>
      </c>
    </row>
    <row r="110" s="14" customFormat="1">
      <c r="A110" s="14"/>
      <c r="B110" s="235"/>
      <c r="C110" s="236"/>
      <c r="D110" s="225" t="s">
        <v>161</v>
      </c>
      <c r="E110" s="237" t="s">
        <v>19</v>
      </c>
      <c r="F110" s="238" t="s">
        <v>189</v>
      </c>
      <c r="G110" s="236"/>
      <c r="H110" s="237" t="s">
        <v>19</v>
      </c>
      <c r="I110" s="239"/>
      <c r="J110" s="236"/>
      <c r="K110" s="236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161</v>
      </c>
      <c r="AU110" s="244" t="s">
        <v>82</v>
      </c>
      <c r="AV110" s="14" t="s">
        <v>80</v>
      </c>
      <c r="AW110" s="14" t="s">
        <v>33</v>
      </c>
      <c r="AX110" s="14" t="s">
        <v>72</v>
      </c>
      <c r="AY110" s="244" t="s">
        <v>150</v>
      </c>
    </row>
    <row r="111" s="14" customFormat="1">
      <c r="A111" s="14"/>
      <c r="B111" s="235"/>
      <c r="C111" s="236"/>
      <c r="D111" s="225" t="s">
        <v>161</v>
      </c>
      <c r="E111" s="237" t="s">
        <v>19</v>
      </c>
      <c r="F111" s="238" t="s">
        <v>190</v>
      </c>
      <c r="G111" s="236"/>
      <c r="H111" s="237" t="s">
        <v>19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161</v>
      </c>
      <c r="AU111" s="244" t="s">
        <v>82</v>
      </c>
      <c r="AV111" s="14" t="s">
        <v>80</v>
      </c>
      <c r="AW111" s="14" t="s">
        <v>33</v>
      </c>
      <c r="AX111" s="14" t="s">
        <v>72</v>
      </c>
      <c r="AY111" s="244" t="s">
        <v>150</v>
      </c>
    </row>
    <row r="112" s="13" customFormat="1">
      <c r="A112" s="13"/>
      <c r="B112" s="223"/>
      <c r="C112" s="224"/>
      <c r="D112" s="225" t="s">
        <v>161</v>
      </c>
      <c r="E112" s="226" t="s">
        <v>19</v>
      </c>
      <c r="F112" s="227" t="s">
        <v>191</v>
      </c>
      <c r="G112" s="224"/>
      <c r="H112" s="228">
        <v>619.10000000000002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161</v>
      </c>
      <c r="AU112" s="234" t="s">
        <v>82</v>
      </c>
      <c r="AV112" s="13" t="s">
        <v>82</v>
      </c>
      <c r="AW112" s="13" t="s">
        <v>33</v>
      </c>
      <c r="AX112" s="13" t="s">
        <v>80</v>
      </c>
      <c r="AY112" s="234" t="s">
        <v>150</v>
      </c>
    </row>
    <row r="113" s="2" customFormat="1" ht="37.8" customHeight="1">
      <c r="A113" s="39"/>
      <c r="B113" s="40"/>
      <c r="C113" s="205" t="s">
        <v>192</v>
      </c>
      <c r="D113" s="205" t="s">
        <v>152</v>
      </c>
      <c r="E113" s="206" t="s">
        <v>193</v>
      </c>
      <c r="F113" s="207" t="s">
        <v>194</v>
      </c>
      <c r="G113" s="208" t="s">
        <v>155</v>
      </c>
      <c r="H113" s="209">
        <v>297.89999999999998</v>
      </c>
      <c r="I113" s="210"/>
      <c r="J113" s="211">
        <f>ROUND(I113*H113,2)</f>
        <v>0</v>
      </c>
      <c r="K113" s="207" t="s">
        <v>156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0.28999999999999998</v>
      </c>
      <c r="T113" s="215">
        <f>S113*H113</f>
        <v>86.390999999999991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157</v>
      </c>
      <c r="AT113" s="216" t="s">
        <v>152</v>
      </c>
      <c r="AU113" s="216" t="s">
        <v>82</v>
      </c>
      <c r="AY113" s="18" t="s">
        <v>150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157</v>
      </c>
      <c r="BM113" s="216" t="s">
        <v>195</v>
      </c>
    </row>
    <row r="114" s="2" customFormat="1">
      <c r="A114" s="39"/>
      <c r="B114" s="40"/>
      <c r="C114" s="41"/>
      <c r="D114" s="218" t="s">
        <v>159</v>
      </c>
      <c r="E114" s="41"/>
      <c r="F114" s="219" t="s">
        <v>196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159</v>
      </c>
      <c r="AU114" s="18" t="s">
        <v>82</v>
      </c>
    </row>
    <row r="115" s="14" customFormat="1">
      <c r="A115" s="14"/>
      <c r="B115" s="235"/>
      <c r="C115" s="236"/>
      <c r="D115" s="225" t="s">
        <v>161</v>
      </c>
      <c r="E115" s="237" t="s">
        <v>19</v>
      </c>
      <c r="F115" s="238" t="s">
        <v>197</v>
      </c>
      <c r="G115" s="236"/>
      <c r="H115" s="237" t="s">
        <v>19</v>
      </c>
      <c r="I115" s="239"/>
      <c r="J115" s="236"/>
      <c r="K115" s="236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161</v>
      </c>
      <c r="AU115" s="244" t="s">
        <v>82</v>
      </c>
      <c r="AV115" s="14" t="s">
        <v>80</v>
      </c>
      <c r="AW115" s="14" t="s">
        <v>33</v>
      </c>
      <c r="AX115" s="14" t="s">
        <v>72</v>
      </c>
      <c r="AY115" s="244" t="s">
        <v>150</v>
      </c>
    </row>
    <row r="116" s="14" customFormat="1">
      <c r="A116" s="14"/>
      <c r="B116" s="235"/>
      <c r="C116" s="236"/>
      <c r="D116" s="225" t="s">
        <v>161</v>
      </c>
      <c r="E116" s="237" t="s">
        <v>19</v>
      </c>
      <c r="F116" s="238" t="s">
        <v>163</v>
      </c>
      <c r="G116" s="236"/>
      <c r="H116" s="237" t="s">
        <v>19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161</v>
      </c>
      <c r="AU116" s="244" t="s">
        <v>82</v>
      </c>
      <c r="AV116" s="14" t="s">
        <v>80</v>
      </c>
      <c r="AW116" s="14" t="s">
        <v>33</v>
      </c>
      <c r="AX116" s="14" t="s">
        <v>72</v>
      </c>
      <c r="AY116" s="244" t="s">
        <v>150</v>
      </c>
    </row>
    <row r="117" s="13" customFormat="1">
      <c r="A117" s="13"/>
      <c r="B117" s="223"/>
      <c r="C117" s="224"/>
      <c r="D117" s="225" t="s">
        <v>161</v>
      </c>
      <c r="E117" s="226" t="s">
        <v>19</v>
      </c>
      <c r="F117" s="227" t="s">
        <v>198</v>
      </c>
      <c r="G117" s="224"/>
      <c r="H117" s="228">
        <v>297.89999999999998</v>
      </c>
      <c r="I117" s="229"/>
      <c r="J117" s="224"/>
      <c r="K117" s="224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161</v>
      </c>
      <c r="AU117" s="234" t="s">
        <v>82</v>
      </c>
      <c r="AV117" s="13" t="s">
        <v>82</v>
      </c>
      <c r="AW117" s="13" t="s">
        <v>33</v>
      </c>
      <c r="AX117" s="13" t="s">
        <v>80</v>
      </c>
      <c r="AY117" s="234" t="s">
        <v>150</v>
      </c>
    </row>
    <row r="118" s="2" customFormat="1" ht="37.8" customHeight="1">
      <c r="A118" s="39"/>
      <c r="B118" s="40"/>
      <c r="C118" s="205" t="s">
        <v>199</v>
      </c>
      <c r="D118" s="205" t="s">
        <v>152</v>
      </c>
      <c r="E118" s="206" t="s">
        <v>200</v>
      </c>
      <c r="F118" s="207" t="s">
        <v>201</v>
      </c>
      <c r="G118" s="208" t="s">
        <v>155</v>
      </c>
      <c r="H118" s="209">
        <v>2601.5999999999999</v>
      </c>
      <c r="I118" s="210"/>
      <c r="J118" s="211">
        <f>ROUND(I118*H118,2)</f>
        <v>0</v>
      </c>
      <c r="K118" s="207" t="s">
        <v>156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0.44</v>
      </c>
      <c r="T118" s="215">
        <f>S118*H118</f>
        <v>1144.704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157</v>
      </c>
      <c r="AT118" s="216" t="s">
        <v>152</v>
      </c>
      <c r="AU118" s="216" t="s">
        <v>82</v>
      </c>
      <c r="AY118" s="18" t="s">
        <v>150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157</v>
      </c>
      <c r="BM118" s="216" t="s">
        <v>202</v>
      </c>
    </row>
    <row r="119" s="2" customFormat="1">
      <c r="A119" s="39"/>
      <c r="B119" s="40"/>
      <c r="C119" s="41"/>
      <c r="D119" s="218" t="s">
        <v>159</v>
      </c>
      <c r="E119" s="41"/>
      <c r="F119" s="219" t="s">
        <v>203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159</v>
      </c>
      <c r="AU119" s="18" t="s">
        <v>82</v>
      </c>
    </row>
    <row r="120" s="14" customFormat="1">
      <c r="A120" s="14"/>
      <c r="B120" s="235"/>
      <c r="C120" s="236"/>
      <c r="D120" s="225" t="s">
        <v>161</v>
      </c>
      <c r="E120" s="237" t="s">
        <v>19</v>
      </c>
      <c r="F120" s="238" t="s">
        <v>204</v>
      </c>
      <c r="G120" s="236"/>
      <c r="H120" s="237" t="s">
        <v>19</v>
      </c>
      <c r="I120" s="239"/>
      <c r="J120" s="236"/>
      <c r="K120" s="236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161</v>
      </c>
      <c r="AU120" s="244" t="s">
        <v>82</v>
      </c>
      <c r="AV120" s="14" t="s">
        <v>80</v>
      </c>
      <c r="AW120" s="14" t="s">
        <v>33</v>
      </c>
      <c r="AX120" s="14" t="s">
        <v>72</v>
      </c>
      <c r="AY120" s="244" t="s">
        <v>150</v>
      </c>
    </row>
    <row r="121" s="14" customFormat="1">
      <c r="A121" s="14"/>
      <c r="B121" s="235"/>
      <c r="C121" s="236"/>
      <c r="D121" s="225" t="s">
        <v>161</v>
      </c>
      <c r="E121" s="237" t="s">
        <v>19</v>
      </c>
      <c r="F121" s="238" t="s">
        <v>163</v>
      </c>
      <c r="G121" s="236"/>
      <c r="H121" s="237" t="s">
        <v>19</v>
      </c>
      <c r="I121" s="239"/>
      <c r="J121" s="236"/>
      <c r="K121" s="236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161</v>
      </c>
      <c r="AU121" s="244" t="s">
        <v>82</v>
      </c>
      <c r="AV121" s="14" t="s">
        <v>80</v>
      </c>
      <c r="AW121" s="14" t="s">
        <v>33</v>
      </c>
      <c r="AX121" s="14" t="s">
        <v>72</v>
      </c>
      <c r="AY121" s="244" t="s">
        <v>150</v>
      </c>
    </row>
    <row r="122" s="13" customFormat="1">
      <c r="A122" s="13"/>
      <c r="B122" s="223"/>
      <c r="C122" s="224"/>
      <c r="D122" s="225" t="s">
        <v>161</v>
      </c>
      <c r="E122" s="226" t="s">
        <v>19</v>
      </c>
      <c r="F122" s="227" t="s">
        <v>205</v>
      </c>
      <c r="G122" s="224"/>
      <c r="H122" s="228">
        <v>619.10000000000002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161</v>
      </c>
      <c r="AU122" s="234" t="s">
        <v>82</v>
      </c>
      <c r="AV122" s="13" t="s">
        <v>82</v>
      </c>
      <c r="AW122" s="13" t="s">
        <v>33</v>
      </c>
      <c r="AX122" s="13" t="s">
        <v>72</v>
      </c>
      <c r="AY122" s="234" t="s">
        <v>150</v>
      </c>
    </row>
    <row r="123" s="13" customFormat="1">
      <c r="A123" s="13"/>
      <c r="B123" s="223"/>
      <c r="C123" s="224"/>
      <c r="D123" s="225" t="s">
        <v>161</v>
      </c>
      <c r="E123" s="226" t="s">
        <v>19</v>
      </c>
      <c r="F123" s="227" t="s">
        <v>206</v>
      </c>
      <c r="G123" s="224"/>
      <c r="H123" s="228">
        <v>1404.0999999999999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161</v>
      </c>
      <c r="AU123" s="234" t="s">
        <v>82</v>
      </c>
      <c r="AV123" s="13" t="s">
        <v>82</v>
      </c>
      <c r="AW123" s="13" t="s">
        <v>33</v>
      </c>
      <c r="AX123" s="13" t="s">
        <v>72</v>
      </c>
      <c r="AY123" s="234" t="s">
        <v>150</v>
      </c>
    </row>
    <row r="124" s="13" customFormat="1">
      <c r="A124" s="13"/>
      <c r="B124" s="223"/>
      <c r="C124" s="224"/>
      <c r="D124" s="225" t="s">
        <v>161</v>
      </c>
      <c r="E124" s="226" t="s">
        <v>19</v>
      </c>
      <c r="F124" s="227" t="s">
        <v>207</v>
      </c>
      <c r="G124" s="224"/>
      <c r="H124" s="228">
        <v>468.19999999999999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161</v>
      </c>
      <c r="AU124" s="234" t="s">
        <v>82</v>
      </c>
      <c r="AV124" s="13" t="s">
        <v>82</v>
      </c>
      <c r="AW124" s="13" t="s">
        <v>33</v>
      </c>
      <c r="AX124" s="13" t="s">
        <v>72</v>
      </c>
      <c r="AY124" s="234" t="s">
        <v>150</v>
      </c>
    </row>
    <row r="125" s="13" customFormat="1">
      <c r="A125" s="13"/>
      <c r="B125" s="223"/>
      <c r="C125" s="224"/>
      <c r="D125" s="225" t="s">
        <v>161</v>
      </c>
      <c r="E125" s="226" t="s">
        <v>19</v>
      </c>
      <c r="F125" s="227" t="s">
        <v>208</v>
      </c>
      <c r="G125" s="224"/>
      <c r="H125" s="228">
        <v>110.2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161</v>
      </c>
      <c r="AU125" s="234" t="s">
        <v>82</v>
      </c>
      <c r="AV125" s="13" t="s">
        <v>82</v>
      </c>
      <c r="AW125" s="13" t="s">
        <v>33</v>
      </c>
      <c r="AX125" s="13" t="s">
        <v>72</v>
      </c>
      <c r="AY125" s="234" t="s">
        <v>150</v>
      </c>
    </row>
    <row r="126" s="15" customFormat="1">
      <c r="A126" s="15"/>
      <c r="B126" s="245"/>
      <c r="C126" s="246"/>
      <c r="D126" s="225" t="s">
        <v>161</v>
      </c>
      <c r="E126" s="247" t="s">
        <v>19</v>
      </c>
      <c r="F126" s="248" t="s">
        <v>209</v>
      </c>
      <c r="G126" s="246"/>
      <c r="H126" s="249">
        <v>2601.5999999999995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5" t="s">
        <v>161</v>
      </c>
      <c r="AU126" s="255" t="s">
        <v>82</v>
      </c>
      <c r="AV126" s="15" t="s">
        <v>157</v>
      </c>
      <c r="AW126" s="15" t="s">
        <v>33</v>
      </c>
      <c r="AX126" s="15" t="s">
        <v>80</v>
      </c>
      <c r="AY126" s="255" t="s">
        <v>150</v>
      </c>
    </row>
    <row r="127" s="2" customFormat="1" ht="37.8" customHeight="1">
      <c r="A127" s="39"/>
      <c r="B127" s="40"/>
      <c r="C127" s="205" t="s">
        <v>210</v>
      </c>
      <c r="D127" s="205" t="s">
        <v>152</v>
      </c>
      <c r="E127" s="206" t="s">
        <v>211</v>
      </c>
      <c r="F127" s="207" t="s">
        <v>212</v>
      </c>
      <c r="G127" s="208" t="s">
        <v>155</v>
      </c>
      <c r="H127" s="209">
        <v>606.29999999999995</v>
      </c>
      <c r="I127" s="210"/>
      <c r="J127" s="211">
        <f>ROUND(I127*H127,2)</f>
        <v>0</v>
      </c>
      <c r="K127" s="207" t="s">
        <v>156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0.57999999999999996</v>
      </c>
      <c r="T127" s="215">
        <f>S127*H127</f>
        <v>351.65399999999994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157</v>
      </c>
      <c r="AT127" s="216" t="s">
        <v>152</v>
      </c>
      <c r="AU127" s="216" t="s">
        <v>82</v>
      </c>
      <c r="AY127" s="18" t="s">
        <v>150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157</v>
      </c>
      <c r="BM127" s="216" t="s">
        <v>213</v>
      </c>
    </row>
    <row r="128" s="2" customFormat="1">
      <c r="A128" s="39"/>
      <c r="B128" s="40"/>
      <c r="C128" s="41"/>
      <c r="D128" s="218" t="s">
        <v>159</v>
      </c>
      <c r="E128" s="41"/>
      <c r="F128" s="219" t="s">
        <v>214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159</v>
      </c>
      <c r="AU128" s="18" t="s">
        <v>82</v>
      </c>
    </row>
    <row r="129" s="14" customFormat="1">
      <c r="A129" s="14"/>
      <c r="B129" s="235"/>
      <c r="C129" s="236"/>
      <c r="D129" s="225" t="s">
        <v>161</v>
      </c>
      <c r="E129" s="237" t="s">
        <v>19</v>
      </c>
      <c r="F129" s="238" t="s">
        <v>204</v>
      </c>
      <c r="G129" s="236"/>
      <c r="H129" s="237" t="s">
        <v>19</v>
      </c>
      <c r="I129" s="239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161</v>
      </c>
      <c r="AU129" s="244" t="s">
        <v>82</v>
      </c>
      <c r="AV129" s="14" t="s">
        <v>80</v>
      </c>
      <c r="AW129" s="14" t="s">
        <v>33</v>
      </c>
      <c r="AX129" s="14" t="s">
        <v>72</v>
      </c>
      <c r="AY129" s="244" t="s">
        <v>150</v>
      </c>
    </row>
    <row r="130" s="14" customFormat="1">
      <c r="A130" s="14"/>
      <c r="B130" s="235"/>
      <c r="C130" s="236"/>
      <c r="D130" s="225" t="s">
        <v>161</v>
      </c>
      <c r="E130" s="237" t="s">
        <v>19</v>
      </c>
      <c r="F130" s="238" t="s">
        <v>163</v>
      </c>
      <c r="G130" s="236"/>
      <c r="H130" s="237" t="s">
        <v>19</v>
      </c>
      <c r="I130" s="239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161</v>
      </c>
      <c r="AU130" s="244" t="s">
        <v>82</v>
      </c>
      <c r="AV130" s="14" t="s">
        <v>80</v>
      </c>
      <c r="AW130" s="14" t="s">
        <v>33</v>
      </c>
      <c r="AX130" s="14" t="s">
        <v>72</v>
      </c>
      <c r="AY130" s="244" t="s">
        <v>150</v>
      </c>
    </row>
    <row r="131" s="14" customFormat="1">
      <c r="A131" s="14"/>
      <c r="B131" s="235"/>
      <c r="C131" s="236"/>
      <c r="D131" s="225" t="s">
        <v>161</v>
      </c>
      <c r="E131" s="237" t="s">
        <v>19</v>
      </c>
      <c r="F131" s="238" t="s">
        <v>215</v>
      </c>
      <c r="G131" s="236"/>
      <c r="H131" s="237" t="s">
        <v>19</v>
      </c>
      <c r="I131" s="239"/>
      <c r="J131" s="236"/>
      <c r="K131" s="236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161</v>
      </c>
      <c r="AU131" s="244" t="s">
        <v>82</v>
      </c>
      <c r="AV131" s="14" t="s">
        <v>80</v>
      </c>
      <c r="AW131" s="14" t="s">
        <v>33</v>
      </c>
      <c r="AX131" s="14" t="s">
        <v>72</v>
      </c>
      <c r="AY131" s="244" t="s">
        <v>150</v>
      </c>
    </row>
    <row r="132" s="13" customFormat="1">
      <c r="A132" s="13"/>
      <c r="B132" s="223"/>
      <c r="C132" s="224"/>
      <c r="D132" s="225" t="s">
        <v>161</v>
      </c>
      <c r="E132" s="226" t="s">
        <v>19</v>
      </c>
      <c r="F132" s="227" t="s">
        <v>216</v>
      </c>
      <c r="G132" s="224"/>
      <c r="H132" s="228">
        <v>606.29999999999995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161</v>
      </c>
      <c r="AU132" s="234" t="s">
        <v>82</v>
      </c>
      <c r="AV132" s="13" t="s">
        <v>82</v>
      </c>
      <c r="AW132" s="13" t="s">
        <v>33</v>
      </c>
      <c r="AX132" s="13" t="s">
        <v>80</v>
      </c>
      <c r="AY132" s="234" t="s">
        <v>150</v>
      </c>
    </row>
    <row r="133" s="2" customFormat="1" ht="33" customHeight="1">
      <c r="A133" s="39"/>
      <c r="B133" s="40"/>
      <c r="C133" s="205" t="s">
        <v>217</v>
      </c>
      <c r="D133" s="205" t="s">
        <v>152</v>
      </c>
      <c r="E133" s="206" t="s">
        <v>218</v>
      </c>
      <c r="F133" s="207" t="s">
        <v>219</v>
      </c>
      <c r="G133" s="208" t="s">
        <v>155</v>
      </c>
      <c r="H133" s="209">
        <v>543.79999999999995</v>
      </c>
      <c r="I133" s="210"/>
      <c r="J133" s="211">
        <f>ROUND(I133*H133,2)</f>
        <v>0</v>
      </c>
      <c r="K133" s="207" t="s">
        <v>156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0.098000000000000004</v>
      </c>
      <c r="T133" s="215">
        <f>S133*H133</f>
        <v>53.292400000000001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157</v>
      </c>
      <c r="AT133" s="216" t="s">
        <v>152</v>
      </c>
      <c r="AU133" s="216" t="s">
        <v>82</v>
      </c>
      <c r="AY133" s="18" t="s">
        <v>150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157</v>
      </c>
      <c r="BM133" s="216" t="s">
        <v>220</v>
      </c>
    </row>
    <row r="134" s="2" customFormat="1">
      <c r="A134" s="39"/>
      <c r="B134" s="40"/>
      <c r="C134" s="41"/>
      <c r="D134" s="218" t="s">
        <v>159</v>
      </c>
      <c r="E134" s="41"/>
      <c r="F134" s="219" t="s">
        <v>221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159</v>
      </c>
      <c r="AU134" s="18" t="s">
        <v>82</v>
      </c>
    </row>
    <row r="135" s="14" customFormat="1">
      <c r="A135" s="14"/>
      <c r="B135" s="235"/>
      <c r="C135" s="236"/>
      <c r="D135" s="225" t="s">
        <v>161</v>
      </c>
      <c r="E135" s="237" t="s">
        <v>19</v>
      </c>
      <c r="F135" s="238" t="s">
        <v>222</v>
      </c>
      <c r="G135" s="236"/>
      <c r="H135" s="237" t="s">
        <v>19</v>
      </c>
      <c r="I135" s="239"/>
      <c r="J135" s="236"/>
      <c r="K135" s="236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161</v>
      </c>
      <c r="AU135" s="244" t="s">
        <v>82</v>
      </c>
      <c r="AV135" s="14" t="s">
        <v>80</v>
      </c>
      <c r="AW135" s="14" t="s">
        <v>33</v>
      </c>
      <c r="AX135" s="14" t="s">
        <v>72</v>
      </c>
      <c r="AY135" s="244" t="s">
        <v>150</v>
      </c>
    </row>
    <row r="136" s="14" customFormat="1">
      <c r="A136" s="14"/>
      <c r="B136" s="235"/>
      <c r="C136" s="236"/>
      <c r="D136" s="225" t="s">
        <v>161</v>
      </c>
      <c r="E136" s="237" t="s">
        <v>19</v>
      </c>
      <c r="F136" s="238" t="s">
        <v>223</v>
      </c>
      <c r="G136" s="236"/>
      <c r="H136" s="237" t="s">
        <v>19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161</v>
      </c>
      <c r="AU136" s="244" t="s">
        <v>82</v>
      </c>
      <c r="AV136" s="14" t="s">
        <v>80</v>
      </c>
      <c r="AW136" s="14" t="s">
        <v>33</v>
      </c>
      <c r="AX136" s="14" t="s">
        <v>72</v>
      </c>
      <c r="AY136" s="244" t="s">
        <v>150</v>
      </c>
    </row>
    <row r="137" s="14" customFormat="1">
      <c r="A137" s="14"/>
      <c r="B137" s="235"/>
      <c r="C137" s="236"/>
      <c r="D137" s="225" t="s">
        <v>161</v>
      </c>
      <c r="E137" s="237" t="s">
        <v>19</v>
      </c>
      <c r="F137" s="238" t="s">
        <v>163</v>
      </c>
      <c r="G137" s="236"/>
      <c r="H137" s="237" t="s">
        <v>19</v>
      </c>
      <c r="I137" s="239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161</v>
      </c>
      <c r="AU137" s="244" t="s">
        <v>82</v>
      </c>
      <c r="AV137" s="14" t="s">
        <v>80</v>
      </c>
      <c r="AW137" s="14" t="s">
        <v>33</v>
      </c>
      <c r="AX137" s="14" t="s">
        <v>72</v>
      </c>
      <c r="AY137" s="244" t="s">
        <v>150</v>
      </c>
    </row>
    <row r="138" s="13" customFormat="1">
      <c r="A138" s="13"/>
      <c r="B138" s="223"/>
      <c r="C138" s="224"/>
      <c r="D138" s="225" t="s">
        <v>161</v>
      </c>
      <c r="E138" s="226" t="s">
        <v>19</v>
      </c>
      <c r="F138" s="227" t="s">
        <v>224</v>
      </c>
      <c r="G138" s="224"/>
      <c r="H138" s="228">
        <v>543.79999999999995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161</v>
      </c>
      <c r="AU138" s="234" t="s">
        <v>82</v>
      </c>
      <c r="AV138" s="13" t="s">
        <v>82</v>
      </c>
      <c r="AW138" s="13" t="s">
        <v>33</v>
      </c>
      <c r="AX138" s="13" t="s">
        <v>80</v>
      </c>
      <c r="AY138" s="234" t="s">
        <v>150</v>
      </c>
    </row>
    <row r="139" s="2" customFormat="1" ht="24.15" customHeight="1">
      <c r="A139" s="39"/>
      <c r="B139" s="40"/>
      <c r="C139" s="205" t="s">
        <v>225</v>
      </c>
      <c r="D139" s="205" t="s">
        <v>152</v>
      </c>
      <c r="E139" s="206" t="s">
        <v>226</v>
      </c>
      <c r="F139" s="207" t="s">
        <v>227</v>
      </c>
      <c r="G139" s="208" t="s">
        <v>155</v>
      </c>
      <c r="H139" s="209">
        <v>2629.5</v>
      </c>
      <c r="I139" s="210"/>
      <c r="J139" s="211">
        <f>ROUND(I139*H139,2)</f>
        <v>0</v>
      </c>
      <c r="K139" s="207" t="s">
        <v>156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0.00029999999999999997</v>
      </c>
      <c r="R139" s="214">
        <f>Q139*H139</f>
        <v>0.78884999999999994</v>
      </c>
      <c r="S139" s="214">
        <v>0.46000000000000002</v>
      </c>
      <c r="T139" s="215">
        <f>S139*H139</f>
        <v>1209.5700000000002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157</v>
      </c>
      <c r="AT139" s="216" t="s">
        <v>152</v>
      </c>
      <c r="AU139" s="216" t="s">
        <v>82</v>
      </c>
      <c r="AY139" s="18" t="s">
        <v>150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157</v>
      </c>
      <c r="BM139" s="216" t="s">
        <v>228</v>
      </c>
    </row>
    <row r="140" s="2" customFormat="1">
      <c r="A140" s="39"/>
      <c r="B140" s="40"/>
      <c r="C140" s="41"/>
      <c r="D140" s="218" t="s">
        <v>159</v>
      </c>
      <c r="E140" s="41"/>
      <c r="F140" s="219" t="s">
        <v>229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159</v>
      </c>
      <c r="AU140" s="18" t="s">
        <v>82</v>
      </c>
    </row>
    <row r="141" s="14" customFormat="1">
      <c r="A141" s="14"/>
      <c r="B141" s="235"/>
      <c r="C141" s="236"/>
      <c r="D141" s="225" t="s">
        <v>161</v>
      </c>
      <c r="E141" s="237" t="s">
        <v>19</v>
      </c>
      <c r="F141" s="238" t="s">
        <v>230</v>
      </c>
      <c r="G141" s="236"/>
      <c r="H141" s="237" t="s">
        <v>19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161</v>
      </c>
      <c r="AU141" s="244" t="s">
        <v>82</v>
      </c>
      <c r="AV141" s="14" t="s">
        <v>80</v>
      </c>
      <c r="AW141" s="14" t="s">
        <v>33</v>
      </c>
      <c r="AX141" s="14" t="s">
        <v>72</v>
      </c>
      <c r="AY141" s="244" t="s">
        <v>150</v>
      </c>
    </row>
    <row r="142" s="14" customFormat="1">
      <c r="A142" s="14"/>
      <c r="B142" s="235"/>
      <c r="C142" s="236"/>
      <c r="D142" s="225" t="s">
        <v>161</v>
      </c>
      <c r="E142" s="237" t="s">
        <v>19</v>
      </c>
      <c r="F142" s="238" t="s">
        <v>231</v>
      </c>
      <c r="G142" s="236"/>
      <c r="H142" s="237" t="s">
        <v>19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161</v>
      </c>
      <c r="AU142" s="244" t="s">
        <v>82</v>
      </c>
      <c r="AV142" s="14" t="s">
        <v>80</v>
      </c>
      <c r="AW142" s="14" t="s">
        <v>33</v>
      </c>
      <c r="AX142" s="14" t="s">
        <v>72</v>
      </c>
      <c r="AY142" s="244" t="s">
        <v>150</v>
      </c>
    </row>
    <row r="143" s="13" customFormat="1">
      <c r="A143" s="13"/>
      <c r="B143" s="223"/>
      <c r="C143" s="224"/>
      <c r="D143" s="225" t="s">
        <v>161</v>
      </c>
      <c r="E143" s="226" t="s">
        <v>19</v>
      </c>
      <c r="F143" s="227" t="s">
        <v>232</v>
      </c>
      <c r="G143" s="224"/>
      <c r="H143" s="228">
        <v>619.10000000000002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161</v>
      </c>
      <c r="AU143" s="234" t="s">
        <v>82</v>
      </c>
      <c r="AV143" s="13" t="s">
        <v>82</v>
      </c>
      <c r="AW143" s="13" t="s">
        <v>33</v>
      </c>
      <c r="AX143" s="13" t="s">
        <v>72</v>
      </c>
      <c r="AY143" s="234" t="s">
        <v>150</v>
      </c>
    </row>
    <row r="144" s="14" customFormat="1">
      <c r="A144" s="14"/>
      <c r="B144" s="235"/>
      <c r="C144" s="236"/>
      <c r="D144" s="225" t="s">
        <v>161</v>
      </c>
      <c r="E144" s="237" t="s">
        <v>19</v>
      </c>
      <c r="F144" s="238" t="s">
        <v>233</v>
      </c>
      <c r="G144" s="236"/>
      <c r="H144" s="237" t="s">
        <v>19</v>
      </c>
      <c r="I144" s="239"/>
      <c r="J144" s="236"/>
      <c r="K144" s="236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161</v>
      </c>
      <c r="AU144" s="244" t="s">
        <v>82</v>
      </c>
      <c r="AV144" s="14" t="s">
        <v>80</v>
      </c>
      <c r="AW144" s="14" t="s">
        <v>33</v>
      </c>
      <c r="AX144" s="14" t="s">
        <v>72</v>
      </c>
      <c r="AY144" s="244" t="s">
        <v>150</v>
      </c>
    </row>
    <row r="145" s="13" customFormat="1">
      <c r="A145" s="13"/>
      <c r="B145" s="223"/>
      <c r="C145" s="224"/>
      <c r="D145" s="225" t="s">
        <v>161</v>
      </c>
      <c r="E145" s="226" t="s">
        <v>19</v>
      </c>
      <c r="F145" s="227" t="s">
        <v>216</v>
      </c>
      <c r="G145" s="224"/>
      <c r="H145" s="228">
        <v>606.29999999999995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161</v>
      </c>
      <c r="AU145" s="234" t="s">
        <v>82</v>
      </c>
      <c r="AV145" s="13" t="s">
        <v>82</v>
      </c>
      <c r="AW145" s="13" t="s">
        <v>33</v>
      </c>
      <c r="AX145" s="13" t="s">
        <v>72</v>
      </c>
      <c r="AY145" s="234" t="s">
        <v>150</v>
      </c>
    </row>
    <row r="146" s="14" customFormat="1">
      <c r="A146" s="14"/>
      <c r="B146" s="235"/>
      <c r="C146" s="236"/>
      <c r="D146" s="225" t="s">
        <v>161</v>
      </c>
      <c r="E146" s="237" t="s">
        <v>19</v>
      </c>
      <c r="F146" s="238" t="s">
        <v>234</v>
      </c>
      <c r="G146" s="236"/>
      <c r="H146" s="237" t="s">
        <v>19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161</v>
      </c>
      <c r="AU146" s="244" t="s">
        <v>82</v>
      </c>
      <c r="AV146" s="14" t="s">
        <v>80</v>
      </c>
      <c r="AW146" s="14" t="s">
        <v>33</v>
      </c>
      <c r="AX146" s="14" t="s">
        <v>72</v>
      </c>
      <c r="AY146" s="244" t="s">
        <v>150</v>
      </c>
    </row>
    <row r="147" s="13" customFormat="1">
      <c r="A147" s="13"/>
      <c r="B147" s="223"/>
      <c r="C147" s="224"/>
      <c r="D147" s="225" t="s">
        <v>161</v>
      </c>
      <c r="E147" s="226" t="s">
        <v>19</v>
      </c>
      <c r="F147" s="227" t="s">
        <v>183</v>
      </c>
      <c r="G147" s="224"/>
      <c r="H147" s="228">
        <v>1404.0999999999999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161</v>
      </c>
      <c r="AU147" s="234" t="s">
        <v>82</v>
      </c>
      <c r="AV147" s="13" t="s">
        <v>82</v>
      </c>
      <c r="AW147" s="13" t="s">
        <v>33</v>
      </c>
      <c r="AX147" s="13" t="s">
        <v>72</v>
      </c>
      <c r="AY147" s="234" t="s">
        <v>150</v>
      </c>
    </row>
    <row r="148" s="15" customFormat="1">
      <c r="A148" s="15"/>
      <c r="B148" s="245"/>
      <c r="C148" s="246"/>
      <c r="D148" s="225" t="s">
        <v>161</v>
      </c>
      <c r="E148" s="247" t="s">
        <v>19</v>
      </c>
      <c r="F148" s="248" t="s">
        <v>209</v>
      </c>
      <c r="G148" s="246"/>
      <c r="H148" s="249">
        <v>2629.5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5" t="s">
        <v>161</v>
      </c>
      <c r="AU148" s="255" t="s">
        <v>82</v>
      </c>
      <c r="AV148" s="15" t="s">
        <v>157</v>
      </c>
      <c r="AW148" s="15" t="s">
        <v>33</v>
      </c>
      <c r="AX148" s="15" t="s">
        <v>80</v>
      </c>
      <c r="AY148" s="255" t="s">
        <v>150</v>
      </c>
    </row>
    <row r="149" s="2" customFormat="1" ht="24.15" customHeight="1">
      <c r="A149" s="39"/>
      <c r="B149" s="40"/>
      <c r="C149" s="205" t="s">
        <v>235</v>
      </c>
      <c r="D149" s="205" t="s">
        <v>152</v>
      </c>
      <c r="E149" s="206" t="s">
        <v>236</v>
      </c>
      <c r="F149" s="207" t="s">
        <v>237</v>
      </c>
      <c r="G149" s="208" t="s">
        <v>238</v>
      </c>
      <c r="H149" s="209">
        <v>385.69999999999999</v>
      </c>
      <c r="I149" s="210"/>
      <c r="J149" s="211">
        <f>ROUND(I149*H149,2)</f>
        <v>0</v>
      </c>
      <c r="K149" s="207" t="s">
        <v>156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0.28999999999999998</v>
      </c>
      <c r="T149" s="215">
        <f>S149*H149</f>
        <v>111.85299999999999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157</v>
      </c>
      <c r="AT149" s="216" t="s">
        <v>152</v>
      </c>
      <c r="AU149" s="216" t="s">
        <v>82</v>
      </c>
      <c r="AY149" s="18" t="s">
        <v>150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157</v>
      </c>
      <c r="BM149" s="216" t="s">
        <v>239</v>
      </c>
    </row>
    <row r="150" s="2" customFormat="1">
      <c r="A150" s="39"/>
      <c r="B150" s="40"/>
      <c r="C150" s="41"/>
      <c r="D150" s="218" t="s">
        <v>159</v>
      </c>
      <c r="E150" s="41"/>
      <c r="F150" s="219" t="s">
        <v>240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159</v>
      </c>
      <c r="AU150" s="18" t="s">
        <v>82</v>
      </c>
    </row>
    <row r="151" s="14" customFormat="1">
      <c r="A151" s="14"/>
      <c r="B151" s="235"/>
      <c r="C151" s="236"/>
      <c r="D151" s="225" t="s">
        <v>161</v>
      </c>
      <c r="E151" s="237" t="s">
        <v>19</v>
      </c>
      <c r="F151" s="238" t="s">
        <v>241</v>
      </c>
      <c r="G151" s="236"/>
      <c r="H151" s="237" t="s">
        <v>19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161</v>
      </c>
      <c r="AU151" s="244" t="s">
        <v>82</v>
      </c>
      <c r="AV151" s="14" t="s">
        <v>80</v>
      </c>
      <c r="AW151" s="14" t="s">
        <v>33</v>
      </c>
      <c r="AX151" s="14" t="s">
        <v>72</v>
      </c>
      <c r="AY151" s="244" t="s">
        <v>150</v>
      </c>
    </row>
    <row r="152" s="13" customFormat="1">
      <c r="A152" s="13"/>
      <c r="B152" s="223"/>
      <c r="C152" s="224"/>
      <c r="D152" s="225" t="s">
        <v>161</v>
      </c>
      <c r="E152" s="226" t="s">
        <v>19</v>
      </c>
      <c r="F152" s="227" t="s">
        <v>242</v>
      </c>
      <c r="G152" s="224"/>
      <c r="H152" s="228">
        <v>215.30000000000001</v>
      </c>
      <c r="I152" s="229"/>
      <c r="J152" s="224"/>
      <c r="K152" s="224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161</v>
      </c>
      <c r="AU152" s="234" t="s">
        <v>82</v>
      </c>
      <c r="AV152" s="13" t="s">
        <v>82</v>
      </c>
      <c r="AW152" s="13" t="s">
        <v>33</v>
      </c>
      <c r="AX152" s="13" t="s">
        <v>72</v>
      </c>
      <c r="AY152" s="234" t="s">
        <v>150</v>
      </c>
    </row>
    <row r="153" s="14" customFormat="1">
      <c r="A153" s="14"/>
      <c r="B153" s="235"/>
      <c r="C153" s="236"/>
      <c r="D153" s="225" t="s">
        <v>161</v>
      </c>
      <c r="E153" s="237" t="s">
        <v>19</v>
      </c>
      <c r="F153" s="238" t="s">
        <v>243</v>
      </c>
      <c r="G153" s="236"/>
      <c r="H153" s="237" t="s">
        <v>19</v>
      </c>
      <c r="I153" s="239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161</v>
      </c>
      <c r="AU153" s="244" t="s">
        <v>82</v>
      </c>
      <c r="AV153" s="14" t="s">
        <v>80</v>
      </c>
      <c r="AW153" s="14" t="s">
        <v>33</v>
      </c>
      <c r="AX153" s="14" t="s">
        <v>72</v>
      </c>
      <c r="AY153" s="244" t="s">
        <v>150</v>
      </c>
    </row>
    <row r="154" s="13" customFormat="1">
      <c r="A154" s="13"/>
      <c r="B154" s="223"/>
      <c r="C154" s="224"/>
      <c r="D154" s="225" t="s">
        <v>161</v>
      </c>
      <c r="E154" s="226" t="s">
        <v>19</v>
      </c>
      <c r="F154" s="227" t="s">
        <v>244</v>
      </c>
      <c r="G154" s="224"/>
      <c r="H154" s="228">
        <v>170.40000000000001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161</v>
      </c>
      <c r="AU154" s="234" t="s">
        <v>82</v>
      </c>
      <c r="AV154" s="13" t="s">
        <v>82</v>
      </c>
      <c r="AW154" s="13" t="s">
        <v>33</v>
      </c>
      <c r="AX154" s="13" t="s">
        <v>72</v>
      </c>
      <c r="AY154" s="234" t="s">
        <v>150</v>
      </c>
    </row>
    <row r="155" s="15" customFormat="1">
      <c r="A155" s="15"/>
      <c r="B155" s="245"/>
      <c r="C155" s="246"/>
      <c r="D155" s="225" t="s">
        <v>161</v>
      </c>
      <c r="E155" s="247" t="s">
        <v>19</v>
      </c>
      <c r="F155" s="248" t="s">
        <v>209</v>
      </c>
      <c r="G155" s="246"/>
      <c r="H155" s="249">
        <v>385.70000000000005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5" t="s">
        <v>161</v>
      </c>
      <c r="AU155" s="255" t="s">
        <v>82</v>
      </c>
      <c r="AV155" s="15" t="s">
        <v>157</v>
      </c>
      <c r="AW155" s="15" t="s">
        <v>33</v>
      </c>
      <c r="AX155" s="15" t="s">
        <v>80</v>
      </c>
      <c r="AY155" s="255" t="s">
        <v>150</v>
      </c>
    </row>
    <row r="156" s="2" customFormat="1" ht="24.15" customHeight="1">
      <c r="A156" s="39"/>
      <c r="B156" s="40"/>
      <c r="C156" s="205" t="s">
        <v>8</v>
      </c>
      <c r="D156" s="205" t="s">
        <v>152</v>
      </c>
      <c r="E156" s="206" t="s">
        <v>245</v>
      </c>
      <c r="F156" s="207" t="s">
        <v>246</v>
      </c>
      <c r="G156" s="208" t="s">
        <v>238</v>
      </c>
      <c r="H156" s="209">
        <v>68.799999999999997</v>
      </c>
      <c r="I156" s="210"/>
      <c r="J156" s="211">
        <f>ROUND(I156*H156,2)</f>
        <v>0</v>
      </c>
      <c r="K156" s="207" t="s">
        <v>156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0.040000000000000001</v>
      </c>
      <c r="T156" s="215">
        <f>S156*H156</f>
        <v>2.7519999999999998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157</v>
      </c>
      <c r="AT156" s="216" t="s">
        <v>152</v>
      </c>
      <c r="AU156" s="216" t="s">
        <v>82</v>
      </c>
      <c r="AY156" s="18" t="s">
        <v>150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157</v>
      </c>
      <c r="BM156" s="216" t="s">
        <v>247</v>
      </c>
    </row>
    <row r="157" s="2" customFormat="1">
      <c r="A157" s="39"/>
      <c r="B157" s="40"/>
      <c r="C157" s="41"/>
      <c r="D157" s="218" t="s">
        <v>159</v>
      </c>
      <c r="E157" s="41"/>
      <c r="F157" s="219" t="s">
        <v>248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159</v>
      </c>
      <c r="AU157" s="18" t="s">
        <v>82</v>
      </c>
    </row>
    <row r="158" s="14" customFormat="1">
      <c r="A158" s="14"/>
      <c r="B158" s="235"/>
      <c r="C158" s="236"/>
      <c r="D158" s="225" t="s">
        <v>161</v>
      </c>
      <c r="E158" s="237" t="s">
        <v>19</v>
      </c>
      <c r="F158" s="238" t="s">
        <v>163</v>
      </c>
      <c r="G158" s="236"/>
      <c r="H158" s="237" t="s">
        <v>19</v>
      </c>
      <c r="I158" s="239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161</v>
      </c>
      <c r="AU158" s="244" t="s">
        <v>82</v>
      </c>
      <c r="AV158" s="14" t="s">
        <v>80</v>
      </c>
      <c r="AW158" s="14" t="s">
        <v>33</v>
      </c>
      <c r="AX158" s="14" t="s">
        <v>72</v>
      </c>
      <c r="AY158" s="244" t="s">
        <v>150</v>
      </c>
    </row>
    <row r="159" s="14" customFormat="1">
      <c r="A159" s="14"/>
      <c r="B159" s="235"/>
      <c r="C159" s="236"/>
      <c r="D159" s="225" t="s">
        <v>161</v>
      </c>
      <c r="E159" s="237" t="s">
        <v>19</v>
      </c>
      <c r="F159" s="238" t="s">
        <v>249</v>
      </c>
      <c r="G159" s="236"/>
      <c r="H159" s="237" t="s">
        <v>19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161</v>
      </c>
      <c r="AU159" s="244" t="s">
        <v>82</v>
      </c>
      <c r="AV159" s="14" t="s">
        <v>80</v>
      </c>
      <c r="AW159" s="14" t="s">
        <v>33</v>
      </c>
      <c r="AX159" s="14" t="s">
        <v>72</v>
      </c>
      <c r="AY159" s="244" t="s">
        <v>150</v>
      </c>
    </row>
    <row r="160" s="13" customFormat="1">
      <c r="A160" s="13"/>
      <c r="B160" s="223"/>
      <c r="C160" s="224"/>
      <c r="D160" s="225" t="s">
        <v>161</v>
      </c>
      <c r="E160" s="226" t="s">
        <v>19</v>
      </c>
      <c r="F160" s="227" t="s">
        <v>250</v>
      </c>
      <c r="G160" s="224"/>
      <c r="H160" s="228">
        <v>68.799999999999997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161</v>
      </c>
      <c r="AU160" s="234" t="s">
        <v>82</v>
      </c>
      <c r="AV160" s="13" t="s">
        <v>82</v>
      </c>
      <c r="AW160" s="13" t="s">
        <v>33</v>
      </c>
      <c r="AX160" s="13" t="s">
        <v>80</v>
      </c>
      <c r="AY160" s="234" t="s">
        <v>150</v>
      </c>
    </row>
    <row r="161" s="12" customFormat="1" ht="22.8" customHeight="1">
      <c r="A161" s="12"/>
      <c r="B161" s="189"/>
      <c r="C161" s="190"/>
      <c r="D161" s="191" t="s">
        <v>71</v>
      </c>
      <c r="E161" s="203" t="s">
        <v>210</v>
      </c>
      <c r="F161" s="203" t="s">
        <v>251</v>
      </c>
      <c r="G161" s="190"/>
      <c r="H161" s="190"/>
      <c r="I161" s="193"/>
      <c r="J161" s="204">
        <f>BK161</f>
        <v>0</v>
      </c>
      <c r="K161" s="190"/>
      <c r="L161" s="195"/>
      <c r="M161" s="196"/>
      <c r="N161" s="197"/>
      <c r="O161" s="197"/>
      <c r="P161" s="198">
        <f>SUM(P162:P167)</f>
        <v>0</v>
      </c>
      <c r="Q161" s="197"/>
      <c r="R161" s="198">
        <f>SUM(R162:R167)</f>
        <v>0</v>
      </c>
      <c r="S161" s="197"/>
      <c r="T161" s="199">
        <f>SUM(T162:T167)</f>
        <v>15.359999999999999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0" t="s">
        <v>80</v>
      </c>
      <c r="AT161" s="201" t="s">
        <v>71</v>
      </c>
      <c r="AU161" s="201" t="s">
        <v>80</v>
      </c>
      <c r="AY161" s="200" t="s">
        <v>150</v>
      </c>
      <c r="BK161" s="202">
        <f>SUM(BK162:BK167)</f>
        <v>0</v>
      </c>
    </row>
    <row r="162" s="2" customFormat="1" ht="21.75" customHeight="1">
      <c r="A162" s="39"/>
      <c r="B162" s="40"/>
      <c r="C162" s="205" t="s">
        <v>252</v>
      </c>
      <c r="D162" s="205" t="s">
        <v>152</v>
      </c>
      <c r="E162" s="206" t="s">
        <v>253</v>
      </c>
      <c r="F162" s="207" t="s">
        <v>254</v>
      </c>
      <c r="G162" s="208" t="s">
        <v>255</v>
      </c>
      <c r="H162" s="209">
        <v>8</v>
      </c>
      <c r="I162" s="210"/>
      <c r="J162" s="211">
        <f>ROUND(I162*H162,2)</f>
        <v>0</v>
      </c>
      <c r="K162" s="207" t="s">
        <v>156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1.9199999999999999</v>
      </c>
      <c r="T162" s="215">
        <f>S162*H162</f>
        <v>15.359999999999999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157</v>
      </c>
      <c r="AT162" s="216" t="s">
        <v>152</v>
      </c>
      <c r="AU162" s="216" t="s">
        <v>82</v>
      </c>
      <c r="AY162" s="18" t="s">
        <v>150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157</v>
      </c>
      <c r="BM162" s="216" t="s">
        <v>256</v>
      </c>
    </row>
    <row r="163" s="2" customFormat="1">
      <c r="A163" s="39"/>
      <c r="B163" s="40"/>
      <c r="C163" s="41"/>
      <c r="D163" s="218" t="s">
        <v>159</v>
      </c>
      <c r="E163" s="41"/>
      <c r="F163" s="219" t="s">
        <v>257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159</v>
      </c>
      <c r="AU163" s="18" t="s">
        <v>82</v>
      </c>
    </row>
    <row r="164" s="13" customFormat="1">
      <c r="A164" s="13"/>
      <c r="B164" s="223"/>
      <c r="C164" s="224"/>
      <c r="D164" s="225" t="s">
        <v>161</v>
      </c>
      <c r="E164" s="226" t="s">
        <v>19</v>
      </c>
      <c r="F164" s="227" t="s">
        <v>258</v>
      </c>
      <c r="G164" s="224"/>
      <c r="H164" s="228">
        <v>8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161</v>
      </c>
      <c r="AU164" s="234" t="s">
        <v>82</v>
      </c>
      <c r="AV164" s="13" t="s">
        <v>82</v>
      </c>
      <c r="AW164" s="13" t="s">
        <v>33</v>
      </c>
      <c r="AX164" s="13" t="s">
        <v>72</v>
      </c>
      <c r="AY164" s="234" t="s">
        <v>150</v>
      </c>
    </row>
    <row r="165" s="14" customFormat="1">
      <c r="A165" s="14"/>
      <c r="B165" s="235"/>
      <c r="C165" s="236"/>
      <c r="D165" s="225" t="s">
        <v>161</v>
      </c>
      <c r="E165" s="237" t="s">
        <v>19</v>
      </c>
      <c r="F165" s="238" t="s">
        <v>259</v>
      </c>
      <c r="G165" s="236"/>
      <c r="H165" s="237" t="s">
        <v>19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161</v>
      </c>
      <c r="AU165" s="244" t="s">
        <v>82</v>
      </c>
      <c r="AV165" s="14" t="s">
        <v>80</v>
      </c>
      <c r="AW165" s="14" t="s">
        <v>33</v>
      </c>
      <c r="AX165" s="14" t="s">
        <v>72</v>
      </c>
      <c r="AY165" s="244" t="s">
        <v>150</v>
      </c>
    </row>
    <row r="166" s="14" customFormat="1">
      <c r="A166" s="14"/>
      <c r="B166" s="235"/>
      <c r="C166" s="236"/>
      <c r="D166" s="225" t="s">
        <v>161</v>
      </c>
      <c r="E166" s="237" t="s">
        <v>19</v>
      </c>
      <c r="F166" s="238" t="s">
        <v>260</v>
      </c>
      <c r="G166" s="236"/>
      <c r="H166" s="237" t="s">
        <v>19</v>
      </c>
      <c r="I166" s="239"/>
      <c r="J166" s="236"/>
      <c r="K166" s="236"/>
      <c r="L166" s="240"/>
      <c r="M166" s="241"/>
      <c r="N166" s="242"/>
      <c r="O166" s="242"/>
      <c r="P166" s="242"/>
      <c r="Q166" s="242"/>
      <c r="R166" s="242"/>
      <c r="S166" s="242"/>
      <c r="T166" s="24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4" t="s">
        <v>161</v>
      </c>
      <c r="AU166" s="244" t="s">
        <v>82</v>
      </c>
      <c r="AV166" s="14" t="s">
        <v>80</v>
      </c>
      <c r="AW166" s="14" t="s">
        <v>33</v>
      </c>
      <c r="AX166" s="14" t="s">
        <v>72</v>
      </c>
      <c r="AY166" s="244" t="s">
        <v>150</v>
      </c>
    </row>
    <row r="167" s="15" customFormat="1">
      <c r="A167" s="15"/>
      <c r="B167" s="245"/>
      <c r="C167" s="246"/>
      <c r="D167" s="225" t="s">
        <v>161</v>
      </c>
      <c r="E167" s="247" t="s">
        <v>19</v>
      </c>
      <c r="F167" s="248" t="s">
        <v>209</v>
      </c>
      <c r="G167" s="246"/>
      <c r="H167" s="249">
        <v>8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5" t="s">
        <v>161</v>
      </c>
      <c r="AU167" s="255" t="s">
        <v>82</v>
      </c>
      <c r="AV167" s="15" t="s">
        <v>157</v>
      </c>
      <c r="AW167" s="15" t="s">
        <v>33</v>
      </c>
      <c r="AX167" s="15" t="s">
        <v>80</v>
      </c>
      <c r="AY167" s="255" t="s">
        <v>150</v>
      </c>
    </row>
    <row r="168" s="12" customFormat="1" ht="22.8" customHeight="1">
      <c r="A168" s="12"/>
      <c r="B168" s="189"/>
      <c r="C168" s="190"/>
      <c r="D168" s="191" t="s">
        <v>71</v>
      </c>
      <c r="E168" s="203" t="s">
        <v>217</v>
      </c>
      <c r="F168" s="203" t="s">
        <v>261</v>
      </c>
      <c r="G168" s="190"/>
      <c r="H168" s="190"/>
      <c r="I168" s="193"/>
      <c r="J168" s="204">
        <f>BK168</f>
        <v>0</v>
      </c>
      <c r="K168" s="190"/>
      <c r="L168" s="195"/>
      <c r="M168" s="196"/>
      <c r="N168" s="197"/>
      <c r="O168" s="197"/>
      <c r="P168" s="198">
        <f>SUM(P169:P195)</f>
        <v>0</v>
      </c>
      <c r="Q168" s="197"/>
      <c r="R168" s="198">
        <f>SUM(R169:R195)</f>
        <v>0</v>
      </c>
      <c r="S168" s="197"/>
      <c r="T168" s="199">
        <f>SUM(T169:T195)</f>
        <v>32.854900000000001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0" t="s">
        <v>80</v>
      </c>
      <c r="AT168" s="201" t="s">
        <v>71</v>
      </c>
      <c r="AU168" s="201" t="s">
        <v>80</v>
      </c>
      <c r="AY168" s="200" t="s">
        <v>150</v>
      </c>
      <c r="BK168" s="202">
        <f>SUM(BK169:BK195)</f>
        <v>0</v>
      </c>
    </row>
    <row r="169" s="2" customFormat="1" ht="21.75" customHeight="1">
      <c r="A169" s="39"/>
      <c r="B169" s="40"/>
      <c r="C169" s="205" t="s">
        <v>262</v>
      </c>
      <c r="D169" s="205" t="s">
        <v>152</v>
      </c>
      <c r="E169" s="206" t="s">
        <v>263</v>
      </c>
      <c r="F169" s="207" t="s">
        <v>264</v>
      </c>
      <c r="G169" s="208" t="s">
        <v>238</v>
      </c>
      <c r="H169" s="209">
        <v>40.899999999999999</v>
      </c>
      <c r="I169" s="210"/>
      <c r="J169" s="211">
        <f>ROUND(I169*H169,2)</f>
        <v>0</v>
      </c>
      <c r="K169" s="207" t="s">
        <v>156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0.55600000000000005</v>
      </c>
      <c r="T169" s="215">
        <f>S169*H169</f>
        <v>22.740400000000001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157</v>
      </c>
      <c r="AT169" s="216" t="s">
        <v>152</v>
      </c>
      <c r="AU169" s="216" t="s">
        <v>82</v>
      </c>
      <c r="AY169" s="18" t="s">
        <v>150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80</v>
      </c>
      <c r="BK169" s="217">
        <f>ROUND(I169*H169,2)</f>
        <v>0</v>
      </c>
      <c r="BL169" s="18" t="s">
        <v>157</v>
      </c>
      <c r="BM169" s="216" t="s">
        <v>265</v>
      </c>
    </row>
    <row r="170" s="2" customFormat="1">
      <c r="A170" s="39"/>
      <c r="B170" s="40"/>
      <c r="C170" s="41"/>
      <c r="D170" s="218" t="s">
        <v>159</v>
      </c>
      <c r="E170" s="41"/>
      <c r="F170" s="219" t="s">
        <v>266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159</v>
      </c>
      <c r="AU170" s="18" t="s">
        <v>82</v>
      </c>
    </row>
    <row r="171" s="14" customFormat="1">
      <c r="A171" s="14"/>
      <c r="B171" s="235"/>
      <c r="C171" s="236"/>
      <c r="D171" s="225" t="s">
        <v>161</v>
      </c>
      <c r="E171" s="237" t="s">
        <v>19</v>
      </c>
      <c r="F171" s="238" t="s">
        <v>267</v>
      </c>
      <c r="G171" s="236"/>
      <c r="H171" s="237" t="s">
        <v>19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161</v>
      </c>
      <c r="AU171" s="244" t="s">
        <v>82</v>
      </c>
      <c r="AV171" s="14" t="s">
        <v>80</v>
      </c>
      <c r="AW171" s="14" t="s">
        <v>33</v>
      </c>
      <c r="AX171" s="14" t="s">
        <v>72</v>
      </c>
      <c r="AY171" s="244" t="s">
        <v>150</v>
      </c>
    </row>
    <row r="172" s="14" customFormat="1">
      <c r="A172" s="14"/>
      <c r="B172" s="235"/>
      <c r="C172" s="236"/>
      <c r="D172" s="225" t="s">
        <v>161</v>
      </c>
      <c r="E172" s="237" t="s">
        <v>19</v>
      </c>
      <c r="F172" s="238" t="s">
        <v>268</v>
      </c>
      <c r="G172" s="236"/>
      <c r="H172" s="237" t="s">
        <v>19</v>
      </c>
      <c r="I172" s="239"/>
      <c r="J172" s="236"/>
      <c r="K172" s="236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161</v>
      </c>
      <c r="AU172" s="244" t="s">
        <v>82</v>
      </c>
      <c r="AV172" s="14" t="s">
        <v>80</v>
      </c>
      <c r="AW172" s="14" t="s">
        <v>33</v>
      </c>
      <c r="AX172" s="14" t="s">
        <v>72</v>
      </c>
      <c r="AY172" s="244" t="s">
        <v>150</v>
      </c>
    </row>
    <row r="173" s="13" customFormat="1">
      <c r="A173" s="13"/>
      <c r="B173" s="223"/>
      <c r="C173" s="224"/>
      <c r="D173" s="225" t="s">
        <v>161</v>
      </c>
      <c r="E173" s="226" t="s">
        <v>19</v>
      </c>
      <c r="F173" s="227" t="s">
        <v>269</v>
      </c>
      <c r="G173" s="224"/>
      <c r="H173" s="228">
        <v>40.899999999999999</v>
      </c>
      <c r="I173" s="229"/>
      <c r="J173" s="224"/>
      <c r="K173" s="224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161</v>
      </c>
      <c r="AU173" s="234" t="s">
        <v>82</v>
      </c>
      <c r="AV173" s="13" t="s">
        <v>82</v>
      </c>
      <c r="AW173" s="13" t="s">
        <v>33</v>
      </c>
      <c r="AX173" s="13" t="s">
        <v>80</v>
      </c>
      <c r="AY173" s="234" t="s">
        <v>150</v>
      </c>
    </row>
    <row r="174" s="2" customFormat="1" ht="16.5" customHeight="1">
      <c r="A174" s="39"/>
      <c r="B174" s="40"/>
      <c r="C174" s="205" t="s">
        <v>270</v>
      </c>
      <c r="D174" s="205" t="s">
        <v>152</v>
      </c>
      <c r="E174" s="206" t="s">
        <v>271</v>
      </c>
      <c r="F174" s="207" t="s">
        <v>272</v>
      </c>
      <c r="G174" s="208" t="s">
        <v>238</v>
      </c>
      <c r="H174" s="209">
        <v>42.5</v>
      </c>
      <c r="I174" s="210"/>
      <c r="J174" s="211">
        <f>ROUND(I174*H174,2)</f>
        <v>0</v>
      </c>
      <c r="K174" s="207" t="s">
        <v>156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157</v>
      </c>
      <c r="AT174" s="216" t="s">
        <v>152</v>
      </c>
      <c r="AU174" s="216" t="s">
        <v>82</v>
      </c>
      <c r="AY174" s="18" t="s">
        <v>150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157</v>
      </c>
      <c r="BM174" s="216" t="s">
        <v>273</v>
      </c>
    </row>
    <row r="175" s="2" customFormat="1">
      <c r="A175" s="39"/>
      <c r="B175" s="40"/>
      <c r="C175" s="41"/>
      <c r="D175" s="218" t="s">
        <v>159</v>
      </c>
      <c r="E175" s="41"/>
      <c r="F175" s="219" t="s">
        <v>274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159</v>
      </c>
      <c r="AU175" s="18" t="s">
        <v>82</v>
      </c>
    </row>
    <row r="176" s="13" customFormat="1">
      <c r="A176" s="13"/>
      <c r="B176" s="223"/>
      <c r="C176" s="224"/>
      <c r="D176" s="225" t="s">
        <v>161</v>
      </c>
      <c r="E176" s="226" t="s">
        <v>19</v>
      </c>
      <c r="F176" s="227" t="s">
        <v>275</v>
      </c>
      <c r="G176" s="224"/>
      <c r="H176" s="228">
        <v>42.5</v>
      </c>
      <c r="I176" s="229"/>
      <c r="J176" s="224"/>
      <c r="K176" s="224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161</v>
      </c>
      <c r="AU176" s="234" t="s">
        <v>82</v>
      </c>
      <c r="AV176" s="13" t="s">
        <v>82</v>
      </c>
      <c r="AW176" s="13" t="s">
        <v>33</v>
      </c>
      <c r="AX176" s="13" t="s">
        <v>72</v>
      </c>
      <c r="AY176" s="234" t="s">
        <v>150</v>
      </c>
    </row>
    <row r="177" s="15" customFormat="1">
      <c r="A177" s="15"/>
      <c r="B177" s="245"/>
      <c r="C177" s="246"/>
      <c r="D177" s="225" t="s">
        <v>161</v>
      </c>
      <c r="E177" s="247" t="s">
        <v>19</v>
      </c>
      <c r="F177" s="248" t="s">
        <v>209</v>
      </c>
      <c r="G177" s="246"/>
      <c r="H177" s="249">
        <v>42.5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5" t="s">
        <v>161</v>
      </c>
      <c r="AU177" s="255" t="s">
        <v>82</v>
      </c>
      <c r="AV177" s="15" t="s">
        <v>157</v>
      </c>
      <c r="AW177" s="15" t="s">
        <v>33</v>
      </c>
      <c r="AX177" s="15" t="s">
        <v>80</v>
      </c>
      <c r="AY177" s="255" t="s">
        <v>150</v>
      </c>
    </row>
    <row r="178" s="2" customFormat="1" ht="16.5" customHeight="1">
      <c r="A178" s="39"/>
      <c r="B178" s="40"/>
      <c r="C178" s="205" t="s">
        <v>276</v>
      </c>
      <c r="D178" s="205" t="s">
        <v>152</v>
      </c>
      <c r="E178" s="206" t="s">
        <v>277</v>
      </c>
      <c r="F178" s="207" t="s">
        <v>278</v>
      </c>
      <c r="G178" s="208" t="s">
        <v>238</v>
      </c>
      <c r="H178" s="209">
        <v>76</v>
      </c>
      <c r="I178" s="210"/>
      <c r="J178" s="211">
        <f>ROUND(I178*H178,2)</f>
        <v>0</v>
      </c>
      <c r="K178" s="207" t="s">
        <v>156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157</v>
      </c>
      <c r="AT178" s="216" t="s">
        <v>152</v>
      </c>
      <c r="AU178" s="216" t="s">
        <v>82</v>
      </c>
      <c r="AY178" s="18" t="s">
        <v>150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157</v>
      </c>
      <c r="BM178" s="216" t="s">
        <v>279</v>
      </c>
    </row>
    <row r="179" s="2" customFormat="1">
      <c r="A179" s="39"/>
      <c r="B179" s="40"/>
      <c r="C179" s="41"/>
      <c r="D179" s="218" t="s">
        <v>159</v>
      </c>
      <c r="E179" s="41"/>
      <c r="F179" s="219" t="s">
        <v>280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159</v>
      </c>
      <c r="AU179" s="18" t="s">
        <v>82</v>
      </c>
    </row>
    <row r="180" s="13" customFormat="1">
      <c r="A180" s="13"/>
      <c r="B180" s="223"/>
      <c r="C180" s="224"/>
      <c r="D180" s="225" t="s">
        <v>161</v>
      </c>
      <c r="E180" s="226" t="s">
        <v>19</v>
      </c>
      <c r="F180" s="227" t="s">
        <v>281</v>
      </c>
      <c r="G180" s="224"/>
      <c r="H180" s="228">
        <v>39.5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161</v>
      </c>
      <c r="AU180" s="234" t="s">
        <v>82</v>
      </c>
      <c r="AV180" s="13" t="s">
        <v>82</v>
      </c>
      <c r="AW180" s="13" t="s">
        <v>33</v>
      </c>
      <c r="AX180" s="13" t="s">
        <v>72</v>
      </c>
      <c r="AY180" s="234" t="s">
        <v>150</v>
      </c>
    </row>
    <row r="181" s="13" customFormat="1">
      <c r="A181" s="13"/>
      <c r="B181" s="223"/>
      <c r="C181" s="224"/>
      <c r="D181" s="225" t="s">
        <v>161</v>
      </c>
      <c r="E181" s="226" t="s">
        <v>19</v>
      </c>
      <c r="F181" s="227" t="s">
        <v>282</v>
      </c>
      <c r="G181" s="224"/>
      <c r="H181" s="228">
        <v>36.5</v>
      </c>
      <c r="I181" s="229"/>
      <c r="J181" s="224"/>
      <c r="K181" s="224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161</v>
      </c>
      <c r="AU181" s="234" t="s">
        <v>82</v>
      </c>
      <c r="AV181" s="13" t="s">
        <v>82</v>
      </c>
      <c r="AW181" s="13" t="s">
        <v>33</v>
      </c>
      <c r="AX181" s="13" t="s">
        <v>72</v>
      </c>
      <c r="AY181" s="234" t="s">
        <v>150</v>
      </c>
    </row>
    <row r="182" s="15" customFormat="1">
      <c r="A182" s="15"/>
      <c r="B182" s="245"/>
      <c r="C182" s="246"/>
      <c r="D182" s="225" t="s">
        <v>161</v>
      </c>
      <c r="E182" s="247" t="s">
        <v>19</v>
      </c>
      <c r="F182" s="248" t="s">
        <v>209</v>
      </c>
      <c r="G182" s="246"/>
      <c r="H182" s="249">
        <v>76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5" t="s">
        <v>161</v>
      </c>
      <c r="AU182" s="255" t="s">
        <v>82</v>
      </c>
      <c r="AV182" s="15" t="s">
        <v>157</v>
      </c>
      <c r="AW182" s="15" t="s">
        <v>33</v>
      </c>
      <c r="AX182" s="15" t="s">
        <v>80</v>
      </c>
      <c r="AY182" s="255" t="s">
        <v>150</v>
      </c>
    </row>
    <row r="183" s="2" customFormat="1" ht="16.5" customHeight="1">
      <c r="A183" s="39"/>
      <c r="B183" s="40"/>
      <c r="C183" s="205" t="s">
        <v>283</v>
      </c>
      <c r="D183" s="205" t="s">
        <v>152</v>
      </c>
      <c r="E183" s="206" t="s">
        <v>284</v>
      </c>
      <c r="F183" s="207" t="s">
        <v>285</v>
      </c>
      <c r="G183" s="208" t="s">
        <v>286</v>
      </c>
      <c r="H183" s="209">
        <v>8</v>
      </c>
      <c r="I183" s="210"/>
      <c r="J183" s="211">
        <f>ROUND(I183*H183,2)</f>
        <v>0</v>
      </c>
      <c r="K183" s="207" t="s">
        <v>156</v>
      </c>
      <c r="L183" s="45"/>
      <c r="M183" s="212" t="s">
        <v>19</v>
      </c>
      <c r="N183" s="213" t="s">
        <v>43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0.47999999999999998</v>
      </c>
      <c r="T183" s="215">
        <f>S183*H183</f>
        <v>3.8399999999999999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157</v>
      </c>
      <c r="AT183" s="216" t="s">
        <v>152</v>
      </c>
      <c r="AU183" s="216" t="s">
        <v>82</v>
      </c>
      <c r="AY183" s="18" t="s">
        <v>150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80</v>
      </c>
      <c r="BK183" s="217">
        <f>ROUND(I183*H183,2)</f>
        <v>0</v>
      </c>
      <c r="BL183" s="18" t="s">
        <v>157</v>
      </c>
      <c r="BM183" s="216" t="s">
        <v>287</v>
      </c>
    </row>
    <row r="184" s="2" customFormat="1">
      <c r="A184" s="39"/>
      <c r="B184" s="40"/>
      <c r="C184" s="41"/>
      <c r="D184" s="218" t="s">
        <v>159</v>
      </c>
      <c r="E184" s="41"/>
      <c r="F184" s="219" t="s">
        <v>288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159</v>
      </c>
      <c r="AU184" s="18" t="s">
        <v>82</v>
      </c>
    </row>
    <row r="185" s="13" customFormat="1">
      <c r="A185" s="13"/>
      <c r="B185" s="223"/>
      <c r="C185" s="224"/>
      <c r="D185" s="225" t="s">
        <v>161</v>
      </c>
      <c r="E185" s="226" t="s">
        <v>19</v>
      </c>
      <c r="F185" s="227" t="s">
        <v>289</v>
      </c>
      <c r="G185" s="224"/>
      <c r="H185" s="228">
        <v>8</v>
      </c>
      <c r="I185" s="229"/>
      <c r="J185" s="224"/>
      <c r="K185" s="224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161</v>
      </c>
      <c r="AU185" s="234" t="s">
        <v>82</v>
      </c>
      <c r="AV185" s="13" t="s">
        <v>82</v>
      </c>
      <c r="AW185" s="13" t="s">
        <v>33</v>
      </c>
      <c r="AX185" s="13" t="s">
        <v>80</v>
      </c>
      <c r="AY185" s="234" t="s">
        <v>150</v>
      </c>
    </row>
    <row r="186" s="14" customFormat="1">
      <c r="A186" s="14"/>
      <c r="B186" s="235"/>
      <c r="C186" s="236"/>
      <c r="D186" s="225" t="s">
        <v>161</v>
      </c>
      <c r="E186" s="237" t="s">
        <v>19</v>
      </c>
      <c r="F186" s="238" t="s">
        <v>290</v>
      </c>
      <c r="G186" s="236"/>
      <c r="H186" s="237" t="s">
        <v>19</v>
      </c>
      <c r="I186" s="239"/>
      <c r="J186" s="236"/>
      <c r="K186" s="236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161</v>
      </c>
      <c r="AU186" s="244" t="s">
        <v>82</v>
      </c>
      <c r="AV186" s="14" t="s">
        <v>80</v>
      </c>
      <c r="AW186" s="14" t="s">
        <v>33</v>
      </c>
      <c r="AX186" s="14" t="s">
        <v>72</v>
      </c>
      <c r="AY186" s="244" t="s">
        <v>150</v>
      </c>
    </row>
    <row r="187" s="2" customFormat="1" ht="16.5" customHeight="1">
      <c r="A187" s="39"/>
      <c r="B187" s="40"/>
      <c r="C187" s="205" t="s">
        <v>291</v>
      </c>
      <c r="D187" s="205" t="s">
        <v>152</v>
      </c>
      <c r="E187" s="206" t="s">
        <v>292</v>
      </c>
      <c r="F187" s="207" t="s">
        <v>293</v>
      </c>
      <c r="G187" s="208" t="s">
        <v>286</v>
      </c>
      <c r="H187" s="209">
        <v>1</v>
      </c>
      <c r="I187" s="210"/>
      <c r="J187" s="211">
        <f>ROUND(I187*H187,2)</f>
        <v>0</v>
      </c>
      <c r="K187" s="207" t="s">
        <v>156</v>
      </c>
      <c r="L187" s="45"/>
      <c r="M187" s="212" t="s">
        <v>19</v>
      </c>
      <c r="N187" s="213" t="s">
        <v>43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0.48199999999999998</v>
      </c>
      <c r="T187" s="215">
        <f>S187*H187</f>
        <v>0.48199999999999998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157</v>
      </c>
      <c r="AT187" s="216" t="s">
        <v>152</v>
      </c>
      <c r="AU187" s="216" t="s">
        <v>82</v>
      </c>
      <c r="AY187" s="18" t="s">
        <v>150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80</v>
      </c>
      <c r="BK187" s="217">
        <f>ROUND(I187*H187,2)</f>
        <v>0</v>
      </c>
      <c r="BL187" s="18" t="s">
        <v>157</v>
      </c>
      <c r="BM187" s="216" t="s">
        <v>294</v>
      </c>
    </row>
    <row r="188" s="2" customFormat="1">
      <c r="A188" s="39"/>
      <c r="B188" s="40"/>
      <c r="C188" s="41"/>
      <c r="D188" s="218" t="s">
        <v>159</v>
      </c>
      <c r="E188" s="41"/>
      <c r="F188" s="219" t="s">
        <v>295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159</v>
      </c>
      <c r="AU188" s="18" t="s">
        <v>82</v>
      </c>
    </row>
    <row r="189" s="13" customFormat="1">
      <c r="A189" s="13"/>
      <c r="B189" s="223"/>
      <c r="C189" s="224"/>
      <c r="D189" s="225" t="s">
        <v>161</v>
      </c>
      <c r="E189" s="226" t="s">
        <v>19</v>
      </c>
      <c r="F189" s="227" t="s">
        <v>296</v>
      </c>
      <c r="G189" s="224"/>
      <c r="H189" s="228">
        <v>1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161</v>
      </c>
      <c r="AU189" s="234" t="s">
        <v>82</v>
      </c>
      <c r="AV189" s="13" t="s">
        <v>82</v>
      </c>
      <c r="AW189" s="13" t="s">
        <v>33</v>
      </c>
      <c r="AX189" s="13" t="s">
        <v>80</v>
      </c>
      <c r="AY189" s="234" t="s">
        <v>150</v>
      </c>
    </row>
    <row r="190" s="14" customFormat="1">
      <c r="A190" s="14"/>
      <c r="B190" s="235"/>
      <c r="C190" s="236"/>
      <c r="D190" s="225" t="s">
        <v>161</v>
      </c>
      <c r="E190" s="237" t="s">
        <v>19</v>
      </c>
      <c r="F190" s="238" t="s">
        <v>297</v>
      </c>
      <c r="G190" s="236"/>
      <c r="H190" s="237" t="s">
        <v>19</v>
      </c>
      <c r="I190" s="239"/>
      <c r="J190" s="236"/>
      <c r="K190" s="236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161</v>
      </c>
      <c r="AU190" s="244" t="s">
        <v>82</v>
      </c>
      <c r="AV190" s="14" t="s">
        <v>80</v>
      </c>
      <c r="AW190" s="14" t="s">
        <v>33</v>
      </c>
      <c r="AX190" s="14" t="s">
        <v>72</v>
      </c>
      <c r="AY190" s="244" t="s">
        <v>150</v>
      </c>
    </row>
    <row r="191" s="2" customFormat="1" ht="44.25" customHeight="1">
      <c r="A191" s="39"/>
      <c r="B191" s="40"/>
      <c r="C191" s="205" t="s">
        <v>298</v>
      </c>
      <c r="D191" s="205" t="s">
        <v>152</v>
      </c>
      <c r="E191" s="206" t="s">
        <v>299</v>
      </c>
      <c r="F191" s="207" t="s">
        <v>300</v>
      </c>
      <c r="G191" s="208" t="s">
        <v>238</v>
      </c>
      <c r="H191" s="209">
        <v>165.5</v>
      </c>
      <c r="I191" s="210"/>
      <c r="J191" s="211">
        <f>ROUND(I191*H191,2)</f>
        <v>0</v>
      </c>
      <c r="K191" s="207" t="s">
        <v>156</v>
      </c>
      <c r="L191" s="45"/>
      <c r="M191" s="212" t="s">
        <v>19</v>
      </c>
      <c r="N191" s="213" t="s">
        <v>43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0.035000000000000003</v>
      </c>
      <c r="T191" s="215">
        <f>S191*H191</f>
        <v>5.7925000000000004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157</v>
      </c>
      <c r="AT191" s="216" t="s">
        <v>152</v>
      </c>
      <c r="AU191" s="216" t="s">
        <v>82</v>
      </c>
      <c r="AY191" s="18" t="s">
        <v>150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80</v>
      </c>
      <c r="BK191" s="217">
        <f>ROUND(I191*H191,2)</f>
        <v>0</v>
      </c>
      <c r="BL191" s="18" t="s">
        <v>157</v>
      </c>
      <c r="BM191" s="216" t="s">
        <v>301</v>
      </c>
    </row>
    <row r="192" s="2" customFormat="1">
      <c r="A192" s="39"/>
      <c r="B192" s="40"/>
      <c r="C192" s="41"/>
      <c r="D192" s="218" t="s">
        <v>159</v>
      </c>
      <c r="E192" s="41"/>
      <c r="F192" s="219" t="s">
        <v>302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159</v>
      </c>
      <c r="AU192" s="18" t="s">
        <v>82</v>
      </c>
    </row>
    <row r="193" s="14" customFormat="1">
      <c r="A193" s="14"/>
      <c r="B193" s="235"/>
      <c r="C193" s="236"/>
      <c r="D193" s="225" t="s">
        <v>161</v>
      </c>
      <c r="E193" s="237" t="s">
        <v>19</v>
      </c>
      <c r="F193" s="238" t="s">
        <v>303</v>
      </c>
      <c r="G193" s="236"/>
      <c r="H193" s="237" t="s">
        <v>19</v>
      </c>
      <c r="I193" s="239"/>
      <c r="J193" s="236"/>
      <c r="K193" s="236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161</v>
      </c>
      <c r="AU193" s="244" t="s">
        <v>82</v>
      </c>
      <c r="AV193" s="14" t="s">
        <v>80</v>
      </c>
      <c r="AW193" s="14" t="s">
        <v>33</v>
      </c>
      <c r="AX193" s="14" t="s">
        <v>72</v>
      </c>
      <c r="AY193" s="244" t="s">
        <v>150</v>
      </c>
    </row>
    <row r="194" s="14" customFormat="1">
      <c r="A194" s="14"/>
      <c r="B194" s="235"/>
      <c r="C194" s="236"/>
      <c r="D194" s="225" t="s">
        <v>161</v>
      </c>
      <c r="E194" s="237" t="s">
        <v>19</v>
      </c>
      <c r="F194" s="238" t="s">
        <v>304</v>
      </c>
      <c r="G194" s="236"/>
      <c r="H194" s="237" t="s">
        <v>19</v>
      </c>
      <c r="I194" s="239"/>
      <c r="J194" s="236"/>
      <c r="K194" s="236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161</v>
      </c>
      <c r="AU194" s="244" t="s">
        <v>82</v>
      </c>
      <c r="AV194" s="14" t="s">
        <v>80</v>
      </c>
      <c r="AW194" s="14" t="s">
        <v>33</v>
      </c>
      <c r="AX194" s="14" t="s">
        <v>72</v>
      </c>
      <c r="AY194" s="244" t="s">
        <v>150</v>
      </c>
    </row>
    <row r="195" s="13" customFormat="1">
      <c r="A195" s="13"/>
      <c r="B195" s="223"/>
      <c r="C195" s="224"/>
      <c r="D195" s="225" t="s">
        <v>161</v>
      </c>
      <c r="E195" s="226" t="s">
        <v>19</v>
      </c>
      <c r="F195" s="227" t="s">
        <v>305</v>
      </c>
      <c r="G195" s="224"/>
      <c r="H195" s="228">
        <v>165.5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161</v>
      </c>
      <c r="AU195" s="234" t="s">
        <v>82</v>
      </c>
      <c r="AV195" s="13" t="s">
        <v>82</v>
      </c>
      <c r="AW195" s="13" t="s">
        <v>33</v>
      </c>
      <c r="AX195" s="13" t="s">
        <v>80</v>
      </c>
      <c r="AY195" s="234" t="s">
        <v>150</v>
      </c>
    </row>
    <row r="196" s="12" customFormat="1" ht="22.8" customHeight="1">
      <c r="A196" s="12"/>
      <c r="B196" s="189"/>
      <c r="C196" s="190"/>
      <c r="D196" s="191" t="s">
        <v>71</v>
      </c>
      <c r="E196" s="203" t="s">
        <v>306</v>
      </c>
      <c r="F196" s="203" t="s">
        <v>307</v>
      </c>
      <c r="G196" s="190"/>
      <c r="H196" s="190"/>
      <c r="I196" s="193"/>
      <c r="J196" s="204">
        <f>BK196</f>
        <v>0</v>
      </c>
      <c r="K196" s="190"/>
      <c r="L196" s="195"/>
      <c r="M196" s="196"/>
      <c r="N196" s="197"/>
      <c r="O196" s="197"/>
      <c r="P196" s="198">
        <f>SUM(P197:P198)</f>
        <v>0</v>
      </c>
      <c r="Q196" s="197"/>
      <c r="R196" s="198">
        <f>SUM(R197:R198)</f>
        <v>0</v>
      </c>
      <c r="S196" s="197"/>
      <c r="T196" s="199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0" t="s">
        <v>80</v>
      </c>
      <c r="AT196" s="201" t="s">
        <v>71</v>
      </c>
      <c r="AU196" s="201" t="s">
        <v>80</v>
      </c>
      <c r="AY196" s="200" t="s">
        <v>150</v>
      </c>
      <c r="BK196" s="202">
        <f>SUM(BK197:BK198)</f>
        <v>0</v>
      </c>
    </row>
    <row r="197" s="2" customFormat="1" ht="24.15" customHeight="1">
      <c r="A197" s="39"/>
      <c r="B197" s="40"/>
      <c r="C197" s="205" t="s">
        <v>308</v>
      </c>
      <c r="D197" s="205" t="s">
        <v>152</v>
      </c>
      <c r="E197" s="206" t="s">
        <v>309</v>
      </c>
      <c r="F197" s="207" t="s">
        <v>310</v>
      </c>
      <c r="G197" s="208" t="s">
        <v>311</v>
      </c>
      <c r="H197" s="209">
        <v>0.78900000000000003</v>
      </c>
      <c r="I197" s="210"/>
      <c r="J197" s="211">
        <f>ROUND(I197*H197,2)</f>
        <v>0</v>
      </c>
      <c r="K197" s="207" t="s">
        <v>156</v>
      </c>
      <c r="L197" s="45"/>
      <c r="M197" s="212" t="s">
        <v>19</v>
      </c>
      <c r="N197" s="213" t="s">
        <v>43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157</v>
      </c>
      <c r="AT197" s="216" t="s">
        <v>152</v>
      </c>
      <c r="AU197" s="216" t="s">
        <v>82</v>
      </c>
      <c r="AY197" s="18" t="s">
        <v>150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80</v>
      </c>
      <c r="BK197" s="217">
        <f>ROUND(I197*H197,2)</f>
        <v>0</v>
      </c>
      <c r="BL197" s="18" t="s">
        <v>157</v>
      </c>
      <c r="BM197" s="216" t="s">
        <v>312</v>
      </c>
    </row>
    <row r="198" s="2" customFormat="1">
      <c r="A198" s="39"/>
      <c r="B198" s="40"/>
      <c r="C198" s="41"/>
      <c r="D198" s="218" t="s">
        <v>159</v>
      </c>
      <c r="E198" s="41"/>
      <c r="F198" s="219" t="s">
        <v>313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159</v>
      </c>
      <c r="AU198" s="18" t="s">
        <v>82</v>
      </c>
    </row>
    <row r="199" s="12" customFormat="1" ht="25.92" customHeight="1">
      <c r="A199" s="12"/>
      <c r="B199" s="189"/>
      <c r="C199" s="190"/>
      <c r="D199" s="191" t="s">
        <v>71</v>
      </c>
      <c r="E199" s="192" t="s">
        <v>314</v>
      </c>
      <c r="F199" s="192" t="s">
        <v>315</v>
      </c>
      <c r="G199" s="190"/>
      <c r="H199" s="190"/>
      <c r="I199" s="193"/>
      <c r="J199" s="194">
        <f>BK199</f>
        <v>0</v>
      </c>
      <c r="K199" s="190"/>
      <c r="L199" s="195"/>
      <c r="M199" s="196"/>
      <c r="N199" s="197"/>
      <c r="O199" s="197"/>
      <c r="P199" s="198">
        <f>SUM(P200:P239)</f>
        <v>0</v>
      </c>
      <c r="Q199" s="197"/>
      <c r="R199" s="198">
        <f>SUM(R200:R239)</f>
        <v>0</v>
      </c>
      <c r="S199" s="197"/>
      <c r="T199" s="199">
        <f>SUM(T200:T239)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0" t="s">
        <v>157</v>
      </c>
      <c r="AT199" s="201" t="s">
        <v>71</v>
      </c>
      <c r="AU199" s="201" t="s">
        <v>72</v>
      </c>
      <c r="AY199" s="200" t="s">
        <v>150</v>
      </c>
      <c r="BK199" s="202">
        <f>SUM(BK200:BK239)</f>
        <v>0</v>
      </c>
    </row>
    <row r="200" s="2" customFormat="1" ht="24.15" customHeight="1">
      <c r="A200" s="39"/>
      <c r="B200" s="40"/>
      <c r="C200" s="205" t="s">
        <v>7</v>
      </c>
      <c r="D200" s="205" t="s">
        <v>152</v>
      </c>
      <c r="E200" s="206" t="s">
        <v>316</v>
      </c>
      <c r="F200" s="207" t="s">
        <v>317</v>
      </c>
      <c r="G200" s="208" t="s">
        <v>318</v>
      </c>
      <c r="H200" s="209">
        <v>352.89100000000002</v>
      </c>
      <c r="I200" s="210"/>
      <c r="J200" s="211">
        <f>ROUND(I200*H200,2)</f>
        <v>0</v>
      </c>
      <c r="K200" s="207" t="s">
        <v>319</v>
      </c>
      <c r="L200" s="45"/>
      <c r="M200" s="212" t="s">
        <v>19</v>
      </c>
      <c r="N200" s="213" t="s">
        <v>43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157</v>
      </c>
      <c r="AT200" s="216" t="s">
        <v>152</v>
      </c>
      <c r="AU200" s="216" t="s">
        <v>80</v>
      </c>
      <c r="AY200" s="18" t="s">
        <v>150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157</v>
      </c>
      <c r="BM200" s="216" t="s">
        <v>320</v>
      </c>
    </row>
    <row r="201" s="2" customFormat="1">
      <c r="A201" s="39"/>
      <c r="B201" s="40"/>
      <c r="C201" s="41"/>
      <c r="D201" s="225" t="s">
        <v>321</v>
      </c>
      <c r="E201" s="41"/>
      <c r="F201" s="256" t="s">
        <v>322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321</v>
      </c>
      <c r="AU201" s="18" t="s">
        <v>80</v>
      </c>
    </row>
    <row r="202" s="14" customFormat="1">
      <c r="A202" s="14"/>
      <c r="B202" s="235"/>
      <c r="C202" s="236"/>
      <c r="D202" s="225" t="s">
        <v>161</v>
      </c>
      <c r="E202" s="237" t="s">
        <v>19</v>
      </c>
      <c r="F202" s="238" t="s">
        <v>323</v>
      </c>
      <c r="G202" s="236"/>
      <c r="H202" s="237" t="s">
        <v>19</v>
      </c>
      <c r="I202" s="239"/>
      <c r="J202" s="236"/>
      <c r="K202" s="236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161</v>
      </c>
      <c r="AU202" s="244" t="s">
        <v>80</v>
      </c>
      <c r="AV202" s="14" t="s">
        <v>80</v>
      </c>
      <c r="AW202" s="14" t="s">
        <v>33</v>
      </c>
      <c r="AX202" s="14" t="s">
        <v>72</v>
      </c>
      <c r="AY202" s="244" t="s">
        <v>150</v>
      </c>
    </row>
    <row r="203" s="13" customFormat="1">
      <c r="A203" s="13"/>
      <c r="B203" s="223"/>
      <c r="C203" s="224"/>
      <c r="D203" s="225" t="s">
        <v>161</v>
      </c>
      <c r="E203" s="226" t="s">
        <v>19</v>
      </c>
      <c r="F203" s="227" t="s">
        <v>324</v>
      </c>
      <c r="G203" s="224"/>
      <c r="H203" s="228">
        <v>15.842000000000001</v>
      </c>
      <c r="I203" s="229"/>
      <c r="J203" s="224"/>
      <c r="K203" s="224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161</v>
      </c>
      <c r="AU203" s="234" t="s">
        <v>80</v>
      </c>
      <c r="AV203" s="13" t="s">
        <v>82</v>
      </c>
      <c r="AW203" s="13" t="s">
        <v>33</v>
      </c>
      <c r="AX203" s="13" t="s">
        <v>72</v>
      </c>
      <c r="AY203" s="234" t="s">
        <v>150</v>
      </c>
    </row>
    <row r="204" s="13" customFormat="1">
      <c r="A204" s="13"/>
      <c r="B204" s="223"/>
      <c r="C204" s="224"/>
      <c r="D204" s="225" t="s">
        <v>161</v>
      </c>
      <c r="E204" s="226" t="s">
        <v>19</v>
      </c>
      <c r="F204" s="227" t="s">
        <v>325</v>
      </c>
      <c r="G204" s="224"/>
      <c r="H204" s="228">
        <v>62.436999999999998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161</v>
      </c>
      <c r="AU204" s="234" t="s">
        <v>80</v>
      </c>
      <c r="AV204" s="13" t="s">
        <v>82</v>
      </c>
      <c r="AW204" s="13" t="s">
        <v>33</v>
      </c>
      <c r="AX204" s="13" t="s">
        <v>72</v>
      </c>
      <c r="AY204" s="234" t="s">
        <v>150</v>
      </c>
    </row>
    <row r="205" s="13" customFormat="1">
      <c r="A205" s="13"/>
      <c r="B205" s="223"/>
      <c r="C205" s="224"/>
      <c r="D205" s="225" t="s">
        <v>161</v>
      </c>
      <c r="E205" s="226" t="s">
        <v>19</v>
      </c>
      <c r="F205" s="227" t="s">
        <v>326</v>
      </c>
      <c r="G205" s="224"/>
      <c r="H205" s="228">
        <v>2.7519999999999998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161</v>
      </c>
      <c r="AU205" s="234" t="s">
        <v>80</v>
      </c>
      <c r="AV205" s="13" t="s">
        <v>82</v>
      </c>
      <c r="AW205" s="13" t="s">
        <v>33</v>
      </c>
      <c r="AX205" s="13" t="s">
        <v>72</v>
      </c>
      <c r="AY205" s="234" t="s">
        <v>150</v>
      </c>
    </row>
    <row r="206" s="13" customFormat="1">
      <c r="A206" s="13"/>
      <c r="B206" s="223"/>
      <c r="C206" s="224"/>
      <c r="D206" s="225" t="s">
        <v>161</v>
      </c>
      <c r="E206" s="226" t="s">
        <v>19</v>
      </c>
      <c r="F206" s="227" t="s">
        <v>327</v>
      </c>
      <c r="G206" s="224"/>
      <c r="H206" s="228">
        <v>15.359999999999999</v>
      </c>
      <c r="I206" s="229"/>
      <c r="J206" s="224"/>
      <c r="K206" s="224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161</v>
      </c>
      <c r="AU206" s="234" t="s">
        <v>80</v>
      </c>
      <c r="AV206" s="13" t="s">
        <v>82</v>
      </c>
      <c r="AW206" s="13" t="s">
        <v>33</v>
      </c>
      <c r="AX206" s="13" t="s">
        <v>72</v>
      </c>
      <c r="AY206" s="234" t="s">
        <v>150</v>
      </c>
    </row>
    <row r="207" s="13" customFormat="1">
      <c r="A207" s="13"/>
      <c r="B207" s="223"/>
      <c r="C207" s="224"/>
      <c r="D207" s="225" t="s">
        <v>161</v>
      </c>
      <c r="E207" s="226" t="s">
        <v>19</v>
      </c>
      <c r="F207" s="227" t="s">
        <v>328</v>
      </c>
      <c r="G207" s="224"/>
      <c r="H207" s="228">
        <v>2</v>
      </c>
      <c r="I207" s="229"/>
      <c r="J207" s="224"/>
      <c r="K207" s="224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161</v>
      </c>
      <c r="AU207" s="234" t="s">
        <v>80</v>
      </c>
      <c r="AV207" s="13" t="s">
        <v>82</v>
      </c>
      <c r="AW207" s="13" t="s">
        <v>33</v>
      </c>
      <c r="AX207" s="13" t="s">
        <v>72</v>
      </c>
      <c r="AY207" s="234" t="s">
        <v>150</v>
      </c>
    </row>
    <row r="208" s="13" customFormat="1">
      <c r="A208" s="13"/>
      <c r="B208" s="223"/>
      <c r="C208" s="224"/>
      <c r="D208" s="225" t="s">
        <v>161</v>
      </c>
      <c r="E208" s="226" t="s">
        <v>19</v>
      </c>
      <c r="F208" s="227" t="s">
        <v>329</v>
      </c>
      <c r="G208" s="224"/>
      <c r="H208" s="228">
        <v>201.208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161</v>
      </c>
      <c r="AU208" s="234" t="s">
        <v>80</v>
      </c>
      <c r="AV208" s="13" t="s">
        <v>82</v>
      </c>
      <c r="AW208" s="13" t="s">
        <v>33</v>
      </c>
      <c r="AX208" s="13" t="s">
        <v>72</v>
      </c>
      <c r="AY208" s="234" t="s">
        <v>150</v>
      </c>
    </row>
    <row r="209" s="14" customFormat="1">
      <c r="A209" s="14"/>
      <c r="B209" s="235"/>
      <c r="C209" s="236"/>
      <c r="D209" s="225" t="s">
        <v>161</v>
      </c>
      <c r="E209" s="237" t="s">
        <v>19</v>
      </c>
      <c r="F209" s="238" t="s">
        <v>330</v>
      </c>
      <c r="G209" s="236"/>
      <c r="H209" s="237" t="s">
        <v>19</v>
      </c>
      <c r="I209" s="239"/>
      <c r="J209" s="236"/>
      <c r="K209" s="236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161</v>
      </c>
      <c r="AU209" s="244" t="s">
        <v>80</v>
      </c>
      <c r="AV209" s="14" t="s">
        <v>80</v>
      </c>
      <c r="AW209" s="14" t="s">
        <v>33</v>
      </c>
      <c r="AX209" s="14" t="s">
        <v>72</v>
      </c>
      <c r="AY209" s="244" t="s">
        <v>150</v>
      </c>
    </row>
    <row r="210" s="13" customFormat="1">
      <c r="A210" s="13"/>
      <c r="B210" s="223"/>
      <c r="C210" s="224"/>
      <c r="D210" s="225" t="s">
        <v>161</v>
      </c>
      <c r="E210" s="226" t="s">
        <v>19</v>
      </c>
      <c r="F210" s="227" t="s">
        <v>331</v>
      </c>
      <c r="G210" s="224"/>
      <c r="H210" s="228">
        <v>53.292000000000002</v>
      </c>
      <c r="I210" s="229"/>
      <c r="J210" s="224"/>
      <c r="K210" s="224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161</v>
      </c>
      <c r="AU210" s="234" t="s">
        <v>80</v>
      </c>
      <c r="AV210" s="13" t="s">
        <v>82</v>
      </c>
      <c r="AW210" s="13" t="s">
        <v>33</v>
      </c>
      <c r="AX210" s="13" t="s">
        <v>72</v>
      </c>
      <c r="AY210" s="234" t="s">
        <v>150</v>
      </c>
    </row>
    <row r="211" s="15" customFormat="1">
      <c r="A211" s="15"/>
      <c r="B211" s="245"/>
      <c r="C211" s="246"/>
      <c r="D211" s="225" t="s">
        <v>161</v>
      </c>
      <c r="E211" s="247" t="s">
        <v>19</v>
      </c>
      <c r="F211" s="248" t="s">
        <v>209</v>
      </c>
      <c r="G211" s="246"/>
      <c r="H211" s="249">
        <v>352.89099999999996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5" t="s">
        <v>161</v>
      </c>
      <c r="AU211" s="255" t="s">
        <v>80</v>
      </c>
      <c r="AV211" s="15" t="s">
        <v>157</v>
      </c>
      <c r="AW211" s="15" t="s">
        <v>33</v>
      </c>
      <c r="AX211" s="15" t="s">
        <v>80</v>
      </c>
      <c r="AY211" s="255" t="s">
        <v>150</v>
      </c>
    </row>
    <row r="212" s="2" customFormat="1" ht="24.15" customHeight="1">
      <c r="A212" s="39"/>
      <c r="B212" s="40"/>
      <c r="C212" s="205" t="s">
        <v>332</v>
      </c>
      <c r="D212" s="205" t="s">
        <v>152</v>
      </c>
      <c r="E212" s="206" t="s">
        <v>333</v>
      </c>
      <c r="F212" s="207" t="s">
        <v>317</v>
      </c>
      <c r="G212" s="208" t="s">
        <v>318</v>
      </c>
      <c r="H212" s="209">
        <v>1731.633</v>
      </c>
      <c r="I212" s="210"/>
      <c r="J212" s="211">
        <f>ROUND(I212*H212,2)</f>
        <v>0</v>
      </c>
      <c r="K212" s="207" t="s">
        <v>319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157</v>
      </c>
      <c r="AT212" s="216" t="s">
        <v>152</v>
      </c>
      <c r="AU212" s="216" t="s">
        <v>80</v>
      </c>
      <c r="AY212" s="18" t="s">
        <v>150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157</v>
      </c>
      <c r="BM212" s="216" t="s">
        <v>334</v>
      </c>
    </row>
    <row r="213" s="2" customFormat="1">
      <c r="A213" s="39"/>
      <c r="B213" s="40"/>
      <c r="C213" s="41"/>
      <c r="D213" s="225" t="s">
        <v>321</v>
      </c>
      <c r="E213" s="41"/>
      <c r="F213" s="256" t="s">
        <v>322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321</v>
      </c>
      <c r="AU213" s="18" t="s">
        <v>80</v>
      </c>
    </row>
    <row r="214" s="14" customFormat="1">
      <c r="A214" s="14"/>
      <c r="B214" s="235"/>
      <c r="C214" s="236"/>
      <c r="D214" s="225" t="s">
        <v>161</v>
      </c>
      <c r="E214" s="237" t="s">
        <v>19</v>
      </c>
      <c r="F214" s="238" t="s">
        <v>335</v>
      </c>
      <c r="G214" s="236"/>
      <c r="H214" s="237" t="s">
        <v>19</v>
      </c>
      <c r="I214" s="239"/>
      <c r="J214" s="236"/>
      <c r="K214" s="236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161</v>
      </c>
      <c r="AU214" s="244" t="s">
        <v>80</v>
      </c>
      <c r="AV214" s="14" t="s">
        <v>80</v>
      </c>
      <c r="AW214" s="14" t="s">
        <v>33</v>
      </c>
      <c r="AX214" s="14" t="s">
        <v>72</v>
      </c>
      <c r="AY214" s="244" t="s">
        <v>150</v>
      </c>
    </row>
    <row r="215" s="14" customFormat="1">
      <c r="A215" s="14"/>
      <c r="B215" s="235"/>
      <c r="C215" s="236"/>
      <c r="D215" s="225" t="s">
        <v>161</v>
      </c>
      <c r="E215" s="237" t="s">
        <v>19</v>
      </c>
      <c r="F215" s="238" t="s">
        <v>336</v>
      </c>
      <c r="G215" s="236"/>
      <c r="H215" s="237" t="s">
        <v>19</v>
      </c>
      <c r="I215" s="239"/>
      <c r="J215" s="236"/>
      <c r="K215" s="236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161</v>
      </c>
      <c r="AU215" s="244" t="s">
        <v>80</v>
      </c>
      <c r="AV215" s="14" t="s">
        <v>80</v>
      </c>
      <c r="AW215" s="14" t="s">
        <v>33</v>
      </c>
      <c r="AX215" s="14" t="s">
        <v>72</v>
      </c>
      <c r="AY215" s="244" t="s">
        <v>150</v>
      </c>
    </row>
    <row r="216" s="13" customFormat="1">
      <c r="A216" s="13"/>
      <c r="B216" s="223"/>
      <c r="C216" s="224"/>
      <c r="D216" s="225" t="s">
        <v>161</v>
      </c>
      <c r="E216" s="226" t="s">
        <v>19</v>
      </c>
      <c r="F216" s="227" t="s">
        <v>337</v>
      </c>
      <c r="G216" s="224"/>
      <c r="H216" s="228">
        <v>148.88399999999999</v>
      </c>
      <c r="I216" s="229"/>
      <c r="J216" s="224"/>
      <c r="K216" s="224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161</v>
      </c>
      <c r="AU216" s="234" t="s">
        <v>80</v>
      </c>
      <c r="AV216" s="13" t="s">
        <v>82</v>
      </c>
      <c r="AW216" s="13" t="s">
        <v>33</v>
      </c>
      <c r="AX216" s="13" t="s">
        <v>72</v>
      </c>
      <c r="AY216" s="234" t="s">
        <v>150</v>
      </c>
    </row>
    <row r="217" s="13" customFormat="1">
      <c r="A217" s="13"/>
      <c r="B217" s="223"/>
      <c r="C217" s="224"/>
      <c r="D217" s="225" t="s">
        <v>161</v>
      </c>
      <c r="E217" s="226" t="s">
        <v>19</v>
      </c>
      <c r="F217" s="227" t="s">
        <v>338</v>
      </c>
      <c r="G217" s="224"/>
      <c r="H217" s="228">
        <v>86.391000000000005</v>
      </c>
      <c r="I217" s="229"/>
      <c r="J217" s="224"/>
      <c r="K217" s="224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161</v>
      </c>
      <c r="AU217" s="234" t="s">
        <v>80</v>
      </c>
      <c r="AV217" s="13" t="s">
        <v>82</v>
      </c>
      <c r="AW217" s="13" t="s">
        <v>33</v>
      </c>
      <c r="AX217" s="13" t="s">
        <v>72</v>
      </c>
      <c r="AY217" s="234" t="s">
        <v>150</v>
      </c>
    </row>
    <row r="218" s="13" customFormat="1">
      <c r="A218" s="13"/>
      <c r="B218" s="223"/>
      <c r="C218" s="224"/>
      <c r="D218" s="225" t="s">
        <v>161</v>
      </c>
      <c r="E218" s="226" t="s">
        <v>19</v>
      </c>
      <c r="F218" s="227" t="s">
        <v>339</v>
      </c>
      <c r="G218" s="224"/>
      <c r="H218" s="228">
        <v>1144.704</v>
      </c>
      <c r="I218" s="229"/>
      <c r="J218" s="224"/>
      <c r="K218" s="224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161</v>
      </c>
      <c r="AU218" s="234" t="s">
        <v>80</v>
      </c>
      <c r="AV218" s="13" t="s">
        <v>82</v>
      </c>
      <c r="AW218" s="13" t="s">
        <v>33</v>
      </c>
      <c r="AX218" s="13" t="s">
        <v>72</v>
      </c>
      <c r="AY218" s="234" t="s">
        <v>150</v>
      </c>
    </row>
    <row r="219" s="13" customFormat="1">
      <c r="A219" s="13"/>
      <c r="B219" s="223"/>
      <c r="C219" s="224"/>
      <c r="D219" s="225" t="s">
        <v>161</v>
      </c>
      <c r="E219" s="226" t="s">
        <v>19</v>
      </c>
      <c r="F219" s="227" t="s">
        <v>340</v>
      </c>
      <c r="G219" s="224"/>
      <c r="H219" s="228">
        <v>351.654</v>
      </c>
      <c r="I219" s="229"/>
      <c r="J219" s="224"/>
      <c r="K219" s="224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161</v>
      </c>
      <c r="AU219" s="234" t="s">
        <v>80</v>
      </c>
      <c r="AV219" s="13" t="s">
        <v>82</v>
      </c>
      <c r="AW219" s="13" t="s">
        <v>33</v>
      </c>
      <c r="AX219" s="13" t="s">
        <v>72</v>
      </c>
      <c r="AY219" s="234" t="s">
        <v>150</v>
      </c>
    </row>
    <row r="220" s="15" customFormat="1">
      <c r="A220" s="15"/>
      <c r="B220" s="245"/>
      <c r="C220" s="246"/>
      <c r="D220" s="225" t="s">
        <v>161</v>
      </c>
      <c r="E220" s="247" t="s">
        <v>19</v>
      </c>
      <c r="F220" s="248" t="s">
        <v>209</v>
      </c>
      <c r="G220" s="246"/>
      <c r="H220" s="249">
        <v>1731.6329999999998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5" t="s">
        <v>161</v>
      </c>
      <c r="AU220" s="255" t="s">
        <v>80</v>
      </c>
      <c r="AV220" s="15" t="s">
        <v>157</v>
      </c>
      <c r="AW220" s="15" t="s">
        <v>33</v>
      </c>
      <c r="AX220" s="15" t="s">
        <v>80</v>
      </c>
      <c r="AY220" s="255" t="s">
        <v>150</v>
      </c>
    </row>
    <row r="221" s="2" customFormat="1" ht="16.5" customHeight="1">
      <c r="A221" s="39"/>
      <c r="B221" s="40"/>
      <c r="C221" s="205" t="s">
        <v>341</v>
      </c>
      <c r="D221" s="205" t="s">
        <v>152</v>
      </c>
      <c r="E221" s="206" t="s">
        <v>342</v>
      </c>
      <c r="F221" s="207" t="s">
        <v>343</v>
      </c>
      <c r="G221" s="208" t="s">
        <v>318</v>
      </c>
      <c r="H221" s="209">
        <v>27.222000000000001</v>
      </c>
      <c r="I221" s="210"/>
      <c r="J221" s="211">
        <f>ROUND(I221*H221,2)</f>
        <v>0</v>
      </c>
      <c r="K221" s="207" t="s">
        <v>319</v>
      </c>
      <c r="L221" s="45"/>
      <c r="M221" s="212" t="s">
        <v>19</v>
      </c>
      <c r="N221" s="213" t="s">
        <v>43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157</v>
      </c>
      <c r="AT221" s="216" t="s">
        <v>152</v>
      </c>
      <c r="AU221" s="216" t="s">
        <v>80</v>
      </c>
      <c r="AY221" s="18" t="s">
        <v>150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80</v>
      </c>
      <c r="BK221" s="217">
        <f>ROUND(I221*H221,2)</f>
        <v>0</v>
      </c>
      <c r="BL221" s="18" t="s">
        <v>157</v>
      </c>
      <c r="BM221" s="216" t="s">
        <v>344</v>
      </c>
    </row>
    <row r="222" s="13" customFormat="1">
      <c r="A222" s="13"/>
      <c r="B222" s="223"/>
      <c r="C222" s="224"/>
      <c r="D222" s="225" t="s">
        <v>161</v>
      </c>
      <c r="E222" s="226" t="s">
        <v>19</v>
      </c>
      <c r="F222" s="227" t="s">
        <v>345</v>
      </c>
      <c r="G222" s="224"/>
      <c r="H222" s="228">
        <v>22.739999999999998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161</v>
      </c>
      <c r="AU222" s="234" t="s">
        <v>80</v>
      </c>
      <c r="AV222" s="13" t="s">
        <v>82</v>
      </c>
      <c r="AW222" s="13" t="s">
        <v>33</v>
      </c>
      <c r="AX222" s="13" t="s">
        <v>72</v>
      </c>
      <c r="AY222" s="234" t="s">
        <v>150</v>
      </c>
    </row>
    <row r="223" s="13" customFormat="1">
      <c r="A223" s="13"/>
      <c r="B223" s="223"/>
      <c r="C223" s="224"/>
      <c r="D223" s="225" t="s">
        <v>161</v>
      </c>
      <c r="E223" s="226" t="s">
        <v>19</v>
      </c>
      <c r="F223" s="227" t="s">
        <v>346</v>
      </c>
      <c r="G223" s="224"/>
      <c r="H223" s="228">
        <v>4</v>
      </c>
      <c r="I223" s="229"/>
      <c r="J223" s="224"/>
      <c r="K223" s="224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161</v>
      </c>
      <c r="AU223" s="234" t="s">
        <v>80</v>
      </c>
      <c r="AV223" s="13" t="s">
        <v>82</v>
      </c>
      <c r="AW223" s="13" t="s">
        <v>33</v>
      </c>
      <c r="AX223" s="13" t="s">
        <v>72</v>
      </c>
      <c r="AY223" s="234" t="s">
        <v>150</v>
      </c>
    </row>
    <row r="224" s="13" customFormat="1">
      <c r="A224" s="13"/>
      <c r="B224" s="223"/>
      <c r="C224" s="224"/>
      <c r="D224" s="225" t="s">
        <v>161</v>
      </c>
      <c r="E224" s="226" t="s">
        <v>19</v>
      </c>
      <c r="F224" s="227" t="s">
        <v>347</v>
      </c>
      <c r="G224" s="224"/>
      <c r="H224" s="228">
        <v>0.48199999999999998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161</v>
      </c>
      <c r="AU224" s="234" t="s">
        <v>80</v>
      </c>
      <c r="AV224" s="13" t="s">
        <v>82</v>
      </c>
      <c r="AW224" s="13" t="s">
        <v>33</v>
      </c>
      <c r="AX224" s="13" t="s">
        <v>72</v>
      </c>
      <c r="AY224" s="234" t="s">
        <v>150</v>
      </c>
    </row>
    <row r="225" s="15" customFormat="1">
      <c r="A225" s="15"/>
      <c r="B225" s="245"/>
      <c r="C225" s="246"/>
      <c r="D225" s="225" t="s">
        <v>161</v>
      </c>
      <c r="E225" s="247" t="s">
        <v>19</v>
      </c>
      <c r="F225" s="248" t="s">
        <v>209</v>
      </c>
      <c r="G225" s="246"/>
      <c r="H225" s="249">
        <v>27.221999999999998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5" t="s">
        <v>161</v>
      </c>
      <c r="AU225" s="255" t="s">
        <v>80</v>
      </c>
      <c r="AV225" s="15" t="s">
        <v>157</v>
      </c>
      <c r="AW225" s="15" t="s">
        <v>33</v>
      </c>
      <c r="AX225" s="15" t="s">
        <v>80</v>
      </c>
      <c r="AY225" s="255" t="s">
        <v>150</v>
      </c>
    </row>
    <row r="226" s="2" customFormat="1" ht="16.5" customHeight="1">
      <c r="A226" s="39"/>
      <c r="B226" s="40"/>
      <c r="C226" s="205" t="s">
        <v>348</v>
      </c>
      <c r="D226" s="205" t="s">
        <v>152</v>
      </c>
      <c r="E226" s="206" t="s">
        <v>349</v>
      </c>
      <c r="F226" s="207" t="s">
        <v>350</v>
      </c>
      <c r="G226" s="208" t="s">
        <v>318</v>
      </c>
      <c r="H226" s="209">
        <v>2084.5239999999999</v>
      </c>
      <c r="I226" s="210"/>
      <c r="J226" s="211">
        <f>ROUND(I226*H226,2)</f>
        <v>0</v>
      </c>
      <c r="K226" s="207" t="s">
        <v>319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157</v>
      </c>
      <c r="AT226" s="216" t="s">
        <v>152</v>
      </c>
      <c r="AU226" s="216" t="s">
        <v>80</v>
      </c>
      <c r="AY226" s="18" t="s">
        <v>150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157</v>
      </c>
      <c r="BM226" s="216" t="s">
        <v>351</v>
      </c>
    </row>
    <row r="227" s="2" customFormat="1">
      <c r="A227" s="39"/>
      <c r="B227" s="40"/>
      <c r="C227" s="41"/>
      <c r="D227" s="225" t="s">
        <v>321</v>
      </c>
      <c r="E227" s="41"/>
      <c r="F227" s="256" t="s">
        <v>352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321</v>
      </c>
      <c r="AU227" s="18" t="s">
        <v>80</v>
      </c>
    </row>
    <row r="228" s="13" customFormat="1">
      <c r="A228" s="13"/>
      <c r="B228" s="223"/>
      <c r="C228" s="224"/>
      <c r="D228" s="225" t="s">
        <v>161</v>
      </c>
      <c r="E228" s="226" t="s">
        <v>19</v>
      </c>
      <c r="F228" s="227" t="s">
        <v>337</v>
      </c>
      <c r="G228" s="224"/>
      <c r="H228" s="228">
        <v>148.88399999999999</v>
      </c>
      <c r="I228" s="229"/>
      <c r="J228" s="224"/>
      <c r="K228" s="224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161</v>
      </c>
      <c r="AU228" s="234" t="s">
        <v>80</v>
      </c>
      <c r="AV228" s="13" t="s">
        <v>82</v>
      </c>
      <c r="AW228" s="13" t="s">
        <v>33</v>
      </c>
      <c r="AX228" s="13" t="s">
        <v>72</v>
      </c>
      <c r="AY228" s="234" t="s">
        <v>150</v>
      </c>
    </row>
    <row r="229" s="13" customFormat="1">
      <c r="A229" s="13"/>
      <c r="B229" s="223"/>
      <c r="C229" s="224"/>
      <c r="D229" s="225" t="s">
        <v>161</v>
      </c>
      <c r="E229" s="226" t="s">
        <v>19</v>
      </c>
      <c r="F229" s="227" t="s">
        <v>353</v>
      </c>
      <c r="G229" s="224"/>
      <c r="H229" s="228">
        <v>86.391000000000005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161</v>
      </c>
      <c r="AU229" s="234" t="s">
        <v>80</v>
      </c>
      <c r="AV229" s="13" t="s">
        <v>82</v>
      </c>
      <c r="AW229" s="13" t="s">
        <v>33</v>
      </c>
      <c r="AX229" s="13" t="s">
        <v>72</v>
      </c>
      <c r="AY229" s="234" t="s">
        <v>150</v>
      </c>
    </row>
    <row r="230" s="13" customFormat="1">
      <c r="A230" s="13"/>
      <c r="B230" s="223"/>
      <c r="C230" s="224"/>
      <c r="D230" s="225" t="s">
        <v>161</v>
      </c>
      <c r="E230" s="226" t="s">
        <v>19</v>
      </c>
      <c r="F230" s="227" t="s">
        <v>354</v>
      </c>
      <c r="G230" s="224"/>
      <c r="H230" s="228">
        <v>1144.704</v>
      </c>
      <c r="I230" s="229"/>
      <c r="J230" s="224"/>
      <c r="K230" s="224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161</v>
      </c>
      <c r="AU230" s="234" t="s">
        <v>80</v>
      </c>
      <c r="AV230" s="13" t="s">
        <v>82</v>
      </c>
      <c r="AW230" s="13" t="s">
        <v>33</v>
      </c>
      <c r="AX230" s="13" t="s">
        <v>72</v>
      </c>
      <c r="AY230" s="234" t="s">
        <v>150</v>
      </c>
    </row>
    <row r="231" s="13" customFormat="1">
      <c r="A231" s="13"/>
      <c r="B231" s="223"/>
      <c r="C231" s="224"/>
      <c r="D231" s="225" t="s">
        <v>161</v>
      </c>
      <c r="E231" s="226" t="s">
        <v>19</v>
      </c>
      <c r="F231" s="227" t="s">
        <v>355</v>
      </c>
      <c r="G231" s="224"/>
      <c r="H231" s="228">
        <v>351.654</v>
      </c>
      <c r="I231" s="229"/>
      <c r="J231" s="224"/>
      <c r="K231" s="224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161</v>
      </c>
      <c r="AU231" s="234" t="s">
        <v>80</v>
      </c>
      <c r="AV231" s="13" t="s">
        <v>82</v>
      </c>
      <c r="AW231" s="13" t="s">
        <v>33</v>
      </c>
      <c r="AX231" s="13" t="s">
        <v>72</v>
      </c>
      <c r="AY231" s="234" t="s">
        <v>150</v>
      </c>
    </row>
    <row r="232" s="13" customFormat="1">
      <c r="A232" s="13"/>
      <c r="B232" s="223"/>
      <c r="C232" s="224"/>
      <c r="D232" s="225" t="s">
        <v>161</v>
      </c>
      <c r="E232" s="226" t="s">
        <v>19</v>
      </c>
      <c r="F232" s="227" t="s">
        <v>356</v>
      </c>
      <c r="G232" s="224"/>
      <c r="H232" s="228">
        <v>15.842000000000001</v>
      </c>
      <c r="I232" s="229"/>
      <c r="J232" s="224"/>
      <c r="K232" s="224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161</v>
      </c>
      <c r="AU232" s="234" t="s">
        <v>80</v>
      </c>
      <c r="AV232" s="13" t="s">
        <v>82</v>
      </c>
      <c r="AW232" s="13" t="s">
        <v>33</v>
      </c>
      <c r="AX232" s="13" t="s">
        <v>72</v>
      </c>
      <c r="AY232" s="234" t="s">
        <v>150</v>
      </c>
    </row>
    <row r="233" s="13" customFormat="1">
      <c r="A233" s="13"/>
      <c r="B233" s="223"/>
      <c r="C233" s="224"/>
      <c r="D233" s="225" t="s">
        <v>161</v>
      </c>
      <c r="E233" s="226" t="s">
        <v>19</v>
      </c>
      <c r="F233" s="227" t="s">
        <v>357</v>
      </c>
      <c r="G233" s="224"/>
      <c r="H233" s="228">
        <v>62.436999999999998</v>
      </c>
      <c r="I233" s="229"/>
      <c r="J233" s="224"/>
      <c r="K233" s="224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161</v>
      </c>
      <c r="AU233" s="234" t="s">
        <v>80</v>
      </c>
      <c r="AV233" s="13" t="s">
        <v>82</v>
      </c>
      <c r="AW233" s="13" t="s">
        <v>33</v>
      </c>
      <c r="AX233" s="13" t="s">
        <v>72</v>
      </c>
      <c r="AY233" s="234" t="s">
        <v>150</v>
      </c>
    </row>
    <row r="234" s="13" customFormat="1">
      <c r="A234" s="13"/>
      <c r="B234" s="223"/>
      <c r="C234" s="224"/>
      <c r="D234" s="225" t="s">
        <v>161</v>
      </c>
      <c r="E234" s="226" t="s">
        <v>19</v>
      </c>
      <c r="F234" s="227" t="s">
        <v>358</v>
      </c>
      <c r="G234" s="224"/>
      <c r="H234" s="228">
        <v>2.7519999999999998</v>
      </c>
      <c r="I234" s="229"/>
      <c r="J234" s="224"/>
      <c r="K234" s="224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161</v>
      </c>
      <c r="AU234" s="234" t="s">
        <v>80</v>
      </c>
      <c r="AV234" s="13" t="s">
        <v>82</v>
      </c>
      <c r="AW234" s="13" t="s">
        <v>33</v>
      </c>
      <c r="AX234" s="13" t="s">
        <v>72</v>
      </c>
      <c r="AY234" s="234" t="s">
        <v>150</v>
      </c>
    </row>
    <row r="235" s="13" customFormat="1">
      <c r="A235" s="13"/>
      <c r="B235" s="223"/>
      <c r="C235" s="224"/>
      <c r="D235" s="225" t="s">
        <v>161</v>
      </c>
      <c r="E235" s="226" t="s">
        <v>19</v>
      </c>
      <c r="F235" s="227" t="s">
        <v>328</v>
      </c>
      <c r="G235" s="224"/>
      <c r="H235" s="228">
        <v>2</v>
      </c>
      <c r="I235" s="229"/>
      <c r="J235" s="224"/>
      <c r="K235" s="224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161</v>
      </c>
      <c r="AU235" s="234" t="s">
        <v>80</v>
      </c>
      <c r="AV235" s="13" t="s">
        <v>82</v>
      </c>
      <c r="AW235" s="13" t="s">
        <v>33</v>
      </c>
      <c r="AX235" s="13" t="s">
        <v>72</v>
      </c>
      <c r="AY235" s="234" t="s">
        <v>150</v>
      </c>
    </row>
    <row r="236" s="13" customFormat="1">
      <c r="A236" s="13"/>
      <c r="B236" s="223"/>
      <c r="C236" s="224"/>
      <c r="D236" s="225" t="s">
        <v>161</v>
      </c>
      <c r="E236" s="226" t="s">
        <v>19</v>
      </c>
      <c r="F236" s="227" t="s">
        <v>359</v>
      </c>
      <c r="G236" s="224"/>
      <c r="H236" s="228">
        <v>53.292000000000002</v>
      </c>
      <c r="I236" s="229"/>
      <c r="J236" s="224"/>
      <c r="K236" s="224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161</v>
      </c>
      <c r="AU236" s="234" t="s">
        <v>80</v>
      </c>
      <c r="AV236" s="13" t="s">
        <v>82</v>
      </c>
      <c r="AW236" s="13" t="s">
        <v>33</v>
      </c>
      <c r="AX236" s="13" t="s">
        <v>72</v>
      </c>
      <c r="AY236" s="234" t="s">
        <v>150</v>
      </c>
    </row>
    <row r="237" s="13" customFormat="1">
      <c r="A237" s="13"/>
      <c r="B237" s="223"/>
      <c r="C237" s="224"/>
      <c r="D237" s="225" t="s">
        <v>161</v>
      </c>
      <c r="E237" s="226" t="s">
        <v>19</v>
      </c>
      <c r="F237" s="227" t="s">
        <v>360</v>
      </c>
      <c r="G237" s="224"/>
      <c r="H237" s="228">
        <v>201.208</v>
      </c>
      <c r="I237" s="229"/>
      <c r="J237" s="224"/>
      <c r="K237" s="224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161</v>
      </c>
      <c r="AU237" s="234" t="s">
        <v>80</v>
      </c>
      <c r="AV237" s="13" t="s">
        <v>82</v>
      </c>
      <c r="AW237" s="13" t="s">
        <v>33</v>
      </c>
      <c r="AX237" s="13" t="s">
        <v>72</v>
      </c>
      <c r="AY237" s="234" t="s">
        <v>150</v>
      </c>
    </row>
    <row r="238" s="13" customFormat="1">
      <c r="A238" s="13"/>
      <c r="B238" s="223"/>
      <c r="C238" s="224"/>
      <c r="D238" s="225" t="s">
        <v>161</v>
      </c>
      <c r="E238" s="226" t="s">
        <v>19</v>
      </c>
      <c r="F238" s="227" t="s">
        <v>361</v>
      </c>
      <c r="G238" s="224"/>
      <c r="H238" s="228">
        <v>15.359999999999999</v>
      </c>
      <c r="I238" s="229"/>
      <c r="J238" s="224"/>
      <c r="K238" s="224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161</v>
      </c>
      <c r="AU238" s="234" t="s">
        <v>80</v>
      </c>
      <c r="AV238" s="13" t="s">
        <v>82</v>
      </c>
      <c r="AW238" s="13" t="s">
        <v>33</v>
      </c>
      <c r="AX238" s="13" t="s">
        <v>72</v>
      </c>
      <c r="AY238" s="234" t="s">
        <v>150</v>
      </c>
    </row>
    <row r="239" s="15" customFormat="1">
      <c r="A239" s="15"/>
      <c r="B239" s="245"/>
      <c r="C239" s="246"/>
      <c r="D239" s="225" t="s">
        <v>161</v>
      </c>
      <c r="E239" s="247" t="s">
        <v>19</v>
      </c>
      <c r="F239" s="248" t="s">
        <v>209</v>
      </c>
      <c r="G239" s="246"/>
      <c r="H239" s="249">
        <v>2084.5239999999999</v>
      </c>
      <c r="I239" s="250"/>
      <c r="J239" s="246"/>
      <c r="K239" s="246"/>
      <c r="L239" s="251"/>
      <c r="M239" s="257"/>
      <c r="N239" s="258"/>
      <c r="O239" s="258"/>
      <c r="P239" s="258"/>
      <c r="Q239" s="258"/>
      <c r="R239" s="258"/>
      <c r="S239" s="258"/>
      <c r="T239" s="259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5" t="s">
        <v>161</v>
      </c>
      <c r="AU239" s="255" t="s">
        <v>80</v>
      </c>
      <c r="AV239" s="15" t="s">
        <v>157</v>
      </c>
      <c r="AW239" s="15" t="s">
        <v>33</v>
      </c>
      <c r="AX239" s="15" t="s">
        <v>80</v>
      </c>
      <c r="AY239" s="255" t="s">
        <v>150</v>
      </c>
    </row>
    <row r="240" s="2" customFormat="1" ht="6.96" customHeight="1">
      <c r="A240" s="39"/>
      <c r="B240" s="60"/>
      <c r="C240" s="61"/>
      <c r="D240" s="61"/>
      <c r="E240" s="61"/>
      <c r="F240" s="61"/>
      <c r="G240" s="61"/>
      <c r="H240" s="61"/>
      <c r="I240" s="61"/>
      <c r="J240" s="61"/>
      <c r="K240" s="61"/>
      <c r="L240" s="45"/>
      <c r="M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</row>
  </sheetData>
  <sheetProtection sheet="1" autoFilter="0" formatColumns="0" formatRows="0" objects="1" scenarios="1" spinCount="100000" saltValue="W6B3asi6evn5OE7cPK0QRxA6uavtkmI/ulXTEErjhBzDW7119lKGLPnfcbRJNvh8Zp3v3lf5M8IVOy8TAgTfwQ==" hashValue="7FiBWbSCyRBjLF0mMIPwIMbcjXnYZtsi6h3033P7nilB3bx/ItDisBUTvWtFLLUplt2VNKJqkQahAF0nLDdEZQ==" algorithmName="SHA-512" password="CC35"/>
  <autoFilter ref="C84:K23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111301111"/>
    <hyperlink ref="F93" r:id="rId2" display="https://podminky.urs.cz/item/CS_URS_2024_01/113106221"/>
    <hyperlink ref="F98" r:id="rId3" display="https://podminky.urs.cz/item/CS_URS_2024_01/113106271"/>
    <hyperlink ref="F103" r:id="rId4" display="https://podminky.urs.cz/item/CS_URS_2024_01/113106521"/>
    <hyperlink ref="F109" r:id="rId5" display="https://podminky.urs.cz/item/CS_URS_2024_01/113107171"/>
    <hyperlink ref="F114" r:id="rId6" display="https://podminky.urs.cz/item/CS_URS_2024_01/113107222"/>
    <hyperlink ref="F119" r:id="rId7" display="https://podminky.urs.cz/item/CS_URS_2024_01/113107223"/>
    <hyperlink ref="F128" r:id="rId8" display="https://podminky.urs.cz/item/CS_URS_2024_01/113107224"/>
    <hyperlink ref="F134" r:id="rId9" display="https://podminky.urs.cz/item/CS_URS_2024_01/113107241"/>
    <hyperlink ref="F140" r:id="rId10" display="https://podminky.urs.cz/item/CS_URS_2024_01/113154365"/>
    <hyperlink ref="F150" r:id="rId11" display="https://podminky.urs.cz/item/CS_URS_2024_01/113201112"/>
    <hyperlink ref="F157" r:id="rId12" display="https://podminky.urs.cz/item/CS_URS_2024_01/113204111"/>
    <hyperlink ref="F163" r:id="rId13" display="https://podminky.urs.cz/item/CS_URS_2024_01/890411851"/>
    <hyperlink ref="F170" r:id="rId14" display="https://podminky.urs.cz/item/CS_URS_2024_01/911381812"/>
    <hyperlink ref="F175" r:id="rId15" display="https://podminky.urs.cz/item/CS_URS_2024_01/919735111"/>
    <hyperlink ref="F179" r:id="rId16" display="https://podminky.urs.cz/item/CS_URS_2024_01/919735112"/>
    <hyperlink ref="F184" r:id="rId17" display="https://podminky.urs.cz/item/CS_URS_2024_01/963015141R"/>
    <hyperlink ref="F188" r:id="rId18" display="https://podminky.urs.cz/item/CS_URS_2024_01/966001211"/>
    <hyperlink ref="F192" r:id="rId19" display="https://podminky.urs.cz/item/CS_URS_2024_01/966005111"/>
    <hyperlink ref="F198" r:id="rId20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122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II/261 a III/26124 Liběchov- hr. kraje, rekonstrukce, 1.část stavby ( intravilán LIběchov)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123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362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13. 11. 2024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ROUND((SUM(BE85:BE185)),  2)</f>
        <v>0</v>
      </c>
      <c r="G33" s="39"/>
      <c r="H33" s="39"/>
      <c r="I33" s="149">
        <v>0.20999999999999999</v>
      </c>
      <c r="J33" s="148">
        <f>ROUND(((SUM(BE85:BE185))*I33),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ROUND((SUM(BF85:BF185)),  2)</f>
        <v>0</v>
      </c>
      <c r="G34" s="39"/>
      <c r="H34" s="39"/>
      <c r="I34" s="149">
        <v>0.12</v>
      </c>
      <c r="J34" s="148">
        <f>ROUND(((SUM(BF85:BF185))*I34),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ROUND((SUM(BG85:BG185)),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ROUND((SUM(BH85:BH185)),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ROUND((SUM(BI85:BI185)),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125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1" t="str">
        <f>E7</f>
        <v>II/261 a III/26124 Liběchov- hr. kraje, rekonstrukce, 1.část stavby ( intravilán LIběchov)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123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001.12 - Příprava staveniště II/261 - sondy pro 2.etapu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Liběchov</v>
      </c>
      <c r="G52" s="41"/>
      <c r="H52" s="41"/>
      <c r="I52" s="33" t="s">
        <v>23</v>
      </c>
      <c r="J52" s="73" t="str">
        <f>IF(J12="","",J12)</f>
        <v>13. 11. 2024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Středočeský kraj</v>
      </c>
      <c r="G54" s="41"/>
      <c r="H54" s="41"/>
      <c r="I54" s="33" t="s">
        <v>31</v>
      </c>
      <c r="J54" s="37" t="str">
        <f>E21</f>
        <v>Sdružení AFSAG PRISMOTT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126</v>
      </c>
      <c r="D57" s="163"/>
      <c r="E57" s="163"/>
      <c r="F57" s="163"/>
      <c r="G57" s="163"/>
      <c r="H57" s="163"/>
      <c r="I57" s="163"/>
      <c r="J57" s="164" t="s">
        <v>127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128</v>
      </c>
    </row>
    <row r="60" hidden="1" s="9" customFormat="1" ht="24.96" customHeight="1">
      <c r="A60" s="9"/>
      <c r="B60" s="166"/>
      <c r="C60" s="167"/>
      <c r="D60" s="168" t="s">
        <v>129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130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363</v>
      </c>
      <c r="E62" s="175"/>
      <c r="F62" s="175"/>
      <c r="G62" s="175"/>
      <c r="H62" s="175"/>
      <c r="I62" s="175"/>
      <c r="J62" s="176">
        <f>J129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132</v>
      </c>
      <c r="E63" s="175"/>
      <c r="F63" s="175"/>
      <c r="G63" s="175"/>
      <c r="H63" s="175"/>
      <c r="I63" s="175"/>
      <c r="J63" s="176">
        <f>J161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133</v>
      </c>
      <c r="E64" s="175"/>
      <c r="F64" s="175"/>
      <c r="G64" s="175"/>
      <c r="H64" s="175"/>
      <c r="I64" s="175"/>
      <c r="J64" s="176">
        <f>J172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6"/>
      <c r="C65" s="167"/>
      <c r="D65" s="168" t="s">
        <v>134</v>
      </c>
      <c r="E65" s="169"/>
      <c r="F65" s="169"/>
      <c r="G65" s="169"/>
      <c r="H65" s="169"/>
      <c r="I65" s="169"/>
      <c r="J65" s="170">
        <f>J175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hidden="1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hidden="1"/>
    <row r="69" hidden="1"/>
    <row r="70" hidden="1"/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II/261 a III/26124 Liběchov- hr. kraje, rekonstrukce, 1.část stavby ( intravilán LIběchov)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123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001.12 - Příprava staveniště II/261 - sondy pro 2.etapu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Liběchov</v>
      </c>
      <c r="G79" s="41"/>
      <c r="H79" s="41"/>
      <c r="I79" s="33" t="s">
        <v>23</v>
      </c>
      <c r="J79" s="73" t="str">
        <f>IF(J12="","",J12)</f>
        <v>13. 11. 2024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E15</f>
        <v>Středočeský kraj</v>
      </c>
      <c r="G81" s="41"/>
      <c r="H81" s="41"/>
      <c r="I81" s="33" t="s">
        <v>31</v>
      </c>
      <c r="J81" s="37" t="str">
        <f>E21</f>
        <v>Sdružení AFSAG PRISMOTT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136</v>
      </c>
      <c r="D84" s="181" t="s">
        <v>57</v>
      </c>
      <c r="E84" s="181" t="s">
        <v>53</v>
      </c>
      <c r="F84" s="181" t="s">
        <v>54</v>
      </c>
      <c r="G84" s="181" t="s">
        <v>137</v>
      </c>
      <c r="H84" s="181" t="s">
        <v>138</v>
      </c>
      <c r="I84" s="181" t="s">
        <v>139</v>
      </c>
      <c r="J84" s="181" t="s">
        <v>127</v>
      </c>
      <c r="K84" s="182" t="s">
        <v>140</v>
      </c>
      <c r="L84" s="183"/>
      <c r="M84" s="93" t="s">
        <v>19</v>
      </c>
      <c r="N84" s="94" t="s">
        <v>42</v>
      </c>
      <c r="O84" s="94" t="s">
        <v>141</v>
      </c>
      <c r="P84" s="94" t="s">
        <v>142</v>
      </c>
      <c r="Q84" s="94" t="s">
        <v>143</v>
      </c>
      <c r="R84" s="94" t="s">
        <v>144</v>
      </c>
      <c r="S84" s="94" t="s">
        <v>145</v>
      </c>
      <c r="T84" s="95" t="s">
        <v>146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147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P86+P175</f>
        <v>0</v>
      </c>
      <c r="Q85" s="97"/>
      <c r="R85" s="186">
        <f>R86+R175</f>
        <v>48.910469999999997</v>
      </c>
      <c r="S85" s="97"/>
      <c r="T85" s="187">
        <f>T86+T175</f>
        <v>74.925000000000011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128</v>
      </c>
      <c r="BK85" s="188">
        <f>BK86+BK175</f>
        <v>0</v>
      </c>
    </row>
    <row r="86" s="12" customFormat="1" ht="25.92" customHeight="1">
      <c r="A86" s="12"/>
      <c r="B86" s="189"/>
      <c r="C86" s="190"/>
      <c r="D86" s="191" t="s">
        <v>71</v>
      </c>
      <c r="E86" s="192" t="s">
        <v>148</v>
      </c>
      <c r="F86" s="192" t="s">
        <v>149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P87+P129+P161+P172</f>
        <v>0</v>
      </c>
      <c r="Q86" s="197"/>
      <c r="R86" s="198">
        <f>R87+R129+R161+R172</f>
        <v>48.910469999999997</v>
      </c>
      <c r="S86" s="197"/>
      <c r="T86" s="199">
        <f>T87+T129+T161+T172</f>
        <v>74.925000000000011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80</v>
      </c>
      <c r="AT86" s="201" t="s">
        <v>71</v>
      </c>
      <c r="AU86" s="201" t="s">
        <v>72</v>
      </c>
      <c r="AY86" s="200" t="s">
        <v>150</v>
      </c>
      <c r="BK86" s="202">
        <f>BK87+BK129+BK161+BK172</f>
        <v>0</v>
      </c>
    </row>
    <row r="87" s="12" customFormat="1" ht="22.8" customHeight="1">
      <c r="A87" s="12"/>
      <c r="B87" s="189"/>
      <c r="C87" s="190"/>
      <c r="D87" s="191" t="s">
        <v>71</v>
      </c>
      <c r="E87" s="203" t="s">
        <v>80</v>
      </c>
      <c r="F87" s="203" t="s">
        <v>151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SUM(P88:P128)</f>
        <v>0</v>
      </c>
      <c r="Q87" s="197"/>
      <c r="R87" s="198">
        <f>SUM(R88:R128)</f>
        <v>0.016470000000000002</v>
      </c>
      <c r="S87" s="197"/>
      <c r="T87" s="199">
        <f>SUM(T88:T128)</f>
        <v>74.925000000000011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80</v>
      </c>
      <c r="AT87" s="201" t="s">
        <v>71</v>
      </c>
      <c r="AU87" s="201" t="s">
        <v>80</v>
      </c>
      <c r="AY87" s="200" t="s">
        <v>150</v>
      </c>
      <c r="BK87" s="202">
        <f>SUM(BK88:BK128)</f>
        <v>0</v>
      </c>
    </row>
    <row r="88" s="2" customFormat="1" ht="37.8" customHeight="1">
      <c r="A88" s="39"/>
      <c r="B88" s="40"/>
      <c r="C88" s="205" t="s">
        <v>80</v>
      </c>
      <c r="D88" s="205" t="s">
        <v>152</v>
      </c>
      <c r="E88" s="206" t="s">
        <v>364</v>
      </c>
      <c r="F88" s="207" t="s">
        <v>365</v>
      </c>
      <c r="G88" s="208" t="s">
        <v>155</v>
      </c>
      <c r="H88" s="209">
        <v>108</v>
      </c>
      <c r="I88" s="210"/>
      <c r="J88" s="211">
        <f>ROUND(I88*H88,2)</f>
        <v>0</v>
      </c>
      <c r="K88" s="207" t="s">
        <v>156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0.32000000000000001</v>
      </c>
      <c r="T88" s="215">
        <f>S88*H88</f>
        <v>34.560000000000002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157</v>
      </c>
      <c r="AT88" s="216" t="s">
        <v>152</v>
      </c>
      <c r="AU88" s="216" t="s">
        <v>82</v>
      </c>
      <c r="AY88" s="18" t="s">
        <v>150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157</v>
      </c>
      <c r="BM88" s="216" t="s">
        <v>366</v>
      </c>
    </row>
    <row r="89" s="2" customFormat="1">
      <c r="A89" s="39"/>
      <c r="B89" s="40"/>
      <c r="C89" s="41"/>
      <c r="D89" s="218" t="s">
        <v>159</v>
      </c>
      <c r="E89" s="41"/>
      <c r="F89" s="219" t="s">
        <v>367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159</v>
      </c>
      <c r="AU89" s="18" t="s">
        <v>82</v>
      </c>
    </row>
    <row r="90" s="14" customFormat="1">
      <c r="A90" s="14"/>
      <c r="B90" s="235"/>
      <c r="C90" s="236"/>
      <c r="D90" s="225" t="s">
        <v>161</v>
      </c>
      <c r="E90" s="237" t="s">
        <v>19</v>
      </c>
      <c r="F90" s="238" t="s">
        <v>368</v>
      </c>
      <c r="G90" s="236"/>
      <c r="H90" s="237" t="s">
        <v>19</v>
      </c>
      <c r="I90" s="239"/>
      <c r="J90" s="236"/>
      <c r="K90" s="236"/>
      <c r="L90" s="240"/>
      <c r="M90" s="241"/>
      <c r="N90" s="242"/>
      <c r="O90" s="242"/>
      <c r="P90" s="242"/>
      <c r="Q90" s="242"/>
      <c r="R90" s="242"/>
      <c r="S90" s="242"/>
      <c r="T90" s="24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4" t="s">
        <v>161</v>
      </c>
      <c r="AU90" s="244" t="s">
        <v>82</v>
      </c>
      <c r="AV90" s="14" t="s">
        <v>80</v>
      </c>
      <c r="AW90" s="14" t="s">
        <v>33</v>
      </c>
      <c r="AX90" s="14" t="s">
        <v>72</v>
      </c>
      <c r="AY90" s="244" t="s">
        <v>150</v>
      </c>
    </row>
    <row r="91" s="13" customFormat="1">
      <c r="A91" s="13"/>
      <c r="B91" s="223"/>
      <c r="C91" s="224"/>
      <c r="D91" s="225" t="s">
        <v>161</v>
      </c>
      <c r="E91" s="226" t="s">
        <v>19</v>
      </c>
      <c r="F91" s="227" t="s">
        <v>369</v>
      </c>
      <c r="G91" s="224"/>
      <c r="H91" s="228">
        <v>108</v>
      </c>
      <c r="I91" s="229"/>
      <c r="J91" s="224"/>
      <c r="K91" s="224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161</v>
      </c>
      <c r="AU91" s="234" t="s">
        <v>82</v>
      </c>
      <c r="AV91" s="13" t="s">
        <v>82</v>
      </c>
      <c r="AW91" s="13" t="s">
        <v>33</v>
      </c>
      <c r="AX91" s="13" t="s">
        <v>80</v>
      </c>
      <c r="AY91" s="234" t="s">
        <v>150</v>
      </c>
    </row>
    <row r="92" s="14" customFormat="1">
      <c r="A92" s="14"/>
      <c r="B92" s="235"/>
      <c r="C92" s="236"/>
      <c r="D92" s="225" t="s">
        <v>161</v>
      </c>
      <c r="E92" s="237" t="s">
        <v>19</v>
      </c>
      <c r="F92" s="238" t="s">
        <v>170</v>
      </c>
      <c r="G92" s="236"/>
      <c r="H92" s="237" t="s">
        <v>19</v>
      </c>
      <c r="I92" s="239"/>
      <c r="J92" s="236"/>
      <c r="K92" s="236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161</v>
      </c>
      <c r="AU92" s="244" t="s">
        <v>82</v>
      </c>
      <c r="AV92" s="14" t="s">
        <v>80</v>
      </c>
      <c r="AW92" s="14" t="s">
        <v>33</v>
      </c>
      <c r="AX92" s="14" t="s">
        <v>72</v>
      </c>
      <c r="AY92" s="244" t="s">
        <v>150</v>
      </c>
    </row>
    <row r="93" s="2" customFormat="1" ht="24.15" customHeight="1">
      <c r="A93" s="39"/>
      <c r="B93" s="40"/>
      <c r="C93" s="205" t="s">
        <v>82</v>
      </c>
      <c r="D93" s="205" t="s">
        <v>152</v>
      </c>
      <c r="E93" s="206" t="s">
        <v>370</v>
      </c>
      <c r="F93" s="207" t="s">
        <v>371</v>
      </c>
      <c r="G93" s="208" t="s">
        <v>155</v>
      </c>
      <c r="H93" s="209">
        <v>135</v>
      </c>
      <c r="I93" s="210"/>
      <c r="J93" s="211">
        <f>ROUND(I93*H93,2)</f>
        <v>0</v>
      </c>
      <c r="K93" s="207" t="s">
        <v>156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5.0000000000000002E-05</v>
      </c>
      <c r="R93" s="214">
        <f>Q93*H93</f>
        <v>0.0067499999999999999</v>
      </c>
      <c r="S93" s="214">
        <v>0.11500000000000001</v>
      </c>
      <c r="T93" s="215">
        <f>S93*H93</f>
        <v>15.525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157</v>
      </c>
      <c r="AT93" s="216" t="s">
        <v>152</v>
      </c>
      <c r="AU93" s="216" t="s">
        <v>82</v>
      </c>
      <c r="AY93" s="18" t="s">
        <v>150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157</v>
      </c>
      <c r="BM93" s="216" t="s">
        <v>372</v>
      </c>
    </row>
    <row r="94" s="2" customFormat="1">
      <c r="A94" s="39"/>
      <c r="B94" s="40"/>
      <c r="C94" s="41"/>
      <c r="D94" s="218" t="s">
        <v>159</v>
      </c>
      <c r="E94" s="41"/>
      <c r="F94" s="219" t="s">
        <v>373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159</v>
      </c>
      <c r="AU94" s="18" t="s">
        <v>82</v>
      </c>
    </row>
    <row r="95" s="14" customFormat="1">
      <c r="A95" s="14"/>
      <c r="B95" s="235"/>
      <c r="C95" s="236"/>
      <c r="D95" s="225" t="s">
        <v>161</v>
      </c>
      <c r="E95" s="237" t="s">
        <v>19</v>
      </c>
      <c r="F95" s="238" t="s">
        <v>368</v>
      </c>
      <c r="G95" s="236"/>
      <c r="H95" s="237" t="s">
        <v>19</v>
      </c>
      <c r="I95" s="239"/>
      <c r="J95" s="236"/>
      <c r="K95" s="236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161</v>
      </c>
      <c r="AU95" s="244" t="s">
        <v>82</v>
      </c>
      <c r="AV95" s="14" t="s">
        <v>80</v>
      </c>
      <c r="AW95" s="14" t="s">
        <v>33</v>
      </c>
      <c r="AX95" s="14" t="s">
        <v>72</v>
      </c>
      <c r="AY95" s="244" t="s">
        <v>150</v>
      </c>
    </row>
    <row r="96" s="14" customFormat="1">
      <c r="A96" s="14"/>
      <c r="B96" s="235"/>
      <c r="C96" s="236"/>
      <c r="D96" s="225" t="s">
        <v>161</v>
      </c>
      <c r="E96" s="237" t="s">
        <v>19</v>
      </c>
      <c r="F96" s="238" t="s">
        <v>374</v>
      </c>
      <c r="G96" s="236"/>
      <c r="H96" s="237" t="s">
        <v>19</v>
      </c>
      <c r="I96" s="239"/>
      <c r="J96" s="236"/>
      <c r="K96" s="236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161</v>
      </c>
      <c r="AU96" s="244" t="s">
        <v>82</v>
      </c>
      <c r="AV96" s="14" t="s">
        <v>80</v>
      </c>
      <c r="AW96" s="14" t="s">
        <v>33</v>
      </c>
      <c r="AX96" s="14" t="s">
        <v>72</v>
      </c>
      <c r="AY96" s="244" t="s">
        <v>150</v>
      </c>
    </row>
    <row r="97" s="14" customFormat="1">
      <c r="A97" s="14"/>
      <c r="B97" s="235"/>
      <c r="C97" s="236"/>
      <c r="D97" s="225" t="s">
        <v>161</v>
      </c>
      <c r="E97" s="237" t="s">
        <v>19</v>
      </c>
      <c r="F97" s="238" t="s">
        <v>375</v>
      </c>
      <c r="G97" s="236"/>
      <c r="H97" s="237" t="s">
        <v>19</v>
      </c>
      <c r="I97" s="239"/>
      <c r="J97" s="236"/>
      <c r="K97" s="236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161</v>
      </c>
      <c r="AU97" s="244" t="s">
        <v>82</v>
      </c>
      <c r="AV97" s="14" t="s">
        <v>80</v>
      </c>
      <c r="AW97" s="14" t="s">
        <v>33</v>
      </c>
      <c r="AX97" s="14" t="s">
        <v>72</v>
      </c>
      <c r="AY97" s="244" t="s">
        <v>150</v>
      </c>
    </row>
    <row r="98" s="13" customFormat="1">
      <c r="A98" s="13"/>
      <c r="B98" s="223"/>
      <c r="C98" s="224"/>
      <c r="D98" s="225" t="s">
        <v>161</v>
      </c>
      <c r="E98" s="226" t="s">
        <v>19</v>
      </c>
      <c r="F98" s="227" t="s">
        <v>376</v>
      </c>
      <c r="G98" s="224"/>
      <c r="H98" s="228">
        <v>135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161</v>
      </c>
      <c r="AU98" s="234" t="s">
        <v>82</v>
      </c>
      <c r="AV98" s="13" t="s">
        <v>82</v>
      </c>
      <c r="AW98" s="13" t="s">
        <v>33</v>
      </c>
      <c r="AX98" s="13" t="s">
        <v>80</v>
      </c>
      <c r="AY98" s="234" t="s">
        <v>150</v>
      </c>
    </row>
    <row r="99" s="2" customFormat="1" ht="24.15" customHeight="1">
      <c r="A99" s="39"/>
      <c r="B99" s="40"/>
      <c r="C99" s="205" t="s">
        <v>171</v>
      </c>
      <c r="D99" s="205" t="s">
        <v>152</v>
      </c>
      <c r="E99" s="206" t="s">
        <v>377</v>
      </c>
      <c r="F99" s="207" t="s">
        <v>378</v>
      </c>
      <c r="G99" s="208" t="s">
        <v>155</v>
      </c>
      <c r="H99" s="209">
        <v>108</v>
      </c>
      <c r="I99" s="210"/>
      <c r="J99" s="211">
        <f>ROUND(I99*H99,2)</f>
        <v>0</v>
      </c>
      <c r="K99" s="207" t="s">
        <v>156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9.0000000000000006E-05</v>
      </c>
      <c r="R99" s="214">
        <f>Q99*H99</f>
        <v>0.0097200000000000012</v>
      </c>
      <c r="S99" s="214">
        <v>0.23000000000000001</v>
      </c>
      <c r="T99" s="215">
        <f>S99*H99</f>
        <v>24.84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157</v>
      </c>
      <c r="AT99" s="216" t="s">
        <v>152</v>
      </c>
      <c r="AU99" s="216" t="s">
        <v>82</v>
      </c>
      <c r="AY99" s="18" t="s">
        <v>150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157</v>
      </c>
      <c r="BM99" s="216" t="s">
        <v>379</v>
      </c>
    </row>
    <row r="100" s="2" customFormat="1">
      <c r="A100" s="39"/>
      <c r="B100" s="40"/>
      <c r="C100" s="41"/>
      <c r="D100" s="218" t="s">
        <v>159</v>
      </c>
      <c r="E100" s="41"/>
      <c r="F100" s="219" t="s">
        <v>380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159</v>
      </c>
      <c r="AU100" s="18" t="s">
        <v>82</v>
      </c>
    </row>
    <row r="101" s="14" customFormat="1">
      <c r="A101" s="14"/>
      <c r="B101" s="235"/>
      <c r="C101" s="236"/>
      <c r="D101" s="225" t="s">
        <v>161</v>
      </c>
      <c r="E101" s="237" t="s">
        <v>19</v>
      </c>
      <c r="F101" s="238" t="s">
        <v>368</v>
      </c>
      <c r="G101" s="236"/>
      <c r="H101" s="237" t="s">
        <v>19</v>
      </c>
      <c r="I101" s="239"/>
      <c r="J101" s="236"/>
      <c r="K101" s="236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161</v>
      </c>
      <c r="AU101" s="244" t="s">
        <v>82</v>
      </c>
      <c r="AV101" s="14" t="s">
        <v>80</v>
      </c>
      <c r="AW101" s="14" t="s">
        <v>33</v>
      </c>
      <c r="AX101" s="14" t="s">
        <v>72</v>
      </c>
      <c r="AY101" s="244" t="s">
        <v>150</v>
      </c>
    </row>
    <row r="102" s="14" customFormat="1">
      <c r="A102" s="14"/>
      <c r="B102" s="235"/>
      <c r="C102" s="236"/>
      <c r="D102" s="225" t="s">
        <v>161</v>
      </c>
      <c r="E102" s="237" t="s">
        <v>19</v>
      </c>
      <c r="F102" s="238" t="s">
        <v>374</v>
      </c>
      <c r="G102" s="236"/>
      <c r="H102" s="237" t="s">
        <v>19</v>
      </c>
      <c r="I102" s="239"/>
      <c r="J102" s="236"/>
      <c r="K102" s="236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161</v>
      </c>
      <c r="AU102" s="244" t="s">
        <v>82</v>
      </c>
      <c r="AV102" s="14" t="s">
        <v>80</v>
      </c>
      <c r="AW102" s="14" t="s">
        <v>33</v>
      </c>
      <c r="AX102" s="14" t="s">
        <v>72</v>
      </c>
      <c r="AY102" s="244" t="s">
        <v>150</v>
      </c>
    </row>
    <row r="103" s="14" customFormat="1">
      <c r="A103" s="14"/>
      <c r="B103" s="235"/>
      <c r="C103" s="236"/>
      <c r="D103" s="225" t="s">
        <v>161</v>
      </c>
      <c r="E103" s="237" t="s">
        <v>19</v>
      </c>
      <c r="F103" s="238" t="s">
        <v>375</v>
      </c>
      <c r="G103" s="236"/>
      <c r="H103" s="237" t="s">
        <v>19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161</v>
      </c>
      <c r="AU103" s="244" t="s">
        <v>82</v>
      </c>
      <c r="AV103" s="14" t="s">
        <v>80</v>
      </c>
      <c r="AW103" s="14" t="s">
        <v>33</v>
      </c>
      <c r="AX103" s="14" t="s">
        <v>72</v>
      </c>
      <c r="AY103" s="244" t="s">
        <v>150</v>
      </c>
    </row>
    <row r="104" s="13" customFormat="1">
      <c r="A104" s="13"/>
      <c r="B104" s="223"/>
      <c r="C104" s="224"/>
      <c r="D104" s="225" t="s">
        <v>161</v>
      </c>
      <c r="E104" s="226" t="s">
        <v>19</v>
      </c>
      <c r="F104" s="227" t="s">
        <v>381</v>
      </c>
      <c r="G104" s="224"/>
      <c r="H104" s="228">
        <v>108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161</v>
      </c>
      <c r="AU104" s="234" t="s">
        <v>82</v>
      </c>
      <c r="AV104" s="13" t="s">
        <v>82</v>
      </c>
      <c r="AW104" s="13" t="s">
        <v>33</v>
      </c>
      <c r="AX104" s="13" t="s">
        <v>80</v>
      </c>
      <c r="AY104" s="234" t="s">
        <v>150</v>
      </c>
    </row>
    <row r="105" s="2" customFormat="1" ht="24.15" customHeight="1">
      <c r="A105" s="39"/>
      <c r="B105" s="40"/>
      <c r="C105" s="205" t="s">
        <v>157</v>
      </c>
      <c r="D105" s="205" t="s">
        <v>152</v>
      </c>
      <c r="E105" s="206" t="s">
        <v>382</v>
      </c>
      <c r="F105" s="207" t="s">
        <v>383</v>
      </c>
      <c r="G105" s="208" t="s">
        <v>255</v>
      </c>
      <c r="H105" s="209">
        <v>121.5</v>
      </c>
      <c r="I105" s="210"/>
      <c r="J105" s="211">
        <f>ROUND(I105*H105,2)</f>
        <v>0</v>
      </c>
      <c r="K105" s="207" t="s">
        <v>156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157</v>
      </c>
      <c r="AT105" s="216" t="s">
        <v>152</v>
      </c>
      <c r="AU105" s="216" t="s">
        <v>82</v>
      </c>
      <c r="AY105" s="18" t="s">
        <v>150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157</v>
      </c>
      <c r="BM105" s="216" t="s">
        <v>384</v>
      </c>
    </row>
    <row r="106" s="2" customFormat="1">
      <c r="A106" s="39"/>
      <c r="B106" s="40"/>
      <c r="C106" s="41"/>
      <c r="D106" s="218" t="s">
        <v>159</v>
      </c>
      <c r="E106" s="41"/>
      <c r="F106" s="219" t="s">
        <v>385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159</v>
      </c>
      <c r="AU106" s="18" t="s">
        <v>82</v>
      </c>
    </row>
    <row r="107" s="14" customFormat="1">
      <c r="A107" s="14"/>
      <c r="B107" s="235"/>
      <c r="C107" s="236"/>
      <c r="D107" s="225" t="s">
        <v>161</v>
      </c>
      <c r="E107" s="237" t="s">
        <v>19</v>
      </c>
      <c r="F107" s="238" t="s">
        <v>368</v>
      </c>
      <c r="G107" s="236"/>
      <c r="H107" s="237" t="s">
        <v>19</v>
      </c>
      <c r="I107" s="239"/>
      <c r="J107" s="236"/>
      <c r="K107" s="236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161</v>
      </c>
      <c r="AU107" s="244" t="s">
        <v>82</v>
      </c>
      <c r="AV107" s="14" t="s">
        <v>80</v>
      </c>
      <c r="AW107" s="14" t="s">
        <v>33</v>
      </c>
      <c r="AX107" s="14" t="s">
        <v>72</v>
      </c>
      <c r="AY107" s="244" t="s">
        <v>150</v>
      </c>
    </row>
    <row r="108" s="14" customFormat="1">
      <c r="A108" s="14"/>
      <c r="B108" s="235"/>
      <c r="C108" s="236"/>
      <c r="D108" s="225" t="s">
        <v>161</v>
      </c>
      <c r="E108" s="237" t="s">
        <v>19</v>
      </c>
      <c r="F108" s="238" t="s">
        <v>386</v>
      </c>
      <c r="G108" s="236"/>
      <c r="H108" s="237" t="s">
        <v>19</v>
      </c>
      <c r="I108" s="239"/>
      <c r="J108" s="236"/>
      <c r="K108" s="236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161</v>
      </c>
      <c r="AU108" s="244" t="s">
        <v>82</v>
      </c>
      <c r="AV108" s="14" t="s">
        <v>80</v>
      </c>
      <c r="AW108" s="14" t="s">
        <v>33</v>
      </c>
      <c r="AX108" s="14" t="s">
        <v>72</v>
      </c>
      <c r="AY108" s="244" t="s">
        <v>150</v>
      </c>
    </row>
    <row r="109" s="14" customFormat="1">
      <c r="A109" s="14"/>
      <c r="B109" s="235"/>
      <c r="C109" s="236"/>
      <c r="D109" s="225" t="s">
        <v>161</v>
      </c>
      <c r="E109" s="237" t="s">
        <v>19</v>
      </c>
      <c r="F109" s="238" t="s">
        <v>387</v>
      </c>
      <c r="G109" s="236"/>
      <c r="H109" s="237" t="s">
        <v>19</v>
      </c>
      <c r="I109" s="239"/>
      <c r="J109" s="236"/>
      <c r="K109" s="236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161</v>
      </c>
      <c r="AU109" s="244" t="s">
        <v>82</v>
      </c>
      <c r="AV109" s="14" t="s">
        <v>80</v>
      </c>
      <c r="AW109" s="14" t="s">
        <v>33</v>
      </c>
      <c r="AX109" s="14" t="s">
        <v>72</v>
      </c>
      <c r="AY109" s="244" t="s">
        <v>150</v>
      </c>
    </row>
    <row r="110" s="13" customFormat="1">
      <c r="A110" s="13"/>
      <c r="B110" s="223"/>
      <c r="C110" s="224"/>
      <c r="D110" s="225" t="s">
        <v>161</v>
      </c>
      <c r="E110" s="226" t="s">
        <v>19</v>
      </c>
      <c r="F110" s="227" t="s">
        <v>388</v>
      </c>
      <c r="G110" s="224"/>
      <c r="H110" s="228">
        <v>121.5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161</v>
      </c>
      <c r="AU110" s="234" t="s">
        <v>82</v>
      </c>
      <c r="AV110" s="13" t="s">
        <v>82</v>
      </c>
      <c r="AW110" s="13" t="s">
        <v>33</v>
      </c>
      <c r="AX110" s="13" t="s">
        <v>80</v>
      </c>
      <c r="AY110" s="234" t="s">
        <v>150</v>
      </c>
    </row>
    <row r="111" s="2" customFormat="1" ht="33" customHeight="1">
      <c r="A111" s="39"/>
      <c r="B111" s="40"/>
      <c r="C111" s="205" t="s">
        <v>184</v>
      </c>
      <c r="D111" s="205" t="s">
        <v>152</v>
      </c>
      <c r="E111" s="206" t="s">
        <v>389</v>
      </c>
      <c r="F111" s="207" t="s">
        <v>390</v>
      </c>
      <c r="G111" s="208" t="s">
        <v>255</v>
      </c>
      <c r="H111" s="209">
        <v>84</v>
      </c>
      <c r="I111" s="210"/>
      <c r="J111" s="211">
        <f>ROUND(I111*H111,2)</f>
        <v>0</v>
      </c>
      <c r="K111" s="207" t="s">
        <v>156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157</v>
      </c>
      <c r="AT111" s="216" t="s">
        <v>152</v>
      </c>
      <c r="AU111" s="216" t="s">
        <v>82</v>
      </c>
      <c r="AY111" s="18" t="s">
        <v>150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157</v>
      </c>
      <c r="BM111" s="216" t="s">
        <v>391</v>
      </c>
    </row>
    <row r="112" s="2" customFormat="1">
      <c r="A112" s="39"/>
      <c r="B112" s="40"/>
      <c r="C112" s="41"/>
      <c r="D112" s="218" t="s">
        <v>159</v>
      </c>
      <c r="E112" s="41"/>
      <c r="F112" s="219" t="s">
        <v>392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159</v>
      </c>
      <c r="AU112" s="18" t="s">
        <v>82</v>
      </c>
    </row>
    <row r="113" s="14" customFormat="1">
      <c r="A113" s="14"/>
      <c r="B113" s="235"/>
      <c r="C113" s="236"/>
      <c r="D113" s="225" t="s">
        <v>161</v>
      </c>
      <c r="E113" s="237" t="s">
        <v>19</v>
      </c>
      <c r="F113" s="238" t="s">
        <v>393</v>
      </c>
      <c r="G113" s="236"/>
      <c r="H113" s="237" t="s">
        <v>19</v>
      </c>
      <c r="I113" s="239"/>
      <c r="J113" s="236"/>
      <c r="K113" s="236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161</v>
      </c>
      <c r="AU113" s="244" t="s">
        <v>82</v>
      </c>
      <c r="AV113" s="14" t="s">
        <v>80</v>
      </c>
      <c r="AW113" s="14" t="s">
        <v>33</v>
      </c>
      <c r="AX113" s="14" t="s">
        <v>72</v>
      </c>
      <c r="AY113" s="244" t="s">
        <v>150</v>
      </c>
    </row>
    <row r="114" s="14" customFormat="1">
      <c r="A114" s="14"/>
      <c r="B114" s="235"/>
      <c r="C114" s="236"/>
      <c r="D114" s="225" t="s">
        <v>161</v>
      </c>
      <c r="E114" s="237" t="s">
        <v>19</v>
      </c>
      <c r="F114" s="238" t="s">
        <v>394</v>
      </c>
      <c r="G114" s="236"/>
      <c r="H114" s="237" t="s">
        <v>19</v>
      </c>
      <c r="I114" s="239"/>
      <c r="J114" s="236"/>
      <c r="K114" s="236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161</v>
      </c>
      <c r="AU114" s="244" t="s">
        <v>82</v>
      </c>
      <c r="AV114" s="14" t="s">
        <v>80</v>
      </c>
      <c r="AW114" s="14" t="s">
        <v>33</v>
      </c>
      <c r="AX114" s="14" t="s">
        <v>72</v>
      </c>
      <c r="AY114" s="244" t="s">
        <v>150</v>
      </c>
    </row>
    <row r="115" s="13" customFormat="1">
      <c r="A115" s="13"/>
      <c r="B115" s="223"/>
      <c r="C115" s="224"/>
      <c r="D115" s="225" t="s">
        <v>161</v>
      </c>
      <c r="E115" s="226" t="s">
        <v>19</v>
      </c>
      <c r="F115" s="227" t="s">
        <v>395</v>
      </c>
      <c r="G115" s="224"/>
      <c r="H115" s="228">
        <v>84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161</v>
      </c>
      <c r="AU115" s="234" t="s">
        <v>82</v>
      </c>
      <c r="AV115" s="13" t="s">
        <v>82</v>
      </c>
      <c r="AW115" s="13" t="s">
        <v>33</v>
      </c>
      <c r="AX115" s="13" t="s">
        <v>80</v>
      </c>
      <c r="AY115" s="234" t="s">
        <v>150</v>
      </c>
    </row>
    <row r="116" s="2" customFormat="1" ht="16.5" customHeight="1">
      <c r="A116" s="39"/>
      <c r="B116" s="40"/>
      <c r="C116" s="205" t="s">
        <v>192</v>
      </c>
      <c r="D116" s="205" t="s">
        <v>152</v>
      </c>
      <c r="E116" s="206" t="s">
        <v>396</v>
      </c>
      <c r="F116" s="207" t="s">
        <v>397</v>
      </c>
      <c r="G116" s="208" t="s">
        <v>255</v>
      </c>
      <c r="H116" s="209">
        <v>84</v>
      </c>
      <c r="I116" s="210"/>
      <c r="J116" s="211">
        <f>ROUND(I116*H116,2)</f>
        <v>0</v>
      </c>
      <c r="K116" s="207" t="s">
        <v>156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157</v>
      </c>
      <c r="AT116" s="216" t="s">
        <v>152</v>
      </c>
      <c r="AU116" s="216" t="s">
        <v>82</v>
      </c>
      <c r="AY116" s="18" t="s">
        <v>150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157</v>
      </c>
      <c r="BM116" s="216" t="s">
        <v>398</v>
      </c>
    </row>
    <row r="117" s="2" customFormat="1">
      <c r="A117" s="39"/>
      <c r="B117" s="40"/>
      <c r="C117" s="41"/>
      <c r="D117" s="218" t="s">
        <v>159</v>
      </c>
      <c r="E117" s="41"/>
      <c r="F117" s="219" t="s">
        <v>399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159</v>
      </c>
      <c r="AU117" s="18" t="s">
        <v>82</v>
      </c>
    </row>
    <row r="118" s="14" customFormat="1">
      <c r="A118" s="14"/>
      <c r="B118" s="235"/>
      <c r="C118" s="236"/>
      <c r="D118" s="225" t="s">
        <v>161</v>
      </c>
      <c r="E118" s="237" t="s">
        <v>19</v>
      </c>
      <c r="F118" s="238" t="s">
        <v>393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161</v>
      </c>
      <c r="AU118" s="244" t="s">
        <v>82</v>
      </c>
      <c r="AV118" s="14" t="s">
        <v>80</v>
      </c>
      <c r="AW118" s="14" t="s">
        <v>33</v>
      </c>
      <c r="AX118" s="14" t="s">
        <v>72</v>
      </c>
      <c r="AY118" s="244" t="s">
        <v>150</v>
      </c>
    </row>
    <row r="119" s="13" customFormat="1">
      <c r="A119" s="13"/>
      <c r="B119" s="223"/>
      <c r="C119" s="224"/>
      <c r="D119" s="225" t="s">
        <v>161</v>
      </c>
      <c r="E119" s="226" t="s">
        <v>19</v>
      </c>
      <c r="F119" s="227" t="s">
        <v>400</v>
      </c>
      <c r="G119" s="224"/>
      <c r="H119" s="228">
        <v>84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161</v>
      </c>
      <c r="AU119" s="234" t="s">
        <v>82</v>
      </c>
      <c r="AV119" s="13" t="s">
        <v>82</v>
      </c>
      <c r="AW119" s="13" t="s">
        <v>33</v>
      </c>
      <c r="AX119" s="13" t="s">
        <v>80</v>
      </c>
      <c r="AY119" s="234" t="s">
        <v>150</v>
      </c>
    </row>
    <row r="120" s="2" customFormat="1" ht="24.15" customHeight="1">
      <c r="A120" s="39"/>
      <c r="B120" s="40"/>
      <c r="C120" s="205" t="s">
        <v>199</v>
      </c>
      <c r="D120" s="205" t="s">
        <v>152</v>
      </c>
      <c r="E120" s="206" t="s">
        <v>401</v>
      </c>
      <c r="F120" s="207" t="s">
        <v>402</v>
      </c>
      <c r="G120" s="208" t="s">
        <v>255</v>
      </c>
      <c r="H120" s="209">
        <v>84</v>
      </c>
      <c r="I120" s="210"/>
      <c r="J120" s="211">
        <f>ROUND(I120*H120,2)</f>
        <v>0</v>
      </c>
      <c r="K120" s="207" t="s">
        <v>156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157</v>
      </c>
      <c r="AT120" s="216" t="s">
        <v>152</v>
      </c>
      <c r="AU120" s="216" t="s">
        <v>82</v>
      </c>
      <c r="AY120" s="18" t="s">
        <v>150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157</v>
      </c>
      <c r="BM120" s="216" t="s">
        <v>403</v>
      </c>
    </row>
    <row r="121" s="2" customFormat="1">
      <c r="A121" s="39"/>
      <c r="B121" s="40"/>
      <c r="C121" s="41"/>
      <c r="D121" s="218" t="s">
        <v>159</v>
      </c>
      <c r="E121" s="41"/>
      <c r="F121" s="219" t="s">
        <v>404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159</v>
      </c>
      <c r="AU121" s="18" t="s">
        <v>82</v>
      </c>
    </row>
    <row r="122" s="14" customFormat="1">
      <c r="A122" s="14"/>
      <c r="B122" s="235"/>
      <c r="C122" s="236"/>
      <c r="D122" s="225" t="s">
        <v>161</v>
      </c>
      <c r="E122" s="237" t="s">
        <v>19</v>
      </c>
      <c r="F122" s="238" t="s">
        <v>393</v>
      </c>
      <c r="G122" s="236"/>
      <c r="H122" s="237" t="s">
        <v>19</v>
      </c>
      <c r="I122" s="239"/>
      <c r="J122" s="236"/>
      <c r="K122" s="236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161</v>
      </c>
      <c r="AU122" s="244" t="s">
        <v>82</v>
      </c>
      <c r="AV122" s="14" t="s">
        <v>80</v>
      </c>
      <c r="AW122" s="14" t="s">
        <v>33</v>
      </c>
      <c r="AX122" s="14" t="s">
        <v>72</v>
      </c>
      <c r="AY122" s="244" t="s">
        <v>150</v>
      </c>
    </row>
    <row r="123" s="14" customFormat="1">
      <c r="A123" s="14"/>
      <c r="B123" s="235"/>
      <c r="C123" s="236"/>
      <c r="D123" s="225" t="s">
        <v>161</v>
      </c>
      <c r="E123" s="237" t="s">
        <v>19</v>
      </c>
      <c r="F123" s="238" t="s">
        <v>405</v>
      </c>
      <c r="G123" s="236"/>
      <c r="H123" s="237" t="s">
        <v>19</v>
      </c>
      <c r="I123" s="239"/>
      <c r="J123" s="236"/>
      <c r="K123" s="236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161</v>
      </c>
      <c r="AU123" s="244" t="s">
        <v>82</v>
      </c>
      <c r="AV123" s="14" t="s">
        <v>80</v>
      </c>
      <c r="AW123" s="14" t="s">
        <v>33</v>
      </c>
      <c r="AX123" s="14" t="s">
        <v>72</v>
      </c>
      <c r="AY123" s="244" t="s">
        <v>150</v>
      </c>
    </row>
    <row r="124" s="13" customFormat="1">
      <c r="A124" s="13"/>
      <c r="B124" s="223"/>
      <c r="C124" s="224"/>
      <c r="D124" s="225" t="s">
        <v>161</v>
      </c>
      <c r="E124" s="226" t="s">
        <v>19</v>
      </c>
      <c r="F124" s="227" t="s">
        <v>406</v>
      </c>
      <c r="G124" s="224"/>
      <c r="H124" s="228">
        <v>84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161</v>
      </c>
      <c r="AU124" s="234" t="s">
        <v>82</v>
      </c>
      <c r="AV124" s="13" t="s">
        <v>82</v>
      </c>
      <c r="AW124" s="13" t="s">
        <v>33</v>
      </c>
      <c r="AX124" s="13" t="s">
        <v>80</v>
      </c>
      <c r="AY124" s="234" t="s">
        <v>150</v>
      </c>
    </row>
    <row r="125" s="2" customFormat="1" ht="21.75" customHeight="1">
      <c r="A125" s="39"/>
      <c r="B125" s="40"/>
      <c r="C125" s="205" t="s">
        <v>210</v>
      </c>
      <c r="D125" s="205" t="s">
        <v>152</v>
      </c>
      <c r="E125" s="206" t="s">
        <v>407</v>
      </c>
      <c r="F125" s="207" t="s">
        <v>408</v>
      </c>
      <c r="G125" s="208" t="s">
        <v>409</v>
      </c>
      <c r="H125" s="209">
        <v>84</v>
      </c>
      <c r="I125" s="210"/>
      <c r="J125" s="211">
        <f>ROUND(I125*H125,2)</f>
        <v>0</v>
      </c>
      <c r="K125" s="207" t="s">
        <v>156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157</v>
      </c>
      <c r="AT125" s="216" t="s">
        <v>152</v>
      </c>
      <c r="AU125" s="216" t="s">
        <v>82</v>
      </c>
      <c r="AY125" s="18" t="s">
        <v>150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157</v>
      </c>
      <c r="BM125" s="216" t="s">
        <v>410</v>
      </c>
    </row>
    <row r="126" s="2" customFormat="1">
      <c r="A126" s="39"/>
      <c r="B126" s="40"/>
      <c r="C126" s="41"/>
      <c r="D126" s="218" t="s">
        <v>159</v>
      </c>
      <c r="E126" s="41"/>
      <c r="F126" s="219" t="s">
        <v>411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159</v>
      </c>
      <c r="AU126" s="18" t="s">
        <v>82</v>
      </c>
    </row>
    <row r="127" s="14" customFormat="1">
      <c r="A127" s="14"/>
      <c r="B127" s="235"/>
      <c r="C127" s="236"/>
      <c r="D127" s="225" t="s">
        <v>161</v>
      </c>
      <c r="E127" s="237" t="s">
        <v>19</v>
      </c>
      <c r="F127" s="238" t="s">
        <v>368</v>
      </c>
      <c r="G127" s="236"/>
      <c r="H127" s="237" t="s">
        <v>19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161</v>
      </c>
      <c r="AU127" s="244" t="s">
        <v>82</v>
      </c>
      <c r="AV127" s="14" t="s">
        <v>80</v>
      </c>
      <c r="AW127" s="14" t="s">
        <v>33</v>
      </c>
      <c r="AX127" s="14" t="s">
        <v>72</v>
      </c>
      <c r="AY127" s="244" t="s">
        <v>150</v>
      </c>
    </row>
    <row r="128" s="13" customFormat="1">
      <c r="A128" s="13"/>
      <c r="B128" s="223"/>
      <c r="C128" s="224"/>
      <c r="D128" s="225" t="s">
        <v>161</v>
      </c>
      <c r="E128" s="226" t="s">
        <v>19</v>
      </c>
      <c r="F128" s="227" t="s">
        <v>395</v>
      </c>
      <c r="G128" s="224"/>
      <c r="H128" s="228">
        <v>84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161</v>
      </c>
      <c r="AU128" s="234" t="s">
        <v>82</v>
      </c>
      <c r="AV128" s="13" t="s">
        <v>82</v>
      </c>
      <c r="AW128" s="13" t="s">
        <v>33</v>
      </c>
      <c r="AX128" s="13" t="s">
        <v>80</v>
      </c>
      <c r="AY128" s="234" t="s">
        <v>150</v>
      </c>
    </row>
    <row r="129" s="12" customFormat="1" ht="22.8" customHeight="1">
      <c r="A129" s="12"/>
      <c r="B129" s="189"/>
      <c r="C129" s="190"/>
      <c r="D129" s="191" t="s">
        <v>71</v>
      </c>
      <c r="E129" s="203" t="s">
        <v>184</v>
      </c>
      <c r="F129" s="203" t="s">
        <v>412</v>
      </c>
      <c r="G129" s="190"/>
      <c r="H129" s="190"/>
      <c r="I129" s="193"/>
      <c r="J129" s="204">
        <f>BK129</f>
        <v>0</v>
      </c>
      <c r="K129" s="190"/>
      <c r="L129" s="195"/>
      <c r="M129" s="196"/>
      <c r="N129" s="197"/>
      <c r="O129" s="197"/>
      <c r="P129" s="198">
        <f>SUM(P130:P160)</f>
        <v>0</v>
      </c>
      <c r="Q129" s="197"/>
      <c r="R129" s="198">
        <f>SUM(R130:R160)</f>
        <v>48.893999999999998</v>
      </c>
      <c r="S129" s="197"/>
      <c r="T129" s="199">
        <f>SUM(T130:T160)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0" t="s">
        <v>80</v>
      </c>
      <c r="AT129" s="201" t="s">
        <v>71</v>
      </c>
      <c r="AU129" s="201" t="s">
        <v>80</v>
      </c>
      <c r="AY129" s="200" t="s">
        <v>150</v>
      </c>
      <c r="BK129" s="202">
        <f>SUM(BK130:BK160)</f>
        <v>0</v>
      </c>
    </row>
    <row r="130" s="2" customFormat="1" ht="24.15" customHeight="1">
      <c r="A130" s="39"/>
      <c r="B130" s="40"/>
      <c r="C130" s="205" t="s">
        <v>217</v>
      </c>
      <c r="D130" s="205" t="s">
        <v>152</v>
      </c>
      <c r="E130" s="206" t="s">
        <v>413</v>
      </c>
      <c r="F130" s="207" t="s">
        <v>414</v>
      </c>
      <c r="G130" s="208" t="s">
        <v>155</v>
      </c>
      <c r="H130" s="209">
        <v>96</v>
      </c>
      <c r="I130" s="210"/>
      <c r="J130" s="211">
        <f>ROUND(I130*H130,2)</f>
        <v>0</v>
      </c>
      <c r="K130" s="207" t="s">
        <v>156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157</v>
      </c>
      <c r="AT130" s="216" t="s">
        <v>152</v>
      </c>
      <c r="AU130" s="216" t="s">
        <v>82</v>
      </c>
      <c r="AY130" s="18" t="s">
        <v>150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157</v>
      </c>
      <c r="BM130" s="216" t="s">
        <v>415</v>
      </c>
    </row>
    <row r="131" s="2" customFormat="1">
      <c r="A131" s="39"/>
      <c r="B131" s="40"/>
      <c r="C131" s="41"/>
      <c r="D131" s="218" t="s">
        <v>159</v>
      </c>
      <c r="E131" s="41"/>
      <c r="F131" s="219" t="s">
        <v>416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159</v>
      </c>
      <c r="AU131" s="18" t="s">
        <v>82</v>
      </c>
    </row>
    <row r="132" s="14" customFormat="1">
      <c r="A132" s="14"/>
      <c r="B132" s="235"/>
      <c r="C132" s="236"/>
      <c r="D132" s="225" t="s">
        <v>161</v>
      </c>
      <c r="E132" s="237" t="s">
        <v>19</v>
      </c>
      <c r="F132" s="238" t="s">
        <v>393</v>
      </c>
      <c r="G132" s="236"/>
      <c r="H132" s="237" t="s">
        <v>19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161</v>
      </c>
      <c r="AU132" s="244" t="s">
        <v>82</v>
      </c>
      <c r="AV132" s="14" t="s">
        <v>80</v>
      </c>
      <c r="AW132" s="14" t="s">
        <v>33</v>
      </c>
      <c r="AX132" s="14" t="s">
        <v>72</v>
      </c>
      <c r="AY132" s="244" t="s">
        <v>150</v>
      </c>
    </row>
    <row r="133" s="13" customFormat="1">
      <c r="A133" s="13"/>
      <c r="B133" s="223"/>
      <c r="C133" s="224"/>
      <c r="D133" s="225" t="s">
        <v>161</v>
      </c>
      <c r="E133" s="226" t="s">
        <v>19</v>
      </c>
      <c r="F133" s="227" t="s">
        <v>417</v>
      </c>
      <c r="G133" s="224"/>
      <c r="H133" s="228">
        <v>96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161</v>
      </c>
      <c r="AU133" s="234" t="s">
        <v>82</v>
      </c>
      <c r="AV133" s="13" t="s">
        <v>82</v>
      </c>
      <c r="AW133" s="13" t="s">
        <v>33</v>
      </c>
      <c r="AX133" s="13" t="s">
        <v>80</v>
      </c>
      <c r="AY133" s="234" t="s">
        <v>150</v>
      </c>
    </row>
    <row r="134" s="2" customFormat="1" ht="24.15" customHeight="1">
      <c r="A134" s="39"/>
      <c r="B134" s="40"/>
      <c r="C134" s="205" t="s">
        <v>225</v>
      </c>
      <c r="D134" s="205" t="s">
        <v>152</v>
      </c>
      <c r="E134" s="206" t="s">
        <v>418</v>
      </c>
      <c r="F134" s="207" t="s">
        <v>419</v>
      </c>
      <c r="G134" s="208" t="s">
        <v>155</v>
      </c>
      <c r="H134" s="209">
        <v>108</v>
      </c>
      <c r="I134" s="210"/>
      <c r="J134" s="211">
        <f>ROUND(I134*H134,2)</f>
        <v>0</v>
      </c>
      <c r="K134" s="207" t="s">
        <v>156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157</v>
      </c>
      <c r="AT134" s="216" t="s">
        <v>152</v>
      </c>
      <c r="AU134" s="216" t="s">
        <v>82</v>
      </c>
      <c r="AY134" s="18" t="s">
        <v>150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157</v>
      </c>
      <c r="BM134" s="216" t="s">
        <v>420</v>
      </c>
    </row>
    <row r="135" s="2" customFormat="1">
      <c r="A135" s="39"/>
      <c r="B135" s="40"/>
      <c r="C135" s="41"/>
      <c r="D135" s="218" t="s">
        <v>159</v>
      </c>
      <c r="E135" s="41"/>
      <c r="F135" s="219" t="s">
        <v>421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159</v>
      </c>
      <c r="AU135" s="18" t="s">
        <v>82</v>
      </c>
    </row>
    <row r="136" s="14" customFormat="1">
      <c r="A136" s="14"/>
      <c r="B136" s="235"/>
      <c r="C136" s="236"/>
      <c r="D136" s="225" t="s">
        <v>161</v>
      </c>
      <c r="E136" s="237" t="s">
        <v>19</v>
      </c>
      <c r="F136" s="238" t="s">
        <v>393</v>
      </c>
      <c r="G136" s="236"/>
      <c r="H136" s="237" t="s">
        <v>19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161</v>
      </c>
      <c r="AU136" s="244" t="s">
        <v>82</v>
      </c>
      <c r="AV136" s="14" t="s">
        <v>80</v>
      </c>
      <c r="AW136" s="14" t="s">
        <v>33</v>
      </c>
      <c r="AX136" s="14" t="s">
        <v>72</v>
      </c>
      <c r="AY136" s="244" t="s">
        <v>150</v>
      </c>
    </row>
    <row r="137" s="13" customFormat="1">
      <c r="A137" s="13"/>
      <c r="B137" s="223"/>
      <c r="C137" s="224"/>
      <c r="D137" s="225" t="s">
        <v>161</v>
      </c>
      <c r="E137" s="226" t="s">
        <v>19</v>
      </c>
      <c r="F137" s="227" t="s">
        <v>422</v>
      </c>
      <c r="G137" s="224"/>
      <c r="H137" s="228">
        <v>108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161</v>
      </c>
      <c r="AU137" s="234" t="s">
        <v>82</v>
      </c>
      <c r="AV137" s="13" t="s">
        <v>82</v>
      </c>
      <c r="AW137" s="13" t="s">
        <v>33</v>
      </c>
      <c r="AX137" s="13" t="s">
        <v>80</v>
      </c>
      <c r="AY137" s="234" t="s">
        <v>150</v>
      </c>
    </row>
    <row r="138" s="2" customFormat="1" ht="24.15" customHeight="1">
      <c r="A138" s="39"/>
      <c r="B138" s="40"/>
      <c r="C138" s="205" t="s">
        <v>235</v>
      </c>
      <c r="D138" s="205" t="s">
        <v>152</v>
      </c>
      <c r="E138" s="206" t="s">
        <v>423</v>
      </c>
      <c r="F138" s="207" t="s">
        <v>424</v>
      </c>
      <c r="G138" s="208" t="s">
        <v>155</v>
      </c>
      <c r="H138" s="209">
        <v>84</v>
      </c>
      <c r="I138" s="210"/>
      <c r="J138" s="211">
        <f>ROUND(I138*H138,2)</f>
        <v>0</v>
      </c>
      <c r="K138" s="207" t="s">
        <v>156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0.57499999999999996</v>
      </c>
      <c r="R138" s="214">
        <f>Q138*H138</f>
        <v>48.299999999999997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157</v>
      </c>
      <c r="AT138" s="216" t="s">
        <v>152</v>
      </c>
      <c r="AU138" s="216" t="s">
        <v>82</v>
      </c>
      <c r="AY138" s="18" t="s">
        <v>150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157</v>
      </c>
      <c r="BM138" s="216" t="s">
        <v>425</v>
      </c>
    </row>
    <row r="139" s="2" customFormat="1">
      <c r="A139" s="39"/>
      <c r="B139" s="40"/>
      <c r="C139" s="41"/>
      <c r="D139" s="218" t="s">
        <v>159</v>
      </c>
      <c r="E139" s="41"/>
      <c r="F139" s="219" t="s">
        <v>426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159</v>
      </c>
      <c r="AU139" s="18" t="s">
        <v>82</v>
      </c>
    </row>
    <row r="140" s="14" customFormat="1">
      <c r="A140" s="14"/>
      <c r="B140" s="235"/>
      <c r="C140" s="236"/>
      <c r="D140" s="225" t="s">
        <v>161</v>
      </c>
      <c r="E140" s="237" t="s">
        <v>19</v>
      </c>
      <c r="F140" s="238" t="s">
        <v>393</v>
      </c>
      <c r="G140" s="236"/>
      <c r="H140" s="237" t="s">
        <v>19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161</v>
      </c>
      <c r="AU140" s="244" t="s">
        <v>82</v>
      </c>
      <c r="AV140" s="14" t="s">
        <v>80</v>
      </c>
      <c r="AW140" s="14" t="s">
        <v>33</v>
      </c>
      <c r="AX140" s="14" t="s">
        <v>72</v>
      </c>
      <c r="AY140" s="244" t="s">
        <v>150</v>
      </c>
    </row>
    <row r="141" s="13" customFormat="1">
      <c r="A141" s="13"/>
      <c r="B141" s="223"/>
      <c r="C141" s="224"/>
      <c r="D141" s="225" t="s">
        <v>161</v>
      </c>
      <c r="E141" s="226" t="s">
        <v>19</v>
      </c>
      <c r="F141" s="227" t="s">
        <v>427</v>
      </c>
      <c r="G141" s="224"/>
      <c r="H141" s="228">
        <v>84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161</v>
      </c>
      <c r="AU141" s="234" t="s">
        <v>82</v>
      </c>
      <c r="AV141" s="13" t="s">
        <v>82</v>
      </c>
      <c r="AW141" s="13" t="s">
        <v>33</v>
      </c>
      <c r="AX141" s="13" t="s">
        <v>80</v>
      </c>
      <c r="AY141" s="234" t="s">
        <v>150</v>
      </c>
    </row>
    <row r="142" s="2" customFormat="1" ht="16.5" customHeight="1">
      <c r="A142" s="39"/>
      <c r="B142" s="40"/>
      <c r="C142" s="205" t="s">
        <v>8</v>
      </c>
      <c r="D142" s="205" t="s">
        <v>152</v>
      </c>
      <c r="E142" s="206" t="s">
        <v>428</v>
      </c>
      <c r="F142" s="207" t="s">
        <v>429</v>
      </c>
      <c r="G142" s="208" t="s">
        <v>155</v>
      </c>
      <c r="H142" s="209">
        <v>108</v>
      </c>
      <c r="I142" s="210"/>
      <c r="J142" s="211">
        <f>ROUND(I142*H142,2)</f>
        <v>0</v>
      </c>
      <c r="K142" s="207" t="s">
        <v>156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157</v>
      </c>
      <c r="AT142" s="216" t="s">
        <v>152</v>
      </c>
      <c r="AU142" s="216" t="s">
        <v>82</v>
      </c>
      <c r="AY142" s="18" t="s">
        <v>150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157</v>
      </c>
      <c r="BM142" s="216" t="s">
        <v>430</v>
      </c>
    </row>
    <row r="143" s="2" customFormat="1">
      <c r="A143" s="39"/>
      <c r="B143" s="40"/>
      <c r="C143" s="41"/>
      <c r="D143" s="218" t="s">
        <v>159</v>
      </c>
      <c r="E143" s="41"/>
      <c r="F143" s="219" t="s">
        <v>431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159</v>
      </c>
      <c r="AU143" s="18" t="s">
        <v>82</v>
      </c>
    </row>
    <row r="144" s="14" customFormat="1">
      <c r="A144" s="14"/>
      <c r="B144" s="235"/>
      <c r="C144" s="236"/>
      <c r="D144" s="225" t="s">
        <v>161</v>
      </c>
      <c r="E144" s="237" t="s">
        <v>19</v>
      </c>
      <c r="F144" s="238" t="s">
        <v>393</v>
      </c>
      <c r="G144" s="236"/>
      <c r="H144" s="237" t="s">
        <v>19</v>
      </c>
      <c r="I144" s="239"/>
      <c r="J144" s="236"/>
      <c r="K144" s="236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161</v>
      </c>
      <c r="AU144" s="244" t="s">
        <v>82</v>
      </c>
      <c r="AV144" s="14" t="s">
        <v>80</v>
      </c>
      <c r="AW144" s="14" t="s">
        <v>33</v>
      </c>
      <c r="AX144" s="14" t="s">
        <v>72</v>
      </c>
      <c r="AY144" s="244" t="s">
        <v>150</v>
      </c>
    </row>
    <row r="145" s="14" customFormat="1">
      <c r="A145" s="14"/>
      <c r="B145" s="235"/>
      <c r="C145" s="236"/>
      <c r="D145" s="225" t="s">
        <v>161</v>
      </c>
      <c r="E145" s="237" t="s">
        <v>19</v>
      </c>
      <c r="F145" s="238" t="s">
        <v>432</v>
      </c>
      <c r="G145" s="236"/>
      <c r="H145" s="237" t="s">
        <v>19</v>
      </c>
      <c r="I145" s="239"/>
      <c r="J145" s="236"/>
      <c r="K145" s="236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161</v>
      </c>
      <c r="AU145" s="244" t="s">
        <v>82</v>
      </c>
      <c r="AV145" s="14" t="s">
        <v>80</v>
      </c>
      <c r="AW145" s="14" t="s">
        <v>33</v>
      </c>
      <c r="AX145" s="14" t="s">
        <v>72</v>
      </c>
      <c r="AY145" s="244" t="s">
        <v>150</v>
      </c>
    </row>
    <row r="146" s="13" customFormat="1">
      <c r="A146" s="13"/>
      <c r="B146" s="223"/>
      <c r="C146" s="224"/>
      <c r="D146" s="225" t="s">
        <v>161</v>
      </c>
      <c r="E146" s="226" t="s">
        <v>19</v>
      </c>
      <c r="F146" s="227" t="s">
        <v>433</v>
      </c>
      <c r="G146" s="224"/>
      <c r="H146" s="228">
        <v>108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161</v>
      </c>
      <c r="AU146" s="234" t="s">
        <v>82</v>
      </c>
      <c r="AV146" s="13" t="s">
        <v>82</v>
      </c>
      <c r="AW146" s="13" t="s">
        <v>33</v>
      </c>
      <c r="AX146" s="13" t="s">
        <v>80</v>
      </c>
      <c r="AY146" s="234" t="s">
        <v>150</v>
      </c>
    </row>
    <row r="147" s="2" customFormat="1" ht="16.5" customHeight="1">
      <c r="A147" s="39"/>
      <c r="B147" s="40"/>
      <c r="C147" s="205" t="s">
        <v>252</v>
      </c>
      <c r="D147" s="205" t="s">
        <v>152</v>
      </c>
      <c r="E147" s="206" t="s">
        <v>434</v>
      </c>
      <c r="F147" s="207" t="s">
        <v>435</v>
      </c>
      <c r="G147" s="208" t="s">
        <v>155</v>
      </c>
      <c r="H147" s="209">
        <v>135</v>
      </c>
      <c r="I147" s="210"/>
      <c r="J147" s="211">
        <f>ROUND(I147*H147,2)</f>
        <v>0</v>
      </c>
      <c r="K147" s="207" t="s">
        <v>156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157</v>
      </c>
      <c r="AT147" s="216" t="s">
        <v>152</v>
      </c>
      <c r="AU147" s="216" t="s">
        <v>82</v>
      </c>
      <c r="AY147" s="18" t="s">
        <v>150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157</v>
      </c>
      <c r="BM147" s="216" t="s">
        <v>436</v>
      </c>
    </row>
    <row r="148" s="2" customFormat="1">
      <c r="A148" s="39"/>
      <c r="B148" s="40"/>
      <c r="C148" s="41"/>
      <c r="D148" s="218" t="s">
        <v>159</v>
      </c>
      <c r="E148" s="41"/>
      <c r="F148" s="219" t="s">
        <v>437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159</v>
      </c>
      <c r="AU148" s="18" t="s">
        <v>82</v>
      </c>
    </row>
    <row r="149" s="14" customFormat="1">
      <c r="A149" s="14"/>
      <c r="B149" s="235"/>
      <c r="C149" s="236"/>
      <c r="D149" s="225" t="s">
        <v>161</v>
      </c>
      <c r="E149" s="237" t="s">
        <v>19</v>
      </c>
      <c r="F149" s="238" t="s">
        <v>393</v>
      </c>
      <c r="G149" s="236"/>
      <c r="H149" s="237" t="s">
        <v>19</v>
      </c>
      <c r="I149" s="239"/>
      <c r="J149" s="236"/>
      <c r="K149" s="236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161</v>
      </c>
      <c r="AU149" s="244" t="s">
        <v>82</v>
      </c>
      <c r="AV149" s="14" t="s">
        <v>80</v>
      </c>
      <c r="AW149" s="14" t="s">
        <v>33</v>
      </c>
      <c r="AX149" s="14" t="s">
        <v>72</v>
      </c>
      <c r="AY149" s="244" t="s">
        <v>150</v>
      </c>
    </row>
    <row r="150" s="14" customFormat="1">
      <c r="A150" s="14"/>
      <c r="B150" s="235"/>
      <c r="C150" s="236"/>
      <c r="D150" s="225" t="s">
        <v>161</v>
      </c>
      <c r="E150" s="237" t="s">
        <v>19</v>
      </c>
      <c r="F150" s="238" t="s">
        <v>438</v>
      </c>
      <c r="G150" s="236"/>
      <c r="H150" s="237" t="s">
        <v>19</v>
      </c>
      <c r="I150" s="239"/>
      <c r="J150" s="236"/>
      <c r="K150" s="236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161</v>
      </c>
      <c r="AU150" s="244" t="s">
        <v>82</v>
      </c>
      <c r="AV150" s="14" t="s">
        <v>80</v>
      </c>
      <c r="AW150" s="14" t="s">
        <v>33</v>
      </c>
      <c r="AX150" s="14" t="s">
        <v>72</v>
      </c>
      <c r="AY150" s="244" t="s">
        <v>150</v>
      </c>
    </row>
    <row r="151" s="13" customFormat="1">
      <c r="A151" s="13"/>
      <c r="B151" s="223"/>
      <c r="C151" s="224"/>
      <c r="D151" s="225" t="s">
        <v>161</v>
      </c>
      <c r="E151" s="226" t="s">
        <v>19</v>
      </c>
      <c r="F151" s="227" t="s">
        <v>439</v>
      </c>
      <c r="G151" s="224"/>
      <c r="H151" s="228">
        <v>135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161</v>
      </c>
      <c r="AU151" s="234" t="s">
        <v>82</v>
      </c>
      <c r="AV151" s="13" t="s">
        <v>82</v>
      </c>
      <c r="AW151" s="13" t="s">
        <v>33</v>
      </c>
      <c r="AX151" s="13" t="s">
        <v>80</v>
      </c>
      <c r="AY151" s="234" t="s">
        <v>150</v>
      </c>
    </row>
    <row r="152" s="2" customFormat="1" ht="24.15" customHeight="1">
      <c r="A152" s="39"/>
      <c r="B152" s="40"/>
      <c r="C152" s="205" t="s">
        <v>262</v>
      </c>
      <c r="D152" s="205" t="s">
        <v>152</v>
      </c>
      <c r="E152" s="206" t="s">
        <v>440</v>
      </c>
      <c r="F152" s="207" t="s">
        <v>441</v>
      </c>
      <c r="G152" s="208" t="s">
        <v>155</v>
      </c>
      <c r="H152" s="209">
        <v>135</v>
      </c>
      <c r="I152" s="210"/>
      <c r="J152" s="211">
        <f>ROUND(I152*H152,2)</f>
        <v>0</v>
      </c>
      <c r="K152" s="207" t="s">
        <v>156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157</v>
      </c>
      <c r="AT152" s="216" t="s">
        <v>152</v>
      </c>
      <c r="AU152" s="216" t="s">
        <v>82</v>
      </c>
      <c r="AY152" s="18" t="s">
        <v>150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157</v>
      </c>
      <c r="BM152" s="216" t="s">
        <v>442</v>
      </c>
    </row>
    <row r="153" s="2" customFormat="1">
      <c r="A153" s="39"/>
      <c r="B153" s="40"/>
      <c r="C153" s="41"/>
      <c r="D153" s="218" t="s">
        <v>159</v>
      </c>
      <c r="E153" s="41"/>
      <c r="F153" s="219" t="s">
        <v>443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159</v>
      </c>
      <c r="AU153" s="18" t="s">
        <v>82</v>
      </c>
    </row>
    <row r="154" s="14" customFormat="1">
      <c r="A154" s="14"/>
      <c r="B154" s="235"/>
      <c r="C154" s="236"/>
      <c r="D154" s="225" t="s">
        <v>161</v>
      </c>
      <c r="E154" s="237" t="s">
        <v>19</v>
      </c>
      <c r="F154" s="238" t="s">
        <v>393</v>
      </c>
      <c r="G154" s="236"/>
      <c r="H154" s="237" t="s">
        <v>19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161</v>
      </c>
      <c r="AU154" s="244" t="s">
        <v>82</v>
      </c>
      <c r="AV154" s="14" t="s">
        <v>80</v>
      </c>
      <c r="AW154" s="14" t="s">
        <v>33</v>
      </c>
      <c r="AX154" s="14" t="s">
        <v>72</v>
      </c>
      <c r="AY154" s="244" t="s">
        <v>150</v>
      </c>
    </row>
    <row r="155" s="14" customFormat="1">
      <c r="A155" s="14"/>
      <c r="B155" s="235"/>
      <c r="C155" s="236"/>
      <c r="D155" s="225" t="s">
        <v>161</v>
      </c>
      <c r="E155" s="237" t="s">
        <v>19</v>
      </c>
      <c r="F155" s="238" t="s">
        <v>444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161</v>
      </c>
      <c r="AU155" s="244" t="s">
        <v>82</v>
      </c>
      <c r="AV155" s="14" t="s">
        <v>80</v>
      </c>
      <c r="AW155" s="14" t="s">
        <v>33</v>
      </c>
      <c r="AX155" s="14" t="s">
        <v>72</v>
      </c>
      <c r="AY155" s="244" t="s">
        <v>150</v>
      </c>
    </row>
    <row r="156" s="13" customFormat="1">
      <c r="A156" s="13"/>
      <c r="B156" s="223"/>
      <c r="C156" s="224"/>
      <c r="D156" s="225" t="s">
        <v>161</v>
      </c>
      <c r="E156" s="226" t="s">
        <v>19</v>
      </c>
      <c r="F156" s="227" t="s">
        <v>439</v>
      </c>
      <c r="G156" s="224"/>
      <c r="H156" s="228">
        <v>135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161</v>
      </c>
      <c r="AU156" s="234" t="s">
        <v>82</v>
      </c>
      <c r="AV156" s="13" t="s">
        <v>82</v>
      </c>
      <c r="AW156" s="13" t="s">
        <v>33</v>
      </c>
      <c r="AX156" s="13" t="s">
        <v>80</v>
      </c>
      <c r="AY156" s="234" t="s">
        <v>150</v>
      </c>
    </row>
    <row r="157" s="2" customFormat="1" ht="24.15" customHeight="1">
      <c r="A157" s="39"/>
      <c r="B157" s="40"/>
      <c r="C157" s="205" t="s">
        <v>270</v>
      </c>
      <c r="D157" s="205" t="s">
        <v>152</v>
      </c>
      <c r="E157" s="206" t="s">
        <v>445</v>
      </c>
      <c r="F157" s="207" t="s">
        <v>446</v>
      </c>
      <c r="G157" s="208" t="s">
        <v>155</v>
      </c>
      <c r="H157" s="209">
        <v>135</v>
      </c>
      <c r="I157" s="210"/>
      <c r="J157" s="211">
        <f>ROUND(I157*H157,2)</f>
        <v>0</v>
      </c>
      <c r="K157" s="207" t="s">
        <v>319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0.0044000000000000003</v>
      </c>
      <c r="R157" s="214">
        <f>Q157*H157</f>
        <v>0.59400000000000008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157</v>
      </c>
      <c r="AT157" s="216" t="s">
        <v>152</v>
      </c>
      <c r="AU157" s="216" t="s">
        <v>82</v>
      </c>
      <c r="AY157" s="18" t="s">
        <v>150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157</v>
      </c>
      <c r="BM157" s="216" t="s">
        <v>447</v>
      </c>
    </row>
    <row r="158" s="14" customFormat="1">
      <c r="A158" s="14"/>
      <c r="B158" s="235"/>
      <c r="C158" s="236"/>
      <c r="D158" s="225" t="s">
        <v>161</v>
      </c>
      <c r="E158" s="237" t="s">
        <v>19</v>
      </c>
      <c r="F158" s="238" t="s">
        <v>393</v>
      </c>
      <c r="G158" s="236"/>
      <c r="H158" s="237" t="s">
        <v>19</v>
      </c>
      <c r="I158" s="239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161</v>
      </c>
      <c r="AU158" s="244" t="s">
        <v>82</v>
      </c>
      <c r="AV158" s="14" t="s">
        <v>80</v>
      </c>
      <c r="AW158" s="14" t="s">
        <v>33</v>
      </c>
      <c r="AX158" s="14" t="s">
        <v>72</v>
      </c>
      <c r="AY158" s="244" t="s">
        <v>150</v>
      </c>
    </row>
    <row r="159" s="14" customFormat="1">
      <c r="A159" s="14"/>
      <c r="B159" s="235"/>
      <c r="C159" s="236"/>
      <c r="D159" s="225" t="s">
        <v>161</v>
      </c>
      <c r="E159" s="237" t="s">
        <v>19</v>
      </c>
      <c r="F159" s="238" t="s">
        <v>448</v>
      </c>
      <c r="G159" s="236"/>
      <c r="H159" s="237" t="s">
        <v>19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161</v>
      </c>
      <c r="AU159" s="244" t="s">
        <v>82</v>
      </c>
      <c r="AV159" s="14" t="s">
        <v>80</v>
      </c>
      <c r="AW159" s="14" t="s">
        <v>33</v>
      </c>
      <c r="AX159" s="14" t="s">
        <v>72</v>
      </c>
      <c r="AY159" s="244" t="s">
        <v>150</v>
      </c>
    </row>
    <row r="160" s="13" customFormat="1">
      <c r="A160" s="13"/>
      <c r="B160" s="223"/>
      <c r="C160" s="224"/>
      <c r="D160" s="225" t="s">
        <v>161</v>
      </c>
      <c r="E160" s="226" t="s">
        <v>19</v>
      </c>
      <c r="F160" s="227" t="s">
        <v>439</v>
      </c>
      <c r="G160" s="224"/>
      <c r="H160" s="228">
        <v>135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161</v>
      </c>
      <c r="AU160" s="234" t="s">
        <v>82</v>
      </c>
      <c r="AV160" s="13" t="s">
        <v>82</v>
      </c>
      <c r="AW160" s="13" t="s">
        <v>33</v>
      </c>
      <c r="AX160" s="13" t="s">
        <v>80</v>
      </c>
      <c r="AY160" s="234" t="s">
        <v>150</v>
      </c>
    </row>
    <row r="161" s="12" customFormat="1" ht="22.8" customHeight="1">
      <c r="A161" s="12"/>
      <c r="B161" s="189"/>
      <c r="C161" s="190"/>
      <c r="D161" s="191" t="s">
        <v>71</v>
      </c>
      <c r="E161" s="203" t="s">
        <v>217</v>
      </c>
      <c r="F161" s="203" t="s">
        <v>261</v>
      </c>
      <c r="G161" s="190"/>
      <c r="H161" s="190"/>
      <c r="I161" s="193"/>
      <c r="J161" s="204">
        <f>BK161</f>
        <v>0</v>
      </c>
      <c r="K161" s="190"/>
      <c r="L161" s="195"/>
      <c r="M161" s="196"/>
      <c r="N161" s="197"/>
      <c r="O161" s="197"/>
      <c r="P161" s="198">
        <f>SUM(P162:P171)</f>
        <v>0</v>
      </c>
      <c r="Q161" s="197"/>
      <c r="R161" s="198">
        <f>SUM(R162:R171)</f>
        <v>0</v>
      </c>
      <c r="S161" s="197"/>
      <c r="T161" s="199">
        <f>SUM(T162:T171)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0" t="s">
        <v>80</v>
      </c>
      <c r="AT161" s="201" t="s">
        <v>71</v>
      </c>
      <c r="AU161" s="201" t="s">
        <v>80</v>
      </c>
      <c r="AY161" s="200" t="s">
        <v>150</v>
      </c>
      <c r="BK161" s="202">
        <f>SUM(BK162:BK171)</f>
        <v>0</v>
      </c>
    </row>
    <row r="162" s="2" customFormat="1" ht="16.5" customHeight="1">
      <c r="A162" s="39"/>
      <c r="B162" s="40"/>
      <c r="C162" s="205" t="s">
        <v>276</v>
      </c>
      <c r="D162" s="205" t="s">
        <v>152</v>
      </c>
      <c r="E162" s="206" t="s">
        <v>271</v>
      </c>
      <c r="F162" s="207" t="s">
        <v>272</v>
      </c>
      <c r="G162" s="208" t="s">
        <v>238</v>
      </c>
      <c r="H162" s="209">
        <v>57</v>
      </c>
      <c r="I162" s="210"/>
      <c r="J162" s="211">
        <f>ROUND(I162*H162,2)</f>
        <v>0</v>
      </c>
      <c r="K162" s="207" t="s">
        <v>156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157</v>
      </c>
      <c r="AT162" s="216" t="s">
        <v>152</v>
      </c>
      <c r="AU162" s="216" t="s">
        <v>82</v>
      </c>
      <c r="AY162" s="18" t="s">
        <v>150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157</v>
      </c>
      <c r="BM162" s="216" t="s">
        <v>273</v>
      </c>
    </row>
    <row r="163" s="2" customFormat="1">
      <c r="A163" s="39"/>
      <c r="B163" s="40"/>
      <c r="C163" s="41"/>
      <c r="D163" s="218" t="s">
        <v>159</v>
      </c>
      <c r="E163" s="41"/>
      <c r="F163" s="219" t="s">
        <v>274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159</v>
      </c>
      <c r="AU163" s="18" t="s">
        <v>82</v>
      </c>
    </row>
    <row r="164" s="14" customFormat="1">
      <c r="A164" s="14"/>
      <c r="B164" s="235"/>
      <c r="C164" s="236"/>
      <c r="D164" s="225" t="s">
        <v>161</v>
      </c>
      <c r="E164" s="237" t="s">
        <v>19</v>
      </c>
      <c r="F164" s="238" t="s">
        <v>449</v>
      </c>
      <c r="G164" s="236"/>
      <c r="H164" s="237" t="s">
        <v>19</v>
      </c>
      <c r="I164" s="239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161</v>
      </c>
      <c r="AU164" s="244" t="s">
        <v>82</v>
      </c>
      <c r="AV164" s="14" t="s">
        <v>80</v>
      </c>
      <c r="AW164" s="14" t="s">
        <v>33</v>
      </c>
      <c r="AX164" s="14" t="s">
        <v>72</v>
      </c>
      <c r="AY164" s="244" t="s">
        <v>150</v>
      </c>
    </row>
    <row r="165" s="13" customFormat="1">
      <c r="A165" s="13"/>
      <c r="B165" s="223"/>
      <c r="C165" s="224"/>
      <c r="D165" s="225" t="s">
        <v>161</v>
      </c>
      <c r="E165" s="226" t="s">
        <v>19</v>
      </c>
      <c r="F165" s="227" t="s">
        <v>450</v>
      </c>
      <c r="G165" s="224"/>
      <c r="H165" s="228">
        <v>57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161</v>
      </c>
      <c r="AU165" s="234" t="s">
        <v>82</v>
      </c>
      <c r="AV165" s="13" t="s">
        <v>82</v>
      </c>
      <c r="AW165" s="13" t="s">
        <v>33</v>
      </c>
      <c r="AX165" s="13" t="s">
        <v>72</v>
      </c>
      <c r="AY165" s="234" t="s">
        <v>150</v>
      </c>
    </row>
    <row r="166" s="15" customFormat="1">
      <c r="A166" s="15"/>
      <c r="B166" s="245"/>
      <c r="C166" s="246"/>
      <c r="D166" s="225" t="s">
        <v>161</v>
      </c>
      <c r="E166" s="247" t="s">
        <v>19</v>
      </c>
      <c r="F166" s="248" t="s">
        <v>209</v>
      </c>
      <c r="G166" s="246"/>
      <c r="H166" s="249">
        <v>57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5" t="s">
        <v>161</v>
      </c>
      <c r="AU166" s="255" t="s">
        <v>82</v>
      </c>
      <c r="AV166" s="15" t="s">
        <v>157</v>
      </c>
      <c r="AW166" s="15" t="s">
        <v>33</v>
      </c>
      <c r="AX166" s="15" t="s">
        <v>80</v>
      </c>
      <c r="AY166" s="255" t="s">
        <v>150</v>
      </c>
    </row>
    <row r="167" s="2" customFormat="1" ht="16.5" customHeight="1">
      <c r="A167" s="39"/>
      <c r="B167" s="40"/>
      <c r="C167" s="205" t="s">
        <v>283</v>
      </c>
      <c r="D167" s="205" t="s">
        <v>152</v>
      </c>
      <c r="E167" s="206" t="s">
        <v>277</v>
      </c>
      <c r="F167" s="207" t="s">
        <v>278</v>
      </c>
      <c r="G167" s="208" t="s">
        <v>238</v>
      </c>
      <c r="H167" s="209">
        <v>108</v>
      </c>
      <c r="I167" s="210"/>
      <c r="J167" s="211">
        <f>ROUND(I167*H167,2)</f>
        <v>0</v>
      </c>
      <c r="K167" s="207" t="s">
        <v>156</v>
      </c>
      <c r="L167" s="45"/>
      <c r="M167" s="212" t="s">
        <v>19</v>
      </c>
      <c r="N167" s="213" t="s">
        <v>43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157</v>
      </c>
      <c r="AT167" s="216" t="s">
        <v>152</v>
      </c>
      <c r="AU167" s="216" t="s">
        <v>82</v>
      </c>
      <c r="AY167" s="18" t="s">
        <v>150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157</v>
      </c>
      <c r="BM167" s="216" t="s">
        <v>279</v>
      </c>
    </row>
    <row r="168" s="2" customFormat="1">
      <c r="A168" s="39"/>
      <c r="B168" s="40"/>
      <c r="C168" s="41"/>
      <c r="D168" s="218" t="s">
        <v>159</v>
      </c>
      <c r="E168" s="41"/>
      <c r="F168" s="219" t="s">
        <v>280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159</v>
      </c>
      <c r="AU168" s="18" t="s">
        <v>82</v>
      </c>
    </row>
    <row r="169" s="14" customFormat="1">
      <c r="A169" s="14"/>
      <c r="B169" s="235"/>
      <c r="C169" s="236"/>
      <c r="D169" s="225" t="s">
        <v>161</v>
      </c>
      <c r="E169" s="237" t="s">
        <v>19</v>
      </c>
      <c r="F169" s="238" t="s">
        <v>393</v>
      </c>
      <c r="G169" s="236"/>
      <c r="H169" s="237" t="s">
        <v>19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161</v>
      </c>
      <c r="AU169" s="244" t="s">
        <v>82</v>
      </c>
      <c r="AV169" s="14" t="s">
        <v>80</v>
      </c>
      <c r="AW169" s="14" t="s">
        <v>33</v>
      </c>
      <c r="AX169" s="14" t="s">
        <v>72</v>
      </c>
      <c r="AY169" s="244" t="s">
        <v>150</v>
      </c>
    </row>
    <row r="170" s="13" customFormat="1">
      <c r="A170" s="13"/>
      <c r="B170" s="223"/>
      <c r="C170" s="224"/>
      <c r="D170" s="225" t="s">
        <v>161</v>
      </c>
      <c r="E170" s="226" t="s">
        <v>19</v>
      </c>
      <c r="F170" s="227" t="s">
        <v>451</v>
      </c>
      <c r="G170" s="224"/>
      <c r="H170" s="228">
        <v>108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161</v>
      </c>
      <c r="AU170" s="234" t="s">
        <v>82</v>
      </c>
      <c r="AV170" s="13" t="s">
        <v>82</v>
      </c>
      <c r="AW170" s="13" t="s">
        <v>33</v>
      </c>
      <c r="AX170" s="13" t="s">
        <v>72</v>
      </c>
      <c r="AY170" s="234" t="s">
        <v>150</v>
      </c>
    </row>
    <row r="171" s="15" customFormat="1">
      <c r="A171" s="15"/>
      <c r="B171" s="245"/>
      <c r="C171" s="246"/>
      <c r="D171" s="225" t="s">
        <v>161</v>
      </c>
      <c r="E171" s="247" t="s">
        <v>19</v>
      </c>
      <c r="F171" s="248" t="s">
        <v>209</v>
      </c>
      <c r="G171" s="246"/>
      <c r="H171" s="249">
        <v>108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5" t="s">
        <v>161</v>
      </c>
      <c r="AU171" s="255" t="s">
        <v>82</v>
      </c>
      <c r="AV171" s="15" t="s">
        <v>157</v>
      </c>
      <c r="AW171" s="15" t="s">
        <v>33</v>
      </c>
      <c r="AX171" s="15" t="s">
        <v>80</v>
      </c>
      <c r="AY171" s="255" t="s">
        <v>150</v>
      </c>
    </row>
    <row r="172" s="12" customFormat="1" ht="22.8" customHeight="1">
      <c r="A172" s="12"/>
      <c r="B172" s="189"/>
      <c r="C172" s="190"/>
      <c r="D172" s="191" t="s">
        <v>71</v>
      </c>
      <c r="E172" s="203" t="s">
        <v>306</v>
      </c>
      <c r="F172" s="203" t="s">
        <v>307</v>
      </c>
      <c r="G172" s="190"/>
      <c r="H172" s="190"/>
      <c r="I172" s="193"/>
      <c r="J172" s="204">
        <f>BK172</f>
        <v>0</v>
      </c>
      <c r="K172" s="190"/>
      <c r="L172" s="195"/>
      <c r="M172" s="196"/>
      <c r="N172" s="197"/>
      <c r="O172" s="197"/>
      <c r="P172" s="198">
        <f>SUM(P173:P174)</f>
        <v>0</v>
      </c>
      <c r="Q172" s="197"/>
      <c r="R172" s="198">
        <f>SUM(R173:R174)</f>
        <v>0</v>
      </c>
      <c r="S172" s="197"/>
      <c r="T172" s="199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0" t="s">
        <v>80</v>
      </c>
      <c r="AT172" s="201" t="s">
        <v>71</v>
      </c>
      <c r="AU172" s="201" t="s">
        <v>80</v>
      </c>
      <c r="AY172" s="200" t="s">
        <v>150</v>
      </c>
      <c r="BK172" s="202">
        <f>SUM(BK173:BK174)</f>
        <v>0</v>
      </c>
    </row>
    <row r="173" s="2" customFormat="1" ht="24.15" customHeight="1">
      <c r="A173" s="39"/>
      <c r="B173" s="40"/>
      <c r="C173" s="205" t="s">
        <v>291</v>
      </c>
      <c r="D173" s="205" t="s">
        <v>152</v>
      </c>
      <c r="E173" s="206" t="s">
        <v>309</v>
      </c>
      <c r="F173" s="207" t="s">
        <v>310</v>
      </c>
      <c r="G173" s="208" t="s">
        <v>311</v>
      </c>
      <c r="H173" s="209">
        <v>48.909999999999997</v>
      </c>
      <c r="I173" s="210"/>
      <c r="J173" s="211">
        <f>ROUND(I173*H173,2)</f>
        <v>0</v>
      </c>
      <c r="K173" s="207" t="s">
        <v>156</v>
      </c>
      <c r="L173" s="45"/>
      <c r="M173" s="212" t="s">
        <v>19</v>
      </c>
      <c r="N173" s="213" t="s">
        <v>43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157</v>
      </c>
      <c r="AT173" s="216" t="s">
        <v>152</v>
      </c>
      <c r="AU173" s="216" t="s">
        <v>82</v>
      </c>
      <c r="AY173" s="18" t="s">
        <v>150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80</v>
      </c>
      <c r="BK173" s="217">
        <f>ROUND(I173*H173,2)</f>
        <v>0</v>
      </c>
      <c r="BL173" s="18" t="s">
        <v>157</v>
      </c>
      <c r="BM173" s="216" t="s">
        <v>312</v>
      </c>
    </row>
    <row r="174" s="2" customFormat="1">
      <c r="A174" s="39"/>
      <c r="B174" s="40"/>
      <c r="C174" s="41"/>
      <c r="D174" s="218" t="s">
        <v>159</v>
      </c>
      <c r="E174" s="41"/>
      <c r="F174" s="219" t="s">
        <v>313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159</v>
      </c>
      <c r="AU174" s="18" t="s">
        <v>82</v>
      </c>
    </row>
    <row r="175" s="12" customFormat="1" ht="25.92" customHeight="1">
      <c r="A175" s="12"/>
      <c r="B175" s="189"/>
      <c r="C175" s="190"/>
      <c r="D175" s="191" t="s">
        <v>71</v>
      </c>
      <c r="E175" s="192" t="s">
        <v>314</v>
      </c>
      <c r="F175" s="192" t="s">
        <v>315</v>
      </c>
      <c r="G175" s="190"/>
      <c r="H175" s="190"/>
      <c r="I175" s="193"/>
      <c r="J175" s="194">
        <f>BK175</f>
        <v>0</v>
      </c>
      <c r="K175" s="190"/>
      <c r="L175" s="195"/>
      <c r="M175" s="196"/>
      <c r="N175" s="197"/>
      <c r="O175" s="197"/>
      <c r="P175" s="198">
        <f>SUM(P176:P185)</f>
        <v>0</v>
      </c>
      <c r="Q175" s="197"/>
      <c r="R175" s="198">
        <f>SUM(R176:R185)</f>
        <v>0</v>
      </c>
      <c r="S175" s="197"/>
      <c r="T175" s="199">
        <f>SUM(T176:T185)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157</v>
      </c>
      <c r="AT175" s="201" t="s">
        <v>71</v>
      </c>
      <c r="AU175" s="201" t="s">
        <v>72</v>
      </c>
      <c r="AY175" s="200" t="s">
        <v>150</v>
      </c>
      <c r="BK175" s="202">
        <f>SUM(BK176:BK185)</f>
        <v>0</v>
      </c>
    </row>
    <row r="176" s="2" customFormat="1" ht="24.15" customHeight="1">
      <c r="A176" s="39"/>
      <c r="B176" s="40"/>
      <c r="C176" s="205" t="s">
        <v>298</v>
      </c>
      <c r="D176" s="205" t="s">
        <v>152</v>
      </c>
      <c r="E176" s="206" t="s">
        <v>333</v>
      </c>
      <c r="F176" s="207" t="s">
        <v>317</v>
      </c>
      <c r="G176" s="208" t="s">
        <v>318</v>
      </c>
      <c r="H176" s="209">
        <v>71.25</v>
      </c>
      <c r="I176" s="210"/>
      <c r="J176" s="211">
        <f>ROUND(I176*H176,2)</f>
        <v>0</v>
      </c>
      <c r="K176" s="207" t="s">
        <v>319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157</v>
      </c>
      <c r="AT176" s="216" t="s">
        <v>152</v>
      </c>
      <c r="AU176" s="216" t="s">
        <v>80</v>
      </c>
      <c r="AY176" s="18" t="s">
        <v>150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157</v>
      </c>
      <c r="BM176" s="216" t="s">
        <v>334</v>
      </c>
    </row>
    <row r="177" s="2" customFormat="1">
      <c r="A177" s="39"/>
      <c r="B177" s="40"/>
      <c r="C177" s="41"/>
      <c r="D177" s="225" t="s">
        <v>321</v>
      </c>
      <c r="E177" s="41"/>
      <c r="F177" s="256" t="s">
        <v>322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321</v>
      </c>
      <c r="AU177" s="18" t="s">
        <v>80</v>
      </c>
    </row>
    <row r="178" s="14" customFormat="1">
      <c r="A178" s="14"/>
      <c r="B178" s="235"/>
      <c r="C178" s="236"/>
      <c r="D178" s="225" t="s">
        <v>161</v>
      </c>
      <c r="E178" s="237" t="s">
        <v>19</v>
      </c>
      <c r="F178" s="238" t="s">
        <v>335</v>
      </c>
      <c r="G178" s="236"/>
      <c r="H178" s="237" t="s">
        <v>19</v>
      </c>
      <c r="I178" s="239"/>
      <c r="J178" s="236"/>
      <c r="K178" s="236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161</v>
      </c>
      <c r="AU178" s="244" t="s">
        <v>80</v>
      </c>
      <c r="AV178" s="14" t="s">
        <v>80</v>
      </c>
      <c r="AW178" s="14" t="s">
        <v>33</v>
      </c>
      <c r="AX178" s="14" t="s">
        <v>72</v>
      </c>
      <c r="AY178" s="244" t="s">
        <v>150</v>
      </c>
    </row>
    <row r="179" s="14" customFormat="1">
      <c r="A179" s="14"/>
      <c r="B179" s="235"/>
      <c r="C179" s="236"/>
      <c r="D179" s="225" t="s">
        <v>161</v>
      </c>
      <c r="E179" s="237" t="s">
        <v>19</v>
      </c>
      <c r="F179" s="238" t="s">
        <v>336</v>
      </c>
      <c r="G179" s="236"/>
      <c r="H179" s="237" t="s">
        <v>19</v>
      </c>
      <c r="I179" s="239"/>
      <c r="J179" s="236"/>
      <c r="K179" s="236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161</v>
      </c>
      <c r="AU179" s="244" t="s">
        <v>80</v>
      </c>
      <c r="AV179" s="14" t="s">
        <v>80</v>
      </c>
      <c r="AW179" s="14" t="s">
        <v>33</v>
      </c>
      <c r="AX179" s="14" t="s">
        <v>72</v>
      </c>
      <c r="AY179" s="244" t="s">
        <v>150</v>
      </c>
    </row>
    <row r="180" s="13" customFormat="1">
      <c r="A180" s="13"/>
      <c r="B180" s="223"/>
      <c r="C180" s="224"/>
      <c r="D180" s="225" t="s">
        <v>161</v>
      </c>
      <c r="E180" s="226" t="s">
        <v>19</v>
      </c>
      <c r="F180" s="227" t="s">
        <v>452</v>
      </c>
      <c r="G180" s="224"/>
      <c r="H180" s="228">
        <v>71.25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161</v>
      </c>
      <c r="AU180" s="234" t="s">
        <v>80</v>
      </c>
      <c r="AV180" s="13" t="s">
        <v>82</v>
      </c>
      <c r="AW180" s="13" t="s">
        <v>33</v>
      </c>
      <c r="AX180" s="13" t="s">
        <v>72</v>
      </c>
      <c r="AY180" s="234" t="s">
        <v>150</v>
      </c>
    </row>
    <row r="181" s="15" customFormat="1">
      <c r="A181" s="15"/>
      <c r="B181" s="245"/>
      <c r="C181" s="246"/>
      <c r="D181" s="225" t="s">
        <v>161</v>
      </c>
      <c r="E181" s="247" t="s">
        <v>19</v>
      </c>
      <c r="F181" s="248" t="s">
        <v>209</v>
      </c>
      <c r="G181" s="246"/>
      <c r="H181" s="249">
        <v>71.25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5" t="s">
        <v>161</v>
      </c>
      <c r="AU181" s="255" t="s">
        <v>80</v>
      </c>
      <c r="AV181" s="15" t="s">
        <v>157</v>
      </c>
      <c r="AW181" s="15" t="s">
        <v>33</v>
      </c>
      <c r="AX181" s="15" t="s">
        <v>80</v>
      </c>
      <c r="AY181" s="255" t="s">
        <v>150</v>
      </c>
    </row>
    <row r="182" s="2" customFormat="1" ht="16.5" customHeight="1">
      <c r="A182" s="39"/>
      <c r="B182" s="40"/>
      <c r="C182" s="205" t="s">
        <v>308</v>
      </c>
      <c r="D182" s="205" t="s">
        <v>152</v>
      </c>
      <c r="E182" s="206" t="s">
        <v>349</v>
      </c>
      <c r="F182" s="207" t="s">
        <v>350</v>
      </c>
      <c r="G182" s="208" t="s">
        <v>318</v>
      </c>
      <c r="H182" s="209">
        <v>71.25</v>
      </c>
      <c r="I182" s="210"/>
      <c r="J182" s="211">
        <f>ROUND(I182*H182,2)</f>
        <v>0</v>
      </c>
      <c r="K182" s="207" t="s">
        <v>319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157</v>
      </c>
      <c r="AT182" s="216" t="s">
        <v>152</v>
      </c>
      <c r="AU182" s="216" t="s">
        <v>80</v>
      </c>
      <c r="AY182" s="18" t="s">
        <v>150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157</v>
      </c>
      <c r="BM182" s="216" t="s">
        <v>351</v>
      </c>
    </row>
    <row r="183" s="2" customFormat="1">
      <c r="A183" s="39"/>
      <c r="B183" s="40"/>
      <c r="C183" s="41"/>
      <c r="D183" s="225" t="s">
        <v>321</v>
      </c>
      <c r="E183" s="41"/>
      <c r="F183" s="256" t="s">
        <v>352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321</v>
      </c>
      <c r="AU183" s="18" t="s">
        <v>80</v>
      </c>
    </row>
    <row r="184" s="13" customFormat="1">
      <c r="A184" s="13"/>
      <c r="B184" s="223"/>
      <c r="C184" s="224"/>
      <c r="D184" s="225" t="s">
        <v>161</v>
      </c>
      <c r="E184" s="226" t="s">
        <v>19</v>
      </c>
      <c r="F184" s="227" t="s">
        <v>452</v>
      </c>
      <c r="G184" s="224"/>
      <c r="H184" s="228">
        <v>71.25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161</v>
      </c>
      <c r="AU184" s="234" t="s">
        <v>80</v>
      </c>
      <c r="AV184" s="13" t="s">
        <v>82</v>
      </c>
      <c r="AW184" s="13" t="s">
        <v>33</v>
      </c>
      <c r="AX184" s="13" t="s">
        <v>72</v>
      </c>
      <c r="AY184" s="234" t="s">
        <v>150</v>
      </c>
    </row>
    <row r="185" s="15" customFormat="1">
      <c r="A185" s="15"/>
      <c r="B185" s="245"/>
      <c r="C185" s="246"/>
      <c r="D185" s="225" t="s">
        <v>161</v>
      </c>
      <c r="E185" s="247" t="s">
        <v>19</v>
      </c>
      <c r="F185" s="248" t="s">
        <v>209</v>
      </c>
      <c r="G185" s="246"/>
      <c r="H185" s="249">
        <v>71.25</v>
      </c>
      <c r="I185" s="250"/>
      <c r="J185" s="246"/>
      <c r="K185" s="246"/>
      <c r="L185" s="251"/>
      <c r="M185" s="257"/>
      <c r="N185" s="258"/>
      <c r="O185" s="258"/>
      <c r="P185" s="258"/>
      <c r="Q185" s="258"/>
      <c r="R185" s="258"/>
      <c r="S185" s="258"/>
      <c r="T185" s="25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5" t="s">
        <v>161</v>
      </c>
      <c r="AU185" s="255" t="s">
        <v>80</v>
      </c>
      <c r="AV185" s="15" t="s">
        <v>157</v>
      </c>
      <c r="AW185" s="15" t="s">
        <v>33</v>
      </c>
      <c r="AX185" s="15" t="s">
        <v>80</v>
      </c>
      <c r="AY185" s="255" t="s">
        <v>150</v>
      </c>
    </row>
    <row r="186" s="2" customFormat="1" ht="6.96" customHeight="1">
      <c r="A186" s="39"/>
      <c r="B186" s="60"/>
      <c r="C186" s="61"/>
      <c r="D186" s="61"/>
      <c r="E186" s="61"/>
      <c r="F186" s="61"/>
      <c r="G186" s="61"/>
      <c r="H186" s="61"/>
      <c r="I186" s="61"/>
      <c r="J186" s="61"/>
      <c r="K186" s="61"/>
      <c r="L186" s="45"/>
      <c r="M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</row>
  </sheetData>
  <sheetProtection sheet="1" autoFilter="0" formatColumns="0" formatRows="0" objects="1" scenarios="1" spinCount="100000" saltValue="hVFdcHY927aCZgUK2davabyfOm6mfEaPc17obWrJMcFl8OWJ/nGCAalaZEpyOL+o3c4qQ+HEUiVveANwZlxWXg==" hashValue="W+gNG6XTWrqULLTtzYs/LQfKX7CTOpwxgccls++jegTzjCXi6DAbARgFM3pM36ssR9/GfVUg/4jL3Vg18Cjr1w==" algorithmName="SHA-512" password="CC35"/>
  <autoFilter ref="C84:K18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113106185"/>
    <hyperlink ref="F94" r:id="rId2" display="https://podminky.urs.cz/item/CS_URS_2024_01/113154123"/>
    <hyperlink ref="F100" r:id="rId3" display="https://podminky.urs.cz/item/CS_URS_2024_01/113154124"/>
    <hyperlink ref="F106" r:id="rId4" display="https://podminky.urs.cz/item/CS_URS_2024_01/131213701"/>
    <hyperlink ref="F112" r:id="rId5" display="https://podminky.urs.cz/item/CS_URS_2024_01/162251101"/>
    <hyperlink ref="F117" r:id="rId6" display="https://podminky.urs.cz/item/CS_URS_2024_01/166151101"/>
    <hyperlink ref="F121" r:id="rId7" display="https://podminky.urs.cz/item/CS_URS_2024_01/174151101"/>
    <hyperlink ref="F126" r:id="rId8" display="https://podminky.urs.cz/item/CS_URS_2024_01/181951112"/>
    <hyperlink ref="F131" r:id="rId9" display="https://podminky.urs.cz/item/CS_URS_2024_01/564962111"/>
    <hyperlink ref="F135" r:id="rId10" display="https://podminky.urs.cz/item/CS_URS_2024_01/565166112"/>
    <hyperlink ref="F139" r:id="rId11" display="https://podminky.urs.cz/item/CS_URS_2024_01/566901234"/>
    <hyperlink ref="F143" r:id="rId12" display="https://podminky.urs.cz/item/CS_URS_2024_01/573111111"/>
    <hyperlink ref="F148" r:id="rId13" display="https://podminky.urs.cz/item/CS_URS_2024_01/573231106"/>
    <hyperlink ref="F153" r:id="rId14" display="https://podminky.urs.cz/item/CS_URS_2024_01/576133211"/>
    <hyperlink ref="F163" r:id="rId15" display="https://podminky.urs.cz/item/CS_URS_2024_01/919735111"/>
    <hyperlink ref="F168" r:id="rId16" display="https://podminky.urs.cz/item/CS_URS_2024_01/919735112"/>
    <hyperlink ref="F174" r:id="rId17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122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II/261 a III/26124 Liběchov- hr. kraje, rekonstrukce, 1.část stavby ( intravilán LIběchov)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123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453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13. 11. 2024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ROUND((SUM(BE89:BE272)),  2)</f>
        <v>0</v>
      </c>
      <c r="G33" s="39"/>
      <c r="H33" s="39"/>
      <c r="I33" s="149">
        <v>0.20999999999999999</v>
      </c>
      <c r="J33" s="148">
        <f>ROUND(((SUM(BE89:BE272))*I33),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ROUND((SUM(BF89:BF272)),  2)</f>
        <v>0</v>
      </c>
      <c r="G34" s="39"/>
      <c r="H34" s="39"/>
      <c r="I34" s="149">
        <v>0.12</v>
      </c>
      <c r="J34" s="148">
        <f>ROUND(((SUM(BF89:BF272))*I34),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ROUND((SUM(BG89:BG272)),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ROUND((SUM(BH89:BH272)),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ROUND((SUM(BI89:BI272)),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125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1" t="str">
        <f>E7</f>
        <v>II/261 a III/26124 Liběchov- hr. kraje, rekonstrukce, 1.část stavby ( intravilán LIběchov)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123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101.1 - Silnice II/261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Liběchov</v>
      </c>
      <c r="G52" s="41"/>
      <c r="H52" s="41"/>
      <c r="I52" s="33" t="s">
        <v>23</v>
      </c>
      <c r="J52" s="73" t="str">
        <f>IF(J12="","",J12)</f>
        <v>13. 11. 2024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Středočeský kraj</v>
      </c>
      <c r="G54" s="41"/>
      <c r="H54" s="41"/>
      <c r="I54" s="33" t="s">
        <v>31</v>
      </c>
      <c r="J54" s="37" t="str">
        <f>E21</f>
        <v>Sdružení AFSAG PRISMOTT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126</v>
      </c>
      <c r="D57" s="163"/>
      <c r="E57" s="163"/>
      <c r="F57" s="163"/>
      <c r="G57" s="163"/>
      <c r="H57" s="163"/>
      <c r="I57" s="163"/>
      <c r="J57" s="164" t="s">
        <v>127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128</v>
      </c>
    </row>
    <row r="60" hidden="1" s="9" customFormat="1" ht="24.96" customHeight="1">
      <c r="A60" s="9"/>
      <c r="B60" s="166"/>
      <c r="C60" s="167"/>
      <c r="D60" s="168" t="s">
        <v>129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130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454</v>
      </c>
      <c r="E62" s="175"/>
      <c r="F62" s="175"/>
      <c r="G62" s="175"/>
      <c r="H62" s="175"/>
      <c r="I62" s="175"/>
      <c r="J62" s="176">
        <f>J124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363</v>
      </c>
      <c r="E63" s="175"/>
      <c r="F63" s="175"/>
      <c r="G63" s="175"/>
      <c r="H63" s="175"/>
      <c r="I63" s="175"/>
      <c r="J63" s="176">
        <f>J135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131</v>
      </c>
      <c r="E64" s="175"/>
      <c r="F64" s="175"/>
      <c r="G64" s="175"/>
      <c r="H64" s="175"/>
      <c r="I64" s="175"/>
      <c r="J64" s="176">
        <f>J206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2"/>
      <c r="C65" s="173"/>
      <c r="D65" s="174" t="s">
        <v>132</v>
      </c>
      <c r="E65" s="175"/>
      <c r="F65" s="175"/>
      <c r="G65" s="175"/>
      <c r="H65" s="175"/>
      <c r="I65" s="175"/>
      <c r="J65" s="176">
        <f>J211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2"/>
      <c r="C66" s="173"/>
      <c r="D66" s="174" t="s">
        <v>133</v>
      </c>
      <c r="E66" s="175"/>
      <c r="F66" s="175"/>
      <c r="G66" s="175"/>
      <c r="H66" s="175"/>
      <c r="I66" s="175"/>
      <c r="J66" s="176">
        <f>J229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6"/>
      <c r="C67" s="167"/>
      <c r="D67" s="168" t="s">
        <v>455</v>
      </c>
      <c r="E67" s="169"/>
      <c r="F67" s="169"/>
      <c r="G67" s="169"/>
      <c r="H67" s="169"/>
      <c r="I67" s="169"/>
      <c r="J67" s="170">
        <f>J232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2"/>
      <c r="C68" s="173"/>
      <c r="D68" s="174" t="s">
        <v>456</v>
      </c>
      <c r="E68" s="175"/>
      <c r="F68" s="175"/>
      <c r="G68" s="175"/>
      <c r="H68" s="175"/>
      <c r="I68" s="175"/>
      <c r="J68" s="176">
        <f>J233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66"/>
      <c r="C69" s="167"/>
      <c r="D69" s="168" t="s">
        <v>134</v>
      </c>
      <c r="E69" s="169"/>
      <c r="F69" s="169"/>
      <c r="G69" s="169"/>
      <c r="H69" s="169"/>
      <c r="I69" s="169"/>
      <c r="J69" s="170">
        <f>J254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/>
    <row r="73" hidden="1"/>
    <row r="74" hidden="1"/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135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II/261 a III/26124 Liběchov- hr. kraje, rekonstrukce, 1.část stavby ( intravilán LIběchov)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123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SO 101.1 - Silnice II/261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Liběchov</v>
      </c>
      <c r="G83" s="41"/>
      <c r="H83" s="41"/>
      <c r="I83" s="33" t="s">
        <v>23</v>
      </c>
      <c r="J83" s="73" t="str">
        <f>IF(J12="","",J12)</f>
        <v>13. 11. 2024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41"/>
      <c r="E85" s="41"/>
      <c r="F85" s="28" t="str">
        <f>E15</f>
        <v>Středočeský kraj</v>
      </c>
      <c r="G85" s="41"/>
      <c r="H85" s="41"/>
      <c r="I85" s="33" t="s">
        <v>31</v>
      </c>
      <c r="J85" s="37" t="str">
        <f>E21</f>
        <v>Sdružení AFSAG PRISMOTT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33" t="s">
        <v>34</v>
      </c>
      <c r="J86" s="37" t="str">
        <f>E24</f>
        <v xml:space="preserve"> 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136</v>
      </c>
      <c r="D88" s="181" t="s">
        <v>57</v>
      </c>
      <c r="E88" s="181" t="s">
        <v>53</v>
      </c>
      <c r="F88" s="181" t="s">
        <v>54</v>
      </c>
      <c r="G88" s="181" t="s">
        <v>137</v>
      </c>
      <c r="H88" s="181" t="s">
        <v>138</v>
      </c>
      <c r="I88" s="181" t="s">
        <v>139</v>
      </c>
      <c r="J88" s="181" t="s">
        <v>127</v>
      </c>
      <c r="K88" s="182" t="s">
        <v>140</v>
      </c>
      <c r="L88" s="183"/>
      <c r="M88" s="93" t="s">
        <v>19</v>
      </c>
      <c r="N88" s="94" t="s">
        <v>42</v>
      </c>
      <c r="O88" s="94" t="s">
        <v>141</v>
      </c>
      <c r="P88" s="94" t="s">
        <v>142</v>
      </c>
      <c r="Q88" s="94" t="s">
        <v>143</v>
      </c>
      <c r="R88" s="94" t="s">
        <v>144</v>
      </c>
      <c r="S88" s="94" t="s">
        <v>145</v>
      </c>
      <c r="T88" s="95" t="s">
        <v>146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147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P90+P232+P254</f>
        <v>0</v>
      </c>
      <c r="Q89" s="97"/>
      <c r="R89" s="186">
        <f>R90+R232+R254</f>
        <v>453.53285940000001</v>
      </c>
      <c r="S89" s="97"/>
      <c r="T89" s="187">
        <f>T90+T232+T254</f>
        <v>1.98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128</v>
      </c>
      <c r="BK89" s="188">
        <f>BK90+BK232+BK254</f>
        <v>0</v>
      </c>
    </row>
    <row r="90" s="12" customFormat="1" ht="25.92" customHeight="1">
      <c r="A90" s="12"/>
      <c r="B90" s="189"/>
      <c r="C90" s="190"/>
      <c r="D90" s="191" t="s">
        <v>71</v>
      </c>
      <c r="E90" s="192" t="s">
        <v>148</v>
      </c>
      <c r="F90" s="192" t="s">
        <v>149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P91+P124+P135+P206+P211+P229</f>
        <v>0</v>
      </c>
      <c r="Q90" s="197"/>
      <c r="R90" s="198">
        <f>R91+R124+R135+R206+R211+R229</f>
        <v>444.39027140000002</v>
      </c>
      <c r="S90" s="197"/>
      <c r="T90" s="199">
        <f>T91+T124+T135+T206+T211+T229</f>
        <v>1.98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72</v>
      </c>
      <c r="AY90" s="200" t="s">
        <v>150</v>
      </c>
      <c r="BK90" s="202">
        <f>BK91+BK124+BK135+BK206+BK211+BK229</f>
        <v>0</v>
      </c>
    </row>
    <row r="91" s="12" customFormat="1" ht="22.8" customHeight="1">
      <c r="A91" s="12"/>
      <c r="B91" s="189"/>
      <c r="C91" s="190"/>
      <c r="D91" s="191" t="s">
        <v>71</v>
      </c>
      <c r="E91" s="203" t="s">
        <v>80</v>
      </c>
      <c r="F91" s="203" t="s">
        <v>151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SUM(P92:P123)</f>
        <v>0</v>
      </c>
      <c r="Q91" s="197"/>
      <c r="R91" s="198">
        <f>SUM(R92:R123)</f>
        <v>0</v>
      </c>
      <c r="S91" s="197"/>
      <c r="T91" s="199">
        <f>SUM(T92:T123)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80</v>
      </c>
      <c r="AT91" s="201" t="s">
        <v>71</v>
      </c>
      <c r="AU91" s="201" t="s">
        <v>80</v>
      </c>
      <c r="AY91" s="200" t="s">
        <v>150</v>
      </c>
      <c r="BK91" s="202">
        <f>SUM(BK92:BK123)</f>
        <v>0</v>
      </c>
    </row>
    <row r="92" s="2" customFormat="1" ht="24.15" customHeight="1">
      <c r="A92" s="39"/>
      <c r="B92" s="40"/>
      <c r="C92" s="205" t="s">
        <v>80</v>
      </c>
      <c r="D92" s="205" t="s">
        <v>152</v>
      </c>
      <c r="E92" s="206" t="s">
        <v>457</v>
      </c>
      <c r="F92" s="207" t="s">
        <v>458</v>
      </c>
      <c r="G92" s="208" t="s">
        <v>255</v>
      </c>
      <c r="H92" s="209">
        <v>752.70000000000005</v>
      </c>
      <c r="I92" s="210"/>
      <c r="J92" s="211">
        <f>ROUND(I92*H92,2)</f>
        <v>0</v>
      </c>
      <c r="K92" s="207" t="s">
        <v>156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157</v>
      </c>
      <c r="AT92" s="216" t="s">
        <v>152</v>
      </c>
      <c r="AU92" s="216" t="s">
        <v>82</v>
      </c>
      <c r="AY92" s="18" t="s">
        <v>150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157</v>
      </c>
      <c r="BM92" s="216" t="s">
        <v>459</v>
      </c>
    </row>
    <row r="93" s="2" customFormat="1">
      <c r="A93" s="39"/>
      <c r="B93" s="40"/>
      <c r="C93" s="41"/>
      <c r="D93" s="218" t="s">
        <v>159</v>
      </c>
      <c r="E93" s="41"/>
      <c r="F93" s="219" t="s">
        <v>460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159</v>
      </c>
      <c r="AU93" s="18" t="s">
        <v>82</v>
      </c>
    </row>
    <row r="94" s="13" customFormat="1">
      <c r="A94" s="13"/>
      <c r="B94" s="223"/>
      <c r="C94" s="224"/>
      <c r="D94" s="225" t="s">
        <v>161</v>
      </c>
      <c r="E94" s="226" t="s">
        <v>19</v>
      </c>
      <c r="F94" s="227" t="s">
        <v>461</v>
      </c>
      <c r="G94" s="224"/>
      <c r="H94" s="228">
        <v>752.70000000000005</v>
      </c>
      <c r="I94" s="229"/>
      <c r="J94" s="224"/>
      <c r="K94" s="224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161</v>
      </c>
      <c r="AU94" s="234" t="s">
        <v>82</v>
      </c>
      <c r="AV94" s="13" t="s">
        <v>82</v>
      </c>
      <c r="AW94" s="13" t="s">
        <v>33</v>
      </c>
      <c r="AX94" s="13" t="s">
        <v>80</v>
      </c>
      <c r="AY94" s="234" t="s">
        <v>150</v>
      </c>
    </row>
    <row r="95" s="2" customFormat="1" ht="24.15" customHeight="1">
      <c r="A95" s="39"/>
      <c r="B95" s="40"/>
      <c r="C95" s="205" t="s">
        <v>82</v>
      </c>
      <c r="D95" s="205" t="s">
        <v>152</v>
      </c>
      <c r="E95" s="206" t="s">
        <v>462</v>
      </c>
      <c r="F95" s="207" t="s">
        <v>463</v>
      </c>
      <c r="G95" s="208" t="s">
        <v>255</v>
      </c>
      <c r="H95" s="209">
        <v>77.578000000000003</v>
      </c>
      <c r="I95" s="210"/>
      <c r="J95" s="211">
        <f>ROUND(I95*H95,2)</f>
        <v>0</v>
      </c>
      <c r="K95" s="207" t="s">
        <v>156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157</v>
      </c>
      <c r="AT95" s="216" t="s">
        <v>152</v>
      </c>
      <c r="AU95" s="216" t="s">
        <v>82</v>
      </c>
      <c r="AY95" s="18" t="s">
        <v>150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157</v>
      </c>
      <c r="BM95" s="216" t="s">
        <v>464</v>
      </c>
    </row>
    <row r="96" s="2" customFormat="1">
      <c r="A96" s="39"/>
      <c r="B96" s="40"/>
      <c r="C96" s="41"/>
      <c r="D96" s="218" t="s">
        <v>159</v>
      </c>
      <c r="E96" s="41"/>
      <c r="F96" s="219" t="s">
        <v>465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159</v>
      </c>
      <c r="AU96" s="18" t="s">
        <v>82</v>
      </c>
    </row>
    <row r="97" s="13" customFormat="1">
      <c r="A97" s="13"/>
      <c r="B97" s="223"/>
      <c r="C97" s="224"/>
      <c r="D97" s="225" t="s">
        <v>161</v>
      </c>
      <c r="E97" s="226" t="s">
        <v>19</v>
      </c>
      <c r="F97" s="227" t="s">
        <v>466</v>
      </c>
      <c r="G97" s="224"/>
      <c r="H97" s="228">
        <v>77.578000000000003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161</v>
      </c>
      <c r="AU97" s="234" t="s">
        <v>82</v>
      </c>
      <c r="AV97" s="13" t="s">
        <v>82</v>
      </c>
      <c r="AW97" s="13" t="s">
        <v>33</v>
      </c>
      <c r="AX97" s="13" t="s">
        <v>80</v>
      </c>
      <c r="AY97" s="234" t="s">
        <v>150</v>
      </c>
    </row>
    <row r="98" s="2" customFormat="1" ht="37.8" customHeight="1">
      <c r="A98" s="39"/>
      <c r="B98" s="40"/>
      <c r="C98" s="205" t="s">
        <v>171</v>
      </c>
      <c r="D98" s="205" t="s">
        <v>152</v>
      </c>
      <c r="E98" s="206" t="s">
        <v>467</v>
      </c>
      <c r="F98" s="207" t="s">
        <v>468</v>
      </c>
      <c r="G98" s="208" t="s">
        <v>255</v>
      </c>
      <c r="H98" s="209">
        <v>76.599999999999994</v>
      </c>
      <c r="I98" s="210"/>
      <c r="J98" s="211">
        <f>ROUND(I98*H98,2)</f>
        <v>0</v>
      </c>
      <c r="K98" s="207" t="s">
        <v>156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157</v>
      </c>
      <c r="AT98" s="216" t="s">
        <v>152</v>
      </c>
      <c r="AU98" s="216" t="s">
        <v>82</v>
      </c>
      <c r="AY98" s="18" t="s">
        <v>150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157</v>
      </c>
      <c r="BM98" s="216" t="s">
        <v>469</v>
      </c>
    </row>
    <row r="99" s="2" customFormat="1">
      <c r="A99" s="39"/>
      <c r="B99" s="40"/>
      <c r="C99" s="41"/>
      <c r="D99" s="218" t="s">
        <v>159</v>
      </c>
      <c r="E99" s="41"/>
      <c r="F99" s="219" t="s">
        <v>470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159</v>
      </c>
      <c r="AU99" s="18" t="s">
        <v>82</v>
      </c>
    </row>
    <row r="100" s="14" customFormat="1">
      <c r="A100" s="14"/>
      <c r="B100" s="235"/>
      <c r="C100" s="236"/>
      <c r="D100" s="225" t="s">
        <v>161</v>
      </c>
      <c r="E100" s="237" t="s">
        <v>19</v>
      </c>
      <c r="F100" s="238" t="s">
        <v>471</v>
      </c>
      <c r="G100" s="236"/>
      <c r="H100" s="237" t="s">
        <v>19</v>
      </c>
      <c r="I100" s="239"/>
      <c r="J100" s="236"/>
      <c r="K100" s="236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161</v>
      </c>
      <c r="AU100" s="244" t="s">
        <v>82</v>
      </c>
      <c r="AV100" s="14" t="s">
        <v>80</v>
      </c>
      <c r="AW100" s="14" t="s">
        <v>33</v>
      </c>
      <c r="AX100" s="14" t="s">
        <v>72</v>
      </c>
      <c r="AY100" s="244" t="s">
        <v>150</v>
      </c>
    </row>
    <row r="101" s="13" customFormat="1">
      <c r="A101" s="13"/>
      <c r="B101" s="223"/>
      <c r="C101" s="224"/>
      <c r="D101" s="225" t="s">
        <v>161</v>
      </c>
      <c r="E101" s="226" t="s">
        <v>19</v>
      </c>
      <c r="F101" s="227" t="s">
        <v>472</v>
      </c>
      <c r="G101" s="224"/>
      <c r="H101" s="228">
        <v>56.600000000000001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161</v>
      </c>
      <c r="AU101" s="234" t="s">
        <v>82</v>
      </c>
      <c r="AV101" s="13" t="s">
        <v>82</v>
      </c>
      <c r="AW101" s="13" t="s">
        <v>33</v>
      </c>
      <c r="AX101" s="13" t="s">
        <v>72</v>
      </c>
      <c r="AY101" s="234" t="s">
        <v>150</v>
      </c>
    </row>
    <row r="102" s="13" customFormat="1">
      <c r="A102" s="13"/>
      <c r="B102" s="223"/>
      <c r="C102" s="224"/>
      <c r="D102" s="225" t="s">
        <v>161</v>
      </c>
      <c r="E102" s="226" t="s">
        <v>19</v>
      </c>
      <c r="F102" s="227" t="s">
        <v>473</v>
      </c>
      <c r="G102" s="224"/>
      <c r="H102" s="228">
        <v>20</v>
      </c>
      <c r="I102" s="229"/>
      <c r="J102" s="224"/>
      <c r="K102" s="224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161</v>
      </c>
      <c r="AU102" s="234" t="s">
        <v>82</v>
      </c>
      <c r="AV102" s="13" t="s">
        <v>82</v>
      </c>
      <c r="AW102" s="13" t="s">
        <v>33</v>
      </c>
      <c r="AX102" s="13" t="s">
        <v>72</v>
      </c>
      <c r="AY102" s="234" t="s">
        <v>150</v>
      </c>
    </row>
    <row r="103" s="15" customFormat="1">
      <c r="A103" s="15"/>
      <c r="B103" s="245"/>
      <c r="C103" s="246"/>
      <c r="D103" s="225" t="s">
        <v>161</v>
      </c>
      <c r="E103" s="247" t="s">
        <v>19</v>
      </c>
      <c r="F103" s="248" t="s">
        <v>209</v>
      </c>
      <c r="G103" s="246"/>
      <c r="H103" s="249">
        <v>76.599999999999994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5" t="s">
        <v>161</v>
      </c>
      <c r="AU103" s="255" t="s">
        <v>82</v>
      </c>
      <c r="AV103" s="15" t="s">
        <v>157</v>
      </c>
      <c r="AW103" s="15" t="s">
        <v>33</v>
      </c>
      <c r="AX103" s="15" t="s">
        <v>80</v>
      </c>
      <c r="AY103" s="255" t="s">
        <v>150</v>
      </c>
    </row>
    <row r="104" s="2" customFormat="1" ht="24.15" customHeight="1">
      <c r="A104" s="39"/>
      <c r="B104" s="40"/>
      <c r="C104" s="205" t="s">
        <v>157</v>
      </c>
      <c r="D104" s="205" t="s">
        <v>152</v>
      </c>
      <c r="E104" s="206" t="s">
        <v>474</v>
      </c>
      <c r="F104" s="207" t="s">
        <v>475</v>
      </c>
      <c r="G104" s="208" t="s">
        <v>255</v>
      </c>
      <c r="H104" s="209">
        <v>48.299999999999997</v>
      </c>
      <c r="I104" s="210"/>
      <c r="J104" s="211">
        <f>ROUND(I104*H104,2)</f>
        <v>0</v>
      </c>
      <c r="K104" s="207" t="s">
        <v>156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157</v>
      </c>
      <c r="AT104" s="216" t="s">
        <v>152</v>
      </c>
      <c r="AU104" s="216" t="s">
        <v>82</v>
      </c>
      <c r="AY104" s="18" t="s">
        <v>150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157</v>
      </c>
      <c r="BM104" s="216" t="s">
        <v>476</v>
      </c>
    </row>
    <row r="105" s="2" customFormat="1">
      <c r="A105" s="39"/>
      <c r="B105" s="40"/>
      <c r="C105" s="41"/>
      <c r="D105" s="218" t="s">
        <v>159</v>
      </c>
      <c r="E105" s="41"/>
      <c r="F105" s="219" t="s">
        <v>477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159</v>
      </c>
      <c r="AU105" s="18" t="s">
        <v>82</v>
      </c>
    </row>
    <row r="106" s="13" customFormat="1">
      <c r="A106" s="13"/>
      <c r="B106" s="223"/>
      <c r="C106" s="224"/>
      <c r="D106" s="225" t="s">
        <v>161</v>
      </c>
      <c r="E106" s="226" t="s">
        <v>19</v>
      </c>
      <c r="F106" s="227" t="s">
        <v>478</v>
      </c>
      <c r="G106" s="224"/>
      <c r="H106" s="228">
        <v>28.300000000000001</v>
      </c>
      <c r="I106" s="229"/>
      <c r="J106" s="224"/>
      <c r="K106" s="224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161</v>
      </c>
      <c r="AU106" s="234" t="s">
        <v>82</v>
      </c>
      <c r="AV106" s="13" t="s">
        <v>82</v>
      </c>
      <c r="AW106" s="13" t="s">
        <v>33</v>
      </c>
      <c r="AX106" s="13" t="s">
        <v>72</v>
      </c>
      <c r="AY106" s="234" t="s">
        <v>150</v>
      </c>
    </row>
    <row r="107" s="13" customFormat="1">
      <c r="A107" s="13"/>
      <c r="B107" s="223"/>
      <c r="C107" s="224"/>
      <c r="D107" s="225" t="s">
        <v>161</v>
      </c>
      <c r="E107" s="226" t="s">
        <v>19</v>
      </c>
      <c r="F107" s="227" t="s">
        <v>479</v>
      </c>
      <c r="G107" s="224"/>
      <c r="H107" s="228">
        <v>20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161</v>
      </c>
      <c r="AU107" s="234" t="s">
        <v>82</v>
      </c>
      <c r="AV107" s="13" t="s">
        <v>82</v>
      </c>
      <c r="AW107" s="13" t="s">
        <v>33</v>
      </c>
      <c r="AX107" s="13" t="s">
        <v>72</v>
      </c>
      <c r="AY107" s="234" t="s">
        <v>150</v>
      </c>
    </row>
    <row r="108" s="15" customFormat="1">
      <c r="A108" s="15"/>
      <c r="B108" s="245"/>
      <c r="C108" s="246"/>
      <c r="D108" s="225" t="s">
        <v>161</v>
      </c>
      <c r="E108" s="247" t="s">
        <v>19</v>
      </c>
      <c r="F108" s="248" t="s">
        <v>209</v>
      </c>
      <c r="G108" s="246"/>
      <c r="H108" s="249">
        <v>48.299999999999997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5" t="s">
        <v>161</v>
      </c>
      <c r="AU108" s="255" t="s">
        <v>82</v>
      </c>
      <c r="AV108" s="15" t="s">
        <v>157</v>
      </c>
      <c r="AW108" s="15" t="s">
        <v>33</v>
      </c>
      <c r="AX108" s="15" t="s">
        <v>80</v>
      </c>
      <c r="AY108" s="255" t="s">
        <v>150</v>
      </c>
    </row>
    <row r="109" s="2" customFormat="1" ht="33" customHeight="1">
      <c r="A109" s="39"/>
      <c r="B109" s="40"/>
      <c r="C109" s="205" t="s">
        <v>184</v>
      </c>
      <c r="D109" s="205" t="s">
        <v>152</v>
      </c>
      <c r="E109" s="206" t="s">
        <v>480</v>
      </c>
      <c r="F109" s="207" t="s">
        <v>481</v>
      </c>
      <c r="G109" s="208" t="s">
        <v>255</v>
      </c>
      <c r="H109" s="209">
        <v>28.300000000000001</v>
      </c>
      <c r="I109" s="210"/>
      <c r="J109" s="211">
        <f>ROUND(I109*H109,2)</f>
        <v>0</v>
      </c>
      <c r="K109" s="207" t="s">
        <v>156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157</v>
      </c>
      <c r="AT109" s="216" t="s">
        <v>152</v>
      </c>
      <c r="AU109" s="216" t="s">
        <v>82</v>
      </c>
      <c r="AY109" s="18" t="s">
        <v>150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157</v>
      </c>
      <c r="BM109" s="216" t="s">
        <v>482</v>
      </c>
    </row>
    <row r="110" s="2" customFormat="1">
      <c r="A110" s="39"/>
      <c r="B110" s="40"/>
      <c r="C110" s="41"/>
      <c r="D110" s="218" t="s">
        <v>159</v>
      </c>
      <c r="E110" s="41"/>
      <c r="F110" s="219" t="s">
        <v>483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159</v>
      </c>
      <c r="AU110" s="18" t="s">
        <v>82</v>
      </c>
    </row>
    <row r="111" s="13" customFormat="1">
      <c r="A111" s="13"/>
      <c r="B111" s="223"/>
      <c r="C111" s="224"/>
      <c r="D111" s="225" t="s">
        <v>161</v>
      </c>
      <c r="E111" s="226" t="s">
        <v>19</v>
      </c>
      <c r="F111" s="227" t="s">
        <v>484</v>
      </c>
      <c r="G111" s="224"/>
      <c r="H111" s="228">
        <v>28.300000000000001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161</v>
      </c>
      <c r="AU111" s="234" t="s">
        <v>82</v>
      </c>
      <c r="AV111" s="13" t="s">
        <v>82</v>
      </c>
      <c r="AW111" s="13" t="s">
        <v>33</v>
      </c>
      <c r="AX111" s="13" t="s">
        <v>80</v>
      </c>
      <c r="AY111" s="234" t="s">
        <v>150</v>
      </c>
    </row>
    <row r="112" s="2" customFormat="1" ht="24.15" customHeight="1">
      <c r="A112" s="39"/>
      <c r="B112" s="40"/>
      <c r="C112" s="205" t="s">
        <v>192</v>
      </c>
      <c r="D112" s="205" t="s">
        <v>152</v>
      </c>
      <c r="E112" s="206" t="s">
        <v>485</v>
      </c>
      <c r="F112" s="207" t="s">
        <v>486</v>
      </c>
      <c r="G112" s="208" t="s">
        <v>255</v>
      </c>
      <c r="H112" s="209">
        <v>76.599999999999994</v>
      </c>
      <c r="I112" s="210"/>
      <c r="J112" s="211">
        <f>ROUND(I112*H112,2)</f>
        <v>0</v>
      </c>
      <c r="K112" s="207" t="s">
        <v>156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157</v>
      </c>
      <c r="AT112" s="216" t="s">
        <v>152</v>
      </c>
      <c r="AU112" s="216" t="s">
        <v>82</v>
      </c>
      <c r="AY112" s="18" t="s">
        <v>150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157</v>
      </c>
      <c r="BM112" s="216" t="s">
        <v>487</v>
      </c>
    </row>
    <row r="113" s="2" customFormat="1">
      <c r="A113" s="39"/>
      <c r="B113" s="40"/>
      <c r="C113" s="41"/>
      <c r="D113" s="218" t="s">
        <v>159</v>
      </c>
      <c r="E113" s="41"/>
      <c r="F113" s="219" t="s">
        <v>488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159</v>
      </c>
      <c r="AU113" s="18" t="s">
        <v>82</v>
      </c>
    </row>
    <row r="114" s="14" customFormat="1">
      <c r="A114" s="14"/>
      <c r="B114" s="235"/>
      <c r="C114" s="236"/>
      <c r="D114" s="225" t="s">
        <v>161</v>
      </c>
      <c r="E114" s="237" t="s">
        <v>19</v>
      </c>
      <c r="F114" s="238" t="s">
        <v>489</v>
      </c>
      <c r="G114" s="236"/>
      <c r="H114" s="237" t="s">
        <v>19</v>
      </c>
      <c r="I114" s="239"/>
      <c r="J114" s="236"/>
      <c r="K114" s="236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161</v>
      </c>
      <c r="AU114" s="244" t="s">
        <v>82</v>
      </c>
      <c r="AV114" s="14" t="s">
        <v>80</v>
      </c>
      <c r="AW114" s="14" t="s">
        <v>33</v>
      </c>
      <c r="AX114" s="14" t="s">
        <v>72</v>
      </c>
      <c r="AY114" s="244" t="s">
        <v>150</v>
      </c>
    </row>
    <row r="115" s="13" customFormat="1">
      <c r="A115" s="13"/>
      <c r="B115" s="223"/>
      <c r="C115" s="224"/>
      <c r="D115" s="225" t="s">
        <v>161</v>
      </c>
      <c r="E115" s="226" t="s">
        <v>19</v>
      </c>
      <c r="F115" s="227" t="s">
        <v>490</v>
      </c>
      <c r="G115" s="224"/>
      <c r="H115" s="228">
        <v>76.599999999999994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161</v>
      </c>
      <c r="AU115" s="234" t="s">
        <v>82</v>
      </c>
      <c r="AV115" s="13" t="s">
        <v>82</v>
      </c>
      <c r="AW115" s="13" t="s">
        <v>33</v>
      </c>
      <c r="AX115" s="13" t="s">
        <v>72</v>
      </c>
      <c r="AY115" s="234" t="s">
        <v>150</v>
      </c>
    </row>
    <row r="116" s="15" customFormat="1">
      <c r="A116" s="15"/>
      <c r="B116" s="245"/>
      <c r="C116" s="246"/>
      <c r="D116" s="225" t="s">
        <v>161</v>
      </c>
      <c r="E116" s="247" t="s">
        <v>19</v>
      </c>
      <c r="F116" s="248" t="s">
        <v>209</v>
      </c>
      <c r="G116" s="246"/>
      <c r="H116" s="249">
        <v>76.599999999999994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5" t="s">
        <v>161</v>
      </c>
      <c r="AU116" s="255" t="s">
        <v>82</v>
      </c>
      <c r="AV116" s="15" t="s">
        <v>157</v>
      </c>
      <c r="AW116" s="15" t="s">
        <v>33</v>
      </c>
      <c r="AX116" s="15" t="s">
        <v>80</v>
      </c>
      <c r="AY116" s="255" t="s">
        <v>150</v>
      </c>
    </row>
    <row r="117" s="2" customFormat="1" ht="21.75" customHeight="1">
      <c r="A117" s="39"/>
      <c r="B117" s="40"/>
      <c r="C117" s="205" t="s">
        <v>199</v>
      </c>
      <c r="D117" s="205" t="s">
        <v>152</v>
      </c>
      <c r="E117" s="206" t="s">
        <v>407</v>
      </c>
      <c r="F117" s="207" t="s">
        <v>408</v>
      </c>
      <c r="G117" s="208" t="s">
        <v>155</v>
      </c>
      <c r="H117" s="209">
        <v>2899.1999999999998</v>
      </c>
      <c r="I117" s="210"/>
      <c r="J117" s="211">
        <f>ROUND(I117*H117,2)</f>
        <v>0</v>
      </c>
      <c r="K117" s="207" t="s">
        <v>156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157</v>
      </c>
      <c r="AT117" s="216" t="s">
        <v>152</v>
      </c>
      <c r="AU117" s="216" t="s">
        <v>82</v>
      </c>
      <c r="AY117" s="18" t="s">
        <v>150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157</v>
      </c>
      <c r="BM117" s="216" t="s">
        <v>491</v>
      </c>
    </row>
    <row r="118" s="2" customFormat="1">
      <c r="A118" s="39"/>
      <c r="B118" s="40"/>
      <c r="C118" s="41"/>
      <c r="D118" s="218" t="s">
        <v>159</v>
      </c>
      <c r="E118" s="41"/>
      <c r="F118" s="219" t="s">
        <v>411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159</v>
      </c>
      <c r="AU118" s="18" t="s">
        <v>82</v>
      </c>
    </row>
    <row r="119" s="14" customFormat="1">
      <c r="A119" s="14"/>
      <c r="B119" s="235"/>
      <c r="C119" s="236"/>
      <c r="D119" s="225" t="s">
        <v>161</v>
      </c>
      <c r="E119" s="237" t="s">
        <v>19</v>
      </c>
      <c r="F119" s="238" t="s">
        <v>492</v>
      </c>
      <c r="G119" s="236"/>
      <c r="H119" s="237" t="s">
        <v>19</v>
      </c>
      <c r="I119" s="239"/>
      <c r="J119" s="236"/>
      <c r="K119" s="236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161</v>
      </c>
      <c r="AU119" s="244" t="s">
        <v>82</v>
      </c>
      <c r="AV119" s="14" t="s">
        <v>80</v>
      </c>
      <c r="AW119" s="14" t="s">
        <v>33</v>
      </c>
      <c r="AX119" s="14" t="s">
        <v>72</v>
      </c>
      <c r="AY119" s="244" t="s">
        <v>150</v>
      </c>
    </row>
    <row r="120" s="13" customFormat="1">
      <c r="A120" s="13"/>
      <c r="B120" s="223"/>
      <c r="C120" s="224"/>
      <c r="D120" s="225" t="s">
        <v>161</v>
      </c>
      <c r="E120" s="226" t="s">
        <v>19</v>
      </c>
      <c r="F120" s="227" t="s">
        <v>493</v>
      </c>
      <c r="G120" s="224"/>
      <c r="H120" s="228">
        <v>2684.8000000000002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161</v>
      </c>
      <c r="AU120" s="234" t="s">
        <v>82</v>
      </c>
      <c r="AV120" s="13" t="s">
        <v>82</v>
      </c>
      <c r="AW120" s="13" t="s">
        <v>33</v>
      </c>
      <c r="AX120" s="13" t="s">
        <v>72</v>
      </c>
      <c r="AY120" s="234" t="s">
        <v>150</v>
      </c>
    </row>
    <row r="121" s="14" customFormat="1">
      <c r="A121" s="14"/>
      <c r="B121" s="235"/>
      <c r="C121" s="236"/>
      <c r="D121" s="225" t="s">
        <v>161</v>
      </c>
      <c r="E121" s="237" t="s">
        <v>19</v>
      </c>
      <c r="F121" s="238" t="s">
        <v>494</v>
      </c>
      <c r="G121" s="236"/>
      <c r="H121" s="237" t="s">
        <v>19</v>
      </c>
      <c r="I121" s="239"/>
      <c r="J121" s="236"/>
      <c r="K121" s="236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161</v>
      </c>
      <c r="AU121" s="244" t="s">
        <v>82</v>
      </c>
      <c r="AV121" s="14" t="s">
        <v>80</v>
      </c>
      <c r="AW121" s="14" t="s">
        <v>33</v>
      </c>
      <c r="AX121" s="14" t="s">
        <v>72</v>
      </c>
      <c r="AY121" s="244" t="s">
        <v>150</v>
      </c>
    </row>
    <row r="122" s="13" customFormat="1">
      <c r="A122" s="13"/>
      <c r="B122" s="223"/>
      <c r="C122" s="224"/>
      <c r="D122" s="225" t="s">
        <v>161</v>
      </c>
      <c r="E122" s="226" t="s">
        <v>19</v>
      </c>
      <c r="F122" s="227" t="s">
        <v>495</v>
      </c>
      <c r="G122" s="224"/>
      <c r="H122" s="228">
        <v>214.40000000000001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161</v>
      </c>
      <c r="AU122" s="234" t="s">
        <v>82</v>
      </c>
      <c r="AV122" s="13" t="s">
        <v>82</v>
      </c>
      <c r="AW122" s="13" t="s">
        <v>33</v>
      </c>
      <c r="AX122" s="13" t="s">
        <v>72</v>
      </c>
      <c r="AY122" s="234" t="s">
        <v>150</v>
      </c>
    </row>
    <row r="123" s="15" customFormat="1">
      <c r="A123" s="15"/>
      <c r="B123" s="245"/>
      <c r="C123" s="246"/>
      <c r="D123" s="225" t="s">
        <v>161</v>
      </c>
      <c r="E123" s="247" t="s">
        <v>19</v>
      </c>
      <c r="F123" s="248" t="s">
        <v>209</v>
      </c>
      <c r="G123" s="246"/>
      <c r="H123" s="249">
        <v>2899.2000000000003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5" t="s">
        <v>161</v>
      </c>
      <c r="AU123" s="255" t="s">
        <v>82</v>
      </c>
      <c r="AV123" s="15" t="s">
        <v>157</v>
      </c>
      <c r="AW123" s="15" t="s">
        <v>33</v>
      </c>
      <c r="AX123" s="15" t="s">
        <v>80</v>
      </c>
      <c r="AY123" s="255" t="s">
        <v>150</v>
      </c>
    </row>
    <row r="124" s="12" customFormat="1" ht="22.8" customHeight="1">
      <c r="A124" s="12"/>
      <c r="B124" s="189"/>
      <c r="C124" s="190"/>
      <c r="D124" s="191" t="s">
        <v>71</v>
      </c>
      <c r="E124" s="203" t="s">
        <v>82</v>
      </c>
      <c r="F124" s="203" t="s">
        <v>496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SUM(P125:P134)</f>
        <v>0</v>
      </c>
      <c r="Q124" s="197"/>
      <c r="R124" s="198">
        <f>SUM(R125:R134)</f>
        <v>105.30456840000001</v>
      </c>
      <c r="S124" s="197"/>
      <c r="T124" s="199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80</v>
      </c>
      <c r="AT124" s="201" t="s">
        <v>71</v>
      </c>
      <c r="AU124" s="201" t="s">
        <v>80</v>
      </c>
      <c r="AY124" s="200" t="s">
        <v>150</v>
      </c>
      <c r="BK124" s="202">
        <f>SUM(BK125:BK134)</f>
        <v>0</v>
      </c>
    </row>
    <row r="125" s="2" customFormat="1" ht="24.15" customHeight="1">
      <c r="A125" s="39"/>
      <c r="B125" s="40"/>
      <c r="C125" s="205" t="s">
        <v>210</v>
      </c>
      <c r="D125" s="205" t="s">
        <v>152</v>
      </c>
      <c r="E125" s="206" t="s">
        <v>497</v>
      </c>
      <c r="F125" s="207" t="s">
        <v>498</v>
      </c>
      <c r="G125" s="208" t="s">
        <v>155</v>
      </c>
      <c r="H125" s="209">
        <v>842.82000000000005</v>
      </c>
      <c r="I125" s="210"/>
      <c r="J125" s="211">
        <f>ROUND(I125*H125,2)</f>
        <v>0</v>
      </c>
      <c r="K125" s="207" t="s">
        <v>156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0.00017000000000000001</v>
      </c>
      <c r="R125" s="214">
        <f>Q125*H125</f>
        <v>0.14327940000000003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157</v>
      </c>
      <c r="AT125" s="216" t="s">
        <v>152</v>
      </c>
      <c r="AU125" s="216" t="s">
        <v>82</v>
      </c>
      <c r="AY125" s="18" t="s">
        <v>150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157</v>
      </c>
      <c r="BM125" s="216" t="s">
        <v>499</v>
      </c>
    </row>
    <row r="126" s="2" customFormat="1">
      <c r="A126" s="39"/>
      <c r="B126" s="40"/>
      <c r="C126" s="41"/>
      <c r="D126" s="218" t="s">
        <v>159</v>
      </c>
      <c r="E126" s="41"/>
      <c r="F126" s="219" t="s">
        <v>500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159</v>
      </c>
      <c r="AU126" s="18" t="s">
        <v>82</v>
      </c>
    </row>
    <row r="127" s="13" customFormat="1">
      <c r="A127" s="13"/>
      <c r="B127" s="223"/>
      <c r="C127" s="224"/>
      <c r="D127" s="225" t="s">
        <v>161</v>
      </c>
      <c r="E127" s="226" t="s">
        <v>19</v>
      </c>
      <c r="F127" s="227" t="s">
        <v>501</v>
      </c>
      <c r="G127" s="224"/>
      <c r="H127" s="228">
        <v>842.82000000000005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161</v>
      </c>
      <c r="AU127" s="234" t="s">
        <v>82</v>
      </c>
      <c r="AV127" s="13" t="s">
        <v>82</v>
      </c>
      <c r="AW127" s="13" t="s">
        <v>33</v>
      </c>
      <c r="AX127" s="13" t="s">
        <v>80</v>
      </c>
      <c r="AY127" s="234" t="s">
        <v>150</v>
      </c>
    </row>
    <row r="128" s="2" customFormat="1" ht="16.5" customHeight="1">
      <c r="A128" s="39"/>
      <c r="B128" s="40"/>
      <c r="C128" s="260" t="s">
        <v>217</v>
      </c>
      <c r="D128" s="260" t="s">
        <v>502</v>
      </c>
      <c r="E128" s="261" t="s">
        <v>503</v>
      </c>
      <c r="F128" s="262" t="s">
        <v>504</v>
      </c>
      <c r="G128" s="263" t="s">
        <v>155</v>
      </c>
      <c r="H128" s="264">
        <v>998.32000000000005</v>
      </c>
      <c r="I128" s="265"/>
      <c r="J128" s="266">
        <f>ROUND(I128*H128,2)</f>
        <v>0</v>
      </c>
      <c r="K128" s="262" t="s">
        <v>19</v>
      </c>
      <c r="L128" s="267"/>
      <c r="M128" s="268" t="s">
        <v>19</v>
      </c>
      <c r="N128" s="269" t="s">
        <v>43</v>
      </c>
      <c r="O128" s="85"/>
      <c r="P128" s="214">
        <f>O128*H128</f>
        <v>0</v>
      </c>
      <c r="Q128" s="214">
        <v>0.00014999999999999999</v>
      </c>
      <c r="R128" s="214">
        <f>Q128*H128</f>
        <v>0.14974799999999999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210</v>
      </c>
      <c r="AT128" s="216" t="s">
        <v>502</v>
      </c>
      <c r="AU128" s="216" t="s">
        <v>82</v>
      </c>
      <c r="AY128" s="18" t="s">
        <v>150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157</v>
      </c>
      <c r="BM128" s="216" t="s">
        <v>505</v>
      </c>
    </row>
    <row r="129" s="13" customFormat="1">
      <c r="A129" s="13"/>
      <c r="B129" s="223"/>
      <c r="C129" s="224"/>
      <c r="D129" s="225" t="s">
        <v>161</v>
      </c>
      <c r="E129" s="226" t="s">
        <v>19</v>
      </c>
      <c r="F129" s="227" t="s">
        <v>506</v>
      </c>
      <c r="G129" s="224"/>
      <c r="H129" s="228">
        <v>842.82000000000005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161</v>
      </c>
      <c r="AU129" s="234" t="s">
        <v>82</v>
      </c>
      <c r="AV129" s="13" t="s">
        <v>82</v>
      </c>
      <c r="AW129" s="13" t="s">
        <v>33</v>
      </c>
      <c r="AX129" s="13" t="s">
        <v>80</v>
      </c>
      <c r="AY129" s="234" t="s">
        <v>150</v>
      </c>
    </row>
    <row r="130" s="13" customFormat="1">
      <c r="A130" s="13"/>
      <c r="B130" s="223"/>
      <c r="C130" s="224"/>
      <c r="D130" s="225" t="s">
        <v>161</v>
      </c>
      <c r="E130" s="224"/>
      <c r="F130" s="227" t="s">
        <v>507</v>
      </c>
      <c r="G130" s="224"/>
      <c r="H130" s="228">
        <v>998.32000000000005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161</v>
      </c>
      <c r="AU130" s="234" t="s">
        <v>82</v>
      </c>
      <c r="AV130" s="13" t="s">
        <v>82</v>
      </c>
      <c r="AW130" s="13" t="s">
        <v>4</v>
      </c>
      <c r="AX130" s="13" t="s">
        <v>80</v>
      </c>
      <c r="AY130" s="234" t="s">
        <v>150</v>
      </c>
    </row>
    <row r="131" s="2" customFormat="1" ht="33" customHeight="1">
      <c r="A131" s="39"/>
      <c r="B131" s="40"/>
      <c r="C131" s="205" t="s">
        <v>225</v>
      </c>
      <c r="D131" s="205" t="s">
        <v>152</v>
      </c>
      <c r="E131" s="206" t="s">
        <v>508</v>
      </c>
      <c r="F131" s="207" t="s">
        <v>509</v>
      </c>
      <c r="G131" s="208" t="s">
        <v>238</v>
      </c>
      <c r="H131" s="209">
        <v>383.10000000000002</v>
      </c>
      <c r="I131" s="210"/>
      <c r="J131" s="211">
        <f>ROUND(I131*H131,2)</f>
        <v>0</v>
      </c>
      <c r="K131" s="207" t="s">
        <v>156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0.27411000000000002</v>
      </c>
      <c r="R131" s="214">
        <f>Q131*H131</f>
        <v>105.01154100000001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157</v>
      </c>
      <c r="AT131" s="216" t="s">
        <v>152</v>
      </c>
      <c r="AU131" s="216" t="s">
        <v>82</v>
      </c>
      <c r="AY131" s="18" t="s">
        <v>150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157</v>
      </c>
      <c r="BM131" s="216" t="s">
        <v>510</v>
      </c>
    </row>
    <row r="132" s="2" customFormat="1">
      <c r="A132" s="39"/>
      <c r="B132" s="40"/>
      <c r="C132" s="41"/>
      <c r="D132" s="218" t="s">
        <v>159</v>
      </c>
      <c r="E132" s="41"/>
      <c r="F132" s="219" t="s">
        <v>511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159</v>
      </c>
      <c r="AU132" s="18" t="s">
        <v>82</v>
      </c>
    </row>
    <row r="133" s="14" customFormat="1">
      <c r="A133" s="14"/>
      <c r="B133" s="235"/>
      <c r="C133" s="236"/>
      <c r="D133" s="225" t="s">
        <v>161</v>
      </c>
      <c r="E133" s="237" t="s">
        <v>19</v>
      </c>
      <c r="F133" s="238" t="s">
        <v>512</v>
      </c>
      <c r="G133" s="236"/>
      <c r="H133" s="237" t="s">
        <v>19</v>
      </c>
      <c r="I133" s="239"/>
      <c r="J133" s="236"/>
      <c r="K133" s="236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161</v>
      </c>
      <c r="AU133" s="244" t="s">
        <v>82</v>
      </c>
      <c r="AV133" s="14" t="s">
        <v>80</v>
      </c>
      <c r="AW133" s="14" t="s">
        <v>33</v>
      </c>
      <c r="AX133" s="14" t="s">
        <v>72</v>
      </c>
      <c r="AY133" s="244" t="s">
        <v>150</v>
      </c>
    </row>
    <row r="134" s="13" customFormat="1">
      <c r="A134" s="13"/>
      <c r="B134" s="223"/>
      <c r="C134" s="224"/>
      <c r="D134" s="225" t="s">
        <v>161</v>
      </c>
      <c r="E134" s="226" t="s">
        <v>19</v>
      </c>
      <c r="F134" s="227" t="s">
        <v>513</v>
      </c>
      <c r="G134" s="224"/>
      <c r="H134" s="228">
        <v>383.10000000000002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161</v>
      </c>
      <c r="AU134" s="234" t="s">
        <v>82</v>
      </c>
      <c r="AV134" s="13" t="s">
        <v>82</v>
      </c>
      <c r="AW134" s="13" t="s">
        <v>33</v>
      </c>
      <c r="AX134" s="13" t="s">
        <v>80</v>
      </c>
      <c r="AY134" s="234" t="s">
        <v>150</v>
      </c>
    </row>
    <row r="135" s="12" customFormat="1" ht="22.8" customHeight="1">
      <c r="A135" s="12"/>
      <c r="B135" s="189"/>
      <c r="C135" s="190"/>
      <c r="D135" s="191" t="s">
        <v>71</v>
      </c>
      <c r="E135" s="203" t="s">
        <v>184</v>
      </c>
      <c r="F135" s="203" t="s">
        <v>412</v>
      </c>
      <c r="G135" s="190"/>
      <c r="H135" s="190"/>
      <c r="I135" s="193"/>
      <c r="J135" s="204">
        <f>BK135</f>
        <v>0</v>
      </c>
      <c r="K135" s="190"/>
      <c r="L135" s="195"/>
      <c r="M135" s="196"/>
      <c r="N135" s="197"/>
      <c r="O135" s="197"/>
      <c r="P135" s="198">
        <f>SUM(P136:P205)</f>
        <v>0</v>
      </c>
      <c r="Q135" s="197"/>
      <c r="R135" s="198">
        <f>SUM(R136:R205)</f>
        <v>180.22223200000002</v>
      </c>
      <c r="S135" s="197"/>
      <c r="T135" s="199">
        <f>SUM(T136:T205)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0" t="s">
        <v>80</v>
      </c>
      <c r="AT135" s="201" t="s">
        <v>71</v>
      </c>
      <c r="AU135" s="201" t="s">
        <v>80</v>
      </c>
      <c r="AY135" s="200" t="s">
        <v>150</v>
      </c>
      <c r="BK135" s="202">
        <f>SUM(BK136:BK205)</f>
        <v>0</v>
      </c>
    </row>
    <row r="136" s="2" customFormat="1" ht="37.8" customHeight="1">
      <c r="A136" s="39"/>
      <c r="B136" s="40"/>
      <c r="C136" s="205" t="s">
        <v>235</v>
      </c>
      <c r="D136" s="205" t="s">
        <v>152</v>
      </c>
      <c r="E136" s="206" t="s">
        <v>514</v>
      </c>
      <c r="F136" s="207" t="s">
        <v>515</v>
      </c>
      <c r="G136" s="208" t="s">
        <v>155</v>
      </c>
      <c r="H136" s="209">
        <v>2726.75</v>
      </c>
      <c r="I136" s="210"/>
      <c r="J136" s="211">
        <f>ROUND(I136*H136,2)</f>
        <v>0</v>
      </c>
      <c r="K136" s="207" t="s">
        <v>156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157</v>
      </c>
      <c r="AT136" s="216" t="s">
        <v>152</v>
      </c>
      <c r="AU136" s="216" t="s">
        <v>82</v>
      </c>
      <c r="AY136" s="18" t="s">
        <v>150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157</v>
      </c>
      <c r="BM136" s="216" t="s">
        <v>516</v>
      </c>
    </row>
    <row r="137" s="2" customFormat="1">
      <c r="A137" s="39"/>
      <c r="B137" s="40"/>
      <c r="C137" s="41"/>
      <c r="D137" s="218" t="s">
        <v>159</v>
      </c>
      <c r="E137" s="41"/>
      <c r="F137" s="219" t="s">
        <v>517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159</v>
      </c>
      <c r="AU137" s="18" t="s">
        <v>82</v>
      </c>
    </row>
    <row r="138" s="14" customFormat="1">
      <c r="A138" s="14"/>
      <c r="B138" s="235"/>
      <c r="C138" s="236"/>
      <c r="D138" s="225" t="s">
        <v>161</v>
      </c>
      <c r="E138" s="237" t="s">
        <v>19</v>
      </c>
      <c r="F138" s="238" t="s">
        <v>518</v>
      </c>
      <c r="G138" s="236"/>
      <c r="H138" s="237" t="s">
        <v>19</v>
      </c>
      <c r="I138" s="239"/>
      <c r="J138" s="236"/>
      <c r="K138" s="236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161</v>
      </c>
      <c r="AU138" s="244" t="s">
        <v>82</v>
      </c>
      <c r="AV138" s="14" t="s">
        <v>80</v>
      </c>
      <c r="AW138" s="14" t="s">
        <v>33</v>
      </c>
      <c r="AX138" s="14" t="s">
        <v>72</v>
      </c>
      <c r="AY138" s="244" t="s">
        <v>150</v>
      </c>
    </row>
    <row r="139" s="14" customFormat="1">
      <c r="A139" s="14"/>
      <c r="B139" s="235"/>
      <c r="C139" s="236"/>
      <c r="D139" s="225" t="s">
        <v>161</v>
      </c>
      <c r="E139" s="237" t="s">
        <v>19</v>
      </c>
      <c r="F139" s="238" t="s">
        <v>519</v>
      </c>
      <c r="G139" s="236"/>
      <c r="H139" s="237" t="s">
        <v>19</v>
      </c>
      <c r="I139" s="239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161</v>
      </c>
      <c r="AU139" s="244" t="s">
        <v>82</v>
      </c>
      <c r="AV139" s="14" t="s">
        <v>80</v>
      </c>
      <c r="AW139" s="14" t="s">
        <v>33</v>
      </c>
      <c r="AX139" s="14" t="s">
        <v>72</v>
      </c>
      <c r="AY139" s="244" t="s">
        <v>150</v>
      </c>
    </row>
    <row r="140" s="14" customFormat="1">
      <c r="A140" s="14"/>
      <c r="B140" s="235"/>
      <c r="C140" s="236"/>
      <c r="D140" s="225" t="s">
        <v>161</v>
      </c>
      <c r="E140" s="237" t="s">
        <v>19</v>
      </c>
      <c r="F140" s="238" t="s">
        <v>520</v>
      </c>
      <c r="G140" s="236"/>
      <c r="H140" s="237" t="s">
        <v>19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161</v>
      </c>
      <c r="AU140" s="244" t="s">
        <v>82</v>
      </c>
      <c r="AV140" s="14" t="s">
        <v>80</v>
      </c>
      <c r="AW140" s="14" t="s">
        <v>33</v>
      </c>
      <c r="AX140" s="14" t="s">
        <v>72</v>
      </c>
      <c r="AY140" s="244" t="s">
        <v>150</v>
      </c>
    </row>
    <row r="141" s="13" customFormat="1">
      <c r="A141" s="13"/>
      <c r="B141" s="223"/>
      <c r="C141" s="224"/>
      <c r="D141" s="225" t="s">
        <v>161</v>
      </c>
      <c r="E141" s="226" t="s">
        <v>19</v>
      </c>
      <c r="F141" s="227" t="s">
        <v>521</v>
      </c>
      <c r="G141" s="224"/>
      <c r="H141" s="228">
        <v>2726.75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161</v>
      </c>
      <c r="AU141" s="234" t="s">
        <v>82</v>
      </c>
      <c r="AV141" s="13" t="s">
        <v>82</v>
      </c>
      <c r="AW141" s="13" t="s">
        <v>33</v>
      </c>
      <c r="AX141" s="13" t="s">
        <v>80</v>
      </c>
      <c r="AY141" s="234" t="s">
        <v>150</v>
      </c>
    </row>
    <row r="142" s="2" customFormat="1" ht="16.5" customHeight="1">
      <c r="A142" s="39"/>
      <c r="B142" s="40"/>
      <c r="C142" s="260" t="s">
        <v>8</v>
      </c>
      <c r="D142" s="260" t="s">
        <v>502</v>
      </c>
      <c r="E142" s="261" t="s">
        <v>522</v>
      </c>
      <c r="F142" s="262" t="s">
        <v>523</v>
      </c>
      <c r="G142" s="263" t="s">
        <v>311</v>
      </c>
      <c r="H142" s="264">
        <v>32.713000000000001</v>
      </c>
      <c r="I142" s="265"/>
      <c r="J142" s="266">
        <f>ROUND(I142*H142,2)</f>
        <v>0</v>
      </c>
      <c r="K142" s="262" t="s">
        <v>156</v>
      </c>
      <c r="L142" s="267"/>
      <c r="M142" s="268" t="s">
        <v>19</v>
      </c>
      <c r="N142" s="269" t="s">
        <v>43</v>
      </c>
      <c r="O142" s="85"/>
      <c r="P142" s="214">
        <f>O142*H142</f>
        <v>0</v>
      </c>
      <c r="Q142" s="214">
        <v>1</v>
      </c>
      <c r="R142" s="214">
        <f>Q142*H142</f>
        <v>32.713000000000001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210</v>
      </c>
      <c r="AT142" s="216" t="s">
        <v>502</v>
      </c>
      <c r="AU142" s="216" t="s">
        <v>82</v>
      </c>
      <c r="AY142" s="18" t="s">
        <v>150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157</v>
      </c>
      <c r="BM142" s="216" t="s">
        <v>524</v>
      </c>
    </row>
    <row r="143" s="14" customFormat="1">
      <c r="A143" s="14"/>
      <c r="B143" s="235"/>
      <c r="C143" s="236"/>
      <c r="D143" s="225" t="s">
        <v>161</v>
      </c>
      <c r="E143" s="237" t="s">
        <v>19</v>
      </c>
      <c r="F143" s="238" t="s">
        <v>525</v>
      </c>
      <c r="G143" s="236"/>
      <c r="H143" s="237" t="s">
        <v>19</v>
      </c>
      <c r="I143" s="239"/>
      <c r="J143" s="236"/>
      <c r="K143" s="236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161</v>
      </c>
      <c r="AU143" s="244" t="s">
        <v>82</v>
      </c>
      <c r="AV143" s="14" t="s">
        <v>80</v>
      </c>
      <c r="AW143" s="14" t="s">
        <v>33</v>
      </c>
      <c r="AX143" s="14" t="s">
        <v>72</v>
      </c>
      <c r="AY143" s="244" t="s">
        <v>150</v>
      </c>
    </row>
    <row r="144" s="13" customFormat="1">
      <c r="A144" s="13"/>
      <c r="B144" s="223"/>
      <c r="C144" s="224"/>
      <c r="D144" s="225" t="s">
        <v>161</v>
      </c>
      <c r="E144" s="226" t="s">
        <v>19</v>
      </c>
      <c r="F144" s="227" t="s">
        <v>526</v>
      </c>
      <c r="G144" s="224"/>
      <c r="H144" s="228">
        <v>32.713000000000001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161</v>
      </c>
      <c r="AU144" s="234" t="s">
        <v>82</v>
      </c>
      <c r="AV144" s="13" t="s">
        <v>82</v>
      </c>
      <c r="AW144" s="13" t="s">
        <v>33</v>
      </c>
      <c r="AX144" s="13" t="s">
        <v>80</v>
      </c>
      <c r="AY144" s="234" t="s">
        <v>150</v>
      </c>
    </row>
    <row r="145" s="2" customFormat="1" ht="21.75" customHeight="1">
      <c r="A145" s="39"/>
      <c r="B145" s="40"/>
      <c r="C145" s="205" t="s">
        <v>252</v>
      </c>
      <c r="D145" s="205" t="s">
        <v>152</v>
      </c>
      <c r="E145" s="206" t="s">
        <v>527</v>
      </c>
      <c r="F145" s="207" t="s">
        <v>528</v>
      </c>
      <c r="G145" s="208" t="s">
        <v>155</v>
      </c>
      <c r="H145" s="209">
        <v>2941.1500000000001</v>
      </c>
      <c r="I145" s="210"/>
      <c r="J145" s="211">
        <f>ROUND(I145*H145,2)</f>
        <v>0</v>
      </c>
      <c r="K145" s="207" t="s">
        <v>156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157</v>
      </c>
      <c r="AT145" s="216" t="s">
        <v>152</v>
      </c>
      <c r="AU145" s="216" t="s">
        <v>82</v>
      </c>
      <c r="AY145" s="18" t="s">
        <v>150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157</v>
      </c>
      <c r="BM145" s="216" t="s">
        <v>529</v>
      </c>
    </row>
    <row r="146" s="2" customFormat="1">
      <c r="A146" s="39"/>
      <c r="B146" s="40"/>
      <c r="C146" s="41"/>
      <c r="D146" s="218" t="s">
        <v>159</v>
      </c>
      <c r="E146" s="41"/>
      <c r="F146" s="219" t="s">
        <v>530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159</v>
      </c>
      <c r="AU146" s="18" t="s">
        <v>82</v>
      </c>
    </row>
    <row r="147" s="14" customFormat="1">
      <c r="A147" s="14"/>
      <c r="B147" s="235"/>
      <c r="C147" s="236"/>
      <c r="D147" s="225" t="s">
        <v>161</v>
      </c>
      <c r="E147" s="237" t="s">
        <v>19</v>
      </c>
      <c r="F147" s="238" t="s">
        <v>531</v>
      </c>
      <c r="G147" s="236"/>
      <c r="H147" s="237" t="s">
        <v>19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161</v>
      </c>
      <c r="AU147" s="244" t="s">
        <v>82</v>
      </c>
      <c r="AV147" s="14" t="s">
        <v>80</v>
      </c>
      <c r="AW147" s="14" t="s">
        <v>33</v>
      </c>
      <c r="AX147" s="14" t="s">
        <v>72</v>
      </c>
      <c r="AY147" s="244" t="s">
        <v>150</v>
      </c>
    </row>
    <row r="148" s="14" customFormat="1">
      <c r="A148" s="14"/>
      <c r="B148" s="235"/>
      <c r="C148" s="236"/>
      <c r="D148" s="225" t="s">
        <v>161</v>
      </c>
      <c r="E148" s="237" t="s">
        <v>19</v>
      </c>
      <c r="F148" s="238" t="s">
        <v>492</v>
      </c>
      <c r="G148" s="236"/>
      <c r="H148" s="237" t="s">
        <v>19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161</v>
      </c>
      <c r="AU148" s="244" t="s">
        <v>82</v>
      </c>
      <c r="AV148" s="14" t="s">
        <v>80</v>
      </c>
      <c r="AW148" s="14" t="s">
        <v>33</v>
      </c>
      <c r="AX148" s="14" t="s">
        <v>72</v>
      </c>
      <c r="AY148" s="244" t="s">
        <v>150</v>
      </c>
    </row>
    <row r="149" s="13" customFormat="1">
      <c r="A149" s="13"/>
      <c r="B149" s="223"/>
      <c r="C149" s="224"/>
      <c r="D149" s="225" t="s">
        <v>161</v>
      </c>
      <c r="E149" s="226" t="s">
        <v>19</v>
      </c>
      <c r="F149" s="227" t="s">
        <v>521</v>
      </c>
      <c r="G149" s="224"/>
      <c r="H149" s="228">
        <v>2726.75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161</v>
      </c>
      <c r="AU149" s="234" t="s">
        <v>82</v>
      </c>
      <c r="AV149" s="13" t="s">
        <v>82</v>
      </c>
      <c r="AW149" s="13" t="s">
        <v>33</v>
      </c>
      <c r="AX149" s="13" t="s">
        <v>72</v>
      </c>
      <c r="AY149" s="234" t="s">
        <v>150</v>
      </c>
    </row>
    <row r="150" s="14" customFormat="1">
      <c r="A150" s="14"/>
      <c r="B150" s="235"/>
      <c r="C150" s="236"/>
      <c r="D150" s="225" t="s">
        <v>161</v>
      </c>
      <c r="E150" s="237" t="s">
        <v>19</v>
      </c>
      <c r="F150" s="238" t="s">
        <v>494</v>
      </c>
      <c r="G150" s="236"/>
      <c r="H150" s="237" t="s">
        <v>19</v>
      </c>
      <c r="I150" s="239"/>
      <c r="J150" s="236"/>
      <c r="K150" s="236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161</v>
      </c>
      <c r="AU150" s="244" t="s">
        <v>82</v>
      </c>
      <c r="AV150" s="14" t="s">
        <v>80</v>
      </c>
      <c r="AW150" s="14" t="s">
        <v>33</v>
      </c>
      <c r="AX150" s="14" t="s">
        <v>72</v>
      </c>
      <c r="AY150" s="244" t="s">
        <v>150</v>
      </c>
    </row>
    <row r="151" s="13" customFormat="1">
      <c r="A151" s="13"/>
      <c r="B151" s="223"/>
      <c r="C151" s="224"/>
      <c r="D151" s="225" t="s">
        <v>161</v>
      </c>
      <c r="E151" s="226" t="s">
        <v>19</v>
      </c>
      <c r="F151" s="227" t="s">
        <v>495</v>
      </c>
      <c r="G151" s="224"/>
      <c r="H151" s="228">
        <v>214.40000000000001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161</v>
      </c>
      <c r="AU151" s="234" t="s">
        <v>82</v>
      </c>
      <c r="AV151" s="13" t="s">
        <v>82</v>
      </c>
      <c r="AW151" s="13" t="s">
        <v>33</v>
      </c>
      <c r="AX151" s="13" t="s">
        <v>72</v>
      </c>
      <c r="AY151" s="234" t="s">
        <v>150</v>
      </c>
    </row>
    <row r="152" s="15" customFormat="1">
      <c r="A152" s="15"/>
      <c r="B152" s="245"/>
      <c r="C152" s="246"/>
      <c r="D152" s="225" t="s">
        <v>161</v>
      </c>
      <c r="E152" s="247" t="s">
        <v>19</v>
      </c>
      <c r="F152" s="248" t="s">
        <v>209</v>
      </c>
      <c r="G152" s="246"/>
      <c r="H152" s="249">
        <v>2941.1500000000001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5" t="s">
        <v>161</v>
      </c>
      <c r="AU152" s="255" t="s">
        <v>82</v>
      </c>
      <c r="AV152" s="15" t="s">
        <v>157</v>
      </c>
      <c r="AW152" s="15" t="s">
        <v>33</v>
      </c>
      <c r="AX152" s="15" t="s">
        <v>80</v>
      </c>
      <c r="AY152" s="255" t="s">
        <v>150</v>
      </c>
    </row>
    <row r="153" s="2" customFormat="1" ht="24.15" customHeight="1">
      <c r="A153" s="39"/>
      <c r="B153" s="40"/>
      <c r="C153" s="205" t="s">
        <v>262</v>
      </c>
      <c r="D153" s="205" t="s">
        <v>152</v>
      </c>
      <c r="E153" s="206" t="s">
        <v>413</v>
      </c>
      <c r="F153" s="207" t="s">
        <v>414</v>
      </c>
      <c r="G153" s="208" t="s">
        <v>155</v>
      </c>
      <c r="H153" s="209">
        <v>2307.3000000000002</v>
      </c>
      <c r="I153" s="210"/>
      <c r="J153" s="211">
        <f>ROUND(I153*H153,2)</f>
        <v>0</v>
      </c>
      <c r="K153" s="207" t="s">
        <v>156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157</v>
      </c>
      <c r="AT153" s="216" t="s">
        <v>152</v>
      </c>
      <c r="AU153" s="216" t="s">
        <v>82</v>
      </c>
      <c r="AY153" s="18" t="s">
        <v>150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157</v>
      </c>
      <c r="BM153" s="216" t="s">
        <v>532</v>
      </c>
    </row>
    <row r="154" s="2" customFormat="1">
      <c r="A154" s="39"/>
      <c r="B154" s="40"/>
      <c r="C154" s="41"/>
      <c r="D154" s="218" t="s">
        <v>159</v>
      </c>
      <c r="E154" s="41"/>
      <c r="F154" s="219" t="s">
        <v>416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159</v>
      </c>
      <c r="AU154" s="18" t="s">
        <v>82</v>
      </c>
    </row>
    <row r="155" s="14" customFormat="1">
      <c r="A155" s="14"/>
      <c r="B155" s="235"/>
      <c r="C155" s="236"/>
      <c r="D155" s="225" t="s">
        <v>161</v>
      </c>
      <c r="E155" s="237" t="s">
        <v>19</v>
      </c>
      <c r="F155" s="238" t="s">
        <v>533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161</v>
      </c>
      <c r="AU155" s="244" t="s">
        <v>82</v>
      </c>
      <c r="AV155" s="14" t="s">
        <v>80</v>
      </c>
      <c r="AW155" s="14" t="s">
        <v>33</v>
      </c>
      <c r="AX155" s="14" t="s">
        <v>72</v>
      </c>
      <c r="AY155" s="244" t="s">
        <v>150</v>
      </c>
    </row>
    <row r="156" s="14" customFormat="1">
      <c r="A156" s="14"/>
      <c r="B156" s="235"/>
      <c r="C156" s="236"/>
      <c r="D156" s="225" t="s">
        <v>161</v>
      </c>
      <c r="E156" s="237" t="s">
        <v>19</v>
      </c>
      <c r="F156" s="238" t="s">
        <v>492</v>
      </c>
      <c r="G156" s="236"/>
      <c r="H156" s="237" t="s">
        <v>19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161</v>
      </c>
      <c r="AU156" s="244" t="s">
        <v>82</v>
      </c>
      <c r="AV156" s="14" t="s">
        <v>80</v>
      </c>
      <c r="AW156" s="14" t="s">
        <v>33</v>
      </c>
      <c r="AX156" s="14" t="s">
        <v>72</v>
      </c>
      <c r="AY156" s="244" t="s">
        <v>150</v>
      </c>
    </row>
    <row r="157" s="13" customFormat="1">
      <c r="A157" s="13"/>
      <c r="B157" s="223"/>
      <c r="C157" s="224"/>
      <c r="D157" s="225" t="s">
        <v>161</v>
      </c>
      <c r="E157" s="226" t="s">
        <v>19</v>
      </c>
      <c r="F157" s="227" t="s">
        <v>534</v>
      </c>
      <c r="G157" s="224"/>
      <c r="H157" s="228">
        <v>2307.3000000000002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161</v>
      </c>
      <c r="AU157" s="234" t="s">
        <v>82</v>
      </c>
      <c r="AV157" s="13" t="s">
        <v>82</v>
      </c>
      <c r="AW157" s="13" t="s">
        <v>33</v>
      </c>
      <c r="AX157" s="13" t="s">
        <v>80</v>
      </c>
      <c r="AY157" s="234" t="s">
        <v>150</v>
      </c>
    </row>
    <row r="158" s="2" customFormat="1" ht="24.15" customHeight="1">
      <c r="A158" s="39"/>
      <c r="B158" s="40"/>
      <c r="C158" s="205" t="s">
        <v>270</v>
      </c>
      <c r="D158" s="205" t="s">
        <v>152</v>
      </c>
      <c r="E158" s="206" t="s">
        <v>535</v>
      </c>
      <c r="F158" s="207" t="s">
        <v>536</v>
      </c>
      <c r="G158" s="208" t="s">
        <v>155</v>
      </c>
      <c r="H158" s="209">
        <v>2097.5</v>
      </c>
      <c r="I158" s="210"/>
      <c r="J158" s="211">
        <f>ROUND(I158*H158,2)</f>
        <v>0</v>
      </c>
      <c r="K158" s="207" t="s">
        <v>156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157</v>
      </c>
      <c r="AT158" s="216" t="s">
        <v>152</v>
      </c>
      <c r="AU158" s="216" t="s">
        <v>82</v>
      </c>
      <c r="AY158" s="18" t="s">
        <v>150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157</v>
      </c>
      <c r="BM158" s="216" t="s">
        <v>537</v>
      </c>
    </row>
    <row r="159" s="2" customFormat="1">
      <c r="A159" s="39"/>
      <c r="B159" s="40"/>
      <c r="C159" s="41"/>
      <c r="D159" s="218" t="s">
        <v>159</v>
      </c>
      <c r="E159" s="41"/>
      <c r="F159" s="219" t="s">
        <v>538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159</v>
      </c>
      <c r="AU159" s="18" t="s">
        <v>82</v>
      </c>
    </row>
    <row r="160" s="14" customFormat="1">
      <c r="A160" s="14"/>
      <c r="B160" s="235"/>
      <c r="C160" s="236"/>
      <c r="D160" s="225" t="s">
        <v>161</v>
      </c>
      <c r="E160" s="237" t="s">
        <v>19</v>
      </c>
      <c r="F160" s="238" t="s">
        <v>539</v>
      </c>
      <c r="G160" s="236"/>
      <c r="H160" s="237" t="s">
        <v>19</v>
      </c>
      <c r="I160" s="239"/>
      <c r="J160" s="236"/>
      <c r="K160" s="236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161</v>
      </c>
      <c r="AU160" s="244" t="s">
        <v>82</v>
      </c>
      <c r="AV160" s="14" t="s">
        <v>80</v>
      </c>
      <c r="AW160" s="14" t="s">
        <v>33</v>
      </c>
      <c r="AX160" s="14" t="s">
        <v>72</v>
      </c>
      <c r="AY160" s="244" t="s">
        <v>150</v>
      </c>
    </row>
    <row r="161" s="14" customFormat="1">
      <c r="A161" s="14"/>
      <c r="B161" s="235"/>
      <c r="C161" s="236"/>
      <c r="D161" s="225" t="s">
        <v>161</v>
      </c>
      <c r="E161" s="237" t="s">
        <v>19</v>
      </c>
      <c r="F161" s="238" t="s">
        <v>492</v>
      </c>
      <c r="G161" s="236"/>
      <c r="H161" s="237" t="s">
        <v>19</v>
      </c>
      <c r="I161" s="239"/>
      <c r="J161" s="236"/>
      <c r="K161" s="236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161</v>
      </c>
      <c r="AU161" s="244" t="s">
        <v>82</v>
      </c>
      <c r="AV161" s="14" t="s">
        <v>80</v>
      </c>
      <c r="AW161" s="14" t="s">
        <v>33</v>
      </c>
      <c r="AX161" s="14" t="s">
        <v>72</v>
      </c>
      <c r="AY161" s="244" t="s">
        <v>150</v>
      </c>
    </row>
    <row r="162" s="13" customFormat="1">
      <c r="A162" s="13"/>
      <c r="B162" s="223"/>
      <c r="C162" s="224"/>
      <c r="D162" s="225" t="s">
        <v>161</v>
      </c>
      <c r="E162" s="226" t="s">
        <v>19</v>
      </c>
      <c r="F162" s="227" t="s">
        <v>540</v>
      </c>
      <c r="G162" s="224"/>
      <c r="H162" s="228">
        <v>2097.5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161</v>
      </c>
      <c r="AU162" s="234" t="s">
        <v>82</v>
      </c>
      <c r="AV162" s="13" t="s">
        <v>82</v>
      </c>
      <c r="AW162" s="13" t="s">
        <v>33</v>
      </c>
      <c r="AX162" s="13" t="s">
        <v>80</v>
      </c>
      <c r="AY162" s="234" t="s">
        <v>150</v>
      </c>
    </row>
    <row r="163" s="2" customFormat="1" ht="24.15" customHeight="1">
      <c r="A163" s="39"/>
      <c r="B163" s="40"/>
      <c r="C163" s="205" t="s">
        <v>276</v>
      </c>
      <c r="D163" s="205" t="s">
        <v>152</v>
      </c>
      <c r="E163" s="206" t="s">
        <v>541</v>
      </c>
      <c r="F163" s="207" t="s">
        <v>542</v>
      </c>
      <c r="G163" s="208" t="s">
        <v>155</v>
      </c>
      <c r="H163" s="209">
        <v>214.40000000000001</v>
      </c>
      <c r="I163" s="210"/>
      <c r="J163" s="211">
        <f>ROUND(I163*H163,2)</f>
        <v>0</v>
      </c>
      <c r="K163" s="207" t="s">
        <v>156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157</v>
      </c>
      <c r="AT163" s="216" t="s">
        <v>152</v>
      </c>
      <c r="AU163" s="216" t="s">
        <v>82</v>
      </c>
      <c r="AY163" s="18" t="s">
        <v>150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157</v>
      </c>
      <c r="BM163" s="216" t="s">
        <v>543</v>
      </c>
    </row>
    <row r="164" s="2" customFormat="1">
      <c r="A164" s="39"/>
      <c r="B164" s="40"/>
      <c r="C164" s="41"/>
      <c r="D164" s="218" t="s">
        <v>159</v>
      </c>
      <c r="E164" s="41"/>
      <c r="F164" s="219" t="s">
        <v>544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159</v>
      </c>
      <c r="AU164" s="18" t="s">
        <v>82</v>
      </c>
    </row>
    <row r="165" s="14" customFormat="1">
      <c r="A165" s="14"/>
      <c r="B165" s="235"/>
      <c r="C165" s="236"/>
      <c r="D165" s="225" t="s">
        <v>161</v>
      </c>
      <c r="E165" s="237" t="s">
        <v>19</v>
      </c>
      <c r="F165" s="238" t="s">
        <v>545</v>
      </c>
      <c r="G165" s="236"/>
      <c r="H165" s="237" t="s">
        <v>19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161</v>
      </c>
      <c r="AU165" s="244" t="s">
        <v>82</v>
      </c>
      <c r="AV165" s="14" t="s">
        <v>80</v>
      </c>
      <c r="AW165" s="14" t="s">
        <v>33</v>
      </c>
      <c r="AX165" s="14" t="s">
        <v>72</v>
      </c>
      <c r="AY165" s="244" t="s">
        <v>150</v>
      </c>
    </row>
    <row r="166" s="14" customFormat="1">
      <c r="A166" s="14"/>
      <c r="B166" s="235"/>
      <c r="C166" s="236"/>
      <c r="D166" s="225" t="s">
        <v>161</v>
      </c>
      <c r="E166" s="237" t="s">
        <v>19</v>
      </c>
      <c r="F166" s="238" t="s">
        <v>494</v>
      </c>
      <c r="G166" s="236"/>
      <c r="H166" s="237" t="s">
        <v>19</v>
      </c>
      <c r="I166" s="239"/>
      <c r="J166" s="236"/>
      <c r="K166" s="236"/>
      <c r="L166" s="240"/>
      <c r="M166" s="241"/>
      <c r="N166" s="242"/>
      <c r="O166" s="242"/>
      <c r="P166" s="242"/>
      <c r="Q166" s="242"/>
      <c r="R166" s="242"/>
      <c r="S166" s="242"/>
      <c r="T166" s="24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4" t="s">
        <v>161</v>
      </c>
      <c r="AU166" s="244" t="s">
        <v>82</v>
      </c>
      <c r="AV166" s="14" t="s">
        <v>80</v>
      </c>
      <c r="AW166" s="14" t="s">
        <v>33</v>
      </c>
      <c r="AX166" s="14" t="s">
        <v>72</v>
      </c>
      <c r="AY166" s="244" t="s">
        <v>150</v>
      </c>
    </row>
    <row r="167" s="13" customFormat="1">
      <c r="A167" s="13"/>
      <c r="B167" s="223"/>
      <c r="C167" s="224"/>
      <c r="D167" s="225" t="s">
        <v>161</v>
      </c>
      <c r="E167" s="226" t="s">
        <v>19</v>
      </c>
      <c r="F167" s="227" t="s">
        <v>495</v>
      </c>
      <c r="G167" s="224"/>
      <c r="H167" s="228">
        <v>214.40000000000001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161</v>
      </c>
      <c r="AU167" s="234" t="s">
        <v>82</v>
      </c>
      <c r="AV167" s="13" t="s">
        <v>82</v>
      </c>
      <c r="AW167" s="13" t="s">
        <v>33</v>
      </c>
      <c r="AX167" s="13" t="s">
        <v>80</v>
      </c>
      <c r="AY167" s="234" t="s">
        <v>150</v>
      </c>
    </row>
    <row r="168" s="2" customFormat="1" ht="24.15" customHeight="1">
      <c r="A168" s="39"/>
      <c r="B168" s="40"/>
      <c r="C168" s="205" t="s">
        <v>283</v>
      </c>
      <c r="D168" s="205" t="s">
        <v>152</v>
      </c>
      <c r="E168" s="206" t="s">
        <v>546</v>
      </c>
      <c r="F168" s="207" t="s">
        <v>547</v>
      </c>
      <c r="G168" s="208" t="s">
        <v>155</v>
      </c>
      <c r="H168" s="209">
        <v>47.299999999999997</v>
      </c>
      <c r="I168" s="210"/>
      <c r="J168" s="211">
        <f>ROUND(I168*H168,2)</f>
        <v>0</v>
      </c>
      <c r="K168" s="207" t="s">
        <v>156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0.32400000000000001</v>
      </c>
      <c r="R168" s="214">
        <f>Q168*H168</f>
        <v>15.325199999999999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157</v>
      </c>
      <c r="AT168" s="216" t="s">
        <v>152</v>
      </c>
      <c r="AU168" s="216" t="s">
        <v>82</v>
      </c>
      <c r="AY168" s="18" t="s">
        <v>150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157</v>
      </c>
      <c r="BM168" s="216" t="s">
        <v>548</v>
      </c>
    </row>
    <row r="169" s="2" customFormat="1">
      <c r="A169" s="39"/>
      <c r="B169" s="40"/>
      <c r="C169" s="41"/>
      <c r="D169" s="218" t="s">
        <v>159</v>
      </c>
      <c r="E169" s="41"/>
      <c r="F169" s="219" t="s">
        <v>549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159</v>
      </c>
      <c r="AU169" s="18" t="s">
        <v>82</v>
      </c>
    </row>
    <row r="170" s="14" customFormat="1">
      <c r="A170" s="14"/>
      <c r="B170" s="235"/>
      <c r="C170" s="236"/>
      <c r="D170" s="225" t="s">
        <v>161</v>
      </c>
      <c r="E170" s="237" t="s">
        <v>19</v>
      </c>
      <c r="F170" s="238" t="s">
        <v>550</v>
      </c>
      <c r="G170" s="236"/>
      <c r="H170" s="237" t="s">
        <v>19</v>
      </c>
      <c r="I170" s="239"/>
      <c r="J170" s="236"/>
      <c r="K170" s="236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161</v>
      </c>
      <c r="AU170" s="244" t="s">
        <v>82</v>
      </c>
      <c r="AV170" s="14" t="s">
        <v>80</v>
      </c>
      <c r="AW170" s="14" t="s">
        <v>33</v>
      </c>
      <c r="AX170" s="14" t="s">
        <v>72</v>
      </c>
      <c r="AY170" s="244" t="s">
        <v>150</v>
      </c>
    </row>
    <row r="171" s="13" customFormat="1">
      <c r="A171" s="13"/>
      <c r="B171" s="223"/>
      <c r="C171" s="224"/>
      <c r="D171" s="225" t="s">
        <v>161</v>
      </c>
      <c r="E171" s="226" t="s">
        <v>19</v>
      </c>
      <c r="F171" s="227" t="s">
        <v>551</v>
      </c>
      <c r="G171" s="224"/>
      <c r="H171" s="228">
        <v>47.299999999999997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161</v>
      </c>
      <c r="AU171" s="234" t="s">
        <v>82</v>
      </c>
      <c r="AV171" s="13" t="s">
        <v>82</v>
      </c>
      <c r="AW171" s="13" t="s">
        <v>33</v>
      </c>
      <c r="AX171" s="13" t="s">
        <v>80</v>
      </c>
      <c r="AY171" s="234" t="s">
        <v>150</v>
      </c>
    </row>
    <row r="172" s="2" customFormat="1" ht="24.15" customHeight="1">
      <c r="A172" s="39"/>
      <c r="B172" s="40"/>
      <c r="C172" s="205" t="s">
        <v>291</v>
      </c>
      <c r="D172" s="205" t="s">
        <v>152</v>
      </c>
      <c r="E172" s="206" t="s">
        <v>552</v>
      </c>
      <c r="F172" s="207" t="s">
        <v>553</v>
      </c>
      <c r="G172" s="208" t="s">
        <v>155</v>
      </c>
      <c r="H172" s="209">
        <v>4195</v>
      </c>
      <c r="I172" s="210"/>
      <c r="J172" s="211">
        <f>ROUND(I172*H172,2)</f>
        <v>0</v>
      </c>
      <c r="K172" s="207" t="s">
        <v>156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157</v>
      </c>
      <c r="AT172" s="216" t="s">
        <v>152</v>
      </c>
      <c r="AU172" s="216" t="s">
        <v>82</v>
      </c>
      <c r="AY172" s="18" t="s">
        <v>150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157</v>
      </c>
      <c r="BM172" s="216" t="s">
        <v>554</v>
      </c>
    </row>
    <row r="173" s="2" customFormat="1">
      <c r="A173" s="39"/>
      <c r="B173" s="40"/>
      <c r="C173" s="41"/>
      <c r="D173" s="218" t="s">
        <v>159</v>
      </c>
      <c r="E173" s="41"/>
      <c r="F173" s="219" t="s">
        <v>555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159</v>
      </c>
      <c r="AU173" s="18" t="s">
        <v>82</v>
      </c>
    </row>
    <row r="174" s="14" customFormat="1">
      <c r="A174" s="14"/>
      <c r="B174" s="235"/>
      <c r="C174" s="236"/>
      <c r="D174" s="225" t="s">
        <v>161</v>
      </c>
      <c r="E174" s="237" t="s">
        <v>19</v>
      </c>
      <c r="F174" s="238" t="s">
        <v>492</v>
      </c>
      <c r="G174" s="236"/>
      <c r="H174" s="237" t="s">
        <v>19</v>
      </c>
      <c r="I174" s="239"/>
      <c r="J174" s="236"/>
      <c r="K174" s="236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161</v>
      </c>
      <c r="AU174" s="244" t="s">
        <v>82</v>
      </c>
      <c r="AV174" s="14" t="s">
        <v>80</v>
      </c>
      <c r="AW174" s="14" t="s">
        <v>33</v>
      </c>
      <c r="AX174" s="14" t="s">
        <v>72</v>
      </c>
      <c r="AY174" s="244" t="s">
        <v>150</v>
      </c>
    </row>
    <row r="175" s="14" customFormat="1">
      <c r="A175" s="14"/>
      <c r="B175" s="235"/>
      <c r="C175" s="236"/>
      <c r="D175" s="225" t="s">
        <v>161</v>
      </c>
      <c r="E175" s="237" t="s">
        <v>19</v>
      </c>
      <c r="F175" s="238" t="s">
        <v>556</v>
      </c>
      <c r="G175" s="236"/>
      <c r="H175" s="237" t="s">
        <v>19</v>
      </c>
      <c r="I175" s="239"/>
      <c r="J175" s="236"/>
      <c r="K175" s="236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161</v>
      </c>
      <c r="AU175" s="244" t="s">
        <v>82</v>
      </c>
      <c r="AV175" s="14" t="s">
        <v>80</v>
      </c>
      <c r="AW175" s="14" t="s">
        <v>33</v>
      </c>
      <c r="AX175" s="14" t="s">
        <v>72</v>
      </c>
      <c r="AY175" s="244" t="s">
        <v>150</v>
      </c>
    </row>
    <row r="176" s="13" customFormat="1">
      <c r="A176" s="13"/>
      <c r="B176" s="223"/>
      <c r="C176" s="224"/>
      <c r="D176" s="225" t="s">
        <v>161</v>
      </c>
      <c r="E176" s="226" t="s">
        <v>19</v>
      </c>
      <c r="F176" s="227" t="s">
        <v>540</v>
      </c>
      <c r="G176" s="224"/>
      <c r="H176" s="228">
        <v>2097.5</v>
      </c>
      <c r="I176" s="229"/>
      <c r="J176" s="224"/>
      <c r="K176" s="224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161</v>
      </c>
      <c r="AU176" s="234" t="s">
        <v>82</v>
      </c>
      <c r="AV176" s="13" t="s">
        <v>82</v>
      </c>
      <c r="AW176" s="13" t="s">
        <v>33</v>
      </c>
      <c r="AX176" s="13" t="s">
        <v>72</v>
      </c>
      <c r="AY176" s="234" t="s">
        <v>150</v>
      </c>
    </row>
    <row r="177" s="14" customFormat="1">
      <c r="A177" s="14"/>
      <c r="B177" s="235"/>
      <c r="C177" s="236"/>
      <c r="D177" s="225" t="s">
        <v>161</v>
      </c>
      <c r="E177" s="237" t="s">
        <v>19</v>
      </c>
      <c r="F177" s="238" t="s">
        <v>557</v>
      </c>
      <c r="G177" s="236"/>
      <c r="H177" s="237" t="s">
        <v>19</v>
      </c>
      <c r="I177" s="239"/>
      <c r="J177" s="236"/>
      <c r="K177" s="236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161</v>
      </c>
      <c r="AU177" s="244" t="s">
        <v>82</v>
      </c>
      <c r="AV177" s="14" t="s">
        <v>80</v>
      </c>
      <c r="AW177" s="14" t="s">
        <v>33</v>
      </c>
      <c r="AX177" s="14" t="s">
        <v>72</v>
      </c>
      <c r="AY177" s="244" t="s">
        <v>150</v>
      </c>
    </row>
    <row r="178" s="13" customFormat="1">
      <c r="A178" s="13"/>
      <c r="B178" s="223"/>
      <c r="C178" s="224"/>
      <c r="D178" s="225" t="s">
        <v>161</v>
      </c>
      <c r="E178" s="226" t="s">
        <v>19</v>
      </c>
      <c r="F178" s="227" t="s">
        <v>540</v>
      </c>
      <c r="G178" s="224"/>
      <c r="H178" s="228">
        <v>2097.5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161</v>
      </c>
      <c r="AU178" s="234" t="s">
        <v>82</v>
      </c>
      <c r="AV178" s="13" t="s">
        <v>82</v>
      </c>
      <c r="AW178" s="13" t="s">
        <v>33</v>
      </c>
      <c r="AX178" s="13" t="s">
        <v>72</v>
      </c>
      <c r="AY178" s="234" t="s">
        <v>150</v>
      </c>
    </row>
    <row r="179" s="15" customFormat="1">
      <c r="A179" s="15"/>
      <c r="B179" s="245"/>
      <c r="C179" s="246"/>
      <c r="D179" s="225" t="s">
        <v>161</v>
      </c>
      <c r="E179" s="247" t="s">
        <v>19</v>
      </c>
      <c r="F179" s="248" t="s">
        <v>209</v>
      </c>
      <c r="G179" s="246"/>
      <c r="H179" s="249">
        <v>4195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5" t="s">
        <v>161</v>
      </c>
      <c r="AU179" s="255" t="s">
        <v>82</v>
      </c>
      <c r="AV179" s="15" t="s">
        <v>157</v>
      </c>
      <c r="AW179" s="15" t="s">
        <v>33</v>
      </c>
      <c r="AX179" s="15" t="s">
        <v>80</v>
      </c>
      <c r="AY179" s="255" t="s">
        <v>150</v>
      </c>
    </row>
    <row r="180" s="2" customFormat="1" ht="16.5" customHeight="1">
      <c r="A180" s="39"/>
      <c r="B180" s="40"/>
      <c r="C180" s="205" t="s">
        <v>298</v>
      </c>
      <c r="D180" s="205" t="s">
        <v>152</v>
      </c>
      <c r="E180" s="206" t="s">
        <v>558</v>
      </c>
      <c r="F180" s="207" t="s">
        <v>559</v>
      </c>
      <c r="G180" s="208" t="s">
        <v>155</v>
      </c>
      <c r="H180" s="209">
        <v>2097.5</v>
      </c>
      <c r="I180" s="210"/>
      <c r="J180" s="211">
        <f>ROUND(I180*H180,2)</f>
        <v>0</v>
      </c>
      <c r="K180" s="207" t="s">
        <v>319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157</v>
      </c>
      <c r="AT180" s="216" t="s">
        <v>152</v>
      </c>
      <c r="AU180" s="216" t="s">
        <v>82</v>
      </c>
      <c r="AY180" s="18" t="s">
        <v>150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157</v>
      </c>
      <c r="BM180" s="216" t="s">
        <v>560</v>
      </c>
    </row>
    <row r="181" s="14" customFormat="1">
      <c r="A181" s="14"/>
      <c r="B181" s="235"/>
      <c r="C181" s="236"/>
      <c r="D181" s="225" t="s">
        <v>161</v>
      </c>
      <c r="E181" s="237" t="s">
        <v>19</v>
      </c>
      <c r="F181" s="238" t="s">
        <v>561</v>
      </c>
      <c r="G181" s="236"/>
      <c r="H181" s="237" t="s">
        <v>19</v>
      </c>
      <c r="I181" s="239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161</v>
      </c>
      <c r="AU181" s="244" t="s">
        <v>82</v>
      </c>
      <c r="AV181" s="14" t="s">
        <v>80</v>
      </c>
      <c r="AW181" s="14" t="s">
        <v>33</v>
      </c>
      <c r="AX181" s="14" t="s">
        <v>72</v>
      </c>
      <c r="AY181" s="244" t="s">
        <v>150</v>
      </c>
    </row>
    <row r="182" s="14" customFormat="1">
      <c r="A182" s="14"/>
      <c r="B182" s="235"/>
      <c r="C182" s="236"/>
      <c r="D182" s="225" t="s">
        <v>161</v>
      </c>
      <c r="E182" s="237" t="s">
        <v>19</v>
      </c>
      <c r="F182" s="238" t="s">
        <v>492</v>
      </c>
      <c r="G182" s="236"/>
      <c r="H182" s="237" t="s">
        <v>19</v>
      </c>
      <c r="I182" s="239"/>
      <c r="J182" s="236"/>
      <c r="K182" s="236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161</v>
      </c>
      <c r="AU182" s="244" t="s">
        <v>82</v>
      </c>
      <c r="AV182" s="14" t="s">
        <v>80</v>
      </c>
      <c r="AW182" s="14" t="s">
        <v>33</v>
      </c>
      <c r="AX182" s="14" t="s">
        <v>72</v>
      </c>
      <c r="AY182" s="244" t="s">
        <v>150</v>
      </c>
    </row>
    <row r="183" s="13" customFormat="1">
      <c r="A183" s="13"/>
      <c r="B183" s="223"/>
      <c r="C183" s="224"/>
      <c r="D183" s="225" t="s">
        <v>161</v>
      </c>
      <c r="E183" s="226" t="s">
        <v>19</v>
      </c>
      <c r="F183" s="227" t="s">
        <v>540</v>
      </c>
      <c r="G183" s="224"/>
      <c r="H183" s="228">
        <v>2097.5</v>
      </c>
      <c r="I183" s="229"/>
      <c r="J183" s="224"/>
      <c r="K183" s="224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161</v>
      </c>
      <c r="AU183" s="234" t="s">
        <v>82</v>
      </c>
      <c r="AV183" s="13" t="s">
        <v>82</v>
      </c>
      <c r="AW183" s="13" t="s">
        <v>33</v>
      </c>
      <c r="AX183" s="13" t="s">
        <v>80</v>
      </c>
      <c r="AY183" s="234" t="s">
        <v>150</v>
      </c>
    </row>
    <row r="184" s="2" customFormat="1" ht="21.75" customHeight="1">
      <c r="A184" s="39"/>
      <c r="B184" s="40"/>
      <c r="C184" s="205" t="s">
        <v>308</v>
      </c>
      <c r="D184" s="205" t="s">
        <v>152</v>
      </c>
      <c r="E184" s="206" t="s">
        <v>562</v>
      </c>
      <c r="F184" s="207" t="s">
        <v>563</v>
      </c>
      <c r="G184" s="208" t="s">
        <v>155</v>
      </c>
      <c r="H184" s="209">
        <v>4195</v>
      </c>
      <c r="I184" s="210"/>
      <c r="J184" s="211">
        <f>ROUND(I184*H184,2)</f>
        <v>0</v>
      </c>
      <c r="K184" s="207" t="s">
        <v>319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157</v>
      </c>
      <c r="AT184" s="216" t="s">
        <v>152</v>
      </c>
      <c r="AU184" s="216" t="s">
        <v>82</v>
      </c>
      <c r="AY184" s="18" t="s">
        <v>150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157</v>
      </c>
      <c r="BM184" s="216" t="s">
        <v>564</v>
      </c>
    </row>
    <row r="185" s="14" customFormat="1">
      <c r="A185" s="14"/>
      <c r="B185" s="235"/>
      <c r="C185" s="236"/>
      <c r="D185" s="225" t="s">
        <v>161</v>
      </c>
      <c r="E185" s="237" t="s">
        <v>19</v>
      </c>
      <c r="F185" s="238" t="s">
        <v>565</v>
      </c>
      <c r="G185" s="236"/>
      <c r="H185" s="237" t="s">
        <v>19</v>
      </c>
      <c r="I185" s="239"/>
      <c r="J185" s="236"/>
      <c r="K185" s="236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161</v>
      </c>
      <c r="AU185" s="244" t="s">
        <v>82</v>
      </c>
      <c r="AV185" s="14" t="s">
        <v>80</v>
      </c>
      <c r="AW185" s="14" t="s">
        <v>33</v>
      </c>
      <c r="AX185" s="14" t="s">
        <v>72</v>
      </c>
      <c r="AY185" s="244" t="s">
        <v>150</v>
      </c>
    </row>
    <row r="186" s="14" customFormat="1">
      <c r="A186" s="14"/>
      <c r="B186" s="235"/>
      <c r="C186" s="236"/>
      <c r="D186" s="225" t="s">
        <v>161</v>
      </c>
      <c r="E186" s="237" t="s">
        <v>19</v>
      </c>
      <c r="F186" s="238" t="s">
        <v>492</v>
      </c>
      <c r="G186" s="236"/>
      <c r="H186" s="237" t="s">
        <v>19</v>
      </c>
      <c r="I186" s="239"/>
      <c r="J186" s="236"/>
      <c r="K186" s="236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161</v>
      </c>
      <c r="AU186" s="244" t="s">
        <v>82</v>
      </c>
      <c r="AV186" s="14" t="s">
        <v>80</v>
      </c>
      <c r="AW186" s="14" t="s">
        <v>33</v>
      </c>
      <c r="AX186" s="14" t="s">
        <v>72</v>
      </c>
      <c r="AY186" s="244" t="s">
        <v>150</v>
      </c>
    </row>
    <row r="187" s="13" customFormat="1">
      <c r="A187" s="13"/>
      <c r="B187" s="223"/>
      <c r="C187" s="224"/>
      <c r="D187" s="225" t="s">
        <v>161</v>
      </c>
      <c r="E187" s="226" t="s">
        <v>19</v>
      </c>
      <c r="F187" s="227" t="s">
        <v>566</v>
      </c>
      <c r="G187" s="224"/>
      <c r="H187" s="228">
        <v>4195</v>
      </c>
      <c r="I187" s="229"/>
      <c r="J187" s="224"/>
      <c r="K187" s="224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161</v>
      </c>
      <c r="AU187" s="234" t="s">
        <v>82</v>
      </c>
      <c r="AV187" s="13" t="s">
        <v>82</v>
      </c>
      <c r="AW187" s="13" t="s">
        <v>33</v>
      </c>
      <c r="AX187" s="13" t="s">
        <v>80</v>
      </c>
      <c r="AY187" s="234" t="s">
        <v>150</v>
      </c>
    </row>
    <row r="188" s="2" customFormat="1" ht="24.15" customHeight="1">
      <c r="A188" s="39"/>
      <c r="B188" s="40"/>
      <c r="C188" s="205" t="s">
        <v>7</v>
      </c>
      <c r="D188" s="205" t="s">
        <v>152</v>
      </c>
      <c r="E188" s="206" t="s">
        <v>440</v>
      </c>
      <c r="F188" s="207" t="s">
        <v>441</v>
      </c>
      <c r="G188" s="208" t="s">
        <v>155</v>
      </c>
      <c r="H188" s="209">
        <v>2097.5</v>
      </c>
      <c r="I188" s="210"/>
      <c r="J188" s="211">
        <f>ROUND(I188*H188,2)</f>
        <v>0</v>
      </c>
      <c r="K188" s="207" t="s">
        <v>156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157</v>
      </c>
      <c r="AT188" s="216" t="s">
        <v>152</v>
      </c>
      <c r="AU188" s="216" t="s">
        <v>82</v>
      </c>
      <c r="AY188" s="18" t="s">
        <v>150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157</v>
      </c>
      <c r="BM188" s="216" t="s">
        <v>567</v>
      </c>
    </row>
    <row r="189" s="2" customFormat="1">
      <c r="A189" s="39"/>
      <c r="B189" s="40"/>
      <c r="C189" s="41"/>
      <c r="D189" s="218" t="s">
        <v>159</v>
      </c>
      <c r="E189" s="41"/>
      <c r="F189" s="219" t="s">
        <v>443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159</v>
      </c>
      <c r="AU189" s="18" t="s">
        <v>82</v>
      </c>
    </row>
    <row r="190" s="14" customFormat="1">
      <c r="A190" s="14"/>
      <c r="B190" s="235"/>
      <c r="C190" s="236"/>
      <c r="D190" s="225" t="s">
        <v>161</v>
      </c>
      <c r="E190" s="237" t="s">
        <v>19</v>
      </c>
      <c r="F190" s="238" t="s">
        <v>568</v>
      </c>
      <c r="G190" s="236"/>
      <c r="H190" s="237" t="s">
        <v>19</v>
      </c>
      <c r="I190" s="239"/>
      <c r="J190" s="236"/>
      <c r="K190" s="236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161</v>
      </c>
      <c r="AU190" s="244" t="s">
        <v>82</v>
      </c>
      <c r="AV190" s="14" t="s">
        <v>80</v>
      </c>
      <c r="AW190" s="14" t="s">
        <v>33</v>
      </c>
      <c r="AX190" s="14" t="s">
        <v>72</v>
      </c>
      <c r="AY190" s="244" t="s">
        <v>150</v>
      </c>
    </row>
    <row r="191" s="14" customFormat="1">
      <c r="A191" s="14"/>
      <c r="B191" s="235"/>
      <c r="C191" s="236"/>
      <c r="D191" s="225" t="s">
        <v>161</v>
      </c>
      <c r="E191" s="237" t="s">
        <v>19</v>
      </c>
      <c r="F191" s="238" t="s">
        <v>492</v>
      </c>
      <c r="G191" s="236"/>
      <c r="H191" s="237" t="s">
        <v>19</v>
      </c>
      <c r="I191" s="239"/>
      <c r="J191" s="236"/>
      <c r="K191" s="236"/>
      <c r="L191" s="240"/>
      <c r="M191" s="241"/>
      <c r="N191" s="242"/>
      <c r="O191" s="242"/>
      <c r="P191" s="242"/>
      <c r="Q191" s="242"/>
      <c r="R191" s="242"/>
      <c r="S191" s="242"/>
      <c r="T191" s="24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4" t="s">
        <v>161</v>
      </c>
      <c r="AU191" s="244" t="s">
        <v>82</v>
      </c>
      <c r="AV191" s="14" t="s">
        <v>80</v>
      </c>
      <c r="AW191" s="14" t="s">
        <v>33</v>
      </c>
      <c r="AX191" s="14" t="s">
        <v>72</v>
      </c>
      <c r="AY191" s="244" t="s">
        <v>150</v>
      </c>
    </row>
    <row r="192" s="13" customFormat="1">
      <c r="A192" s="13"/>
      <c r="B192" s="223"/>
      <c r="C192" s="224"/>
      <c r="D192" s="225" t="s">
        <v>161</v>
      </c>
      <c r="E192" s="226" t="s">
        <v>19</v>
      </c>
      <c r="F192" s="227" t="s">
        <v>540</v>
      </c>
      <c r="G192" s="224"/>
      <c r="H192" s="228">
        <v>2097.5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161</v>
      </c>
      <c r="AU192" s="234" t="s">
        <v>82</v>
      </c>
      <c r="AV192" s="13" t="s">
        <v>82</v>
      </c>
      <c r="AW192" s="13" t="s">
        <v>33</v>
      </c>
      <c r="AX192" s="13" t="s">
        <v>80</v>
      </c>
      <c r="AY192" s="234" t="s">
        <v>150</v>
      </c>
    </row>
    <row r="193" s="2" customFormat="1" ht="24.15" customHeight="1">
      <c r="A193" s="39"/>
      <c r="B193" s="40"/>
      <c r="C193" s="205" t="s">
        <v>332</v>
      </c>
      <c r="D193" s="205" t="s">
        <v>152</v>
      </c>
      <c r="E193" s="206" t="s">
        <v>569</v>
      </c>
      <c r="F193" s="207" t="s">
        <v>570</v>
      </c>
      <c r="G193" s="208" t="s">
        <v>155</v>
      </c>
      <c r="H193" s="209">
        <v>2097.5</v>
      </c>
      <c r="I193" s="210"/>
      <c r="J193" s="211">
        <f>ROUND(I193*H193,2)</f>
        <v>0</v>
      </c>
      <c r="K193" s="207" t="s">
        <v>156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157</v>
      </c>
      <c r="AT193" s="216" t="s">
        <v>152</v>
      </c>
      <c r="AU193" s="216" t="s">
        <v>82</v>
      </c>
      <c r="AY193" s="18" t="s">
        <v>150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80</v>
      </c>
      <c r="BK193" s="217">
        <f>ROUND(I193*H193,2)</f>
        <v>0</v>
      </c>
      <c r="BL193" s="18" t="s">
        <v>157</v>
      </c>
      <c r="BM193" s="216" t="s">
        <v>571</v>
      </c>
    </row>
    <row r="194" s="2" customFormat="1">
      <c r="A194" s="39"/>
      <c r="B194" s="40"/>
      <c r="C194" s="41"/>
      <c r="D194" s="218" t="s">
        <v>159</v>
      </c>
      <c r="E194" s="41"/>
      <c r="F194" s="219" t="s">
        <v>572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159</v>
      </c>
      <c r="AU194" s="18" t="s">
        <v>82</v>
      </c>
    </row>
    <row r="195" s="14" customFormat="1">
      <c r="A195" s="14"/>
      <c r="B195" s="235"/>
      <c r="C195" s="236"/>
      <c r="D195" s="225" t="s">
        <v>161</v>
      </c>
      <c r="E195" s="237" t="s">
        <v>19</v>
      </c>
      <c r="F195" s="238" t="s">
        <v>573</v>
      </c>
      <c r="G195" s="236"/>
      <c r="H195" s="237" t="s">
        <v>19</v>
      </c>
      <c r="I195" s="239"/>
      <c r="J195" s="236"/>
      <c r="K195" s="236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161</v>
      </c>
      <c r="AU195" s="244" t="s">
        <v>82</v>
      </c>
      <c r="AV195" s="14" t="s">
        <v>80</v>
      </c>
      <c r="AW195" s="14" t="s">
        <v>33</v>
      </c>
      <c r="AX195" s="14" t="s">
        <v>72</v>
      </c>
      <c r="AY195" s="244" t="s">
        <v>150</v>
      </c>
    </row>
    <row r="196" s="14" customFormat="1">
      <c r="A196" s="14"/>
      <c r="B196" s="235"/>
      <c r="C196" s="236"/>
      <c r="D196" s="225" t="s">
        <v>161</v>
      </c>
      <c r="E196" s="237" t="s">
        <v>19</v>
      </c>
      <c r="F196" s="238" t="s">
        <v>492</v>
      </c>
      <c r="G196" s="236"/>
      <c r="H196" s="237" t="s">
        <v>19</v>
      </c>
      <c r="I196" s="239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4" t="s">
        <v>161</v>
      </c>
      <c r="AU196" s="244" t="s">
        <v>82</v>
      </c>
      <c r="AV196" s="14" t="s">
        <v>80</v>
      </c>
      <c r="AW196" s="14" t="s">
        <v>33</v>
      </c>
      <c r="AX196" s="14" t="s">
        <v>72</v>
      </c>
      <c r="AY196" s="244" t="s">
        <v>150</v>
      </c>
    </row>
    <row r="197" s="13" customFormat="1">
      <c r="A197" s="13"/>
      <c r="B197" s="223"/>
      <c r="C197" s="224"/>
      <c r="D197" s="225" t="s">
        <v>161</v>
      </c>
      <c r="E197" s="226" t="s">
        <v>19</v>
      </c>
      <c r="F197" s="227" t="s">
        <v>540</v>
      </c>
      <c r="G197" s="224"/>
      <c r="H197" s="228">
        <v>2097.5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161</v>
      </c>
      <c r="AU197" s="234" t="s">
        <v>82</v>
      </c>
      <c r="AV197" s="13" t="s">
        <v>82</v>
      </c>
      <c r="AW197" s="13" t="s">
        <v>33</v>
      </c>
      <c r="AX197" s="13" t="s">
        <v>80</v>
      </c>
      <c r="AY197" s="234" t="s">
        <v>150</v>
      </c>
    </row>
    <row r="198" s="2" customFormat="1" ht="33" customHeight="1">
      <c r="A198" s="39"/>
      <c r="B198" s="40"/>
      <c r="C198" s="205" t="s">
        <v>341</v>
      </c>
      <c r="D198" s="205" t="s">
        <v>152</v>
      </c>
      <c r="E198" s="206" t="s">
        <v>574</v>
      </c>
      <c r="F198" s="207" t="s">
        <v>575</v>
      </c>
      <c r="G198" s="208" t="s">
        <v>155</v>
      </c>
      <c r="H198" s="209">
        <v>214.40000000000001</v>
      </c>
      <c r="I198" s="210"/>
      <c r="J198" s="211">
        <f>ROUND(I198*H198,2)</f>
        <v>0</v>
      </c>
      <c r="K198" s="207" t="s">
        <v>156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0.19536000000000001</v>
      </c>
      <c r="R198" s="214">
        <f>Q198*H198</f>
        <v>41.885184000000002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157</v>
      </c>
      <c r="AT198" s="216" t="s">
        <v>152</v>
      </c>
      <c r="AU198" s="216" t="s">
        <v>82</v>
      </c>
      <c r="AY198" s="18" t="s">
        <v>150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157</v>
      </c>
      <c r="BM198" s="216" t="s">
        <v>576</v>
      </c>
    </row>
    <row r="199" s="2" customFormat="1">
      <c r="A199" s="39"/>
      <c r="B199" s="40"/>
      <c r="C199" s="41"/>
      <c r="D199" s="218" t="s">
        <v>159</v>
      </c>
      <c r="E199" s="41"/>
      <c r="F199" s="219" t="s">
        <v>577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159</v>
      </c>
      <c r="AU199" s="18" t="s">
        <v>82</v>
      </c>
    </row>
    <row r="200" s="14" customFormat="1">
      <c r="A200" s="14"/>
      <c r="B200" s="235"/>
      <c r="C200" s="236"/>
      <c r="D200" s="225" t="s">
        <v>161</v>
      </c>
      <c r="E200" s="237" t="s">
        <v>19</v>
      </c>
      <c r="F200" s="238" t="s">
        <v>578</v>
      </c>
      <c r="G200" s="236"/>
      <c r="H200" s="237" t="s">
        <v>19</v>
      </c>
      <c r="I200" s="239"/>
      <c r="J200" s="236"/>
      <c r="K200" s="236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161</v>
      </c>
      <c r="AU200" s="244" t="s">
        <v>82</v>
      </c>
      <c r="AV200" s="14" t="s">
        <v>80</v>
      </c>
      <c r="AW200" s="14" t="s">
        <v>33</v>
      </c>
      <c r="AX200" s="14" t="s">
        <v>72</v>
      </c>
      <c r="AY200" s="244" t="s">
        <v>150</v>
      </c>
    </row>
    <row r="201" s="14" customFormat="1">
      <c r="A201" s="14"/>
      <c r="B201" s="235"/>
      <c r="C201" s="236"/>
      <c r="D201" s="225" t="s">
        <v>161</v>
      </c>
      <c r="E201" s="237" t="s">
        <v>19</v>
      </c>
      <c r="F201" s="238" t="s">
        <v>494</v>
      </c>
      <c r="G201" s="236"/>
      <c r="H201" s="237" t="s">
        <v>19</v>
      </c>
      <c r="I201" s="239"/>
      <c r="J201" s="236"/>
      <c r="K201" s="236"/>
      <c r="L201" s="240"/>
      <c r="M201" s="241"/>
      <c r="N201" s="242"/>
      <c r="O201" s="242"/>
      <c r="P201" s="242"/>
      <c r="Q201" s="242"/>
      <c r="R201" s="242"/>
      <c r="S201" s="242"/>
      <c r="T201" s="24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4" t="s">
        <v>161</v>
      </c>
      <c r="AU201" s="244" t="s">
        <v>82</v>
      </c>
      <c r="AV201" s="14" t="s">
        <v>80</v>
      </c>
      <c r="AW201" s="14" t="s">
        <v>33</v>
      </c>
      <c r="AX201" s="14" t="s">
        <v>72</v>
      </c>
      <c r="AY201" s="244" t="s">
        <v>150</v>
      </c>
    </row>
    <row r="202" s="13" customFormat="1">
      <c r="A202" s="13"/>
      <c r="B202" s="223"/>
      <c r="C202" s="224"/>
      <c r="D202" s="225" t="s">
        <v>161</v>
      </c>
      <c r="E202" s="226" t="s">
        <v>19</v>
      </c>
      <c r="F202" s="227" t="s">
        <v>495</v>
      </c>
      <c r="G202" s="224"/>
      <c r="H202" s="228">
        <v>214.40000000000001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161</v>
      </c>
      <c r="AU202" s="234" t="s">
        <v>82</v>
      </c>
      <c r="AV202" s="13" t="s">
        <v>82</v>
      </c>
      <c r="AW202" s="13" t="s">
        <v>33</v>
      </c>
      <c r="AX202" s="13" t="s">
        <v>72</v>
      </c>
      <c r="AY202" s="234" t="s">
        <v>150</v>
      </c>
    </row>
    <row r="203" s="15" customFormat="1">
      <c r="A203" s="15"/>
      <c r="B203" s="245"/>
      <c r="C203" s="246"/>
      <c r="D203" s="225" t="s">
        <v>161</v>
      </c>
      <c r="E203" s="247" t="s">
        <v>19</v>
      </c>
      <c r="F203" s="248" t="s">
        <v>209</v>
      </c>
      <c r="G203" s="246"/>
      <c r="H203" s="249">
        <v>214.40000000000001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5" t="s">
        <v>161</v>
      </c>
      <c r="AU203" s="255" t="s">
        <v>82</v>
      </c>
      <c r="AV203" s="15" t="s">
        <v>157</v>
      </c>
      <c r="AW203" s="15" t="s">
        <v>33</v>
      </c>
      <c r="AX203" s="15" t="s">
        <v>80</v>
      </c>
      <c r="AY203" s="255" t="s">
        <v>150</v>
      </c>
    </row>
    <row r="204" s="2" customFormat="1" ht="16.5" customHeight="1">
      <c r="A204" s="39"/>
      <c r="B204" s="40"/>
      <c r="C204" s="260" t="s">
        <v>348</v>
      </c>
      <c r="D204" s="260" t="s">
        <v>502</v>
      </c>
      <c r="E204" s="261" t="s">
        <v>579</v>
      </c>
      <c r="F204" s="262" t="s">
        <v>580</v>
      </c>
      <c r="G204" s="263" t="s">
        <v>155</v>
      </c>
      <c r="H204" s="264">
        <v>216.54400000000001</v>
      </c>
      <c r="I204" s="265"/>
      <c r="J204" s="266">
        <f>ROUND(I204*H204,2)</f>
        <v>0</v>
      </c>
      <c r="K204" s="262" t="s">
        <v>156</v>
      </c>
      <c r="L204" s="267"/>
      <c r="M204" s="268" t="s">
        <v>19</v>
      </c>
      <c r="N204" s="269" t="s">
        <v>43</v>
      </c>
      <c r="O204" s="85"/>
      <c r="P204" s="214">
        <f>O204*H204</f>
        <v>0</v>
      </c>
      <c r="Q204" s="214">
        <v>0.41699999999999998</v>
      </c>
      <c r="R204" s="214">
        <f>Q204*H204</f>
        <v>90.298848000000007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210</v>
      </c>
      <c r="AT204" s="216" t="s">
        <v>502</v>
      </c>
      <c r="AU204" s="216" t="s">
        <v>82</v>
      </c>
      <c r="AY204" s="18" t="s">
        <v>150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80</v>
      </c>
      <c r="BK204" s="217">
        <f>ROUND(I204*H204,2)</f>
        <v>0</v>
      </c>
      <c r="BL204" s="18" t="s">
        <v>157</v>
      </c>
      <c r="BM204" s="216" t="s">
        <v>581</v>
      </c>
    </row>
    <row r="205" s="13" customFormat="1">
      <c r="A205" s="13"/>
      <c r="B205" s="223"/>
      <c r="C205" s="224"/>
      <c r="D205" s="225" t="s">
        <v>161</v>
      </c>
      <c r="E205" s="224"/>
      <c r="F205" s="227" t="s">
        <v>582</v>
      </c>
      <c r="G205" s="224"/>
      <c r="H205" s="228">
        <v>216.54400000000001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161</v>
      </c>
      <c r="AU205" s="234" t="s">
        <v>82</v>
      </c>
      <c r="AV205" s="13" t="s">
        <v>82</v>
      </c>
      <c r="AW205" s="13" t="s">
        <v>4</v>
      </c>
      <c r="AX205" s="13" t="s">
        <v>80</v>
      </c>
      <c r="AY205" s="234" t="s">
        <v>150</v>
      </c>
    </row>
    <row r="206" s="12" customFormat="1" ht="22.8" customHeight="1">
      <c r="A206" s="12"/>
      <c r="B206" s="189"/>
      <c r="C206" s="190"/>
      <c r="D206" s="191" t="s">
        <v>71</v>
      </c>
      <c r="E206" s="203" t="s">
        <v>210</v>
      </c>
      <c r="F206" s="203" t="s">
        <v>251</v>
      </c>
      <c r="G206" s="190"/>
      <c r="H206" s="190"/>
      <c r="I206" s="193"/>
      <c r="J206" s="204">
        <f>BK206</f>
        <v>0</v>
      </c>
      <c r="K206" s="190"/>
      <c r="L206" s="195"/>
      <c r="M206" s="196"/>
      <c r="N206" s="197"/>
      <c r="O206" s="197"/>
      <c r="P206" s="198">
        <f>SUM(P207:P210)</f>
        <v>0</v>
      </c>
      <c r="Q206" s="197"/>
      <c r="R206" s="198">
        <f>SUM(R207:R210)</f>
        <v>1.9754399999999999</v>
      </c>
      <c r="S206" s="197"/>
      <c r="T206" s="199">
        <f>SUM(T207:T210)</f>
        <v>1.98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0" t="s">
        <v>80</v>
      </c>
      <c r="AT206" s="201" t="s">
        <v>71</v>
      </c>
      <c r="AU206" s="201" t="s">
        <v>80</v>
      </c>
      <c r="AY206" s="200" t="s">
        <v>150</v>
      </c>
      <c r="BK206" s="202">
        <f>SUM(BK207:BK210)</f>
        <v>0</v>
      </c>
    </row>
    <row r="207" s="2" customFormat="1" ht="24.15" customHeight="1">
      <c r="A207" s="39"/>
      <c r="B207" s="40"/>
      <c r="C207" s="205" t="s">
        <v>583</v>
      </c>
      <c r="D207" s="205" t="s">
        <v>152</v>
      </c>
      <c r="E207" s="206" t="s">
        <v>584</v>
      </c>
      <c r="F207" s="207" t="s">
        <v>585</v>
      </c>
      <c r="G207" s="208" t="s">
        <v>286</v>
      </c>
      <c r="H207" s="209">
        <v>3</v>
      </c>
      <c r="I207" s="210"/>
      <c r="J207" s="211">
        <f>ROUND(I207*H207,2)</f>
        <v>0</v>
      </c>
      <c r="K207" s="207" t="s">
        <v>156</v>
      </c>
      <c r="L207" s="45"/>
      <c r="M207" s="212" t="s">
        <v>19</v>
      </c>
      <c r="N207" s="213" t="s">
        <v>43</v>
      </c>
      <c r="O207" s="85"/>
      <c r="P207" s="214">
        <f>O207*H207</f>
        <v>0</v>
      </c>
      <c r="Q207" s="214">
        <v>0.65847999999999995</v>
      </c>
      <c r="R207" s="214">
        <f>Q207*H207</f>
        <v>1.9754399999999999</v>
      </c>
      <c r="S207" s="214">
        <v>0.66000000000000003</v>
      </c>
      <c r="T207" s="215">
        <f>S207*H207</f>
        <v>1.98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157</v>
      </c>
      <c r="AT207" s="216" t="s">
        <v>152</v>
      </c>
      <c r="AU207" s="216" t="s">
        <v>82</v>
      </c>
      <c r="AY207" s="18" t="s">
        <v>150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80</v>
      </c>
      <c r="BK207" s="217">
        <f>ROUND(I207*H207,2)</f>
        <v>0</v>
      </c>
      <c r="BL207" s="18" t="s">
        <v>157</v>
      </c>
      <c r="BM207" s="216" t="s">
        <v>586</v>
      </c>
    </row>
    <row r="208" s="2" customFormat="1">
      <c r="A208" s="39"/>
      <c r="B208" s="40"/>
      <c r="C208" s="41"/>
      <c r="D208" s="218" t="s">
        <v>159</v>
      </c>
      <c r="E208" s="41"/>
      <c r="F208" s="219" t="s">
        <v>587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159</v>
      </c>
      <c r="AU208" s="18" t="s">
        <v>82</v>
      </c>
    </row>
    <row r="209" s="14" customFormat="1">
      <c r="A209" s="14"/>
      <c r="B209" s="235"/>
      <c r="C209" s="236"/>
      <c r="D209" s="225" t="s">
        <v>161</v>
      </c>
      <c r="E209" s="237" t="s">
        <v>19</v>
      </c>
      <c r="F209" s="238" t="s">
        <v>588</v>
      </c>
      <c r="G209" s="236"/>
      <c r="H209" s="237" t="s">
        <v>19</v>
      </c>
      <c r="I209" s="239"/>
      <c r="J209" s="236"/>
      <c r="K209" s="236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161</v>
      </c>
      <c r="AU209" s="244" t="s">
        <v>82</v>
      </c>
      <c r="AV209" s="14" t="s">
        <v>80</v>
      </c>
      <c r="AW209" s="14" t="s">
        <v>33</v>
      </c>
      <c r="AX209" s="14" t="s">
        <v>72</v>
      </c>
      <c r="AY209" s="244" t="s">
        <v>150</v>
      </c>
    </row>
    <row r="210" s="13" customFormat="1">
      <c r="A210" s="13"/>
      <c r="B210" s="223"/>
      <c r="C210" s="224"/>
      <c r="D210" s="225" t="s">
        <v>161</v>
      </c>
      <c r="E210" s="226" t="s">
        <v>19</v>
      </c>
      <c r="F210" s="227" t="s">
        <v>589</v>
      </c>
      <c r="G210" s="224"/>
      <c r="H210" s="228">
        <v>3</v>
      </c>
      <c r="I210" s="229"/>
      <c r="J210" s="224"/>
      <c r="K210" s="224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161</v>
      </c>
      <c r="AU210" s="234" t="s">
        <v>82</v>
      </c>
      <c r="AV210" s="13" t="s">
        <v>82</v>
      </c>
      <c r="AW210" s="13" t="s">
        <v>33</v>
      </c>
      <c r="AX210" s="13" t="s">
        <v>80</v>
      </c>
      <c r="AY210" s="234" t="s">
        <v>150</v>
      </c>
    </row>
    <row r="211" s="12" customFormat="1" ht="22.8" customHeight="1">
      <c r="A211" s="12"/>
      <c r="B211" s="189"/>
      <c r="C211" s="190"/>
      <c r="D211" s="191" t="s">
        <v>71</v>
      </c>
      <c r="E211" s="203" t="s">
        <v>217</v>
      </c>
      <c r="F211" s="203" t="s">
        <v>261</v>
      </c>
      <c r="G211" s="190"/>
      <c r="H211" s="190"/>
      <c r="I211" s="193"/>
      <c r="J211" s="204">
        <f>BK211</f>
        <v>0</v>
      </c>
      <c r="K211" s="190"/>
      <c r="L211" s="195"/>
      <c r="M211" s="196"/>
      <c r="N211" s="197"/>
      <c r="O211" s="197"/>
      <c r="P211" s="198">
        <f>SUM(P212:P228)</f>
        <v>0</v>
      </c>
      <c r="Q211" s="197"/>
      <c r="R211" s="198">
        <f>SUM(R212:R228)</f>
        <v>156.88803100000001</v>
      </c>
      <c r="S211" s="197"/>
      <c r="T211" s="199">
        <f>SUM(T212:T228)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0" t="s">
        <v>80</v>
      </c>
      <c r="AT211" s="201" t="s">
        <v>71</v>
      </c>
      <c r="AU211" s="201" t="s">
        <v>80</v>
      </c>
      <c r="AY211" s="200" t="s">
        <v>150</v>
      </c>
      <c r="BK211" s="202">
        <f>SUM(BK212:BK228)</f>
        <v>0</v>
      </c>
    </row>
    <row r="212" s="2" customFormat="1" ht="24.15" customHeight="1">
      <c r="A212" s="39"/>
      <c r="B212" s="40"/>
      <c r="C212" s="205" t="s">
        <v>590</v>
      </c>
      <c r="D212" s="205" t="s">
        <v>152</v>
      </c>
      <c r="E212" s="206" t="s">
        <v>591</v>
      </c>
      <c r="F212" s="207" t="s">
        <v>592</v>
      </c>
      <c r="G212" s="208" t="s">
        <v>238</v>
      </c>
      <c r="H212" s="209">
        <v>620.20000000000005</v>
      </c>
      <c r="I212" s="210"/>
      <c r="J212" s="211">
        <f>ROUND(I212*H212,2)</f>
        <v>0</v>
      </c>
      <c r="K212" s="207" t="s">
        <v>156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0.14066999999999999</v>
      </c>
      <c r="R212" s="214">
        <f>Q212*H212</f>
        <v>87.243533999999997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157</v>
      </c>
      <c r="AT212" s="216" t="s">
        <v>152</v>
      </c>
      <c r="AU212" s="216" t="s">
        <v>82</v>
      </c>
      <c r="AY212" s="18" t="s">
        <v>150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157</v>
      </c>
      <c r="BM212" s="216" t="s">
        <v>593</v>
      </c>
    </row>
    <row r="213" s="2" customFormat="1">
      <c r="A213" s="39"/>
      <c r="B213" s="40"/>
      <c r="C213" s="41"/>
      <c r="D213" s="218" t="s">
        <v>159</v>
      </c>
      <c r="E213" s="41"/>
      <c r="F213" s="219" t="s">
        <v>594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159</v>
      </c>
      <c r="AU213" s="18" t="s">
        <v>82</v>
      </c>
    </row>
    <row r="214" s="14" customFormat="1">
      <c r="A214" s="14"/>
      <c r="B214" s="235"/>
      <c r="C214" s="236"/>
      <c r="D214" s="225" t="s">
        <v>161</v>
      </c>
      <c r="E214" s="237" t="s">
        <v>19</v>
      </c>
      <c r="F214" s="238" t="s">
        <v>595</v>
      </c>
      <c r="G214" s="236"/>
      <c r="H214" s="237" t="s">
        <v>19</v>
      </c>
      <c r="I214" s="239"/>
      <c r="J214" s="236"/>
      <c r="K214" s="236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161</v>
      </c>
      <c r="AU214" s="244" t="s">
        <v>82</v>
      </c>
      <c r="AV214" s="14" t="s">
        <v>80</v>
      </c>
      <c r="AW214" s="14" t="s">
        <v>33</v>
      </c>
      <c r="AX214" s="14" t="s">
        <v>72</v>
      </c>
      <c r="AY214" s="244" t="s">
        <v>150</v>
      </c>
    </row>
    <row r="215" s="14" customFormat="1">
      <c r="A215" s="14"/>
      <c r="B215" s="235"/>
      <c r="C215" s="236"/>
      <c r="D215" s="225" t="s">
        <v>161</v>
      </c>
      <c r="E215" s="237" t="s">
        <v>19</v>
      </c>
      <c r="F215" s="238" t="s">
        <v>596</v>
      </c>
      <c r="G215" s="236"/>
      <c r="H215" s="237" t="s">
        <v>19</v>
      </c>
      <c r="I215" s="239"/>
      <c r="J215" s="236"/>
      <c r="K215" s="236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161</v>
      </c>
      <c r="AU215" s="244" t="s">
        <v>82</v>
      </c>
      <c r="AV215" s="14" t="s">
        <v>80</v>
      </c>
      <c r="AW215" s="14" t="s">
        <v>33</v>
      </c>
      <c r="AX215" s="14" t="s">
        <v>72</v>
      </c>
      <c r="AY215" s="244" t="s">
        <v>150</v>
      </c>
    </row>
    <row r="216" s="13" customFormat="1">
      <c r="A216" s="13"/>
      <c r="B216" s="223"/>
      <c r="C216" s="224"/>
      <c r="D216" s="225" t="s">
        <v>161</v>
      </c>
      <c r="E216" s="226" t="s">
        <v>19</v>
      </c>
      <c r="F216" s="227" t="s">
        <v>597</v>
      </c>
      <c r="G216" s="224"/>
      <c r="H216" s="228">
        <v>545.89999999999998</v>
      </c>
      <c r="I216" s="229"/>
      <c r="J216" s="224"/>
      <c r="K216" s="224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161</v>
      </c>
      <c r="AU216" s="234" t="s">
        <v>82</v>
      </c>
      <c r="AV216" s="13" t="s">
        <v>82</v>
      </c>
      <c r="AW216" s="13" t="s">
        <v>33</v>
      </c>
      <c r="AX216" s="13" t="s">
        <v>72</v>
      </c>
      <c r="AY216" s="234" t="s">
        <v>150</v>
      </c>
    </row>
    <row r="217" s="13" customFormat="1">
      <c r="A217" s="13"/>
      <c r="B217" s="223"/>
      <c r="C217" s="224"/>
      <c r="D217" s="225" t="s">
        <v>161</v>
      </c>
      <c r="E217" s="226" t="s">
        <v>19</v>
      </c>
      <c r="F217" s="227" t="s">
        <v>598</v>
      </c>
      <c r="G217" s="224"/>
      <c r="H217" s="228">
        <v>74.299999999999997</v>
      </c>
      <c r="I217" s="229"/>
      <c r="J217" s="224"/>
      <c r="K217" s="224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161</v>
      </c>
      <c r="AU217" s="234" t="s">
        <v>82</v>
      </c>
      <c r="AV217" s="13" t="s">
        <v>82</v>
      </c>
      <c r="AW217" s="13" t="s">
        <v>33</v>
      </c>
      <c r="AX217" s="13" t="s">
        <v>72</v>
      </c>
      <c r="AY217" s="234" t="s">
        <v>150</v>
      </c>
    </row>
    <row r="218" s="15" customFormat="1">
      <c r="A218" s="15"/>
      <c r="B218" s="245"/>
      <c r="C218" s="246"/>
      <c r="D218" s="225" t="s">
        <v>161</v>
      </c>
      <c r="E218" s="247" t="s">
        <v>19</v>
      </c>
      <c r="F218" s="248" t="s">
        <v>209</v>
      </c>
      <c r="G218" s="246"/>
      <c r="H218" s="249">
        <v>620.19999999999993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5" t="s">
        <v>161</v>
      </c>
      <c r="AU218" s="255" t="s">
        <v>82</v>
      </c>
      <c r="AV218" s="15" t="s">
        <v>157</v>
      </c>
      <c r="AW218" s="15" t="s">
        <v>33</v>
      </c>
      <c r="AX218" s="15" t="s">
        <v>80</v>
      </c>
      <c r="AY218" s="255" t="s">
        <v>150</v>
      </c>
    </row>
    <row r="219" s="2" customFormat="1" ht="16.5" customHeight="1">
      <c r="A219" s="39"/>
      <c r="B219" s="40"/>
      <c r="C219" s="260" t="s">
        <v>599</v>
      </c>
      <c r="D219" s="260" t="s">
        <v>502</v>
      </c>
      <c r="E219" s="261" t="s">
        <v>600</v>
      </c>
      <c r="F219" s="262" t="s">
        <v>601</v>
      </c>
      <c r="G219" s="263" t="s">
        <v>238</v>
      </c>
      <c r="H219" s="264">
        <v>556.81799999999998</v>
      </c>
      <c r="I219" s="265"/>
      <c r="J219" s="266">
        <f>ROUND(I219*H219,2)</f>
        <v>0</v>
      </c>
      <c r="K219" s="262" t="s">
        <v>156</v>
      </c>
      <c r="L219" s="267"/>
      <c r="M219" s="268" t="s">
        <v>19</v>
      </c>
      <c r="N219" s="269" t="s">
        <v>43</v>
      </c>
      <c r="O219" s="85"/>
      <c r="P219" s="214">
        <f>O219*H219</f>
        <v>0</v>
      </c>
      <c r="Q219" s="214">
        <v>0.104</v>
      </c>
      <c r="R219" s="214">
        <f>Q219*H219</f>
        <v>57.909071999999995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210</v>
      </c>
      <c r="AT219" s="216" t="s">
        <v>502</v>
      </c>
      <c r="AU219" s="216" t="s">
        <v>82</v>
      </c>
      <c r="AY219" s="18" t="s">
        <v>150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80</v>
      </c>
      <c r="BK219" s="217">
        <f>ROUND(I219*H219,2)</f>
        <v>0</v>
      </c>
      <c r="BL219" s="18" t="s">
        <v>157</v>
      </c>
      <c r="BM219" s="216" t="s">
        <v>602</v>
      </c>
    </row>
    <row r="220" s="13" customFormat="1">
      <c r="A220" s="13"/>
      <c r="B220" s="223"/>
      <c r="C220" s="224"/>
      <c r="D220" s="225" t="s">
        <v>161</v>
      </c>
      <c r="E220" s="226" t="s">
        <v>19</v>
      </c>
      <c r="F220" s="227" t="s">
        <v>603</v>
      </c>
      <c r="G220" s="224"/>
      <c r="H220" s="228">
        <v>545.89999999999998</v>
      </c>
      <c r="I220" s="229"/>
      <c r="J220" s="224"/>
      <c r="K220" s="224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161</v>
      </c>
      <c r="AU220" s="234" t="s">
        <v>82</v>
      </c>
      <c r="AV220" s="13" t="s">
        <v>82</v>
      </c>
      <c r="AW220" s="13" t="s">
        <v>33</v>
      </c>
      <c r="AX220" s="13" t="s">
        <v>80</v>
      </c>
      <c r="AY220" s="234" t="s">
        <v>150</v>
      </c>
    </row>
    <row r="221" s="13" customFormat="1">
      <c r="A221" s="13"/>
      <c r="B221" s="223"/>
      <c r="C221" s="224"/>
      <c r="D221" s="225" t="s">
        <v>161</v>
      </c>
      <c r="E221" s="224"/>
      <c r="F221" s="227" t="s">
        <v>604</v>
      </c>
      <c r="G221" s="224"/>
      <c r="H221" s="228">
        <v>556.81799999999998</v>
      </c>
      <c r="I221" s="229"/>
      <c r="J221" s="224"/>
      <c r="K221" s="224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161</v>
      </c>
      <c r="AU221" s="234" t="s">
        <v>82</v>
      </c>
      <c r="AV221" s="13" t="s">
        <v>82</v>
      </c>
      <c r="AW221" s="13" t="s">
        <v>4</v>
      </c>
      <c r="AX221" s="13" t="s">
        <v>80</v>
      </c>
      <c r="AY221" s="234" t="s">
        <v>150</v>
      </c>
    </row>
    <row r="222" s="2" customFormat="1" ht="16.5" customHeight="1">
      <c r="A222" s="39"/>
      <c r="B222" s="40"/>
      <c r="C222" s="260" t="s">
        <v>605</v>
      </c>
      <c r="D222" s="260" t="s">
        <v>502</v>
      </c>
      <c r="E222" s="261" t="s">
        <v>606</v>
      </c>
      <c r="F222" s="262" t="s">
        <v>607</v>
      </c>
      <c r="G222" s="263" t="s">
        <v>238</v>
      </c>
      <c r="H222" s="264">
        <v>75.786000000000001</v>
      </c>
      <c r="I222" s="265"/>
      <c r="J222" s="266">
        <f>ROUND(I222*H222,2)</f>
        <v>0</v>
      </c>
      <c r="K222" s="262" t="s">
        <v>156</v>
      </c>
      <c r="L222" s="267"/>
      <c r="M222" s="268" t="s">
        <v>19</v>
      </c>
      <c r="N222" s="269" t="s">
        <v>43</v>
      </c>
      <c r="O222" s="85"/>
      <c r="P222" s="214">
        <f>O222*H222</f>
        <v>0</v>
      </c>
      <c r="Q222" s="214">
        <v>0.14999999999999999</v>
      </c>
      <c r="R222" s="214">
        <f>Q222*H222</f>
        <v>11.367900000000001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210</v>
      </c>
      <c r="AT222" s="216" t="s">
        <v>502</v>
      </c>
      <c r="AU222" s="216" t="s">
        <v>82</v>
      </c>
      <c r="AY222" s="18" t="s">
        <v>150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80</v>
      </c>
      <c r="BK222" s="217">
        <f>ROUND(I222*H222,2)</f>
        <v>0</v>
      </c>
      <c r="BL222" s="18" t="s">
        <v>157</v>
      </c>
      <c r="BM222" s="216" t="s">
        <v>608</v>
      </c>
    </row>
    <row r="223" s="13" customFormat="1">
      <c r="A223" s="13"/>
      <c r="B223" s="223"/>
      <c r="C223" s="224"/>
      <c r="D223" s="225" t="s">
        <v>161</v>
      </c>
      <c r="E223" s="226" t="s">
        <v>19</v>
      </c>
      <c r="F223" s="227" t="s">
        <v>609</v>
      </c>
      <c r="G223" s="224"/>
      <c r="H223" s="228">
        <v>74.299999999999997</v>
      </c>
      <c r="I223" s="229"/>
      <c r="J223" s="224"/>
      <c r="K223" s="224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161</v>
      </c>
      <c r="AU223" s="234" t="s">
        <v>82</v>
      </c>
      <c r="AV223" s="13" t="s">
        <v>82</v>
      </c>
      <c r="AW223" s="13" t="s">
        <v>33</v>
      </c>
      <c r="AX223" s="13" t="s">
        <v>80</v>
      </c>
      <c r="AY223" s="234" t="s">
        <v>150</v>
      </c>
    </row>
    <row r="224" s="13" customFormat="1">
      <c r="A224" s="13"/>
      <c r="B224" s="223"/>
      <c r="C224" s="224"/>
      <c r="D224" s="225" t="s">
        <v>161</v>
      </c>
      <c r="E224" s="224"/>
      <c r="F224" s="227" t="s">
        <v>610</v>
      </c>
      <c r="G224" s="224"/>
      <c r="H224" s="228">
        <v>75.786000000000001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161</v>
      </c>
      <c r="AU224" s="234" t="s">
        <v>82</v>
      </c>
      <c r="AV224" s="13" t="s">
        <v>82</v>
      </c>
      <c r="AW224" s="13" t="s">
        <v>4</v>
      </c>
      <c r="AX224" s="13" t="s">
        <v>80</v>
      </c>
      <c r="AY224" s="234" t="s">
        <v>150</v>
      </c>
    </row>
    <row r="225" s="2" customFormat="1" ht="33" customHeight="1">
      <c r="A225" s="39"/>
      <c r="B225" s="40"/>
      <c r="C225" s="205" t="s">
        <v>611</v>
      </c>
      <c r="D225" s="205" t="s">
        <v>152</v>
      </c>
      <c r="E225" s="206" t="s">
        <v>612</v>
      </c>
      <c r="F225" s="207" t="s">
        <v>613</v>
      </c>
      <c r="G225" s="208" t="s">
        <v>238</v>
      </c>
      <c r="H225" s="209">
        <v>602.5</v>
      </c>
      <c r="I225" s="210"/>
      <c r="J225" s="211">
        <f>ROUND(I225*H225,2)</f>
        <v>0</v>
      </c>
      <c r="K225" s="207" t="s">
        <v>156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0.00060999999999999997</v>
      </c>
      <c r="R225" s="214">
        <f>Q225*H225</f>
        <v>0.36752499999999999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157</v>
      </c>
      <c r="AT225" s="216" t="s">
        <v>152</v>
      </c>
      <c r="AU225" s="216" t="s">
        <v>82</v>
      </c>
      <c r="AY225" s="18" t="s">
        <v>150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80</v>
      </c>
      <c r="BK225" s="217">
        <f>ROUND(I225*H225,2)</f>
        <v>0</v>
      </c>
      <c r="BL225" s="18" t="s">
        <v>157</v>
      </c>
      <c r="BM225" s="216" t="s">
        <v>614</v>
      </c>
    </row>
    <row r="226" s="2" customFormat="1">
      <c r="A226" s="39"/>
      <c r="B226" s="40"/>
      <c r="C226" s="41"/>
      <c r="D226" s="218" t="s">
        <v>159</v>
      </c>
      <c r="E226" s="41"/>
      <c r="F226" s="219" t="s">
        <v>615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159</v>
      </c>
      <c r="AU226" s="18" t="s">
        <v>82</v>
      </c>
    </row>
    <row r="227" s="14" customFormat="1">
      <c r="A227" s="14"/>
      <c r="B227" s="235"/>
      <c r="C227" s="236"/>
      <c r="D227" s="225" t="s">
        <v>161</v>
      </c>
      <c r="E227" s="237" t="s">
        <v>19</v>
      </c>
      <c r="F227" s="238" t="s">
        <v>616</v>
      </c>
      <c r="G227" s="236"/>
      <c r="H227" s="237" t="s">
        <v>19</v>
      </c>
      <c r="I227" s="239"/>
      <c r="J227" s="236"/>
      <c r="K227" s="236"/>
      <c r="L227" s="240"/>
      <c r="M227" s="241"/>
      <c r="N227" s="242"/>
      <c r="O227" s="242"/>
      <c r="P227" s="242"/>
      <c r="Q227" s="242"/>
      <c r="R227" s="242"/>
      <c r="S227" s="242"/>
      <c r="T227" s="24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4" t="s">
        <v>161</v>
      </c>
      <c r="AU227" s="244" t="s">
        <v>82</v>
      </c>
      <c r="AV227" s="14" t="s">
        <v>80</v>
      </c>
      <c r="AW227" s="14" t="s">
        <v>33</v>
      </c>
      <c r="AX227" s="14" t="s">
        <v>72</v>
      </c>
      <c r="AY227" s="244" t="s">
        <v>150</v>
      </c>
    </row>
    <row r="228" s="13" customFormat="1">
      <c r="A228" s="13"/>
      <c r="B228" s="223"/>
      <c r="C228" s="224"/>
      <c r="D228" s="225" t="s">
        <v>161</v>
      </c>
      <c r="E228" s="226" t="s">
        <v>19</v>
      </c>
      <c r="F228" s="227" t="s">
        <v>617</v>
      </c>
      <c r="G228" s="224"/>
      <c r="H228" s="228">
        <v>602.5</v>
      </c>
      <c r="I228" s="229"/>
      <c r="J228" s="224"/>
      <c r="K228" s="224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161</v>
      </c>
      <c r="AU228" s="234" t="s">
        <v>82</v>
      </c>
      <c r="AV228" s="13" t="s">
        <v>82</v>
      </c>
      <c r="AW228" s="13" t="s">
        <v>33</v>
      </c>
      <c r="AX228" s="13" t="s">
        <v>80</v>
      </c>
      <c r="AY228" s="234" t="s">
        <v>150</v>
      </c>
    </row>
    <row r="229" s="12" customFormat="1" ht="22.8" customHeight="1">
      <c r="A229" s="12"/>
      <c r="B229" s="189"/>
      <c r="C229" s="190"/>
      <c r="D229" s="191" t="s">
        <v>71</v>
      </c>
      <c r="E229" s="203" t="s">
        <v>306</v>
      </c>
      <c r="F229" s="203" t="s">
        <v>307</v>
      </c>
      <c r="G229" s="190"/>
      <c r="H229" s="190"/>
      <c r="I229" s="193"/>
      <c r="J229" s="204">
        <f>BK229</f>
        <v>0</v>
      </c>
      <c r="K229" s="190"/>
      <c r="L229" s="195"/>
      <c r="M229" s="196"/>
      <c r="N229" s="197"/>
      <c r="O229" s="197"/>
      <c r="P229" s="198">
        <f>SUM(P230:P231)</f>
        <v>0</v>
      </c>
      <c r="Q229" s="197"/>
      <c r="R229" s="198">
        <f>SUM(R230:R231)</f>
        <v>0</v>
      </c>
      <c r="S229" s="197"/>
      <c r="T229" s="199">
        <f>SUM(T230:T231)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0" t="s">
        <v>80</v>
      </c>
      <c r="AT229" s="201" t="s">
        <v>71</v>
      </c>
      <c r="AU229" s="201" t="s">
        <v>80</v>
      </c>
      <c r="AY229" s="200" t="s">
        <v>150</v>
      </c>
      <c r="BK229" s="202">
        <f>SUM(BK230:BK231)</f>
        <v>0</v>
      </c>
    </row>
    <row r="230" s="2" customFormat="1" ht="24.15" customHeight="1">
      <c r="A230" s="39"/>
      <c r="B230" s="40"/>
      <c r="C230" s="205" t="s">
        <v>618</v>
      </c>
      <c r="D230" s="205" t="s">
        <v>152</v>
      </c>
      <c r="E230" s="206" t="s">
        <v>309</v>
      </c>
      <c r="F230" s="207" t="s">
        <v>310</v>
      </c>
      <c r="G230" s="208" t="s">
        <v>311</v>
      </c>
      <c r="H230" s="209">
        <v>444.38999999999999</v>
      </c>
      <c r="I230" s="210"/>
      <c r="J230" s="211">
        <f>ROUND(I230*H230,2)</f>
        <v>0</v>
      </c>
      <c r="K230" s="207" t="s">
        <v>156</v>
      </c>
      <c r="L230" s="45"/>
      <c r="M230" s="212" t="s">
        <v>19</v>
      </c>
      <c r="N230" s="213" t="s">
        <v>43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157</v>
      </c>
      <c r="AT230" s="216" t="s">
        <v>152</v>
      </c>
      <c r="AU230" s="216" t="s">
        <v>82</v>
      </c>
      <c r="AY230" s="18" t="s">
        <v>150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80</v>
      </c>
      <c r="BK230" s="217">
        <f>ROUND(I230*H230,2)</f>
        <v>0</v>
      </c>
      <c r="BL230" s="18" t="s">
        <v>157</v>
      </c>
      <c r="BM230" s="216" t="s">
        <v>619</v>
      </c>
    </row>
    <row r="231" s="2" customFormat="1">
      <c r="A231" s="39"/>
      <c r="B231" s="40"/>
      <c r="C231" s="41"/>
      <c r="D231" s="218" t="s">
        <v>159</v>
      </c>
      <c r="E231" s="41"/>
      <c r="F231" s="219" t="s">
        <v>313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159</v>
      </c>
      <c r="AU231" s="18" t="s">
        <v>82</v>
      </c>
    </row>
    <row r="232" s="12" customFormat="1" ht="25.92" customHeight="1">
      <c r="A232" s="12"/>
      <c r="B232" s="189"/>
      <c r="C232" s="190"/>
      <c r="D232" s="191" t="s">
        <v>71</v>
      </c>
      <c r="E232" s="192" t="s">
        <v>502</v>
      </c>
      <c r="F232" s="192" t="s">
        <v>620</v>
      </c>
      <c r="G232" s="190"/>
      <c r="H232" s="190"/>
      <c r="I232" s="193"/>
      <c r="J232" s="194">
        <f>BK232</f>
        <v>0</v>
      </c>
      <c r="K232" s="190"/>
      <c r="L232" s="195"/>
      <c r="M232" s="196"/>
      <c r="N232" s="197"/>
      <c r="O232" s="197"/>
      <c r="P232" s="198">
        <f>P233</f>
        <v>0</v>
      </c>
      <c r="Q232" s="197"/>
      <c r="R232" s="198">
        <f>R233</f>
        <v>9.1425879999999999</v>
      </c>
      <c r="S232" s="197"/>
      <c r="T232" s="199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0" t="s">
        <v>171</v>
      </c>
      <c r="AT232" s="201" t="s">
        <v>71</v>
      </c>
      <c r="AU232" s="201" t="s">
        <v>72</v>
      </c>
      <c r="AY232" s="200" t="s">
        <v>150</v>
      </c>
      <c r="BK232" s="202">
        <f>BK233</f>
        <v>0</v>
      </c>
    </row>
    <row r="233" s="12" customFormat="1" ht="22.8" customHeight="1">
      <c r="A233" s="12"/>
      <c r="B233" s="189"/>
      <c r="C233" s="190"/>
      <c r="D233" s="191" t="s">
        <v>71</v>
      </c>
      <c r="E233" s="203" t="s">
        <v>621</v>
      </c>
      <c r="F233" s="203" t="s">
        <v>622</v>
      </c>
      <c r="G233" s="190"/>
      <c r="H233" s="190"/>
      <c r="I233" s="193"/>
      <c r="J233" s="204">
        <f>BK233</f>
        <v>0</v>
      </c>
      <c r="K233" s="190"/>
      <c r="L233" s="195"/>
      <c r="M233" s="196"/>
      <c r="N233" s="197"/>
      <c r="O233" s="197"/>
      <c r="P233" s="198">
        <f>SUM(P234:P253)</f>
        <v>0</v>
      </c>
      <c r="Q233" s="197"/>
      <c r="R233" s="198">
        <f>SUM(R234:R253)</f>
        <v>9.1425879999999999</v>
      </c>
      <c r="S233" s="197"/>
      <c r="T233" s="199">
        <f>SUM(T234:T253)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0" t="s">
        <v>171</v>
      </c>
      <c r="AT233" s="201" t="s">
        <v>71</v>
      </c>
      <c r="AU233" s="201" t="s">
        <v>80</v>
      </c>
      <c r="AY233" s="200" t="s">
        <v>150</v>
      </c>
      <c r="BK233" s="202">
        <f>SUM(BK234:BK253)</f>
        <v>0</v>
      </c>
    </row>
    <row r="234" s="2" customFormat="1" ht="37.8" customHeight="1">
      <c r="A234" s="39"/>
      <c r="B234" s="40"/>
      <c r="C234" s="205" t="s">
        <v>623</v>
      </c>
      <c r="D234" s="205" t="s">
        <v>152</v>
      </c>
      <c r="E234" s="206" t="s">
        <v>624</v>
      </c>
      <c r="F234" s="207" t="s">
        <v>625</v>
      </c>
      <c r="G234" s="208" t="s">
        <v>238</v>
      </c>
      <c r="H234" s="209">
        <v>26</v>
      </c>
      <c r="I234" s="210"/>
      <c r="J234" s="211">
        <f>ROUND(I234*H234,2)</f>
        <v>0</v>
      </c>
      <c r="K234" s="207" t="s">
        <v>156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626</v>
      </c>
      <c r="AT234" s="216" t="s">
        <v>152</v>
      </c>
      <c r="AU234" s="216" t="s">
        <v>82</v>
      </c>
      <c r="AY234" s="18" t="s">
        <v>150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80</v>
      </c>
      <c r="BK234" s="217">
        <f>ROUND(I234*H234,2)</f>
        <v>0</v>
      </c>
      <c r="BL234" s="18" t="s">
        <v>626</v>
      </c>
      <c r="BM234" s="216" t="s">
        <v>627</v>
      </c>
    </row>
    <row r="235" s="2" customFormat="1">
      <c r="A235" s="39"/>
      <c r="B235" s="40"/>
      <c r="C235" s="41"/>
      <c r="D235" s="218" t="s">
        <v>159</v>
      </c>
      <c r="E235" s="41"/>
      <c r="F235" s="219" t="s">
        <v>628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159</v>
      </c>
      <c r="AU235" s="18" t="s">
        <v>82</v>
      </c>
    </row>
    <row r="236" s="13" customFormat="1">
      <c r="A236" s="13"/>
      <c r="B236" s="223"/>
      <c r="C236" s="224"/>
      <c r="D236" s="225" t="s">
        <v>161</v>
      </c>
      <c r="E236" s="226" t="s">
        <v>19</v>
      </c>
      <c r="F236" s="227" t="s">
        <v>629</v>
      </c>
      <c r="G236" s="224"/>
      <c r="H236" s="228">
        <v>26</v>
      </c>
      <c r="I236" s="229"/>
      <c r="J236" s="224"/>
      <c r="K236" s="224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161</v>
      </c>
      <c r="AU236" s="234" t="s">
        <v>82</v>
      </c>
      <c r="AV236" s="13" t="s">
        <v>82</v>
      </c>
      <c r="AW236" s="13" t="s">
        <v>33</v>
      </c>
      <c r="AX236" s="13" t="s">
        <v>80</v>
      </c>
      <c r="AY236" s="234" t="s">
        <v>150</v>
      </c>
    </row>
    <row r="237" s="2" customFormat="1" ht="33" customHeight="1">
      <c r="A237" s="39"/>
      <c r="B237" s="40"/>
      <c r="C237" s="205" t="s">
        <v>630</v>
      </c>
      <c r="D237" s="205" t="s">
        <v>152</v>
      </c>
      <c r="E237" s="206" t="s">
        <v>631</v>
      </c>
      <c r="F237" s="207" t="s">
        <v>632</v>
      </c>
      <c r="G237" s="208" t="s">
        <v>238</v>
      </c>
      <c r="H237" s="209">
        <v>26</v>
      </c>
      <c r="I237" s="210"/>
      <c r="J237" s="211">
        <f>ROUND(I237*H237,2)</f>
        <v>0</v>
      </c>
      <c r="K237" s="207" t="s">
        <v>156</v>
      </c>
      <c r="L237" s="45"/>
      <c r="M237" s="212" t="s">
        <v>19</v>
      </c>
      <c r="N237" s="213" t="s">
        <v>43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626</v>
      </c>
      <c r="AT237" s="216" t="s">
        <v>152</v>
      </c>
      <c r="AU237" s="216" t="s">
        <v>82</v>
      </c>
      <c r="AY237" s="18" t="s">
        <v>150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80</v>
      </c>
      <c r="BK237" s="217">
        <f>ROUND(I237*H237,2)</f>
        <v>0</v>
      </c>
      <c r="BL237" s="18" t="s">
        <v>626</v>
      </c>
      <c r="BM237" s="216" t="s">
        <v>633</v>
      </c>
    </row>
    <row r="238" s="2" customFormat="1">
      <c r="A238" s="39"/>
      <c r="B238" s="40"/>
      <c r="C238" s="41"/>
      <c r="D238" s="218" t="s">
        <v>159</v>
      </c>
      <c r="E238" s="41"/>
      <c r="F238" s="219" t="s">
        <v>634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159</v>
      </c>
      <c r="AU238" s="18" t="s">
        <v>82</v>
      </c>
    </row>
    <row r="239" s="14" customFormat="1">
      <c r="A239" s="14"/>
      <c r="B239" s="235"/>
      <c r="C239" s="236"/>
      <c r="D239" s="225" t="s">
        <v>161</v>
      </c>
      <c r="E239" s="237" t="s">
        <v>19</v>
      </c>
      <c r="F239" s="238" t="s">
        <v>635</v>
      </c>
      <c r="G239" s="236"/>
      <c r="H239" s="237" t="s">
        <v>19</v>
      </c>
      <c r="I239" s="239"/>
      <c r="J239" s="236"/>
      <c r="K239" s="236"/>
      <c r="L239" s="240"/>
      <c r="M239" s="241"/>
      <c r="N239" s="242"/>
      <c r="O239" s="242"/>
      <c r="P239" s="242"/>
      <c r="Q239" s="242"/>
      <c r="R239" s="242"/>
      <c r="S239" s="242"/>
      <c r="T239" s="24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4" t="s">
        <v>161</v>
      </c>
      <c r="AU239" s="244" t="s">
        <v>82</v>
      </c>
      <c r="AV239" s="14" t="s">
        <v>80</v>
      </c>
      <c r="AW239" s="14" t="s">
        <v>33</v>
      </c>
      <c r="AX239" s="14" t="s">
        <v>72</v>
      </c>
      <c r="AY239" s="244" t="s">
        <v>150</v>
      </c>
    </row>
    <row r="240" s="13" customFormat="1">
      <c r="A240" s="13"/>
      <c r="B240" s="223"/>
      <c r="C240" s="224"/>
      <c r="D240" s="225" t="s">
        <v>161</v>
      </c>
      <c r="E240" s="226" t="s">
        <v>19</v>
      </c>
      <c r="F240" s="227" t="s">
        <v>636</v>
      </c>
      <c r="G240" s="224"/>
      <c r="H240" s="228">
        <v>26</v>
      </c>
      <c r="I240" s="229"/>
      <c r="J240" s="224"/>
      <c r="K240" s="224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161</v>
      </c>
      <c r="AU240" s="234" t="s">
        <v>82</v>
      </c>
      <c r="AV240" s="13" t="s">
        <v>82</v>
      </c>
      <c r="AW240" s="13" t="s">
        <v>33</v>
      </c>
      <c r="AX240" s="13" t="s">
        <v>80</v>
      </c>
      <c r="AY240" s="234" t="s">
        <v>150</v>
      </c>
    </row>
    <row r="241" s="2" customFormat="1" ht="16.5" customHeight="1">
      <c r="A241" s="39"/>
      <c r="B241" s="40"/>
      <c r="C241" s="260" t="s">
        <v>637</v>
      </c>
      <c r="D241" s="260" t="s">
        <v>502</v>
      </c>
      <c r="E241" s="261" t="s">
        <v>638</v>
      </c>
      <c r="F241" s="262" t="s">
        <v>639</v>
      </c>
      <c r="G241" s="263" t="s">
        <v>311</v>
      </c>
      <c r="H241" s="264">
        <v>9.0999999999999996</v>
      </c>
      <c r="I241" s="265"/>
      <c r="J241" s="266">
        <f>ROUND(I241*H241,2)</f>
        <v>0</v>
      </c>
      <c r="K241" s="262" t="s">
        <v>156</v>
      </c>
      <c r="L241" s="267"/>
      <c r="M241" s="268" t="s">
        <v>19</v>
      </c>
      <c r="N241" s="269" t="s">
        <v>43</v>
      </c>
      <c r="O241" s="85"/>
      <c r="P241" s="214">
        <f>O241*H241</f>
        <v>0</v>
      </c>
      <c r="Q241" s="214">
        <v>1</v>
      </c>
      <c r="R241" s="214">
        <f>Q241*H241</f>
        <v>9.0999999999999996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640</v>
      </c>
      <c r="AT241" s="216" t="s">
        <v>502</v>
      </c>
      <c r="AU241" s="216" t="s">
        <v>82</v>
      </c>
      <c r="AY241" s="18" t="s">
        <v>150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80</v>
      </c>
      <c r="BK241" s="217">
        <f>ROUND(I241*H241,2)</f>
        <v>0</v>
      </c>
      <c r="BL241" s="18" t="s">
        <v>626</v>
      </c>
      <c r="BM241" s="216" t="s">
        <v>641</v>
      </c>
    </row>
    <row r="242" s="13" customFormat="1">
      <c r="A242" s="13"/>
      <c r="B242" s="223"/>
      <c r="C242" s="224"/>
      <c r="D242" s="225" t="s">
        <v>161</v>
      </c>
      <c r="E242" s="226" t="s">
        <v>19</v>
      </c>
      <c r="F242" s="227" t="s">
        <v>642</v>
      </c>
      <c r="G242" s="224"/>
      <c r="H242" s="228">
        <v>4.5499999999999998</v>
      </c>
      <c r="I242" s="229"/>
      <c r="J242" s="224"/>
      <c r="K242" s="224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161</v>
      </c>
      <c r="AU242" s="234" t="s">
        <v>82</v>
      </c>
      <c r="AV242" s="13" t="s">
        <v>82</v>
      </c>
      <c r="AW242" s="13" t="s">
        <v>33</v>
      </c>
      <c r="AX242" s="13" t="s">
        <v>80</v>
      </c>
      <c r="AY242" s="234" t="s">
        <v>150</v>
      </c>
    </row>
    <row r="243" s="13" customFormat="1">
      <c r="A243" s="13"/>
      <c r="B243" s="223"/>
      <c r="C243" s="224"/>
      <c r="D243" s="225" t="s">
        <v>161</v>
      </c>
      <c r="E243" s="224"/>
      <c r="F243" s="227" t="s">
        <v>643</v>
      </c>
      <c r="G243" s="224"/>
      <c r="H243" s="228">
        <v>9.0999999999999996</v>
      </c>
      <c r="I243" s="229"/>
      <c r="J243" s="224"/>
      <c r="K243" s="224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161</v>
      </c>
      <c r="AU243" s="234" t="s">
        <v>82</v>
      </c>
      <c r="AV243" s="13" t="s">
        <v>82</v>
      </c>
      <c r="AW243" s="13" t="s">
        <v>4</v>
      </c>
      <c r="AX243" s="13" t="s">
        <v>80</v>
      </c>
      <c r="AY243" s="234" t="s">
        <v>150</v>
      </c>
    </row>
    <row r="244" s="2" customFormat="1" ht="24.15" customHeight="1">
      <c r="A244" s="39"/>
      <c r="B244" s="40"/>
      <c r="C244" s="205" t="s">
        <v>644</v>
      </c>
      <c r="D244" s="205" t="s">
        <v>152</v>
      </c>
      <c r="E244" s="206" t="s">
        <v>645</v>
      </c>
      <c r="F244" s="207" t="s">
        <v>646</v>
      </c>
      <c r="G244" s="208" t="s">
        <v>238</v>
      </c>
      <c r="H244" s="209">
        <v>26</v>
      </c>
      <c r="I244" s="210"/>
      <c r="J244" s="211">
        <f>ROUND(I244*H244,2)</f>
        <v>0</v>
      </c>
      <c r="K244" s="207" t="s">
        <v>156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626</v>
      </c>
      <c r="AT244" s="216" t="s">
        <v>152</v>
      </c>
      <c r="AU244" s="216" t="s">
        <v>82</v>
      </c>
      <c r="AY244" s="18" t="s">
        <v>150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626</v>
      </c>
      <c r="BM244" s="216" t="s">
        <v>647</v>
      </c>
    </row>
    <row r="245" s="2" customFormat="1">
      <c r="A245" s="39"/>
      <c r="B245" s="40"/>
      <c r="C245" s="41"/>
      <c r="D245" s="218" t="s">
        <v>159</v>
      </c>
      <c r="E245" s="41"/>
      <c r="F245" s="219" t="s">
        <v>648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159</v>
      </c>
      <c r="AU245" s="18" t="s">
        <v>82</v>
      </c>
    </row>
    <row r="246" s="14" customFormat="1">
      <c r="A246" s="14"/>
      <c r="B246" s="235"/>
      <c r="C246" s="236"/>
      <c r="D246" s="225" t="s">
        <v>161</v>
      </c>
      <c r="E246" s="237" t="s">
        <v>19</v>
      </c>
      <c r="F246" s="238" t="s">
        <v>649</v>
      </c>
      <c r="G246" s="236"/>
      <c r="H246" s="237" t="s">
        <v>19</v>
      </c>
      <c r="I246" s="239"/>
      <c r="J246" s="236"/>
      <c r="K246" s="236"/>
      <c r="L246" s="240"/>
      <c r="M246" s="241"/>
      <c r="N246" s="242"/>
      <c r="O246" s="242"/>
      <c r="P246" s="242"/>
      <c r="Q246" s="242"/>
      <c r="R246" s="242"/>
      <c r="S246" s="242"/>
      <c r="T246" s="24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4" t="s">
        <v>161</v>
      </c>
      <c r="AU246" s="244" t="s">
        <v>82</v>
      </c>
      <c r="AV246" s="14" t="s">
        <v>80</v>
      </c>
      <c r="AW246" s="14" t="s">
        <v>33</v>
      </c>
      <c r="AX246" s="14" t="s">
        <v>72</v>
      </c>
      <c r="AY246" s="244" t="s">
        <v>150</v>
      </c>
    </row>
    <row r="247" s="13" customFormat="1">
      <c r="A247" s="13"/>
      <c r="B247" s="223"/>
      <c r="C247" s="224"/>
      <c r="D247" s="225" t="s">
        <v>161</v>
      </c>
      <c r="E247" s="226" t="s">
        <v>19</v>
      </c>
      <c r="F247" s="227" t="s">
        <v>636</v>
      </c>
      <c r="G247" s="224"/>
      <c r="H247" s="228">
        <v>26</v>
      </c>
      <c r="I247" s="229"/>
      <c r="J247" s="224"/>
      <c r="K247" s="224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161</v>
      </c>
      <c r="AU247" s="234" t="s">
        <v>82</v>
      </c>
      <c r="AV247" s="13" t="s">
        <v>82</v>
      </c>
      <c r="AW247" s="13" t="s">
        <v>33</v>
      </c>
      <c r="AX247" s="13" t="s">
        <v>80</v>
      </c>
      <c r="AY247" s="234" t="s">
        <v>150</v>
      </c>
    </row>
    <row r="248" s="2" customFormat="1" ht="24.15" customHeight="1">
      <c r="A248" s="39"/>
      <c r="B248" s="40"/>
      <c r="C248" s="205" t="s">
        <v>650</v>
      </c>
      <c r="D248" s="205" t="s">
        <v>152</v>
      </c>
      <c r="E248" s="206" t="s">
        <v>651</v>
      </c>
      <c r="F248" s="207" t="s">
        <v>652</v>
      </c>
      <c r="G248" s="208" t="s">
        <v>238</v>
      </c>
      <c r="H248" s="209">
        <v>52</v>
      </c>
      <c r="I248" s="210"/>
      <c r="J248" s="211">
        <f>ROUND(I248*H248,2)</f>
        <v>0</v>
      </c>
      <c r="K248" s="207" t="s">
        <v>156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626</v>
      </c>
      <c r="AT248" s="216" t="s">
        <v>152</v>
      </c>
      <c r="AU248" s="216" t="s">
        <v>82</v>
      </c>
      <c r="AY248" s="18" t="s">
        <v>150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626</v>
      </c>
      <c r="BM248" s="216" t="s">
        <v>653</v>
      </c>
    </row>
    <row r="249" s="2" customFormat="1">
      <c r="A249" s="39"/>
      <c r="B249" s="40"/>
      <c r="C249" s="41"/>
      <c r="D249" s="218" t="s">
        <v>159</v>
      </c>
      <c r="E249" s="41"/>
      <c r="F249" s="219" t="s">
        <v>654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159</v>
      </c>
      <c r="AU249" s="18" t="s">
        <v>82</v>
      </c>
    </row>
    <row r="250" s="13" customFormat="1">
      <c r="A250" s="13"/>
      <c r="B250" s="223"/>
      <c r="C250" s="224"/>
      <c r="D250" s="225" t="s">
        <v>161</v>
      </c>
      <c r="E250" s="226" t="s">
        <v>19</v>
      </c>
      <c r="F250" s="227" t="s">
        <v>655</v>
      </c>
      <c r="G250" s="224"/>
      <c r="H250" s="228">
        <v>52</v>
      </c>
      <c r="I250" s="229"/>
      <c r="J250" s="224"/>
      <c r="K250" s="224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161</v>
      </c>
      <c r="AU250" s="234" t="s">
        <v>82</v>
      </c>
      <c r="AV250" s="13" t="s">
        <v>82</v>
      </c>
      <c r="AW250" s="13" t="s">
        <v>33</v>
      </c>
      <c r="AX250" s="13" t="s">
        <v>80</v>
      </c>
      <c r="AY250" s="234" t="s">
        <v>150</v>
      </c>
    </row>
    <row r="251" s="2" customFormat="1" ht="16.5" customHeight="1">
      <c r="A251" s="39"/>
      <c r="B251" s="40"/>
      <c r="C251" s="260" t="s">
        <v>656</v>
      </c>
      <c r="D251" s="260" t="s">
        <v>502</v>
      </c>
      <c r="E251" s="261" t="s">
        <v>657</v>
      </c>
      <c r="F251" s="262" t="s">
        <v>658</v>
      </c>
      <c r="G251" s="263" t="s">
        <v>238</v>
      </c>
      <c r="H251" s="264">
        <v>54.600000000000001</v>
      </c>
      <c r="I251" s="265"/>
      <c r="J251" s="266">
        <f>ROUND(I251*H251,2)</f>
        <v>0</v>
      </c>
      <c r="K251" s="262" t="s">
        <v>156</v>
      </c>
      <c r="L251" s="267"/>
      <c r="M251" s="268" t="s">
        <v>19</v>
      </c>
      <c r="N251" s="269" t="s">
        <v>43</v>
      </c>
      <c r="O251" s="85"/>
      <c r="P251" s="214">
        <f>O251*H251</f>
        <v>0</v>
      </c>
      <c r="Q251" s="214">
        <v>0.00077999999999999999</v>
      </c>
      <c r="R251" s="214">
        <f>Q251*H251</f>
        <v>0.042588000000000001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640</v>
      </c>
      <c r="AT251" s="216" t="s">
        <v>502</v>
      </c>
      <c r="AU251" s="216" t="s">
        <v>82</v>
      </c>
      <c r="AY251" s="18" t="s">
        <v>150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80</v>
      </c>
      <c r="BK251" s="217">
        <f>ROUND(I251*H251,2)</f>
        <v>0</v>
      </c>
      <c r="BL251" s="18" t="s">
        <v>626</v>
      </c>
      <c r="BM251" s="216" t="s">
        <v>659</v>
      </c>
    </row>
    <row r="252" s="13" customFormat="1">
      <c r="A252" s="13"/>
      <c r="B252" s="223"/>
      <c r="C252" s="224"/>
      <c r="D252" s="225" t="s">
        <v>161</v>
      </c>
      <c r="E252" s="226" t="s">
        <v>19</v>
      </c>
      <c r="F252" s="227" t="s">
        <v>660</v>
      </c>
      <c r="G252" s="224"/>
      <c r="H252" s="228">
        <v>52</v>
      </c>
      <c r="I252" s="229"/>
      <c r="J252" s="224"/>
      <c r="K252" s="224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161</v>
      </c>
      <c r="AU252" s="234" t="s">
        <v>82</v>
      </c>
      <c r="AV252" s="13" t="s">
        <v>82</v>
      </c>
      <c r="AW252" s="13" t="s">
        <v>33</v>
      </c>
      <c r="AX252" s="13" t="s">
        <v>80</v>
      </c>
      <c r="AY252" s="234" t="s">
        <v>150</v>
      </c>
    </row>
    <row r="253" s="13" customFormat="1">
      <c r="A253" s="13"/>
      <c r="B253" s="223"/>
      <c r="C253" s="224"/>
      <c r="D253" s="225" t="s">
        <v>161</v>
      </c>
      <c r="E253" s="224"/>
      <c r="F253" s="227" t="s">
        <v>661</v>
      </c>
      <c r="G253" s="224"/>
      <c r="H253" s="228">
        <v>54.600000000000001</v>
      </c>
      <c r="I253" s="229"/>
      <c r="J253" s="224"/>
      <c r="K253" s="224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161</v>
      </c>
      <c r="AU253" s="234" t="s">
        <v>82</v>
      </c>
      <c r="AV253" s="13" t="s">
        <v>82</v>
      </c>
      <c r="AW253" s="13" t="s">
        <v>4</v>
      </c>
      <c r="AX253" s="13" t="s">
        <v>80</v>
      </c>
      <c r="AY253" s="234" t="s">
        <v>150</v>
      </c>
    </row>
    <row r="254" s="12" customFormat="1" ht="25.92" customHeight="1">
      <c r="A254" s="12"/>
      <c r="B254" s="189"/>
      <c r="C254" s="190"/>
      <c r="D254" s="191" t="s">
        <v>71</v>
      </c>
      <c r="E254" s="192" t="s">
        <v>314</v>
      </c>
      <c r="F254" s="192" t="s">
        <v>315</v>
      </c>
      <c r="G254" s="190"/>
      <c r="H254" s="190"/>
      <c r="I254" s="193"/>
      <c r="J254" s="194">
        <f>BK254</f>
        <v>0</v>
      </c>
      <c r="K254" s="190"/>
      <c r="L254" s="195"/>
      <c r="M254" s="196"/>
      <c r="N254" s="197"/>
      <c r="O254" s="197"/>
      <c r="P254" s="198">
        <f>SUM(P255:P272)</f>
        <v>0</v>
      </c>
      <c r="Q254" s="197"/>
      <c r="R254" s="198">
        <f>SUM(R255:R272)</f>
        <v>0</v>
      </c>
      <c r="S254" s="197"/>
      <c r="T254" s="199">
        <f>SUM(T255:T272)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0" t="s">
        <v>157</v>
      </c>
      <c r="AT254" s="201" t="s">
        <v>71</v>
      </c>
      <c r="AU254" s="201" t="s">
        <v>72</v>
      </c>
      <c r="AY254" s="200" t="s">
        <v>150</v>
      </c>
      <c r="BK254" s="202">
        <f>SUM(BK255:BK272)</f>
        <v>0</v>
      </c>
    </row>
    <row r="255" s="2" customFormat="1" ht="24.15" customHeight="1">
      <c r="A255" s="39"/>
      <c r="B255" s="40"/>
      <c r="C255" s="205" t="s">
        <v>662</v>
      </c>
      <c r="D255" s="205" t="s">
        <v>152</v>
      </c>
      <c r="E255" s="206" t="s">
        <v>333</v>
      </c>
      <c r="F255" s="207" t="s">
        <v>317</v>
      </c>
      <c r="G255" s="208" t="s">
        <v>318</v>
      </c>
      <c r="H255" s="209">
        <v>1498.108</v>
      </c>
      <c r="I255" s="210"/>
      <c r="J255" s="211">
        <f>ROUND(I255*H255,2)</f>
        <v>0</v>
      </c>
      <c r="K255" s="207" t="s">
        <v>319</v>
      </c>
      <c r="L255" s="45"/>
      <c r="M255" s="212" t="s">
        <v>19</v>
      </c>
      <c r="N255" s="213" t="s">
        <v>43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157</v>
      </c>
      <c r="AT255" s="216" t="s">
        <v>152</v>
      </c>
      <c r="AU255" s="216" t="s">
        <v>80</v>
      </c>
      <c r="AY255" s="18" t="s">
        <v>150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80</v>
      </c>
      <c r="BK255" s="217">
        <f>ROUND(I255*H255,2)</f>
        <v>0</v>
      </c>
      <c r="BL255" s="18" t="s">
        <v>157</v>
      </c>
      <c r="BM255" s="216" t="s">
        <v>663</v>
      </c>
    </row>
    <row r="256" s="2" customFormat="1">
      <c r="A256" s="39"/>
      <c r="B256" s="40"/>
      <c r="C256" s="41"/>
      <c r="D256" s="225" t="s">
        <v>321</v>
      </c>
      <c r="E256" s="41"/>
      <c r="F256" s="256" t="s">
        <v>322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321</v>
      </c>
      <c r="AU256" s="18" t="s">
        <v>80</v>
      </c>
    </row>
    <row r="257" s="14" customFormat="1">
      <c r="A257" s="14"/>
      <c r="B257" s="235"/>
      <c r="C257" s="236"/>
      <c r="D257" s="225" t="s">
        <v>161</v>
      </c>
      <c r="E257" s="237" t="s">
        <v>19</v>
      </c>
      <c r="F257" s="238" t="s">
        <v>335</v>
      </c>
      <c r="G257" s="236"/>
      <c r="H257" s="237" t="s">
        <v>19</v>
      </c>
      <c r="I257" s="239"/>
      <c r="J257" s="236"/>
      <c r="K257" s="236"/>
      <c r="L257" s="240"/>
      <c r="M257" s="241"/>
      <c r="N257" s="242"/>
      <c r="O257" s="242"/>
      <c r="P257" s="242"/>
      <c r="Q257" s="242"/>
      <c r="R257" s="242"/>
      <c r="S257" s="242"/>
      <c r="T257" s="24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4" t="s">
        <v>161</v>
      </c>
      <c r="AU257" s="244" t="s">
        <v>80</v>
      </c>
      <c r="AV257" s="14" t="s">
        <v>80</v>
      </c>
      <c r="AW257" s="14" t="s">
        <v>33</v>
      </c>
      <c r="AX257" s="14" t="s">
        <v>72</v>
      </c>
      <c r="AY257" s="244" t="s">
        <v>150</v>
      </c>
    </row>
    <row r="258" s="14" customFormat="1">
      <c r="A258" s="14"/>
      <c r="B258" s="235"/>
      <c r="C258" s="236"/>
      <c r="D258" s="225" t="s">
        <v>161</v>
      </c>
      <c r="E258" s="237" t="s">
        <v>19</v>
      </c>
      <c r="F258" s="238" t="s">
        <v>336</v>
      </c>
      <c r="G258" s="236"/>
      <c r="H258" s="237" t="s">
        <v>19</v>
      </c>
      <c r="I258" s="239"/>
      <c r="J258" s="236"/>
      <c r="K258" s="236"/>
      <c r="L258" s="240"/>
      <c r="M258" s="241"/>
      <c r="N258" s="242"/>
      <c r="O258" s="242"/>
      <c r="P258" s="242"/>
      <c r="Q258" s="242"/>
      <c r="R258" s="242"/>
      <c r="S258" s="242"/>
      <c r="T258" s="24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4" t="s">
        <v>161</v>
      </c>
      <c r="AU258" s="244" t="s">
        <v>80</v>
      </c>
      <c r="AV258" s="14" t="s">
        <v>80</v>
      </c>
      <c r="AW258" s="14" t="s">
        <v>33</v>
      </c>
      <c r="AX258" s="14" t="s">
        <v>72</v>
      </c>
      <c r="AY258" s="244" t="s">
        <v>150</v>
      </c>
    </row>
    <row r="259" s="13" customFormat="1">
      <c r="A259" s="13"/>
      <c r="B259" s="223"/>
      <c r="C259" s="224"/>
      <c r="D259" s="225" t="s">
        <v>161</v>
      </c>
      <c r="E259" s="226" t="s">
        <v>19</v>
      </c>
      <c r="F259" s="227" t="s">
        <v>664</v>
      </c>
      <c r="G259" s="224"/>
      <c r="H259" s="228">
        <v>1430.1300000000001</v>
      </c>
      <c r="I259" s="229"/>
      <c r="J259" s="224"/>
      <c r="K259" s="224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161</v>
      </c>
      <c r="AU259" s="234" t="s">
        <v>80</v>
      </c>
      <c r="AV259" s="13" t="s">
        <v>82</v>
      </c>
      <c r="AW259" s="13" t="s">
        <v>33</v>
      </c>
      <c r="AX259" s="13" t="s">
        <v>72</v>
      </c>
      <c r="AY259" s="234" t="s">
        <v>150</v>
      </c>
    </row>
    <row r="260" s="13" customFormat="1">
      <c r="A260" s="13"/>
      <c r="B260" s="223"/>
      <c r="C260" s="224"/>
      <c r="D260" s="225" t="s">
        <v>161</v>
      </c>
      <c r="E260" s="226" t="s">
        <v>19</v>
      </c>
      <c r="F260" s="227" t="s">
        <v>665</v>
      </c>
      <c r="G260" s="224"/>
      <c r="H260" s="228">
        <v>147.398</v>
      </c>
      <c r="I260" s="229"/>
      <c r="J260" s="224"/>
      <c r="K260" s="224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161</v>
      </c>
      <c r="AU260" s="234" t="s">
        <v>80</v>
      </c>
      <c r="AV260" s="13" t="s">
        <v>82</v>
      </c>
      <c r="AW260" s="13" t="s">
        <v>33</v>
      </c>
      <c r="AX260" s="13" t="s">
        <v>72</v>
      </c>
      <c r="AY260" s="234" t="s">
        <v>150</v>
      </c>
    </row>
    <row r="261" s="13" customFormat="1">
      <c r="A261" s="13"/>
      <c r="B261" s="223"/>
      <c r="C261" s="224"/>
      <c r="D261" s="225" t="s">
        <v>161</v>
      </c>
      <c r="E261" s="226" t="s">
        <v>19</v>
      </c>
      <c r="F261" s="227" t="s">
        <v>666</v>
      </c>
      <c r="G261" s="224"/>
      <c r="H261" s="228">
        <v>-53.770000000000003</v>
      </c>
      <c r="I261" s="229"/>
      <c r="J261" s="224"/>
      <c r="K261" s="224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161</v>
      </c>
      <c r="AU261" s="234" t="s">
        <v>80</v>
      </c>
      <c r="AV261" s="13" t="s">
        <v>82</v>
      </c>
      <c r="AW261" s="13" t="s">
        <v>33</v>
      </c>
      <c r="AX261" s="13" t="s">
        <v>72</v>
      </c>
      <c r="AY261" s="234" t="s">
        <v>150</v>
      </c>
    </row>
    <row r="262" s="13" customFormat="1">
      <c r="A262" s="13"/>
      <c r="B262" s="223"/>
      <c r="C262" s="224"/>
      <c r="D262" s="225" t="s">
        <v>161</v>
      </c>
      <c r="E262" s="226" t="s">
        <v>19</v>
      </c>
      <c r="F262" s="227" t="s">
        <v>667</v>
      </c>
      <c r="G262" s="224"/>
      <c r="H262" s="228">
        <v>-38</v>
      </c>
      <c r="I262" s="229"/>
      <c r="J262" s="224"/>
      <c r="K262" s="224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161</v>
      </c>
      <c r="AU262" s="234" t="s">
        <v>80</v>
      </c>
      <c r="AV262" s="13" t="s">
        <v>82</v>
      </c>
      <c r="AW262" s="13" t="s">
        <v>33</v>
      </c>
      <c r="AX262" s="13" t="s">
        <v>72</v>
      </c>
      <c r="AY262" s="234" t="s">
        <v>150</v>
      </c>
    </row>
    <row r="263" s="13" customFormat="1">
      <c r="A263" s="13"/>
      <c r="B263" s="223"/>
      <c r="C263" s="224"/>
      <c r="D263" s="225" t="s">
        <v>161</v>
      </c>
      <c r="E263" s="226" t="s">
        <v>19</v>
      </c>
      <c r="F263" s="227" t="s">
        <v>668</v>
      </c>
      <c r="G263" s="224"/>
      <c r="H263" s="228">
        <v>12.35</v>
      </c>
      <c r="I263" s="229"/>
      <c r="J263" s="224"/>
      <c r="K263" s="224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161</v>
      </c>
      <c r="AU263" s="234" t="s">
        <v>80</v>
      </c>
      <c r="AV263" s="13" t="s">
        <v>82</v>
      </c>
      <c r="AW263" s="13" t="s">
        <v>33</v>
      </c>
      <c r="AX263" s="13" t="s">
        <v>72</v>
      </c>
      <c r="AY263" s="234" t="s">
        <v>150</v>
      </c>
    </row>
    <row r="264" s="15" customFormat="1">
      <c r="A264" s="15"/>
      <c r="B264" s="245"/>
      <c r="C264" s="246"/>
      <c r="D264" s="225" t="s">
        <v>161</v>
      </c>
      <c r="E264" s="247" t="s">
        <v>19</v>
      </c>
      <c r="F264" s="248" t="s">
        <v>209</v>
      </c>
      <c r="G264" s="246"/>
      <c r="H264" s="249">
        <v>1498.108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5" t="s">
        <v>161</v>
      </c>
      <c r="AU264" s="255" t="s">
        <v>80</v>
      </c>
      <c r="AV264" s="15" t="s">
        <v>157</v>
      </c>
      <c r="AW264" s="15" t="s">
        <v>33</v>
      </c>
      <c r="AX264" s="15" t="s">
        <v>80</v>
      </c>
      <c r="AY264" s="255" t="s">
        <v>150</v>
      </c>
    </row>
    <row r="265" s="2" customFormat="1" ht="16.5" customHeight="1">
      <c r="A265" s="39"/>
      <c r="B265" s="40"/>
      <c r="C265" s="205" t="s">
        <v>669</v>
      </c>
      <c r="D265" s="205" t="s">
        <v>152</v>
      </c>
      <c r="E265" s="206" t="s">
        <v>349</v>
      </c>
      <c r="F265" s="207" t="s">
        <v>350</v>
      </c>
      <c r="G265" s="208" t="s">
        <v>318</v>
      </c>
      <c r="H265" s="209">
        <v>1498.108</v>
      </c>
      <c r="I265" s="210"/>
      <c r="J265" s="211">
        <f>ROUND(I265*H265,2)</f>
        <v>0</v>
      </c>
      <c r="K265" s="207" t="s">
        <v>319</v>
      </c>
      <c r="L265" s="45"/>
      <c r="M265" s="212" t="s">
        <v>19</v>
      </c>
      <c r="N265" s="213" t="s">
        <v>43</v>
      </c>
      <c r="O265" s="85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157</v>
      </c>
      <c r="AT265" s="216" t="s">
        <v>152</v>
      </c>
      <c r="AU265" s="216" t="s">
        <v>80</v>
      </c>
      <c r="AY265" s="18" t="s">
        <v>150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80</v>
      </c>
      <c r="BK265" s="217">
        <f>ROUND(I265*H265,2)</f>
        <v>0</v>
      </c>
      <c r="BL265" s="18" t="s">
        <v>157</v>
      </c>
      <c r="BM265" s="216" t="s">
        <v>670</v>
      </c>
    </row>
    <row r="266" s="2" customFormat="1">
      <c r="A266" s="39"/>
      <c r="B266" s="40"/>
      <c r="C266" s="41"/>
      <c r="D266" s="225" t="s">
        <v>321</v>
      </c>
      <c r="E266" s="41"/>
      <c r="F266" s="256" t="s">
        <v>352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321</v>
      </c>
      <c r="AU266" s="18" t="s">
        <v>80</v>
      </c>
    </row>
    <row r="267" s="13" customFormat="1">
      <c r="A267" s="13"/>
      <c r="B267" s="223"/>
      <c r="C267" s="224"/>
      <c r="D267" s="225" t="s">
        <v>161</v>
      </c>
      <c r="E267" s="226" t="s">
        <v>19</v>
      </c>
      <c r="F267" s="227" t="s">
        <v>664</v>
      </c>
      <c r="G267" s="224"/>
      <c r="H267" s="228">
        <v>1430.1300000000001</v>
      </c>
      <c r="I267" s="229"/>
      <c r="J267" s="224"/>
      <c r="K267" s="224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161</v>
      </c>
      <c r="AU267" s="234" t="s">
        <v>80</v>
      </c>
      <c r="AV267" s="13" t="s">
        <v>82</v>
      </c>
      <c r="AW267" s="13" t="s">
        <v>33</v>
      </c>
      <c r="AX267" s="13" t="s">
        <v>72</v>
      </c>
      <c r="AY267" s="234" t="s">
        <v>150</v>
      </c>
    </row>
    <row r="268" s="13" customFormat="1">
      <c r="A268" s="13"/>
      <c r="B268" s="223"/>
      <c r="C268" s="224"/>
      <c r="D268" s="225" t="s">
        <v>161</v>
      </c>
      <c r="E268" s="226" t="s">
        <v>19</v>
      </c>
      <c r="F268" s="227" t="s">
        <v>665</v>
      </c>
      <c r="G268" s="224"/>
      <c r="H268" s="228">
        <v>147.398</v>
      </c>
      <c r="I268" s="229"/>
      <c r="J268" s="224"/>
      <c r="K268" s="224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161</v>
      </c>
      <c r="AU268" s="234" t="s">
        <v>80</v>
      </c>
      <c r="AV268" s="13" t="s">
        <v>82</v>
      </c>
      <c r="AW268" s="13" t="s">
        <v>33</v>
      </c>
      <c r="AX268" s="13" t="s">
        <v>72</v>
      </c>
      <c r="AY268" s="234" t="s">
        <v>150</v>
      </c>
    </row>
    <row r="269" s="13" customFormat="1">
      <c r="A269" s="13"/>
      <c r="B269" s="223"/>
      <c r="C269" s="224"/>
      <c r="D269" s="225" t="s">
        <v>161</v>
      </c>
      <c r="E269" s="226" t="s">
        <v>19</v>
      </c>
      <c r="F269" s="227" t="s">
        <v>666</v>
      </c>
      <c r="G269" s="224"/>
      <c r="H269" s="228">
        <v>-53.770000000000003</v>
      </c>
      <c r="I269" s="229"/>
      <c r="J269" s="224"/>
      <c r="K269" s="224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161</v>
      </c>
      <c r="AU269" s="234" t="s">
        <v>80</v>
      </c>
      <c r="AV269" s="13" t="s">
        <v>82</v>
      </c>
      <c r="AW269" s="13" t="s">
        <v>33</v>
      </c>
      <c r="AX269" s="13" t="s">
        <v>72</v>
      </c>
      <c r="AY269" s="234" t="s">
        <v>150</v>
      </c>
    </row>
    <row r="270" s="13" customFormat="1">
      <c r="A270" s="13"/>
      <c r="B270" s="223"/>
      <c r="C270" s="224"/>
      <c r="D270" s="225" t="s">
        <v>161</v>
      </c>
      <c r="E270" s="226" t="s">
        <v>19</v>
      </c>
      <c r="F270" s="227" t="s">
        <v>667</v>
      </c>
      <c r="G270" s="224"/>
      <c r="H270" s="228">
        <v>-38</v>
      </c>
      <c r="I270" s="229"/>
      <c r="J270" s="224"/>
      <c r="K270" s="224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161</v>
      </c>
      <c r="AU270" s="234" t="s">
        <v>80</v>
      </c>
      <c r="AV270" s="13" t="s">
        <v>82</v>
      </c>
      <c r="AW270" s="13" t="s">
        <v>33</v>
      </c>
      <c r="AX270" s="13" t="s">
        <v>72</v>
      </c>
      <c r="AY270" s="234" t="s">
        <v>150</v>
      </c>
    </row>
    <row r="271" s="13" customFormat="1">
      <c r="A271" s="13"/>
      <c r="B271" s="223"/>
      <c r="C271" s="224"/>
      <c r="D271" s="225" t="s">
        <v>161</v>
      </c>
      <c r="E271" s="226" t="s">
        <v>19</v>
      </c>
      <c r="F271" s="227" t="s">
        <v>671</v>
      </c>
      <c r="G271" s="224"/>
      <c r="H271" s="228">
        <v>12.35</v>
      </c>
      <c r="I271" s="229"/>
      <c r="J271" s="224"/>
      <c r="K271" s="224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161</v>
      </c>
      <c r="AU271" s="234" t="s">
        <v>80</v>
      </c>
      <c r="AV271" s="13" t="s">
        <v>82</v>
      </c>
      <c r="AW271" s="13" t="s">
        <v>33</v>
      </c>
      <c r="AX271" s="13" t="s">
        <v>72</v>
      </c>
      <c r="AY271" s="234" t="s">
        <v>150</v>
      </c>
    </row>
    <row r="272" s="15" customFormat="1">
      <c r="A272" s="15"/>
      <c r="B272" s="245"/>
      <c r="C272" s="246"/>
      <c r="D272" s="225" t="s">
        <v>161</v>
      </c>
      <c r="E272" s="247" t="s">
        <v>19</v>
      </c>
      <c r="F272" s="248" t="s">
        <v>209</v>
      </c>
      <c r="G272" s="246"/>
      <c r="H272" s="249">
        <v>1498.108</v>
      </c>
      <c r="I272" s="250"/>
      <c r="J272" s="246"/>
      <c r="K272" s="246"/>
      <c r="L272" s="251"/>
      <c r="M272" s="257"/>
      <c r="N272" s="258"/>
      <c r="O272" s="258"/>
      <c r="P272" s="258"/>
      <c r="Q272" s="258"/>
      <c r="R272" s="258"/>
      <c r="S272" s="258"/>
      <c r="T272" s="259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5" t="s">
        <v>161</v>
      </c>
      <c r="AU272" s="255" t="s">
        <v>80</v>
      </c>
      <c r="AV272" s="15" t="s">
        <v>157</v>
      </c>
      <c r="AW272" s="15" t="s">
        <v>33</v>
      </c>
      <c r="AX272" s="15" t="s">
        <v>80</v>
      </c>
      <c r="AY272" s="255" t="s">
        <v>150</v>
      </c>
    </row>
    <row r="273" s="2" customFormat="1" ht="6.96" customHeight="1">
      <c r="A273" s="39"/>
      <c r="B273" s="60"/>
      <c r="C273" s="61"/>
      <c r="D273" s="61"/>
      <c r="E273" s="61"/>
      <c r="F273" s="61"/>
      <c r="G273" s="61"/>
      <c r="H273" s="61"/>
      <c r="I273" s="61"/>
      <c r="J273" s="61"/>
      <c r="K273" s="61"/>
      <c r="L273" s="45"/>
      <c r="M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</row>
  </sheetData>
  <sheetProtection sheet="1" autoFilter="0" formatColumns="0" formatRows="0" objects="1" scenarios="1" spinCount="100000" saltValue="IDecQU/NzUXiYK5/eJ915SiNGYdb0ZKQ9y9T78ZkDUR9hPEoYSUcY3AeAxuT/pkkHj6GbggZ66KqK8lLZRI7gg==" hashValue="Pmt013iNbL3O9mZtpiC8U2J/Bp7dTgwoI26hqzZvbNGdIsi99416O0B8OBWDjqGAE1HW9Eg4VcQ6VzYf0Y0j8g==" algorithmName="SHA-512" password="CC35"/>
  <autoFilter ref="C88:K272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1/122252205"/>
    <hyperlink ref="F96" r:id="rId2" display="https://podminky.urs.cz/item/CS_URS_2024_01/132251103"/>
    <hyperlink ref="F99" r:id="rId3" display="https://podminky.urs.cz/item/CS_URS_2024_01/162351103"/>
    <hyperlink ref="F105" r:id="rId4" display="https://podminky.urs.cz/item/CS_URS_2024_01/167151101"/>
    <hyperlink ref="F110" r:id="rId5" display="https://podminky.urs.cz/item/CS_URS_2024_01/171152112"/>
    <hyperlink ref="F113" r:id="rId6" display="https://podminky.urs.cz/item/CS_URS_2024_01/171251201"/>
    <hyperlink ref="F118" r:id="rId7" display="https://podminky.urs.cz/item/CS_URS_2024_01/181951112"/>
    <hyperlink ref="F126" r:id="rId8" display="https://podminky.urs.cz/item/CS_URS_2024_01/211971110"/>
    <hyperlink ref="F132" r:id="rId9" display="https://podminky.urs.cz/item/CS_URS_2024_01/212752412"/>
    <hyperlink ref="F137" r:id="rId10" display="https://podminky.urs.cz/item/CS_URS_2024_01/561081121"/>
    <hyperlink ref="F146" r:id="rId11" display="https://podminky.urs.cz/item/CS_URS_2024_01/564851111"/>
    <hyperlink ref="F154" r:id="rId12" display="https://podminky.urs.cz/item/CS_URS_2024_01/564962111"/>
    <hyperlink ref="F159" r:id="rId13" display="https://podminky.urs.cz/item/CS_URS_2024_01/565166122"/>
    <hyperlink ref="F164" r:id="rId14" display="https://podminky.urs.cz/item/CS_URS_2024_01/567132114"/>
    <hyperlink ref="F169" r:id="rId15" display="https://podminky.urs.cz/item/CS_URS_2024_01/569951133"/>
    <hyperlink ref="F173" r:id="rId16" display="https://podminky.urs.cz/item/CS_URS_2024_01/571901111"/>
    <hyperlink ref="F189" r:id="rId17" display="https://podminky.urs.cz/item/CS_URS_2024_01/576133211"/>
    <hyperlink ref="F194" r:id="rId18" display="https://podminky.urs.cz/item/CS_URS_2024_01/577165142"/>
    <hyperlink ref="F199" r:id="rId19" display="https://podminky.urs.cz/item/CS_URS_2024_01/591141111"/>
    <hyperlink ref="F208" r:id="rId20" display="https://podminky.urs.cz/item/CS_URS_2024_01/899132121"/>
    <hyperlink ref="F213" r:id="rId21" display="https://podminky.urs.cz/item/CS_URS_2024_01/916241213"/>
    <hyperlink ref="F226" r:id="rId22" display="https://podminky.urs.cz/item/CS_URS_2024_01/919732211"/>
    <hyperlink ref="F231" r:id="rId23" display="https://podminky.urs.cz/item/CS_URS_2024_01/998225111"/>
    <hyperlink ref="F235" r:id="rId24" display="https://podminky.urs.cz/item/CS_URS_2024_01/460161242"/>
    <hyperlink ref="F238" r:id="rId25" display="https://podminky.urs.cz/item/CS_URS_2024_01/460431252"/>
    <hyperlink ref="F245" r:id="rId26" display="https://podminky.urs.cz/item/CS_URS_2024_01/460661112"/>
    <hyperlink ref="F249" r:id="rId27" display="https://podminky.urs.cz/item/CS_URS_2024_01/46074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122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II/261 a III/26124 Liběchov- hr. kraje, rekonstrukce, 1.část stavby ( intravilán LIběchov)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123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672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13. 11. 2024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ROUND((SUM(BE84:BE199)),  2)</f>
        <v>0</v>
      </c>
      <c r="G33" s="39"/>
      <c r="H33" s="39"/>
      <c r="I33" s="149">
        <v>0.20999999999999999</v>
      </c>
      <c r="J33" s="148">
        <f>ROUND(((SUM(BE84:BE199))*I33),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ROUND((SUM(BF84:BF199)),  2)</f>
        <v>0</v>
      </c>
      <c r="G34" s="39"/>
      <c r="H34" s="39"/>
      <c r="I34" s="149">
        <v>0.12</v>
      </c>
      <c r="J34" s="148">
        <f>ROUND(((SUM(BF84:BF199))*I34),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ROUND((SUM(BG84:BG199)),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ROUND((SUM(BH84:BH199)),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ROUND((SUM(BI84:BI199)),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125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1" t="str">
        <f>E7</f>
        <v>II/261 a III/26124 Liběchov- hr. kraje, rekonstrukce, 1.část stavby ( intravilán LIběchov)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123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111.1 - Místní komunikace, chodníky, sjezdy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Liběchov</v>
      </c>
      <c r="G52" s="41"/>
      <c r="H52" s="41"/>
      <c r="I52" s="33" t="s">
        <v>23</v>
      </c>
      <c r="J52" s="73" t="str">
        <f>IF(J12="","",J12)</f>
        <v>13. 11. 2024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Středočeský kraj</v>
      </c>
      <c r="G54" s="41"/>
      <c r="H54" s="41"/>
      <c r="I54" s="33" t="s">
        <v>31</v>
      </c>
      <c r="J54" s="37" t="str">
        <f>E21</f>
        <v>Sdružení AFSAG PRISMOTT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126</v>
      </c>
      <c r="D57" s="163"/>
      <c r="E57" s="163"/>
      <c r="F57" s="163"/>
      <c r="G57" s="163"/>
      <c r="H57" s="163"/>
      <c r="I57" s="163"/>
      <c r="J57" s="164" t="s">
        <v>127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128</v>
      </c>
    </row>
    <row r="60" hidden="1" s="9" customFormat="1" ht="24.96" customHeight="1">
      <c r="A60" s="9"/>
      <c r="B60" s="166"/>
      <c r="C60" s="167"/>
      <c r="D60" s="168" t="s">
        <v>129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130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363</v>
      </c>
      <c r="E62" s="175"/>
      <c r="F62" s="175"/>
      <c r="G62" s="175"/>
      <c r="H62" s="175"/>
      <c r="I62" s="175"/>
      <c r="J62" s="176">
        <f>J102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132</v>
      </c>
      <c r="E63" s="175"/>
      <c r="F63" s="175"/>
      <c r="G63" s="175"/>
      <c r="H63" s="175"/>
      <c r="I63" s="175"/>
      <c r="J63" s="176">
        <f>J179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133</v>
      </c>
      <c r="E64" s="175"/>
      <c r="F64" s="175"/>
      <c r="G64" s="175"/>
      <c r="H64" s="175"/>
      <c r="I64" s="175"/>
      <c r="J64" s="176">
        <f>J197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hidden="1"/>
    <row r="68" hidden="1"/>
    <row r="69" hidden="1"/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135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II/261 a III/26124 Liběchov- hr. kraje, rekonstrukce, 1.část stavby ( intravilán LIběchov)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123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 111.1 - Místní komunikace, chodníky, sjezdy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Liběchov</v>
      </c>
      <c r="G78" s="41"/>
      <c r="H78" s="41"/>
      <c r="I78" s="33" t="s">
        <v>23</v>
      </c>
      <c r="J78" s="73" t="str">
        <f>IF(J12="","",J12)</f>
        <v>13. 11. 2024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Středočeský kraj</v>
      </c>
      <c r="G80" s="41"/>
      <c r="H80" s="41"/>
      <c r="I80" s="33" t="s">
        <v>31</v>
      </c>
      <c r="J80" s="37" t="str">
        <f>E21</f>
        <v>Sdružení AFSAG PRISMOTT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136</v>
      </c>
      <c r="D83" s="181" t="s">
        <v>57</v>
      </c>
      <c r="E83" s="181" t="s">
        <v>53</v>
      </c>
      <c r="F83" s="181" t="s">
        <v>54</v>
      </c>
      <c r="G83" s="181" t="s">
        <v>137</v>
      </c>
      <c r="H83" s="181" t="s">
        <v>138</v>
      </c>
      <c r="I83" s="181" t="s">
        <v>139</v>
      </c>
      <c r="J83" s="181" t="s">
        <v>127</v>
      </c>
      <c r="K83" s="182" t="s">
        <v>140</v>
      </c>
      <c r="L83" s="183"/>
      <c r="M83" s="93" t="s">
        <v>19</v>
      </c>
      <c r="N83" s="94" t="s">
        <v>42</v>
      </c>
      <c r="O83" s="94" t="s">
        <v>141</v>
      </c>
      <c r="P83" s="94" t="s">
        <v>142</v>
      </c>
      <c r="Q83" s="94" t="s">
        <v>143</v>
      </c>
      <c r="R83" s="94" t="s">
        <v>144</v>
      </c>
      <c r="S83" s="94" t="s">
        <v>145</v>
      </c>
      <c r="T83" s="95" t="s">
        <v>146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147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151.91583499999999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128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148</v>
      </c>
      <c r="F85" s="192" t="s">
        <v>149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P86+P102+P179+P197</f>
        <v>0</v>
      </c>
      <c r="Q85" s="197"/>
      <c r="R85" s="198">
        <f>R86+R102+R179+R197</f>
        <v>151.91583499999999</v>
      </c>
      <c r="S85" s="197"/>
      <c r="T85" s="199">
        <f>T86+T102+T179+T197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80</v>
      </c>
      <c r="AT85" s="201" t="s">
        <v>71</v>
      </c>
      <c r="AU85" s="201" t="s">
        <v>72</v>
      </c>
      <c r="AY85" s="200" t="s">
        <v>150</v>
      </c>
      <c r="BK85" s="202">
        <f>BK86+BK102+BK179+BK197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80</v>
      </c>
      <c r="F86" s="203" t="s">
        <v>151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SUM(P87:P101)</f>
        <v>0</v>
      </c>
      <c r="Q86" s="197"/>
      <c r="R86" s="198">
        <f>SUM(R87:R101)</f>
        <v>62.600000000000001</v>
      </c>
      <c r="S86" s="197"/>
      <c r="T86" s="199">
        <f>SUM(T87:T101)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80</v>
      </c>
      <c r="AT86" s="201" t="s">
        <v>71</v>
      </c>
      <c r="AU86" s="201" t="s">
        <v>80</v>
      </c>
      <c r="AY86" s="200" t="s">
        <v>150</v>
      </c>
      <c r="BK86" s="202">
        <f>SUM(BK87:BK101)</f>
        <v>0</v>
      </c>
    </row>
    <row r="87" s="2" customFormat="1" ht="33" customHeight="1">
      <c r="A87" s="39"/>
      <c r="B87" s="40"/>
      <c r="C87" s="205" t="s">
        <v>80</v>
      </c>
      <c r="D87" s="205" t="s">
        <v>152</v>
      </c>
      <c r="E87" s="206" t="s">
        <v>673</v>
      </c>
      <c r="F87" s="207" t="s">
        <v>674</v>
      </c>
      <c r="G87" s="208" t="s">
        <v>255</v>
      </c>
      <c r="H87" s="209">
        <v>31.300000000000001</v>
      </c>
      <c r="I87" s="210"/>
      <c r="J87" s="211">
        <f>ROUND(I87*H87,2)</f>
        <v>0</v>
      </c>
      <c r="K87" s="207" t="s">
        <v>156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157</v>
      </c>
      <c r="AT87" s="216" t="s">
        <v>152</v>
      </c>
      <c r="AU87" s="216" t="s">
        <v>82</v>
      </c>
      <c r="AY87" s="18" t="s">
        <v>150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157</v>
      </c>
      <c r="BM87" s="216" t="s">
        <v>675</v>
      </c>
    </row>
    <row r="88" s="2" customFormat="1">
      <c r="A88" s="39"/>
      <c r="B88" s="40"/>
      <c r="C88" s="41"/>
      <c r="D88" s="218" t="s">
        <v>159</v>
      </c>
      <c r="E88" s="41"/>
      <c r="F88" s="219" t="s">
        <v>676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159</v>
      </c>
      <c r="AU88" s="18" t="s">
        <v>82</v>
      </c>
    </row>
    <row r="89" s="13" customFormat="1">
      <c r="A89" s="13"/>
      <c r="B89" s="223"/>
      <c r="C89" s="224"/>
      <c r="D89" s="225" t="s">
        <v>161</v>
      </c>
      <c r="E89" s="226" t="s">
        <v>19</v>
      </c>
      <c r="F89" s="227" t="s">
        <v>677</v>
      </c>
      <c r="G89" s="224"/>
      <c r="H89" s="228">
        <v>31.300000000000001</v>
      </c>
      <c r="I89" s="229"/>
      <c r="J89" s="224"/>
      <c r="K89" s="224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161</v>
      </c>
      <c r="AU89" s="234" t="s">
        <v>82</v>
      </c>
      <c r="AV89" s="13" t="s">
        <v>82</v>
      </c>
      <c r="AW89" s="13" t="s">
        <v>33</v>
      </c>
      <c r="AX89" s="13" t="s">
        <v>80</v>
      </c>
      <c r="AY89" s="234" t="s">
        <v>150</v>
      </c>
    </row>
    <row r="90" s="2" customFormat="1" ht="16.5" customHeight="1">
      <c r="A90" s="39"/>
      <c r="B90" s="40"/>
      <c r="C90" s="260" t="s">
        <v>82</v>
      </c>
      <c r="D90" s="260" t="s">
        <v>502</v>
      </c>
      <c r="E90" s="261" t="s">
        <v>678</v>
      </c>
      <c r="F90" s="262" t="s">
        <v>679</v>
      </c>
      <c r="G90" s="263" t="s">
        <v>311</v>
      </c>
      <c r="H90" s="264">
        <v>62.600000000000001</v>
      </c>
      <c r="I90" s="265"/>
      <c r="J90" s="266">
        <f>ROUND(I90*H90,2)</f>
        <v>0</v>
      </c>
      <c r="K90" s="262" t="s">
        <v>156</v>
      </c>
      <c r="L90" s="267"/>
      <c r="M90" s="268" t="s">
        <v>19</v>
      </c>
      <c r="N90" s="269" t="s">
        <v>43</v>
      </c>
      <c r="O90" s="85"/>
      <c r="P90" s="214">
        <f>O90*H90</f>
        <v>0</v>
      </c>
      <c r="Q90" s="214">
        <v>1</v>
      </c>
      <c r="R90" s="214">
        <f>Q90*H90</f>
        <v>62.600000000000001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210</v>
      </c>
      <c r="AT90" s="216" t="s">
        <v>502</v>
      </c>
      <c r="AU90" s="216" t="s">
        <v>82</v>
      </c>
      <c r="AY90" s="18" t="s">
        <v>150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157</v>
      </c>
      <c r="BM90" s="216" t="s">
        <v>680</v>
      </c>
    </row>
    <row r="91" s="13" customFormat="1">
      <c r="A91" s="13"/>
      <c r="B91" s="223"/>
      <c r="C91" s="224"/>
      <c r="D91" s="225" t="s">
        <v>161</v>
      </c>
      <c r="E91" s="226" t="s">
        <v>19</v>
      </c>
      <c r="F91" s="227" t="s">
        <v>681</v>
      </c>
      <c r="G91" s="224"/>
      <c r="H91" s="228">
        <v>31.300000000000001</v>
      </c>
      <c r="I91" s="229"/>
      <c r="J91" s="224"/>
      <c r="K91" s="224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161</v>
      </c>
      <c r="AU91" s="234" t="s">
        <v>82</v>
      </c>
      <c r="AV91" s="13" t="s">
        <v>82</v>
      </c>
      <c r="AW91" s="13" t="s">
        <v>33</v>
      </c>
      <c r="AX91" s="13" t="s">
        <v>80</v>
      </c>
      <c r="AY91" s="234" t="s">
        <v>150</v>
      </c>
    </row>
    <row r="92" s="13" customFormat="1">
      <c r="A92" s="13"/>
      <c r="B92" s="223"/>
      <c r="C92" s="224"/>
      <c r="D92" s="225" t="s">
        <v>161</v>
      </c>
      <c r="E92" s="224"/>
      <c r="F92" s="227" t="s">
        <v>682</v>
      </c>
      <c r="G92" s="224"/>
      <c r="H92" s="228">
        <v>62.600000000000001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161</v>
      </c>
      <c r="AU92" s="234" t="s">
        <v>82</v>
      </c>
      <c r="AV92" s="13" t="s">
        <v>82</v>
      </c>
      <c r="AW92" s="13" t="s">
        <v>4</v>
      </c>
      <c r="AX92" s="13" t="s">
        <v>80</v>
      </c>
      <c r="AY92" s="234" t="s">
        <v>150</v>
      </c>
    </row>
    <row r="93" s="2" customFormat="1" ht="21.75" customHeight="1">
      <c r="A93" s="39"/>
      <c r="B93" s="40"/>
      <c r="C93" s="205" t="s">
        <v>171</v>
      </c>
      <c r="D93" s="205" t="s">
        <v>152</v>
      </c>
      <c r="E93" s="206" t="s">
        <v>407</v>
      </c>
      <c r="F93" s="207" t="s">
        <v>408</v>
      </c>
      <c r="G93" s="208" t="s">
        <v>155</v>
      </c>
      <c r="H93" s="209">
        <v>271.30000000000001</v>
      </c>
      <c r="I93" s="210"/>
      <c r="J93" s="211">
        <f>ROUND(I93*H93,2)</f>
        <v>0</v>
      </c>
      <c r="K93" s="207" t="s">
        <v>156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157</v>
      </c>
      <c r="AT93" s="216" t="s">
        <v>152</v>
      </c>
      <c r="AU93" s="216" t="s">
        <v>82</v>
      </c>
      <c r="AY93" s="18" t="s">
        <v>150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157</v>
      </c>
      <c r="BM93" s="216" t="s">
        <v>683</v>
      </c>
    </row>
    <row r="94" s="2" customFormat="1">
      <c r="A94" s="39"/>
      <c r="B94" s="40"/>
      <c r="C94" s="41"/>
      <c r="D94" s="218" t="s">
        <v>159</v>
      </c>
      <c r="E94" s="41"/>
      <c r="F94" s="219" t="s">
        <v>411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159</v>
      </c>
      <c r="AU94" s="18" t="s">
        <v>82</v>
      </c>
    </row>
    <row r="95" s="14" customFormat="1">
      <c r="A95" s="14"/>
      <c r="B95" s="235"/>
      <c r="C95" s="236"/>
      <c r="D95" s="225" t="s">
        <v>161</v>
      </c>
      <c r="E95" s="237" t="s">
        <v>19</v>
      </c>
      <c r="F95" s="238" t="s">
        <v>684</v>
      </c>
      <c r="G95" s="236"/>
      <c r="H95" s="237" t="s">
        <v>19</v>
      </c>
      <c r="I95" s="239"/>
      <c r="J95" s="236"/>
      <c r="K95" s="236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161</v>
      </c>
      <c r="AU95" s="244" t="s">
        <v>82</v>
      </c>
      <c r="AV95" s="14" t="s">
        <v>80</v>
      </c>
      <c r="AW95" s="14" t="s">
        <v>33</v>
      </c>
      <c r="AX95" s="14" t="s">
        <v>72</v>
      </c>
      <c r="AY95" s="244" t="s">
        <v>150</v>
      </c>
    </row>
    <row r="96" s="13" customFormat="1">
      <c r="A96" s="13"/>
      <c r="B96" s="223"/>
      <c r="C96" s="224"/>
      <c r="D96" s="225" t="s">
        <v>161</v>
      </c>
      <c r="E96" s="226" t="s">
        <v>19</v>
      </c>
      <c r="F96" s="227" t="s">
        <v>685</v>
      </c>
      <c r="G96" s="224"/>
      <c r="H96" s="228">
        <v>135.40000000000001</v>
      </c>
      <c r="I96" s="229"/>
      <c r="J96" s="224"/>
      <c r="K96" s="224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161</v>
      </c>
      <c r="AU96" s="234" t="s">
        <v>82</v>
      </c>
      <c r="AV96" s="13" t="s">
        <v>82</v>
      </c>
      <c r="AW96" s="13" t="s">
        <v>33</v>
      </c>
      <c r="AX96" s="13" t="s">
        <v>72</v>
      </c>
      <c r="AY96" s="234" t="s">
        <v>150</v>
      </c>
    </row>
    <row r="97" s="14" customFormat="1">
      <c r="A97" s="14"/>
      <c r="B97" s="235"/>
      <c r="C97" s="236"/>
      <c r="D97" s="225" t="s">
        <v>161</v>
      </c>
      <c r="E97" s="237" t="s">
        <v>19</v>
      </c>
      <c r="F97" s="238" t="s">
        <v>686</v>
      </c>
      <c r="G97" s="236"/>
      <c r="H97" s="237" t="s">
        <v>19</v>
      </c>
      <c r="I97" s="239"/>
      <c r="J97" s="236"/>
      <c r="K97" s="236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161</v>
      </c>
      <c r="AU97" s="244" t="s">
        <v>82</v>
      </c>
      <c r="AV97" s="14" t="s">
        <v>80</v>
      </c>
      <c r="AW97" s="14" t="s">
        <v>33</v>
      </c>
      <c r="AX97" s="14" t="s">
        <v>72</v>
      </c>
      <c r="AY97" s="244" t="s">
        <v>150</v>
      </c>
    </row>
    <row r="98" s="13" customFormat="1">
      <c r="A98" s="13"/>
      <c r="B98" s="223"/>
      <c r="C98" s="224"/>
      <c r="D98" s="225" t="s">
        <v>161</v>
      </c>
      <c r="E98" s="226" t="s">
        <v>19</v>
      </c>
      <c r="F98" s="227" t="s">
        <v>687</v>
      </c>
      <c r="G98" s="224"/>
      <c r="H98" s="228">
        <v>62.600000000000001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161</v>
      </c>
      <c r="AU98" s="234" t="s">
        <v>82</v>
      </c>
      <c r="AV98" s="13" t="s">
        <v>82</v>
      </c>
      <c r="AW98" s="13" t="s">
        <v>33</v>
      </c>
      <c r="AX98" s="13" t="s">
        <v>72</v>
      </c>
      <c r="AY98" s="234" t="s">
        <v>150</v>
      </c>
    </row>
    <row r="99" s="14" customFormat="1">
      <c r="A99" s="14"/>
      <c r="B99" s="235"/>
      <c r="C99" s="236"/>
      <c r="D99" s="225" t="s">
        <v>161</v>
      </c>
      <c r="E99" s="237" t="s">
        <v>19</v>
      </c>
      <c r="F99" s="238" t="s">
        <v>688</v>
      </c>
      <c r="G99" s="236"/>
      <c r="H99" s="237" t="s">
        <v>19</v>
      </c>
      <c r="I99" s="239"/>
      <c r="J99" s="236"/>
      <c r="K99" s="236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161</v>
      </c>
      <c r="AU99" s="244" t="s">
        <v>82</v>
      </c>
      <c r="AV99" s="14" t="s">
        <v>80</v>
      </c>
      <c r="AW99" s="14" t="s">
        <v>33</v>
      </c>
      <c r="AX99" s="14" t="s">
        <v>72</v>
      </c>
      <c r="AY99" s="244" t="s">
        <v>150</v>
      </c>
    </row>
    <row r="100" s="13" customFormat="1">
      <c r="A100" s="13"/>
      <c r="B100" s="223"/>
      <c r="C100" s="224"/>
      <c r="D100" s="225" t="s">
        <v>161</v>
      </c>
      <c r="E100" s="226" t="s">
        <v>19</v>
      </c>
      <c r="F100" s="227" t="s">
        <v>689</v>
      </c>
      <c r="G100" s="224"/>
      <c r="H100" s="228">
        <v>73.299999999999997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161</v>
      </c>
      <c r="AU100" s="234" t="s">
        <v>82</v>
      </c>
      <c r="AV100" s="13" t="s">
        <v>82</v>
      </c>
      <c r="AW100" s="13" t="s">
        <v>33</v>
      </c>
      <c r="AX100" s="13" t="s">
        <v>72</v>
      </c>
      <c r="AY100" s="234" t="s">
        <v>150</v>
      </c>
    </row>
    <row r="101" s="15" customFormat="1">
      <c r="A101" s="15"/>
      <c r="B101" s="245"/>
      <c r="C101" s="246"/>
      <c r="D101" s="225" t="s">
        <v>161</v>
      </c>
      <c r="E101" s="247" t="s">
        <v>19</v>
      </c>
      <c r="F101" s="248" t="s">
        <v>209</v>
      </c>
      <c r="G101" s="246"/>
      <c r="H101" s="249">
        <v>271.30000000000001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5" t="s">
        <v>161</v>
      </c>
      <c r="AU101" s="255" t="s">
        <v>82</v>
      </c>
      <c r="AV101" s="15" t="s">
        <v>157</v>
      </c>
      <c r="AW101" s="15" t="s">
        <v>33</v>
      </c>
      <c r="AX101" s="15" t="s">
        <v>80</v>
      </c>
      <c r="AY101" s="255" t="s">
        <v>150</v>
      </c>
    </row>
    <row r="102" s="12" customFormat="1" ht="22.8" customHeight="1">
      <c r="A102" s="12"/>
      <c r="B102" s="189"/>
      <c r="C102" s="190"/>
      <c r="D102" s="191" t="s">
        <v>71</v>
      </c>
      <c r="E102" s="203" t="s">
        <v>184</v>
      </c>
      <c r="F102" s="203" t="s">
        <v>412</v>
      </c>
      <c r="G102" s="190"/>
      <c r="H102" s="190"/>
      <c r="I102" s="193"/>
      <c r="J102" s="204">
        <f>BK102</f>
        <v>0</v>
      </c>
      <c r="K102" s="190"/>
      <c r="L102" s="195"/>
      <c r="M102" s="196"/>
      <c r="N102" s="197"/>
      <c r="O102" s="197"/>
      <c r="P102" s="198">
        <f>SUM(P103:P178)</f>
        <v>0</v>
      </c>
      <c r="Q102" s="197"/>
      <c r="R102" s="198">
        <f>SUM(R103:R178)</f>
        <v>75.165514999999999</v>
      </c>
      <c r="S102" s="197"/>
      <c r="T102" s="199">
        <f>SUM(T103:T178)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0" t="s">
        <v>80</v>
      </c>
      <c r="AT102" s="201" t="s">
        <v>71</v>
      </c>
      <c r="AU102" s="201" t="s">
        <v>80</v>
      </c>
      <c r="AY102" s="200" t="s">
        <v>150</v>
      </c>
      <c r="BK102" s="202">
        <f>SUM(BK103:BK178)</f>
        <v>0</v>
      </c>
    </row>
    <row r="103" s="2" customFormat="1" ht="21.75" customHeight="1">
      <c r="A103" s="39"/>
      <c r="B103" s="40"/>
      <c r="C103" s="205" t="s">
        <v>157</v>
      </c>
      <c r="D103" s="205" t="s">
        <v>152</v>
      </c>
      <c r="E103" s="206" t="s">
        <v>527</v>
      </c>
      <c r="F103" s="207" t="s">
        <v>528</v>
      </c>
      <c r="G103" s="208" t="s">
        <v>155</v>
      </c>
      <c r="H103" s="209">
        <v>137.09</v>
      </c>
      <c r="I103" s="210"/>
      <c r="J103" s="211">
        <f>ROUND(I103*H103,2)</f>
        <v>0</v>
      </c>
      <c r="K103" s="207" t="s">
        <v>156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157</v>
      </c>
      <c r="AT103" s="216" t="s">
        <v>152</v>
      </c>
      <c r="AU103" s="216" t="s">
        <v>82</v>
      </c>
      <c r="AY103" s="18" t="s">
        <v>150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157</v>
      </c>
      <c r="BM103" s="216" t="s">
        <v>690</v>
      </c>
    </row>
    <row r="104" s="2" customFormat="1">
      <c r="A104" s="39"/>
      <c r="B104" s="40"/>
      <c r="C104" s="41"/>
      <c r="D104" s="218" t="s">
        <v>159</v>
      </c>
      <c r="E104" s="41"/>
      <c r="F104" s="219" t="s">
        <v>530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159</v>
      </c>
      <c r="AU104" s="18" t="s">
        <v>82</v>
      </c>
    </row>
    <row r="105" s="14" customFormat="1">
      <c r="A105" s="14"/>
      <c r="B105" s="235"/>
      <c r="C105" s="236"/>
      <c r="D105" s="225" t="s">
        <v>161</v>
      </c>
      <c r="E105" s="237" t="s">
        <v>19</v>
      </c>
      <c r="F105" s="238" t="s">
        <v>531</v>
      </c>
      <c r="G105" s="236"/>
      <c r="H105" s="237" t="s">
        <v>19</v>
      </c>
      <c r="I105" s="239"/>
      <c r="J105" s="236"/>
      <c r="K105" s="236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161</v>
      </c>
      <c r="AU105" s="244" t="s">
        <v>82</v>
      </c>
      <c r="AV105" s="14" t="s">
        <v>80</v>
      </c>
      <c r="AW105" s="14" t="s">
        <v>33</v>
      </c>
      <c r="AX105" s="14" t="s">
        <v>72</v>
      </c>
      <c r="AY105" s="244" t="s">
        <v>150</v>
      </c>
    </row>
    <row r="106" s="14" customFormat="1">
      <c r="A106" s="14"/>
      <c r="B106" s="235"/>
      <c r="C106" s="236"/>
      <c r="D106" s="225" t="s">
        <v>161</v>
      </c>
      <c r="E106" s="237" t="s">
        <v>19</v>
      </c>
      <c r="F106" s="238" t="s">
        <v>691</v>
      </c>
      <c r="G106" s="236"/>
      <c r="H106" s="237" t="s">
        <v>19</v>
      </c>
      <c r="I106" s="239"/>
      <c r="J106" s="236"/>
      <c r="K106" s="236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161</v>
      </c>
      <c r="AU106" s="244" t="s">
        <v>82</v>
      </c>
      <c r="AV106" s="14" t="s">
        <v>80</v>
      </c>
      <c r="AW106" s="14" t="s">
        <v>33</v>
      </c>
      <c r="AX106" s="14" t="s">
        <v>72</v>
      </c>
      <c r="AY106" s="244" t="s">
        <v>150</v>
      </c>
    </row>
    <row r="107" s="13" customFormat="1">
      <c r="A107" s="13"/>
      <c r="B107" s="223"/>
      <c r="C107" s="224"/>
      <c r="D107" s="225" t="s">
        <v>161</v>
      </c>
      <c r="E107" s="226" t="s">
        <v>19</v>
      </c>
      <c r="F107" s="227" t="s">
        <v>692</v>
      </c>
      <c r="G107" s="224"/>
      <c r="H107" s="228">
        <v>74.489999999999995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161</v>
      </c>
      <c r="AU107" s="234" t="s">
        <v>82</v>
      </c>
      <c r="AV107" s="13" t="s">
        <v>82</v>
      </c>
      <c r="AW107" s="13" t="s">
        <v>33</v>
      </c>
      <c r="AX107" s="13" t="s">
        <v>72</v>
      </c>
      <c r="AY107" s="234" t="s">
        <v>150</v>
      </c>
    </row>
    <row r="108" s="14" customFormat="1">
      <c r="A108" s="14"/>
      <c r="B108" s="235"/>
      <c r="C108" s="236"/>
      <c r="D108" s="225" t="s">
        <v>161</v>
      </c>
      <c r="E108" s="237" t="s">
        <v>19</v>
      </c>
      <c r="F108" s="238" t="s">
        <v>693</v>
      </c>
      <c r="G108" s="236"/>
      <c r="H108" s="237" t="s">
        <v>19</v>
      </c>
      <c r="I108" s="239"/>
      <c r="J108" s="236"/>
      <c r="K108" s="236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161</v>
      </c>
      <c r="AU108" s="244" t="s">
        <v>82</v>
      </c>
      <c r="AV108" s="14" t="s">
        <v>80</v>
      </c>
      <c r="AW108" s="14" t="s">
        <v>33</v>
      </c>
      <c r="AX108" s="14" t="s">
        <v>72</v>
      </c>
      <c r="AY108" s="244" t="s">
        <v>150</v>
      </c>
    </row>
    <row r="109" s="14" customFormat="1">
      <c r="A109" s="14"/>
      <c r="B109" s="235"/>
      <c r="C109" s="236"/>
      <c r="D109" s="225" t="s">
        <v>161</v>
      </c>
      <c r="E109" s="237" t="s">
        <v>19</v>
      </c>
      <c r="F109" s="238" t="s">
        <v>694</v>
      </c>
      <c r="G109" s="236"/>
      <c r="H109" s="237" t="s">
        <v>19</v>
      </c>
      <c r="I109" s="239"/>
      <c r="J109" s="236"/>
      <c r="K109" s="236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161</v>
      </c>
      <c r="AU109" s="244" t="s">
        <v>82</v>
      </c>
      <c r="AV109" s="14" t="s">
        <v>80</v>
      </c>
      <c r="AW109" s="14" t="s">
        <v>33</v>
      </c>
      <c r="AX109" s="14" t="s">
        <v>72</v>
      </c>
      <c r="AY109" s="244" t="s">
        <v>150</v>
      </c>
    </row>
    <row r="110" s="13" customFormat="1">
      <c r="A110" s="13"/>
      <c r="B110" s="223"/>
      <c r="C110" s="224"/>
      <c r="D110" s="225" t="s">
        <v>161</v>
      </c>
      <c r="E110" s="226" t="s">
        <v>19</v>
      </c>
      <c r="F110" s="227" t="s">
        <v>687</v>
      </c>
      <c r="G110" s="224"/>
      <c r="H110" s="228">
        <v>62.600000000000001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161</v>
      </c>
      <c r="AU110" s="234" t="s">
        <v>82</v>
      </c>
      <c r="AV110" s="13" t="s">
        <v>82</v>
      </c>
      <c r="AW110" s="13" t="s">
        <v>33</v>
      </c>
      <c r="AX110" s="13" t="s">
        <v>72</v>
      </c>
      <c r="AY110" s="234" t="s">
        <v>150</v>
      </c>
    </row>
    <row r="111" s="15" customFormat="1">
      <c r="A111" s="15"/>
      <c r="B111" s="245"/>
      <c r="C111" s="246"/>
      <c r="D111" s="225" t="s">
        <v>161</v>
      </c>
      <c r="E111" s="247" t="s">
        <v>19</v>
      </c>
      <c r="F111" s="248" t="s">
        <v>209</v>
      </c>
      <c r="G111" s="246"/>
      <c r="H111" s="249">
        <v>137.09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5" t="s">
        <v>161</v>
      </c>
      <c r="AU111" s="255" t="s">
        <v>82</v>
      </c>
      <c r="AV111" s="15" t="s">
        <v>157</v>
      </c>
      <c r="AW111" s="15" t="s">
        <v>33</v>
      </c>
      <c r="AX111" s="15" t="s">
        <v>80</v>
      </c>
      <c r="AY111" s="255" t="s">
        <v>150</v>
      </c>
    </row>
    <row r="112" s="2" customFormat="1" ht="21.75" customHeight="1">
      <c r="A112" s="39"/>
      <c r="B112" s="40"/>
      <c r="C112" s="205" t="s">
        <v>184</v>
      </c>
      <c r="D112" s="205" t="s">
        <v>152</v>
      </c>
      <c r="E112" s="206" t="s">
        <v>695</v>
      </c>
      <c r="F112" s="207" t="s">
        <v>696</v>
      </c>
      <c r="G112" s="208" t="s">
        <v>155</v>
      </c>
      <c r="H112" s="209">
        <v>135.40000000000001</v>
      </c>
      <c r="I112" s="210"/>
      <c r="J112" s="211">
        <f>ROUND(I112*H112,2)</f>
        <v>0</v>
      </c>
      <c r="K112" s="207" t="s">
        <v>156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157</v>
      </c>
      <c r="AT112" s="216" t="s">
        <v>152</v>
      </c>
      <c r="AU112" s="216" t="s">
        <v>82</v>
      </c>
      <c r="AY112" s="18" t="s">
        <v>150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157</v>
      </c>
      <c r="BM112" s="216" t="s">
        <v>697</v>
      </c>
    </row>
    <row r="113" s="2" customFormat="1">
      <c r="A113" s="39"/>
      <c r="B113" s="40"/>
      <c r="C113" s="41"/>
      <c r="D113" s="218" t="s">
        <v>159</v>
      </c>
      <c r="E113" s="41"/>
      <c r="F113" s="219" t="s">
        <v>698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159</v>
      </c>
      <c r="AU113" s="18" t="s">
        <v>82</v>
      </c>
    </row>
    <row r="114" s="14" customFormat="1">
      <c r="A114" s="14"/>
      <c r="B114" s="235"/>
      <c r="C114" s="236"/>
      <c r="D114" s="225" t="s">
        <v>161</v>
      </c>
      <c r="E114" s="237" t="s">
        <v>19</v>
      </c>
      <c r="F114" s="238" t="s">
        <v>699</v>
      </c>
      <c r="G114" s="236"/>
      <c r="H114" s="237" t="s">
        <v>19</v>
      </c>
      <c r="I114" s="239"/>
      <c r="J114" s="236"/>
      <c r="K114" s="236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161</v>
      </c>
      <c r="AU114" s="244" t="s">
        <v>82</v>
      </c>
      <c r="AV114" s="14" t="s">
        <v>80</v>
      </c>
      <c r="AW114" s="14" t="s">
        <v>33</v>
      </c>
      <c r="AX114" s="14" t="s">
        <v>72</v>
      </c>
      <c r="AY114" s="244" t="s">
        <v>150</v>
      </c>
    </row>
    <row r="115" s="14" customFormat="1">
      <c r="A115" s="14"/>
      <c r="B115" s="235"/>
      <c r="C115" s="236"/>
      <c r="D115" s="225" t="s">
        <v>161</v>
      </c>
      <c r="E115" s="237" t="s">
        <v>19</v>
      </c>
      <c r="F115" s="238" t="s">
        <v>684</v>
      </c>
      <c r="G115" s="236"/>
      <c r="H115" s="237" t="s">
        <v>19</v>
      </c>
      <c r="I115" s="239"/>
      <c r="J115" s="236"/>
      <c r="K115" s="236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161</v>
      </c>
      <c r="AU115" s="244" t="s">
        <v>82</v>
      </c>
      <c r="AV115" s="14" t="s">
        <v>80</v>
      </c>
      <c r="AW115" s="14" t="s">
        <v>33</v>
      </c>
      <c r="AX115" s="14" t="s">
        <v>72</v>
      </c>
      <c r="AY115" s="244" t="s">
        <v>150</v>
      </c>
    </row>
    <row r="116" s="13" customFormat="1">
      <c r="A116" s="13"/>
      <c r="B116" s="223"/>
      <c r="C116" s="224"/>
      <c r="D116" s="225" t="s">
        <v>161</v>
      </c>
      <c r="E116" s="226" t="s">
        <v>19</v>
      </c>
      <c r="F116" s="227" t="s">
        <v>685</v>
      </c>
      <c r="G116" s="224"/>
      <c r="H116" s="228">
        <v>135.40000000000001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161</v>
      </c>
      <c r="AU116" s="234" t="s">
        <v>82</v>
      </c>
      <c r="AV116" s="13" t="s">
        <v>82</v>
      </c>
      <c r="AW116" s="13" t="s">
        <v>33</v>
      </c>
      <c r="AX116" s="13" t="s">
        <v>80</v>
      </c>
      <c r="AY116" s="234" t="s">
        <v>150</v>
      </c>
    </row>
    <row r="117" s="2" customFormat="1" ht="24.15" customHeight="1">
      <c r="A117" s="39"/>
      <c r="B117" s="40"/>
      <c r="C117" s="205" t="s">
        <v>192</v>
      </c>
      <c r="D117" s="205" t="s">
        <v>152</v>
      </c>
      <c r="E117" s="206" t="s">
        <v>413</v>
      </c>
      <c r="F117" s="207" t="s">
        <v>414</v>
      </c>
      <c r="G117" s="208" t="s">
        <v>155</v>
      </c>
      <c r="H117" s="209">
        <v>63</v>
      </c>
      <c r="I117" s="210"/>
      <c r="J117" s="211">
        <f>ROUND(I117*H117,2)</f>
        <v>0</v>
      </c>
      <c r="K117" s="207" t="s">
        <v>156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157</v>
      </c>
      <c r="AT117" s="216" t="s">
        <v>152</v>
      </c>
      <c r="AU117" s="216" t="s">
        <v>82</v>
      </c>
      <c r="AY117" s="18" t="s">
        <v>150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157</v>
      </c>
      <c r="BM117" s="216" t="s">
        <v>700</v>
      </c>
    </row>
    <row r="118" s="2" customFormat="1">
      <c r="A118" s="39"/>
      <c r="B118" s="40"/>
      <c r="C118" s="41"/>
      <c r="D118" s="218" t="s">
        <v>159</v>
      </c>
      <c r="E118" s="41"/>
      <c r="F118" s="219" t="s">
        <v>416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159</v>
      </c>
      <c r="AU118" s="18" t="s">
        <v>82</v>
      </c>
    </row>
    <row r="119" s="14" customFormat="1">
      <c r="A119" s="14"/>
      <c r="B119" s="235"/>
      <c r="C119" s="236"/>
      <c r="D119" s="225" t="s">
        <v>161</v>
      </c>
      <c r="E119" s="237" t="s">
        <v>19</v>
      </c>
      <c r="F119" s="238" t="s">
        <v>533</v>
      </c>
      <c r="G119" s="236"/>
      <c r="H119" s="237" t="s">
        <v>19</v>
      </c>
      <c r="I119" s="239"/>
      <c r="J119" s="236"/>
      <c r="K119" s="236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161</v>
      </c>
      <c r="AU119" s="244" t="s">
        <v>82</v>
      </c>
      <c r="AV119" s="14" t="s">
        <v>80</v>
      </c>
      <c r="AW119" s="14" t="s">
        <v>33</v>
      </c>
      <c r="AX119" s="14" t="s">
        <v>72</v>
      </c>
      <c r="AY119" s="244" t="s">
        <v>150</v>
      </c>
    </row>
    <row r="120" s="14" customFormat="1">
      <c r="A120" s="14"/>
      <c r="B120" s="235"/>
      <c r="C120" s="236"/>
      <c r="D120" s="225" t="s">
        <v>161</v>
      </c>
      <c r="E120" s="237" t="s">
        <v>19</v>
      </c>
      <c r="F120" s="238" t="s">
        <v>691</v>
      </c>
      <c r="G120" s="236"/>
      <c r="H120" s="237" t="s">
        <v>19</v>
      </c>
      <c r="I120" s="239"/>
      <c r="J120" s="236"/>
      <c r="K120" s="236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161</v>
      </c>
      <c r="AU120" s="244" t="s">
        <v>82</v>
      </c>
      <c r="AV120" s="14" t="s">
        <v>80</v>
      </c>
      <c r="AW120" s="14" t="s">
        <v>33</v>
      </c>
      <c r="AX120" s="14" t="s">
        <v>72</v>
      </c>
      <c r="AY120" s="244" t="s">
        <v>150</v>
      </c>
    </row>
    <row r="121" s="13" customFormat="1">
      <c r="A121" s="13"/>
      <c r="B121" s="223"/>
      <c r="C121" s="224"/>
      <c r="D121" s="225" t="s">
        <v>161</v>
      </c>
      <c r="E121" s="226" t="s">
        <v>19</v>
      </c>
      <c r="F121" s="227" t="s">
        <v>701</v>
      </c>
      <c r="G121" s="224"/>
      <c r="H121" s="228">
        <v>63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161</v>
      </c>
      <c r="AU121" s="234" t="s">
        <v>82</v>
      </c>
      <c r="AV121" s="13" t="s">
        <v>82</v>
      </c>
      <c r="AW121" s="13" t="s">
        <v>33</v>
      </c>
      <c r="AX121" s="13" t="s">
        <v>80</v>
      </c>
      <c r="AY121" s="234" t="s">
        <v>150</v>
      </c>
    </row>
    <row r="122" s="2" customFormat="1" ht="24.15" customHeight="1">
      <c r="A122" s="39"/>
      <c r="B122" s="40"/>
      <c r="C122" s="205" t="s">
        <v>199</v>
      </c>
      <c r="D122" s="205" t="s">
        <v>152</v>
      </c>
      <c r="E122" s="206" t="s">
        <v>535</v>
      </c>
      <c r="F122" s="207" t="s">
        <v>536</v>
      </c>
      <c r="G122" s="208" t="s">
        <v>155</v>
      </c>
      <c r="H122" s="209">
        <v>57.299999999999997</v>
      </c>
      <c r="I122" s="210"/>
      <c r="J122" s="211">
        <f>ROUND(I122*H122,2)</f>
        <v>0</v>
      </c>
      <c r="K122" s="207" t="s">
        <v>156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157</v>
      </c>
      <c r="AT122" s="216" t="s">
        <v>152</v>
      </c>
      <c r="AU122" s="216" t="s">
        <v>82</v>
      </c>
      <c r="AY122" s="18" t="s">
        <v>150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157</v>
      </c>
      <c r="BM122" s="216" t="s">
        <v>702</v>
      </c>
    </row>
    <row r="123" s="2" customFormat="1">
      <c r="A123" s="39"/>
      <c r="B123" s="40"/>
      <c r="C123" s="41"/>
      <c r="D123" s="218" t="s">
        <v>159</v>
      </c>
      <c r="E123" s="41"/>
      <c r="F123" s="219" t="s">
        <v>538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159</v>
      </c>
      <c r="AU123" s="18" t="s">
        <v>82</v>
      </c>
    </row>
    <row r="124" s="14" customFormat="1">
      <c r="A124" s="14"/>
      <c r="B124" s="235"/>
      <c r="C124" s="236"/>
      <c r="D124" s="225" t="s">
        <v>161</v>
      </c>
      <c r="E124" s="237" t="s">
        <v>19</v>
      </c>
      <c r="F124" s="238" t="s">
        <v>539</v>
      </c>
      <c r="G124" s="236"/>
      <c r="H124" s="237" t="s">
        <v>19</v>
      </c>
      <c r="I124" s="239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161</v>
      </c>
      <c r="AU124" s="244" t="s">
        <v>82</v>
      </c>
      <c r="AV124" s="14" t="s">
        <v>80</v>
      </c>
      <c r="AW124" s="14" t="s">
        <v>33</v>
      </c>
      <c r="AX124" s="14" t="s">
        <v>72</v>
      </c>
      <c r="AY124" s="244" t="s">
        <v>150</v>
      </c>
    </row>
    <row r="125" s="14" customFormat="1">
      <c r="A125" s="14"/>
      <c r="B125" s="235"/>
      <c r="C125" s="236"/>
      <c r="D125" s="225" t="s">
        <v>161</v>
      </c>
      <c r="E125" s="237" t="s">
        <v>19</v>
      </c>
      <c r="F125" s="238" t="s">
        <v>691</v>
      </c>
      <c r="G125" s="236"/>
      <c r="H125" s="237" t="s">
        <v>19</v>
      </c>
      <c r="I125" s="239"/>
      <c r="J125" s="236"/>
      <c r="K125" s="236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161</v>
      </c>
      <c r="AU125" s="244" t="s">
        <v>82</v>
      </c>
      <c r="AV125" s="14" t="s">
        <v>80</v>
      </c>
      <c r="AW125" s="14" t="s">
        <v>33</v>
      </c>
      <c r="AX125" s="14" t="s">
        <v>72</v>
      </c>
      <c r="AY125" s="244" t="s">
        <v>150</v>
      </c>
    </row>
    <row r="126" s="13" customFormat="1">
      <c r="A126" s="13"/>
      <c r="B126" s="223"/>
      <c r="C126" s="224"/>
      <c r="D126" s="225" t="s">
        <v>161</v>
      </c>
      <c r="E126" s="226" t="s">
        <v>19</v>
      </c>
      <c r="F126" s="227" t="s">
        <v>703</v>
      </c>
      <c r="G126" s="224"/>
      <c r="H126" s="228">
        <v>57.299999999999997</v>
      </c>
      <c r="I126" s="229"/>
      <c r="J126" s="224"/>
      <c r="K126" s="224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161</v>
      </c>
      <c r="AU126" s="234" t="s">
        <v>82</v>
      </c>
      <c r="AV126" s="13" t="s">
        <v>82</v>
      </c>
      <c r="AW126" s="13" t="s">
        <v>33</v>
      </c>
      <c r="AX126" s="13" t="s">
        <v>80</v>
      </c>
      <c r="AY126" s="234" t="s">
        <v>150</v>
      </c>
    </row>
    <row r="127" s="2" customFormat="1" ht="24.15" customHeight="1">
      <c r="A127" s="39"/>
      <c r="B127" s="40"/>
      <c r="C127" s="205" t="s">
        <v>210</v>
      </c>
      <c r="D127" s="205" t="s">
        <v>152</v>
      </c>
      <c r="E127" s="206" t="s">
        <v>552</v>
      </c>
      <c r="F127" s="207" t="s">
        <v>553</v>
      </c>
      <c r="G127" s="208" t="s">
        <v>155</v>
      </c>
      <c r="H127" s="209">
        <v>114.59999999999999</v>
      </c>
      <c r="I127" s="210"/>
      <c r="J127" s="211">
        <f>ROUND(I127*H127,2)</f>
        <v>0</v>
      </c>
      <c r="K127" s="207" t="s">
        <v>156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157</v>
      </c>
      <c r="AT127" s="216" t="s">
        <v>152</v>
      </c>
      <c r="AU127" s="216" t="s">
        <v>82</v>
      </c>
      <c r="AY127" s="18" t="s">
        <v>150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157</v>
      </c>
      <c r="BM127" s="216" t="s">
        <v>704</v>
      </c>
    </row>
    <row r="128" s="2" customFormat="1">
      <c r="A128" s="39"/>
      <c r="B128" s="40"/>
      <c r="C128" s="41"/>
      <c r="D128" s="218" t="s">
        <v>159</v>
      </c>
      <c r="E128" s="41"/>
      <c r="F128" s="219" t="s">
        <v>555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159</v>
      </c>
      <c r="AU128" s="18" t="s">
        <v>82</v>
      </c>
    </row>
    <row r="129" s="14" customFormat="1">
      <c r="A129" s="14"/>
      <c r="B129" s="235"/>
      <c r="C129" s="236"/>
      <c r="D129" s="225" t="s">
        <v>161</v>
      </c>
      <c r="E129" s="237" t="s">
        <v>19</v>
      </c>
      <c r="F129" s="238" t="s">
        <v>691</v>
      </c>
      <c r="G129" s="236"/>
      <c r="H129" s="237" t="s">
        <v>19</v>
      </c>
      <c r="I129" s="239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161</v>
      </c>
      <c r="AU129" s="244" t="s">
        <v>82</v>
      </c>
      <c r="AV129" s="14" t="s">
        <v>80</v>
      </c>
      <c r="AW129" s="14" t="s">
        <v>33</v>
      </c>
      <c r="AX129" s="14" t="s">
        <v>72</v>
      </c>
      <c r="AY129" s="244" t="s">
        <v>150</v>
      </c>
    </row>
    <row r="130" s="14" customFormat="1">
      <c r="A130" s="14"/>
      <c r="B130" s="235"/>
      <c r="C130" s="236"/>
      <c r="D130" s="225" t="s">
        <v>161</v>
      </c>
      <c r="E130" s="237" t="s">
        <v>19</v>
      </c>
      <c r="F130" s="238" t="s">
        <v>556</v>
      </c>
      <c r="G130" s="236"/>
      <c r="H130" s="237" t="s">
        <v>19</v>
      </c>
      <c r="I130" s="239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161</v>
      </c>
      <c r="AU130" s="244" t="s">
        <v>82</v>
      </c>
      <c r="AV130" s="14" t="s">
        <v>80</v>
      </c>
      <c r="AW130" s="14" t="s">
        <v>33</v>
      </c>
      <c r="AX130" s="14" t="s">
        <v>72</v>
      </c>
      <c r="AY130" s="244" t="s">
        <v>150</v>
      </c>
    </row>
    <row r="131" s="13" customFormat="1">
      <c r="A131" s="13"/>
      <c r="B131" s="223"/>
      <c r="C131" s="224"/>
      <c r="D131" s="225" t="s">
        <v>161</v>
      </c>
      <c r="E131" s="226" t="s">
        <v>19</v>
      </c>
      <c r="F131" s="227" t="s">
        <v>703</v>
      </c>
      <c r="G131" s="224"/>
      <c r="H131" s="228">
        <v>57.299999999999997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161</v>
      </c>
      <c r="AU131" s="234" t="s">
        <v>82</v>
      </c>
      <c r="AV131" s="13" t="s">
        <v>82</v>
      </c>
      <c r="AW131" s="13" t="s">
        <v>33</v>
      </c>
      <c r="AX131" s="13" t="s">
        <v>72</v>
      </c>
      <c r="AY131" s="234" t="s">
        <v>150</v>
      </c>
    </row>
    <row r="132" s="14" customFormat="1">
      <c r="A132" s="14"/>
      <c r="B132" s="235"/>
      <c r="C132" s="236"/>
      <c r="D132" s="225" t="s">
        <v>161</v>
      </c>
      <c r="E132" s="237" t="s">
        <v>19</v>
      </c>
      <c r="F132" s="238" t="s">
        <v>557</v>
      </c>
      <c r="G132" s="236"/>
      <c r="H132" s="237" t="s">
        <v>19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161</v>
      </c>
      <c r="AU132" s="244" t="s">
        <v>82</v>
      </c>
      <c r="AV132" s="14" t="s">
        <v>80</v>
      </c>
      <c r="AW132" s="14" t="s">
        <v>33</v>
      </c>
      <c r="AX132" s="14" t="s">
        <v>72</v>
      </c>
      <c r="AY132" s="244" t="s">
        <v>150</v>
      </c>
    </row>
    <row r="133" s="13" customFormat="1">
      <c r="A133" s="13"/>
      <c r="B133" s="223"/>
      <c r="C133" s="224"/>
      <c r="D133" s="225" t="s">
        <v>161</v>
      </c>
      <c r="E133" s="226" t="s">
        <v>19</v>
      </c>
      <c r="F133" s="227" t="s">
        <v>703</v>
      </c>
      <c r="G133" s="224"/>
      <c r="H133" s="228">
        <v>57.299999999999997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161</v>
      </c>
      <c r="AU133" s="234" t="s">
        <v>82</v>
      </c>
      <c r="AV133" s="13" t="s">
        <v>82</v>
      </c>
      <c r="AW133" s="13" t="s">
        <v>33</v>
      </c>
      <c r="AX133" s="13" t="s">
        <v>72</v>
      </c>
      <c r="AY133" s="234" t="s">
        <v>150</v>
      </c>
    </row>
    <row r="134" s="15" customFormat="1">
      <c r="A134" s="15"/>
      <c r="B134" s="245"/>
      <c r="C134" s="246"/>
      <c r="D134" s="225" t="s">
        <v>161</v>
      </c>
      <c r="E134" s="247" t="s">
        <v>19</v>
      </c>
      <c r="F134" s="248" t="s">
        <v>209</v>
      </c>
      <c r="G134" s="246"/>
      <c r="H134" s="249">
        <v>114.59999999999999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5" t="s">
        <v>161</v>
      </c>
      <c r="AU134" s="255" t="s">
        <v>82</v>
      </c>
      <c r="AV134" s="15" t="s">
        <v>157</v>
      </c>
      <c r="AW134" s="15" t="s">
        <v>33</v>
      </c>
      <c r="AX134" s="15" t="s">
        <v>80</v>
      </c>
      <c r="AY134" s="255" t="s">
        <v>150</v>
      </c>
    </row>
    <row r="135" s="2" customFormat="1" ht="16.5" customHeight="1">
      <c r="A135" s="39"/>
      <c r="B135" s="40"/>
      <c r="C135" s="205" t="s">
        <v>217</v>
      </c>
      <c r="D135" s="205" t="s">
        <v>152</v>
      </c>
      <c r="E135" s="206" t="s">
        <v>558</v>
      </c>
      <c r="F135" s="207" t="s">
        <v>559</v>
      </c>
      <c r="G135" s="208" t="s">
        <v>155</v>
      </c>
      <c r="H135" s="209">
        <v>57.299999999999997</v>
      </c>
      <c r="I135" s="210"/>
      <c r="J135" s="211">
        <f>ROUND(I135*H135,2)</f>
        <v>0</v>
      </c>
      <c r="K135" s="207" t="s">
        <v>319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157</v>
      </c>
      <c r="AT135" s="216" t="s">
        <v>152</v>
      </c>
      <c r="AU135" s="216" t="s">
        <v>82</v>
      </c>
      <c r="AY135" s="18" t="s">
        <v>150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157</v>
      </c>
      <c r="BM135" s="216" t="s">
        <v>705</v>
      </c>
    </row>
    <row r="136" s="14" customFormat="1">
      <c r="A136" s="14"/>
      <c r="B136" s="235"/>
      <c r="C136" s="236"/>
      <c r="D136" s="225" t="s">
        <v>161</v>
      </c>
      <c r="E136" s="237" t="s">
        <v>19</v>
      </c>
      <c r="F136" s="238" t="s">
        <v>561</v>
      </c>
      <c r="G136" s="236"/>
      <c r="H136" s="237" t="s">
        <v>19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161</v>
      </c>
      <c r="AU136" s="244" t="s">
        <v>82</v>
      </c>
      <c r="AV136" s="14" t="s">
        <v>80</v>
      </c>
      <c r="AW136" s="14" t="s">
        <v>33</v>
      </c>
      <c r="AX136" s="14" t="s">
        <v>72</v>
      </c>
      <c r="AY136" s="244" t="s">
        <v>150</v>
      </c>
    </row>
    <row r="137" s="14" customFormat="1">
      <c r="A137" s="14"/>
      <c r="B137" s="235"/>
      <c r="C137" s="236"/>
      <c r="D137" s="225" t="s">
        <v>161</v>
      </c>
      <c r="E137" s="237" t="s">
        <v>19</v>
      </c>
      <c r="F137" s="238" t="s">
        <v>691</v>
      </c>
      <c r="G137" s="236"/>
      <c r="H137" s="237" t="s">
        <v>19</v>
      </c>
      <c r="I137" s="239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161</v>
      </c>
      <c r="AU137" s="244" t="s">
        <v>82</v>
      </c>
      <c r="AV137" s="14" t="s">
        <v>80</v>
      </c>
      <c r="AW137" s="14" t="s">
        <v>33</v>
      </c>
      <c r="AX137" s="14" t="s">
        <v>72</v>
      </c>
      <c r="AY137" s="244" t="s">
        <v>150</v>
      </c>
    </row>
    <row r="138" s="13" customFormat="1">
      <c r="A138" s="13"/>
      <c r="B138" s="223"/>
      <c r="C138" s="224"/>
      <c r="D138" s="225" t="s">
        <v>161</v>
      </c>
      <c r="E138" s="226" t="s">
        <v>19</v>
      </c>
      <c r="F138" s="227" t="s">
        <v>703</v>
      </c>
      <c r="G138" s="224"/>
      <c r="H138" s="228">
        <v>57.299999999999997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161</v>
      </c>
      <c r="AU138" s="234" t="s">
        <v>82</v>
      </c>
      <c r="AV138" s="13" t="s">
        <v>82</v>
      </c>
      <c r="AW138" s="13" t="s">
        <v>33</v>
      </c>
      <c r="AX138" s="13" t="s">
        <v>80</v>
      </c>
      <c r="AY138" s="234" t="s">
        <v>150</v>
      </c>
    </row>
    <row r="139" s="2" customFormat="1" ht="21.75" customHeight="1">
      <c r="A139" s="39"/>
      <c r="B139" s="40"/>
      <c r="C139" s="205" t="s">
        <v>225</v>
      </c>
      <c r="D139" s="205" t="s">
        <v>152</v>
      </c>
      <c r="E139" s="206" t="s">
        <v>562</v>
      </c>
      <c r="F139" s="207" t="s">
        <v>563</v>
      </c>
      <c r="G139" s="208" t="s">
        <v>155</v>
      </c>
      <c r="H139" s="209">
        <v>114.59999999999999</v>
      </c>
      <c r="I139" s="210"/>
      <c r="J139" s="211">
        <f>ROUND(I139*H139,2)</f>
        <v>0</v>
      </c>
      <c r="K139" s="207" t="s">
        <v>319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157</v>
      </c>
      <c r="AT139" s="216" t="s">
        <v>152</v>
      </c>
      <c r="AU139" s="216" t="s">
        <v>82</v>
      </c>
      <c r="AY139" s="18" t="s">
        <v>150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157</v>
      </c>
      <c r="BM139" s="216" t="s">
        <v>706</v>
      </c>
    </row>
    <row r="140" s="14" customFormat="1">
      <c r="A140" s="14"/>
      <c r="B140" s="235"/>
      <c r="C140" s="236"/>
      <c r="D140" s="225" t="s">
        <v>161</v>
      </c>
      <c r="E140" s="237" t="s">
        <v>19</v>
      </c>
      <c r="F140" s="238" t="s">
        <v>565</v>
      </c>
      <c r="G140" s="236"/>
      <c r="H140" s="237" t="s">
        <v>19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161</v>
      </c>
      <c r="AU140" s="244" t="s">
        <v>82</v>
      </c>
      <c r="AV140" s="14" t="s">
        <v>80</v>
      </c>
      <c r="AW140" s="14" t="s">
        <v>33</v>
      </c>
      <c r="AX140" s="14" t="s">
        <v>72</v>
      </c>
      <c r="AY140" s="244" t="s">
        <v>150</v>
      </c>
    </row>
    <row r="141" s="14" customFormat="1">
      <c r="A141" s="14"/>
      <c r="B141" s="235"/>
      <c r="C141" s="236"/>
      <c r="D141" s="225" t="s">
        <v>161</v>
      </c>
      <c r="E141" s="237" t="s">
        <v>19</v>
      </c>
      <c r="F141" s="238" t="s">
        <v>691</v>
      </c>
      <c r="G141" s="236"/>
      <c r="H141" s="237" t="s">
        <v>19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161</v>
      </c>
      <c r="AU141" s="244" t="s">
        <v>82</v>
      </c>
      <c r="AV141" s="14" t="s">
        <v>80</v>
      </c>
      <c r="AW141" s="14" t="s">
        <v>33</v>
      </c>
      <c r="AX141" s="14" t="s">
        <v>72</v>
      </c>
      <c r="AY141" s="244" t="s">
        <v>150</v>
      </c>
    </row>
    <row r="142" s="13" customFormat="1">
      <c r="A142" s="13"/>
      <c r="B142" s="223"/>
      <c r="C142" s="224"/>
      <c r="D142" s="225" t="s">
        <v>161</v>
      </c>
      <c r="E142" s="226" t="s">
        <v>19</v>
      </c>
      <c r="F142" s="227" t="s">
        <v>707</v>
      </c>
      <c r="G142" s="224"/>
      <c r="H142" s="228">
        <v>114.59999999999999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161</v>
      </c>
      <c r="AU142" s="234" t="s">
        <v>82</v>
      </c>
      <c r="AV142" s="13" t="s">
        <v>82</v>
      </c>
      <c r="AW142" s="13" t="s">
        <v>33</v>
      </c>
      <c r="AX142" s="13" t="s">
        <v>80</v>
      </c>
      <c r="AY142" s="234" t="s">
        <v>150</v>
      </c>
    </row>
    <row r="143" s="2" customFormat="1" ht="24.15" customHeight="1">
      <c r="A143" s="39"/>
      <c r="B143" s="40"/>
      <c r="C143" s="205" t="s">
        <v>235</v>
      </c>
      <c r="D143" s="205" t="s">
        <v>152</v>
      </c>
      <c r="E143" s="206" t="s">
        <v>440</v>
      </c>
      <c r="F143" s="207" t="s">
        <v>441</v>
      </c>
      <c r="G143" s="208" t="s">
        <v>155</v>
      </c>
      <c r="H143" s="209">
        <v>57.299999999999997</v>
      </c>
      <c r="I143" s="210"/>
      <c r="J143" s="211">
        <f>ROUND(I143*H143,2)</f>
        <v>0</v>
      </c>
      <c r="K143" s="207" t="s">
        <v>156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157</v>
      </c>
      <c r="AT143" s="216" t="s">
        <v>152</v>
      </c>
      <c r="AU143" s="216" t="s">
        <v>82</v>
      </c>
      <c r="AY143" s="18" t="s">
        <v>150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157</v>
      </c>
      <c r="BM143" s="216" t="s">
        <v>708</v>
      </c>
    </row>
    <row r="144" s="2" customFormat="1">
      <c r="A144" s="39"/>
      <c r="B144" s="40"/>
      <c r="C144" s="41"/>
      <c r="D144" s="218" t="s">
        <v>159</v>
      </c>
      <c r="E144" s="41"/>
      <c r="F144" s="219" t="s">
        <v>443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159</v>
      </c>
      <c r="AU144" s="18" t="s">
        <v>82</v>
      </c>
    </row>
    <row r="145" s="14" customFormat="1">
      <c r="A145" s="14"/>
      <c r="B145" s="235"/>
      <c r="C145" s="236"/>
      <c r="D145" s="225" t="s">
        <v>161</v>
      </c>
      <c r="E145" s="237" t="s">
        <v>19</v>
      </c>
      <c r="F145" s="238" t="s">
        <v>568</v>
      </c>
      <c r="G145" s="236"/>
      <c r="H145" s="237" t="s">
        <v>19</v>
      </c>
      <c r="I145" s="239"/>
      <c r="J145" s="236"/>
      <c r="K145" s="236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161</v>
      </c>
      <c r="AU145" s="244" t="s">
        <v>82</v>
      </c>
      <c r="AV145" s="14" t="s">
        <v>80</v>
      </c>
      <c r="AW145" s="14" t="s">
        <v>33</v>
      </c>
      <c r="AX145" s="14" t="s">
        <v>72</v>
      </c>
      <c r="AY145" s="244" t="s">
        <v>150</v>
      </c>
    </row>
    <row r="146" s="14" customFormat="1">
      <c r="A146" s="14"/>
      <c r="B146" s="235"/>
      <c r="C146" s="236"/>
      <c r="D146" s="225" t="s">
        <v>161</v>
      </c>
      <c r="E146" s="237" t="s">
        <v>19</v>
      </c>
      <c r="F146" s="238" t="s">
        <v>691</v>
      </c>
      <c r="G146" s="236"/>
      <c r="H146" s="237" t="s">
        <v>19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161</v>
      </c>
      <c r="AU146" s="244" t="s">
        <v>82</v>
      </c>
      <c r="AV146" s="14" t="s">
        <v>80</v>
      </c>
      <c r="AW146" s="14" t="s">
        <v>33</v>
      </c>
      <c r="AX146" s="14" t="s">
        <v>72</v>
      </c>
      <c r="AY146" s="244" t="s">
        <v>150</v>
      </c>
    </row>
    <row r="147" s="13" customFormat="1">
      <c r="A147" s="13"/>
      <c r="B147" s="223"/>
      <c r="C147" s="224"/>
      <c r="D147" s="225" t="s">
        <v>161</v>
      </c>
      <c r="E147" s="226" t="s">
        <v>19</v>
      </c>
      <c r="F147" s="227" t="s">
        <v>703</v>
      </c>
      <c r="G147" s="224"/>
      <c r="H147" s="228">
        <v>57.299999999999997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161</v>
      </c>
      <c r="AU147" s="234" t="s">
        <v>82</v>
      </c>
      <c r="AV147" s="13" t="s">
        <v>82</v>
      </c>
      <c r="AW147" s="13" t="s">
        <v>33</v>
      </c>
      <c r="AX147" s="13" t="s">
        <v>80</v>
      </c>
      <c r="AY147" s="234" t="s">
        <v>150</v>
      </c>
    </row>
    <row r="148" s="2" customFormat="1" ht="24.15" customHeight="1">
      <c r="A148" s="39"/>
      <c r="B148" s="40"/>
      <c r="C148" s="205" t="s">
        <v>8</v>
      </c>
      <c r="D148" s="205" t="s">
        <v>152</v>
      </c>
      <c r="E148" s="206" t="s">
        <v>569</v>
      </c>
      <c r="F148" s="207" t="s">
        <v>570</v>
      </c>
      <c r="G148" s="208" t="s">
        <v>155</v>
      </c>
      <c r="H148" s="209">
        <v>57.299999999999997</v>
      </c>
      <c r="I148" s="210"/>
      <c r="J148" s="211">
        <f>ROUND(I148*H148,2)</f>
        <v>0</v>
      </c>
      <c r="K148" s="207" t="s">
        <v>156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157</v>
      </c>
      <c r="AT148" s="216" t="s">
        <v>152</v>
      </c>
      <c r="AU148" s="216" t="s">
        <v>82</v>
      </c>
      <c r="AY148" s="18" t="s">
        <v>150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157</v>
      </c>
      <c r="BM148" s="216" t="s">
        <v>709</v>
      </c>
    </row>
    <row r="149" s="2" customFormat="1">
      <c r="A149" s="39"/>
      <c r="B149" s="40"/>
      <c r="C149" s="41"/>
      <c r="D149" s="218" t="s">
        <v>159</v>
      </c>
      <c r="E149" s="41"/>
      <c r="F149" s="219" t="s">
        <v>572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159</v>
      </c>
      <c r="AU149" s="18" t="s">
        <v>82</v>
      </c>
    </row>
    <row r="150" s="14" customFormat="1">
      <c r="A150" s="14"/>
      <c r="B150" s="235"/>
      <c r="C150" s="236"/>
      <c r="D150" s="225" t="s">
        <v>161</v>
      </c>
      <c r="E150" s="237" t="s">
        <v>19</v>
      </c>
      <c r="F150" s="238" t="s">
        <v>573</v>
      </c>
      <c r="G150" s="236"/>
      <c r="H150" s="237" t="s">
        <v>19</v>
      </c>
      <c r="I150" s="239"/>
      <c r="J150" s="236"/>
      <c r="K150" s="236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161</v>
      </c>
      <c r="AU150" s="244" t="s">
        <v>82</v>
      </c>
      <c r="AV150" s="14" t="s">
        <v>80</v>
      </c>
      <c r="AW150" s="14" t="s">
        <v>33</v>
      </c>
      <c r="AX150" s="14" t="s">
        <v>72</v>
      </c>
      <c r="AY150" s="244" t="s">
        <v>150</v>
      </c>
    </row>
    <row r="151" s="14" customFormat="1">
      <c r="A151" s="14"/>
      <c r="B151" s="235"/>
      <c r="C151" s="236"/>
      <c r="D151" s="225" t="s">
        <v>161</v>
      </c>
      <c r="E151" s="237" t="s">
        <v>19</v>
      </c>
      <c r="F151" s="238" t="s">
        <v>691</v>
      </c>
      <c r="G151" s="236"/>
      <c r="H151" s="237" t="s">
        <v>19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161</v>
      </c>
      <c r="AU151" s="244" t="s">
        <v>82</v>
      </c>
      <c r="AV151" s="14" t="s">
        <v>80</v>
      </c>
      <c r="AW151" s="14" t="s">
        <v>33</v>
      </c>
      <c r="AX151" s="14" t="s">
        <v>72</v>
      </c>
      <c r="AY151" s="244" t="s">
        <v>150</v>
      </c>
    </row>
    <row r="152" s="13" customFormat="1">
      <c r="A152" s="13"/>
      <c r="B152" s="223"/>
      <c r="C152" s="224"/>
      <c r="D152" s="225" t="s">
        <v>161</v>
      </c>
      <c r="E152" s="226" t="s">
        <v>19</v>
      </c>
      <c r="F152" s="227" t="s">
        <v>703</v>
      </c>
      <c r="G152" s="224"/>
      <c r="H152" s="228">
        <v>57.299999999999997</v>
      </c>
      <c r="I152" s="229"/>
      <c r="J152" s="224"/>
      <c r="K152" s="224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161</v>
      </c>
      <c r="AU152" s="234" t="s">
        <v>82</v>
      </c>
      <c r="AV152" s="13" t="s">
        <v>82</v>
      </c>
      <c r="AW152" s="13" t="s">
        <v>33</v>
      </c>
      <c r="AX152" s="13" t="s">
        <v>80</v>
      </c>
      <c r="AY152" s="234" t="s">
        <v>150</v>
      </c>
    </row>
    <row r="153" s="2" customFormat="1" ht="16.5" customHeight="1">
      <c r="A153" s="39"/>
      <c r="B153" s="40"/>
      <c r="C153" s="205" t="s">
        <v>252</v>
      </c>
      <c r="D153" s="205" t="s">
        <v>152</v>
      </c>
      <c r="E153" s="206" t="s">
        <v>710</v>
      </c>
      <c r="F153" s="207" t="s">
        <v>711</v>
      </c>
      <c r="G153" s="208" t="s">
        <v>155</v>
      </c>
      <c r="H153" s="209">
        <v>135.40000000000001</v>
      </c>
      <c r="I153" s="210"/>
      <c r="J153" s="211">
        <f>ROUND(I153*H153,2)</f>
        <v>0</v>
      </c>
      <c r="K153" s="207" t="s">
        <v>319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0.19536000000000001</v>
      </c>
      <c r="R153" s="214">
        <f>Q153*H153</f>
        <v>26.451744000000001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157</v>
      </c>
      <c r="AT153" s="216" t="s">
        <v>152</v>
      </c>
      <c r="AU153" s="216" t="s">
        <v>82</v>
      </c>
      <c r="AY153" s="18" t="s">
        <v>150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157</v>
      </c>
      <c r="BM153" s="216" t="s">
        <v>712</v>
      </c>
    </row>
    <row r="154" s="14" customFormat="1">
      <c r="A154" s="14"/>
      <c r="B154" s="235"/>
      <c r="C154" s="236"/>
      <c r="D154" s="225" t="s">
        <v>161</v>
      </c>
      <c r="E154" s="237" t="s">
        <v>19</v>
      </c>
      <c r="F154" s="238" t="s">
        <v>713</v>
      </c>
      <c r="G154" s="236"/>
      <c r="H154" s="237" t="s">
        <v>19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161</v>
      </c>
      <c r="AU154" s="244" t="s">
        <v>82</v>
      </c>
      <c r="AV154" s="14" t="s">
        <v>80</v>
      </c>
      <c r="AW154" s="14" t="s">
        <v>33</v>
      </c>
      <c r="AX154" s="14" t="s">
        <v>72</v>
      </c>
      <c r="AY154" s="244" t="s">
        <v>150</v>
      </c>
    </row>
    <row r="155" s="14" customFormat="1">
      <c r="A155" s="14"/>
      <c r="B155" s="235"/>
      <c r="C155" s="236"/>
      <c r="D155" s="225" t="s">
        <v>161</v>
      </c>
      <c r="E155" s="237" t="s">
        <v>19</v>
      </c>
      <c r="F155" s="238" t="s">
        <v>714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161</v>
      </c>
      <c r="AU155" s="244" t="s">
        <v>82</v>
      </c>
      <c r="AV155" s="14" t="s">
        <v>80</v>
      </c>
      <c r="AW155" s="14" t="s">
        <v>33</v>
      </c>
      <c r="AX155" s="14" t="s">
        <v>72</v>
      </c>
      <c r="AY155" s="244" t="s">
        <v>150</v>
      </c>
    </row>
    <row r="156" s="14" customFormat="1">
      <c r="A156" s="14"/>
      <c r="B156" s="235"/>
      <c r="C156" s="236"/>
      <c r="D156" s="225" t="s">
        <v>161</v>
      </c>
      <c r="E156" s="237" t="s">
        <v>19</v>
      </c>
      <c r="F156" s="238" t="s">
        <v>684</v>
      </c>
      <c r="G156" s="236"/>
      <c r="H156" s="237" t="s">
        <v>19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161</v>
      </c>
      <c r="AU156" s="244" t="s">
        <v>82</v>
      </c>
      <c r="AV156" s="14" t="s">
        <v>80</v>
      </c>
      <c r="AW156" s="14" t="s">
        <v>33</v>
      </c>
      <c r="AX156" s="14" t="s">
        <v>72</v>
      </c>
      <c r="AY156" s="244" t="s">
        <v>150</v>
      </c>
    </row>
    <row r="157" s="13" customFormat="1">
      <c r="A157" s="13"/>
      <c r="B157" s="223"/>
      <c r="C157" s="224"/>
      <c r="D157" s="225" t="s">
        <v>161</v>
      </c>
      <c r="E157" s="226" t="s">
        <v>19</v>
      </c>
      <c r="F157" s="227" t="s">
        <v>685</v>
      </c>
      <c r="G157" s="224"/>
      <c r="H157" s="228">
        <v>135.40000000000001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161</v>
      </c>
      <c r="AU157" s="234" t="s">
        <v>82</v>
      </c>
      <c r="AV157" s="13" t="s">
        <v>82</v>
      </c>
      <c r="AW157" s="13" t="s">
        <v>33</v>
      </c>
      <c r="AX157" s="13" t="s">
        <v>80</v>
      </c>
      <c r="AY157" s="234" t="s">
        <v>150</v>
      </c>
    </row>
    <row r="158" s="2" customFormat="1" ht="16.5" customHeight="1">
      <c r="A158" s="39"/>
      <c r="B158" s="40"/>
      <c r="C158" s="260" t="s">
        <v>262</v>
      </c>
      <c r="D158" s="260" t="s">
        <v>502</v>
      </c>
      <c r="E158" s="261" t="s">
        <v>715</v>
      </c>
      <c r="F158" s="262" t="s">
        <v>716</v>
      </c>
      <c r="G158" s="263" t="s">
        <v>155</v>
      </c>
      <c r="H158" s="264">
        <v>138.108</v>
      </c>
      <c r="I158" s="265"/>
      <c r="J158" s="266">
        <f>ROUND(I158*H158,2)</f>
        <v>0</v>
      </c>
      <c r="K158" s="262" t="s">
        <v>156</v>
      </c>
      <c r="L158" s="267"/>
      <c r="M158" s="268" t="s">
        <v>19</v>
      </c>
      <c r="N158" s="269" t="s">
        <v>43</v>
      </c>
      <c r="O158" s="85"/>
      <c r="P158" s="214">
        <f>O158*H158</f>
        <v>0</v>
      </c>
      <c r="Q158" s="214">
        <v>0.222</v>
      </c>
      <c r="R158" s="214">
        <f>Q158*H158</f>
        <v>30.659976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210</v>
      </c>
      <c r="AT158" s="216" t="s">
        <v>502</v>
      </c>
      <c r="AU158" s="216" t="s">
        <v>82</v>
      </c>
      <c r="AY158" s="18" t="s">
        <v>150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157</v>
      </c>
      <c r="BM158" s="216" t="s">
        <v>717</v>
      </c>
    </row>
    <row r="159" s="13" customFormat="1">
      <c r="A159" s="13"/>
      <c r="B159" s="223"/>
      <c r="C159" s="224"/>
      <c r="D159" s="225" t="s">
        <v>161</v>
      </c>
      <c r="E159" s="226" t="s">
        <v>19</v>
      </c>
      <c r="F159" s="227" t="s">
        <v>685</v>
      </c>
      <c r="G159" s="224"/>
      <c r="H159" s="228">
        <v>135.40000000000001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161</v>
      </c>
      <c r="AU159" s="234" t="s">
        <v>82</v>
      </c>
      <c r="AV159" s="13" t="s">
        <v>82</v>
      </c>
      <c r="AW159" s="13" t="s">
        <v>33</v>
      </c>
      <c r="AX159" s="13" t="s">
        <v>80</v>
      </c>
      <c r="AY159" s="234" t="s">
        <v>150</v>
      </c>
    </row>
    <row r="160" s="13" customFormat="1">
      <c r="A160" s="13"/>
      <c r="B160" s="223"/>
      <c r="C160" s="224"/>
      <c r="D160" s="225" t="s">
        <v>161</v>
      </c>
      <c r="E160" s="224"/>
      <c r="F160" s="227" t="s">
        <v>718</v>
      </c>
      <c r="G160" s="224"/>
      <c r="H160" s="228">
        <v>138.108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161</v>
      </c>
      <c r="AU160" s="234" t="s">
        <v>82</v>
      </c>
      <c r="AV160" s="13" t="s">
        <v>82</v>
      </c>
      <c r="AW160" s="13" t="s">
        <v>4</v>
      </c>
      <c r="AX160" s="13" t="s">
        <v>80</v>
      </c>
      <c r="AY160" s="234" t="s">
        <v>150</v>
      </c>
    </row>
    <row r="161" s="2" customFormat="1" ht="33" customHeight="1">
      <c r="A161" s="39"/>
      <c r="B161" s="40"/>
      <c r="C161" s="205" t="s">
        <v>270</v>
      </c>
      <c r="D161" s="205" t="s">
        <v>152</v>
      </c>
      <c r="E161" s="206" t="s">
        <v>719</v>
      </c>
      <c r="F161" s="207" t="s">
        <v>720</v>
      </c>
      <c r="G161" s="208" t="s">
        <v>155</v>
      </c>
      <c r="H161" s="209">
        <v>61.600000000000001</v>
      </c>
      <c r="I161" s="210"/>
      <c r="J161" s="211">
        <f>ROUND(I161*H161,2)</f>
        <v>0</v>
      </c>
      <c r="K161" s="207" t="s">
        <v>156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0.16703000000000001</v>
      </c>
      <c r="R161" s="214">
        <f>Q161*H161</f>
        <v>10.289048000000001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157</v>
      </c>
      <c r="AT161" s="216" t="s">
        <v>152</v>
      </c>
      <c r="AU161" s="216" t="s">
        <v>82</v>
      </c>
      <c r="AY161" s="18" t="s">
        <v>150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157</v>
      </c>
      <c r="BM161" s="216" t="s">
        <v>721</v>
      </c>
    </row>
    <row r="162" s="2" customFormat="1">
      <c r="A162" s="39"/>
      <c r="B162" s="40"/>
      <c r="C162" s="41"/>
      <c r="D162" s="218" t="s">
        <v>159</v>
      </c>
      <c r="E162" s="41"/>
      <c r="F162" s="219" t="s">
        <v>722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159</v>
      </c>
      <c r="AU162" s="18" t="s">
        <v>82</v>
      </c>
    </row>
    <row r="163" s="14" customFormat="1">
      <c r="A163" s="14"/>
      <c r="B163" s="235"/>
      <c r="C163" s="236"/>
      <c r="D163" s="225" t="s">
        <v>161</v>
      </c>
      <c r="E163" s="237" t="s">
        <v>19</v>
      </c>
      <c r="F163" s="238" t="s">
        <v>723</v>
      </c>
      <c r="G163" s="236"/>
      <c r="H163" s="237" t="s">
        <v>19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161</v>
      </c>
      <c r="AU163" s="244" t="s">
        <v>82</v>
      </c>
      <c r="AV163" s="14" t="s">
        <v>80</v>
      </c>
      <c r="AW163" s="14" t="s">
        <v>33</v>
      </c>
      <c r="AX163" s="14" t="s">
        <v>72</v>
      </c>
      <c r="AY163" s="244" t="s">
        <v>150</v>
      </c>
    </row>
    <row r="164" s="14" customFormat="1">
      <c r="A164" s="14"/>
      <c r="B164" s="235"/>
      <c r="C164" s="236"/>
      <c r="D164" s="225" t="s">
        <v>161</v>
      </c>
      <c r="E164" s="237" t="s">
        <v>19</v>
      </c>
      <c r="F164" s="238" t="s">
        <v>694</v>
      </c>
      <c r="G164" s="236"/>
      <c r="H164" s="237" t="s">
        <v>19</v>
      </c>
      <c r="I164" s="239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161</v>
      </c>
      <c r="AU164" s="244" t="s">
        <v>82</v>
      </c>
      <c r="AV164" s="14" t="s">
        <v>80</v>
      </c>
      <c r="AW164" s="14" t="s">
        <v>33</v>
      </c>
      <c r="AX164" s="14" t="s">
        <v>72</v>
      </c>
      <c r="AY164" s="244" t="s">
        <v>150</v>
      </c>
    </row>
    <row r="165" s="13" customFormat="1">
      <c r="A165" s="13"/>
      <c r="B165" s="223"/>
      <c r="C165" s="224"/>
      <c r="D165" s="225" t="s">
        <v>161</v>
      </c>
      <c r="E165" s="226" t="s">
        <v>19</v>
      </c>
      <c r="F165" s="227" t="s">
        <v>724</v>
      </c>
      <c r="G165" s="224"/>
      <c r="H165" s="228">
        <v>61.600000000000001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161</v>
      </c>
      <c r="AU165" s="234" t="s">
        <v>82</v>
      </c>
      <c r="AV165" s="13" t="s">
        <v>82</v>
      </c>
      <c r="AW165" s="13" t="s">
        <v>33</v>
      </c>
      <c r="AX165" s="13" t="s">
        <v>80</v>
      </c>
      <c r="AY165" s="234" t="s">
        <v>150</v>
      </c>
    </row>
    <row r="166" s="2" customFormat="1" ht="16.5" customHeight="1">
      <c r="A166" s="39"/>
      <c r="B166" s="40"/>
      <c r="C166" s="260" t="s">
        <v>276</v>
      </c>
      <c r="D166" s="260" t="s">
        <v>502</v>
      </c>
      <c r="E166" s="261" t="s">
        <v>725</v>
      </c>
      <c r="F166" s="262" t="s">
        <v>726</v>
      </c>
      <c r="G166" s="263" t="s">
        <v>155</v>
      </c>
      <c r="H166" s="264">
        <v>62.832000000000001</v>
      </c>
      <c r="I166" s="265"/>
      <c r="J166" s="266">
        <f>ROUND(I166*H166,2)</f>
        <v>0</v>
      </c>
      <c r="K166" s="262" t="s">
        <v>156</v>
      </c>
      <c r="L166" s="267"/>
      <c r="M166" s="268" t="s">
        <v>19</v>
      </c>
      <c r="N166" s="269" t="s">
        <v>43</v>
      </c>
      <c r="O166" s="85"/>
      <c r="P166" s="214">
        <f>O166*H166</f>
        <v>0</v>
      </c>
      <c r="Q166" s="214">
        <v>0.11799999999999999</v>
      </c>
      <c r="R166" s="214">
        <f>Q166*H166</f>
        <v>7.4141759999999994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210</v>
      </c>
      <c r="AT166" s="216" t="s">
        <v>502</v>
      </c>
      <c r="AU166" s="216" t="s">
        <v>82</v>
      </c>
      <c r="AY166" s="18" t="s">
        <v>150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157</v>
      </c>
      <c r="BM166" s="216" t="s">
        <v>727</v>
      </c>
    </row>
    <row r="167" s="13" customFormat="1">
      <c r="A167" s="13"/>
      <c r="B167" s="223"/>
      <c r="C167" s="224"/>
      <c r="D167" s="225" t="s">
        <v>161</v>
      </c>
      <c r="E167" s="224"/>
      <c r="F167" s="227" t="s">
        <v>728</v>
      </c>
      <c r="G167" s="224"/>
      <c r="H167" s="228">
        <v>62.832000000000001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161</v>
      </c>
      <c r="AU167" s="234" t="s">
        <v>82</v>
      </c>
      <c r="AV167" s="13" t="s">
        <v>82</v>
      </c>
      <c r="AW167" s="13" t="s">
        <v>4</v>
      </c>
      <c r="AX167" s="13" t="s">
        <v>80</v>
      </c>
      <c r="AY167" s="234" t="s">
        <v>150</v>
      </c>
    </row>
    <row r="168" s="2" customFormat="1" ht="21.75" customHeight="1">
      <c r="A168" s="39"/>
      <c r="B168" s="40"/>
      <c r="C168" s="205" t="s">
        <v>283</v>
      </c>
      <c r="D168" s="205" t="s">
        <v>152</v>
      </c>
      <c r="E168" s="206" t="s">
        <v>729</v>
      </c>
      <c r="F168" s="207" t="s">
        <v>730</v>
      </c>
      <c r="G168" s="208" t="s">
        <v>155</v>
      </c>
      <c r="H168" s="209">
        <v>1.5</v>
      </c>
      <c r="I168" s="210"/>
      <c r="J168" s="211">
        <f>ROUND(I168*H168,2)</f>
        <v>0</v>
      </c>
      <c r="K168" s="207" t="s">
        <v>319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0.10100000000000001</v>
      </c>
      <c r="R168" s="214">
        <f>Q168*H168</f>
        <v>0.15150000000000002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157</v>
      </c>
      <c r="AT168" s="216" t="s">
        <v>152</v>
      </c>
      <c r="AU168" s="216" t="s">
        <v>82</v>
      </c>
      <c r="AY168" s="18" t="s">
        <v>150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157</v>
      </c>
      <c r="BM168" s="216" t="s">
        <v>731</v>
      </c>
    </row>
    <row r="169" s="14" customFormat="1">
      <c r="A169" s="14"/>
      <c r="B169" s="235"/>
      <c r="C169" s="236"/>
      <c r="D169" s="225" t="s">
        <v>161</v>
      </c>
      <c r="E169" s="237" t="s">
        <v>19</v>
      </c>
      <c r="F169" s="238" t="s">
        <v>686</v>
      </c>
      <c r="G169" s="236"/>
      <c r="H169" s="237" t="s">
        <v>19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161</v>
      </c>
      <c r="AU169" s="244" t="s">
        <v>82</v>
      </c>
      <c r="AV169" s="14" t="s">
        <v>80</v>
      </c>
      <c r="AW169" s="14" t="s">
        <v>33</v>
      </c>
      <c r="AX169" s="14" t="s">
        <v>72</v>
      </c>
      <c r="AY169" s="244" t="s">
        <v>150</v>
      </c>
    </row>
    <row r="170" s="13" customFormat="1">
      <c r="A170" s="13"/>
      <c r="B170" s="223"/>
      <c r="C170" s="224"/>
      <c r="D170" s="225" t="s">
        <v>161</v>
      </c>
      <c r="E170" s="226" t="s">
        <v>19</v>
      </c>
      <c r="F170" s="227" t="s">
        <v>732</v>
      </c>
      <c r="G170" s="224"/>
      <c r="H170" s="228">
        <v>0.59999999999999998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161</v>
      </c>
      <c r="AU170" s="234" t="s">
        <v>82</v>
      </c>
      <c r="AV170" s="13" t="s">
        <v>82</v>
      </c>
      <c r="AW170" s="13" t="s">
        <v>33</v>
      </c>
      <c r="AX170" s="13" t="s">
        <v>72</v>
      </c>
      <c r="AY170" s="234" t="s">
        <v>150</v>
      </c>
    </row>
    <row r="171" s="13" customFormat="1">
      <c r="A171" s="13"/>
      <c r="B171" s="223"/>
      <c r="C171" s="224"/>
      <c r="D171" s="225" t="s">
        <v>161</v>
      </c>
      <c r="E171" s="226" t="s">
        <v>19</v>
      </c>
      <c r="F171" s="227" t="s">
        <v>733</v>
      </c>
      <c r="G171" s="224"/>
      <c r="H171" s="228">
        <v>0.90000000000000002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161</v>
      </c>
      <c r="AU171" s="234" t="s">
        <v>82</v>
      </c>
      <c r="AV171" s="13" t="s">
        <v>82</v>
      </c>
      <c r="AW171" s="13" t="s">
        <v>33</v>
      </c>
      <c r="AX171" s="13" t="s">
        <v>72</v>
      </c>
      <c r="AY171" s="234" t="s">
        <v>150</v>
      </c>
    </row>
    <row r="172" s="15" customFormat="1">
      <c r="A172" s="15"/>
      <c r="B172" s="245"/>
      <c r="C172" s="246"/>
      <c r="D172" s="225" t="s">
        <v>161</v>
      </c>
      <c r="E172" s="247" t="s">
        <v>19</v>
      </c>
      <c r="F172" s="248" t="s">
        <v>209</v>
      </c>
      <c r="G172" s="246"/>
      <c r="H172" s="249">
        <v>1.5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5" t="s">
        <v>161</v>
      </c>
      <c r="AU172" s="255" t="s">
        <v>82</v>
      </c>
      <c r="AV172" s="15" t="s">
        <v>157</v>
      </c>
      <c r="AW172" s="15" t="s">
        <v>33</v>
      </c>
      <c r="AX172" s="15" t="s">
        <v>80</v>
      </c>
      <c r="AY172" s="255" t="s">
        <v>150</v>
      </c>
    </row>
    <row r="173" s="2" customFormat="1" ht="16.5" customHeight="1">
      <c r="A173" s="39"/>
      <c r="B173" s="40"/>
      <c r="C173" s="260" t="s">
        <v>291</v>
      </c>
      <c r="D173" s="260" t="s">
        <v>502</v>
      </c>
      <c r="E173" s="261" t="s">
        <v>734</v>
      </c>
      <c r="F173" s="262" t="s">
        <v>735</v>
      </c>
      <c r="G173" s="263" t="s">
        <v>155</v>
      </c>
      <c r="H173" s="264">
        <v>0.60599999999999998</v>
      </c>
      <c r="I173" s="265"/>
      <c r="J173" s="266">
        <f>ROUND(I173*H173,2)</f>
        <v>0</v>
      </c>
      <c r="K173" s="262" t="s">
        <v>319</v>
      </c>
      <c r="L173" s="267"/>
      <c r="M173" s="268" t="s">
        <v>19</v>
      </c>
      <c r="N173" s="269" t="s">
        <v>43</v>
      </c>
      <c r="O173" s="85"/>
      <c r="P173" s="214">
        <f>O173*H173</f>
        <v>0</v>
      </c>
      <c r="Q173" s="214">
        <v>0.126</v>
      </c>
      <c r="R173" s="214">
        <f>Q173*H173</f>
        <v>0.076355999999999993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210</v>
      </c>
      <c r="AT173" s="216" t="s">
        <v>502</v>
      </c>
      <c r="AU173" s="216" t="s">
        <v>82</v>
      </c>
      <c r="AY173" s="18" t="s">
        <v>150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80</v>
      </c>
      <c r="BK173" s="217">
        <f>ROUND(I173*H173,2)</f>
        <v>0</v>
      </c>
      <c r="BL173" s="18" t="s">
        <v>157</v>
      </c>
      <c r="BM173" s="216" t="s">
        <v>736</v>
      </c>
    </row>
    <row r="174" s="13" customFormat="1">
      <c r="A174" s="13"/>
      <c r="B174" s="223"/>
      <c r="C174" s="224"/>
      <c r="D174" s="225" t="s">
        <v>161</v>
      </c>
      <c r="E174" s="226" t="s">
        <v>19</v>
      </c>
      <c r="F174" s="227" t="s">
        <v>737</v>
      </c>
      <c r="G174" s="224"/>
      <c r="H174" s="228">
        <v>0.59999999999999998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161</v>
      </c>
      <c r="AU174" s="234" t="s">
        <v>82</v>
      </c>
      <c r="AV174" s="13" t="s">
        <v>82</v>
      </c>
      <c r="AW174" s="13" t="s">
        <v>33</v>
      </c>
      <c r="AX174" s="13" t="s">
        <v>80</v>
      </c>
      <c r="AY174" s="234" t="s">
        <v>150</v>
      </c>
    </row>
    <row r="175" s="13" customFormat="1">
      <c r="A175" s="13"/>
      <c r="B175" s="223"/>
      <c r="C175" s="224"/>
      <c r="D175" s="225" t="s">
        <v>161</v>
      </c>
      <c r="E175" s="224"/>
      <c r="F175" s="227" t="s">
        <v>738</v>
      </c>
      <c r="G175" s="224"/>
      <c r="H175" s="228">
        <v>0.60599999999999998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161</v>
      </c>
      <c r="AU175" s="234" t="s">
        <v>82</v>
      </c>
      <c r="AV175" s="13" t="s">
        <v>82</v>
      </c>
      <c r="AW175" s="13" t="s">
        <v>4</v>
      </c>
      <c r="AX175" s="13" t="s">
        <v>80</v>
      </c>
      <c r="AY175" s="234" t="s">
        <v>150</v>
      </c>
    </row>
    <row r="176" s="2" customFormat="1" ht="16.5" customHeight="1">
      <c r="A176" s="39"/>
      <c r="B176" s="40"/>
      <c r="C176" s="260" t="s">
        <v>298</v>
      </c>
      <c r="D176" s="260" t="s">
        <v>502</v>
      </c>
      <c r="E176" s="261" t="s">
        <v>739</v>
      </c>
      <c r="F176" s="262" t="s">
        <v>740</v>
      </c>
      <c r="G176" s="263" t="s">
        <v>155</v>
      </c>
      <c r="H176" s="264">
        <v>0.90900000000000003</v>
      </c>
      <c r="I176" s="265"/>
      <c r="J176" s="266">
        <f>ROUND(I176*H176,2)</f>
        <v>0</v>
      </c>
      <c r="K176" s="262" t="s">
        <v>319</v>
      </c>
      <c r="L176" s="267"/>
      <c r="M176" s="268" t="s">
        <v>19</v>
      </c>
      <c r="N176" s="269" t="s">
        <v>43</v>
      </c>
      <c r="O176" s="85"/>
      <c r="P176" s="214">
        <f>O176*H176</f>
        <v>0</v>
      </c>
      <c r="Q176" s="214">
        <v>0.13500000000000001</v>
      </c>
      <c r="R176" s="214">
        <f>Q176*H176</f>
        <v>0.12271500000000002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210</v>
      </c>
      <c r="AT176" s="216" t="s">
        <v>502</v>
      </c>
      <c r="AU176" s="216" t="s">
        <v>82</v>
      </c>
      <c r="AY176" s="18" t="s">
        <v>150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157</v>
      </c>
      <c r="BM176" s="216" t="s">
        <v>741</v>
      </c>
    </row>
    <row r="177" s="13" customFormat="1">
      <c r="A177" s="13"/>
      <c r="B177" s="223"/>
      <c r="C177" s="224"/>
      <c r="D177" s="225" t="s">
        <v>161</v>
      </c>
      <c r="E177" s="226" t="s">
        <v>19</v>
      </c>
      <c r="F177" s="227" t="s">
        <v>742</v>
      </c>
      <c r="G177" s="224"/>
      <c r="H177" s="228">
        <v>0.90000000000000002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161</v>
      </c>
      <c r="AU177" s="234" t="s">
        <v>82</v>
      </c>
      <c r="AV177" s="13" t="s">
        <v>82</v>
      </c>
      <c r="AW177" s="13" t="s">
        <v>33</v>
      </c>
      <c r="AX177" s="13" t="s">
        <v>80</v>
      </c>
      <c r="AY177" s="234" t="s">
        <v>150</v>
      </c>
    </row>
    <row r="178" s="13" customFormat="1">
      <c r="A178" s="13"/>
      <c r="B178" s="223"/>
      <c r="C178" s="224"/>
      <c r="D178" s="225" t="s">
        <v>161</v>
      </c>
      <c r="E178" s="224"/>
      <c r="F178" s="227" t="s">
        <v>743</v>
      </c>
      <c r="G178" s="224"/>
      <c r="H178" s="228">
        <v>0.90900000000000003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161</v>
      </c>
      <c r="AU178" s="234" t="s">
        <v>82</v>
      </c>
      <c r="AV178" s="13" t="s">
        <v>82</v>
      </c>
      <c r="AW178" s="13" t="s">
        <v>4</v>
      </c>
      <c r="AX178" s="13" t="s">
        <v>80</v>
      </c>
      <c r="AY178" s="234" t="s">
        <v>150</v>
      </c>
    </row>
    <row r="179" s="12" customFormat="1" ht="22.8" customHeight="1">
      <c r="A179" s="12"/>
      <c r="B179" s="189"/>
      <c r="C179" s="190"/>
      <c r="D179" s="191" t="s">
        <v>71</v>
      </c>
      <c r="E179" s="203" t="s">
        <v>217</v>
      </c>
      <c r="F179" s="203" t="s">
        <v>261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SUM(P180:P196)</f>
        <v>0</v>
      </c>
      <c r="Q179" s="197"/>
      <c r="R179" s="198">
        <f>SUM(R180:R196)</f>
        <v>14.150319999999999</v>
      </c>
      <c r="S179" s="197"/>
      <c r="T179" s="199">
        <f>SUM(T180:T196)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80</v>
      </c>
      <c r="AT179" s="201" t="s">
        <v>71</v>
      </c>
      <c r="AU179" s="201" t="s">
        <v>80</v>
      </c>
      <c r="AY179" s="200" t="s">
        <v>150</v>
      </c>
      <c r="BK179" s="202">
        <f>SUM(BK180:BK196)</f>
        <v>0</v>
      </c>
    </row>
    <row r="180" s="2" customFormat="1" ht="24.15" customHeight="1">
      <c r="A180" s="39"/>
      <c r="B180" s="40"/>
      <c r="C180" s="205" t="s">
        <v>308</v>
      </c>
      <c r="D180" s="205" t="s">
        <v>152</v>
      </c>
      <c r="E180" s="206" t="s">
        <v>591</v>
      </c>
      <c r="F180" s="207" t="s">
        <v>592</v>
      </c>
      <c r="G180" s="208" t="s">
        <v>238</v>
      </c>
      <c r="H180" s="209">
        <v>64.400000000000006</v>
      </c>
      <c r="I180" s="210"/>
      <c r="J180" s="211">
        <f>ROUND(I180*H180,2)</f>
        <v>0</v>
      </c>
      <c r="K180" s="207" t="s">
        <v>156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0.14066999999999999</v>
      </c>
      <c r="R180" s="214">
        <f>Q180*H180</f>
        <v>9.0591480000000004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157</v>
      </c>
      <c r="AT180" s="216" t="s">
        <v>152</v>
      </c>
      <c r="AU180" s="216" t="s">
        <v>82</v>
      </c>
      <c r="AY180" s="18" t="s">
        <v>150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157</v>
      </c>
      <c r="BM180" s="216" t="s">
        <v>744</v>
      </c>
    </row>
    <row r="181" s="2" customFormat="1">
      <c r="A181" s="39"/>
      <c r="B181" s="40"/>
      <c r="C181" s="41"/>
      <c r="D181" s="218" t="s">
        <v>159</v>
      </c>
      <c r="E181" s="41"/>
      <c r="F181" s="219" t="s">
        <v>594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159</v>
      </c>
      <c r="AU181" s="18" t="s">
        <v>82</v>
      </c>
    </row>
    <row r="182" s="14" customFormat="1">
      <c r="A182" s="14"/>
      <c r="B182" s="235"/>
      <c r="C182" s="236"/>
      <c r="D182" s="225" t="s">
        <v>161</v>
      </c>
      <c r="E182" s="237" t="s">
        <v>19</v>
      </c>
      <c r="F182" s="238" t="s">
        <v>595</v>
      </c>
      <c r="G182" s="236"/>
      <c r="H182" s="237" t="s">
        <v>19</v>
      </c>
      <c r="I182" s="239"/>
      <c r="J182" s="236"/>
      <c r="K182" s="236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161</v>
      </c>
      <c r="AU182" s="244" t="s">
        <v>82</v>
      </c>
      <c r="AV182" s="14" t="s">
        <v>80</v>
      </c>
      <c r="AW182" s="14" t="s">
        <v>33</v>
      </c>
      <c r="AX182" s="14" t="s">
        <v>72</v>
      </c>
      <c r="AY182" s="244" t="s">
        <v>150</v>
      </c>
    </row>
    <row r="183" s="14" customFormat="1">
      <c r="A183" s="14"/>
      <c r="B183" s="235"/>
      <c r="C183" s="236"/>
      <c r="D183" s="225" t="s">
        <v>161</v>
      </c>
      <c r="E183" s="237" t="s">
        <v>19</v>
      </c>
      <c r="F183" s="238" t="s">
        <v>745</v>
      </c>
      <c r="G183" s="236"/>
      <c r="H183" s="237" t="s">
        <v>19</v>
      </c>
      <c r="I183" s="239"/>
      <c r="J183" s="236"/>
      <c r="K183" s="236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161</v>
      </c>
      <c r="AU183" s="244" t="s">
        <v>82</v>
      </c>
      <c r="AV183" s="14" t="s">
        <v>80</v>
      </c>
      <c r="AW183" s="14" t="s">
        <v>33</v>
      </c>
      <c r="AX183" s="14" t="s">
        <v>72</v>
      </c>
      <c r="AY183" s="244" t="s">
        <v>150</v>
      </c>
    </row>
    <row r="184" s="13" customFormat="1">
      <c r="A184" s="13"/>
      <c r="B184" s="223"/>
      <c r="C184" s="224"/>
      <c r="D184" s="225" t="s">
        <v>161</v>
      </c>
      <c r="E184" s="226" t="s">
        <v>19</v>
      </c>
      <c r="F184" s="227" t="s">
        <v>746</v>
      </c>
      <c r="G184" s="224"/>
      <c r="H184" s="228">
        <v>28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161</v>
      </c>
      <c r="AU184" s="234" t="s">
        <v>82</v>
      </c>
      <c r="AV184" s="13" t="s">
        <v>82</v>
      </c>
      <c r="AW184" s="13" t="s">
        <v>33</v>
      </c>
      <c r="AX184" s="13" t="s">
        <v>72</v>
      </c>
      <c r="AY184" s="234" t="s">
        <v>150</v>
      </c>
    </row>
    <row r="185" s="13" customFormat="1">
      <c r="A185" s="13"/>
      <c r="B185" s="223"/>
      <c r="C185" s="224"/>
      <c r="D185" s="225" t="s">
        <v>161</v>
      </c>
      <c r="E185" s="226" t="s">
        <v>19</v>
      </c>
      <c r="F185" s="227" t="s">
        <v>747</v>
      </c>
      <c r="G185" s="224"/>
      <c r="H185" s="228">
        <v>36.399999999999999</v>
      </c>
      <c r="I185" s="229"/>
      <c r="J185" s="224"/>
      <c r="K185" s="224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161</v>
      </c>
      <c r="AU185" s="234" t="s">
        <v>82</v>
      </c>
      <c r="AV185" s="13" t="s">
        <v>82</v>
      </c>
      <c r="AW185" s="13" t="s">
        <v>33</v>
      </c>
      <c r="AX185" s="13" t="s">
        <v>72</v>
      </c>
      <c r="AY185" s="234" t="s">
        <v>150</v>
      </c>
    </row>
    <row r="186" s="15" customFormat="1">
      <c r="A186" s="15"/>
      <c r="B186" s="245"/>
      <c r="C186" s="246"/>
      <c r="D186" s="225" t="s">
        <v>161</v>
      </c>
      <c r="E186" s="247" t="s">
        <v>19</v>
      </c>
      <c r="F186" s="248" t="s">
        <v>209</v>
      </c>
      <c r="G186" s="246"/>
      <c r="H186" s="249">
        <v>64.400000000000006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5" t="s">
        <v>161</v>
      </c>
      <c r="AU186" s="255" t="s">
        <v>82</v>
      </c>
      <c r="AV186" s="15" t="s">
        <v>157</v>
      </c>
      <c r="AW186" s="15" t="s">
        <v>33</v>
      </c>
      <c r="AX186" s="15" t="s">
        <v>80</v>
      </c>
      <c r="AY186" s="255" t="s">
        <v>150</v>
      </c>
    </row>
    <row r="187" s="2" customFormat="1" ht="16.5" customHeight="1">
      <c r="A187" s="39"/>
      <c r="B187" s="40"/>
      <c r="C187" s="260" t="s">
        <v>7</v>
      </c>
      <c r="D187" s="260" t="s">
        <v>502</v>
      </c>
      <c r="E187" s="261" t="s">
        <v>600</v>
      </c>
      <c r="F187" s="262" t="s">
        <v>601</v>
      </c>
      <c r="G187" s="263" t="s">
        <v>238</v>
      </c>
      <c r="H187" s="264">
        <v>28.559999999999999</v>
      </c>
      <c r="I187" s="265"/>
      <c r="J187" s="266">
        <f>ROUND(I187*H187,2)</f>
        <v>0</v>
      </c>
      <c r="K187" s="262" t="s">
        <v>156</v>
      </c>
      <c r="L187" s="267"/>
      <c r="M187" s="268" t="s">
        <v>19</v>
      </c>
      <c r="N187" s="269" t="s">
        <v>43</v>
      </c>
      <c r="O187" s="85"/>
      <c r="P187" s="214">
        <f>O187*H187</f>
        <v>0</v>
      </c>
      <c r="Q187" s="214">
        <v>0.104</v>
      </c>
      <c r="R187" s="214">
        <f>Q187*H187</f>
        <v>2.9702399999999995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210</v>
      </c>
      <c r="AT187" s="216" t="s">
        <v>502</v>
      </c>
      <c r="AU187" s="216" t="s">
        <v>82</v>
      </c>
      <c r="AY187" s="18" t="s">
        <v>150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80</v>
      </c>
      <c r="BK187" s="217">
        <f>ROUND(I187*H187,2)</f>
        <v>0</v>
      </c>
      <c r="BL187" s="18" t="s">
        <v>157</v>
      </c>
      <c r="BM187" s="216" t="s">
        <v>748</v>
      </c>
    </row>
    <row r="188" s="13" customFormat="1">
      <c r="A188" s="13"/>
      <c r="B188" s="223"/>
      <c r="C188" s="224"/>
      <c r="D188" s="225" t="s">
        <v>161</v>
      </c>
      <c r="E188" s="226" t="s">
        <v>19</v>
      </c>
      <c r="F188" s="227" t="s">
        <v>749</v>
      </c>
      <c r="G188" s="224"/>
      <c r="H188" s="228">
        <v>28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161</v>
      </c>
      <c r="AU188" s="234" t="s">
        <v>82</v>
      </c>
      <c r="AV188" s="13" t="s">
        <v>82</v>
      </c>
      <c r="AW188" s="13" t="s">
        <v>33</v>
      </c>
      <c r="AX188" s="13" t="s">
        <v>80</v>
      </c>
      <c r="AY188" s="234" t="s">
        <v>150</v>
      </c>
    </row>
    <row r="189" s="13" customFormat="1">
      <c r="A189" s="13"/>
      <c r="B189" s="223"/>
      <c r="C189" s="224"/>
      <c r="D189" s="225" t="s">
        <v>161</v>
      </c>
      <c r="E189" s="224"/>
      <c r="F189" s="227" t="s">
        <v>750</v>
      </c>
      <c r="G189" s="224"/>
      <c r="H189" s="228">
        <v>28.559999999999999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161</v>
      </c>
      <c r="AU189" s="234" t="s">
        <v>82</v>
      </c>
      <c r="AV189" s="13" t="s">
        <v>82</v>
      </c>
      <c r="AW189" s="13" t="s">
        <v>4</v>
      </c>
      <c r="AX189" s="13" t="s">
        <v>80</v>
      </c>
      <c r="AY189" s="234" t="s">
        <v>150</v>
      </c>
    </row>
    <row r="190" s="2" customFormat="1" ht="16.5" customHeight="1">
      <c r="A190" s="39"/>
      <c r="B190" s="40"/>
      <c r="C190" s="260" t="s">
        <v>332</v>
      </c>
      <c r="D190" s="260" t="s">
        <v>502</v>
      </c>
      <c r="E190" s="261" t="s">
        <v>751</v>
      </c>
      <c r="F190" s="262" t="s">
        <v>752</v>
      </c>
      <c r="G190" s="263" t="s">
        <v>238</v>
      </c>
      <c r="H190" s="264">
        <v>37.128</v>
      </c>
      <c r="I190" s="265"/>
      <c r="J190" s="266">
        <f>ROUND(I190*H190,2)</f>
        <v>0</v>
      </c>
      <c r="K190" s="262" t="s">
        <v>19</v>
      </c>
      <c r="L190" s="267"/>
      <c r="M190" s="268" t="s">
        <v>19</v>
      </c>
      <c r="N190" s="269" t="s">
        <v>43</v>
      </c>
      <c r="O190" s="85"/>
      <c r="P190" s="214">
        <f>O190*H190</f>
        <v>0</v>
      </c>
      <c r="Q190" s="214">
        <v>0.057000000000000002</v>
      </c>
      <c r="R190" s="214">
        <f>Q190*H190</f>
        <v>2.1162960000000002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210</v>
      </c>
      <c r="AT190" s="216" t="s">
        <v>502</v>
      </c>
      <c r="AU190" s="216" t="s">
        <v>82</v>
      </c>
      <c r="AY190" s="18" t="s">
        <v>150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157</v>
      </c>
      <c r="BM190" s="216" t="s">
        <v>753</v>
      </c>
    </row>
    <row r="191" s="13" customFormat="1">
      <c r="A191" s="13"/>
      <c r="B191" s="223"/>
      <c r="C191" s="224"/>
      <c r="D191" s="225" t="s">
        <v>161</v>
      </c>
      <c r="E191" s="226" t="s">
        <v>19</v>
      </c>
      <c r="F191" s="227" t="s">
        <v>754</v>
      </c>
      <c r="G191" s="224"/>
      <c r="H191" s="228">
        <v>36.399999999999999</v>
      </c>
      <c r="I191" s="229"/>
      <c r="J191" s="224"/>
      <c r="K191" s="224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161</v>
      </c>
      <c r="AU191" s="234" t="s">
        <v>82</v>
      </c>
      <c r="AV191" s="13" t="s">
        <v>82</v>
      </c>
      <c r="AW191" s="13" t="s">
        <v>33</v>
      </c>
      <c r="AX191" s="13" t="s">
        <v>80</v>
      </c>
      <c r="AY191" s="234" t="s">
        <v>150</v>
      </c>
    </row>
    <row r="192" s="13" customFormat="1">
      <c r="A192" s="13"/>
      <c r="B192" s="223"/>
      <c r="C192" s="224"/>
      <c r="D192" s="225" t="s">
        <v>161</v>
      </c>
      <c r="E192" s="224"/>
      <c r="F192" s="227" t="s">
        <v>755</v>
      </c>
      <c r="G192" s="224"/>
      <c r="H192" s="228">
        <v>37.128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161</v>
      </c>
      <c r="AU192" s="234" t="s">
        <v>82</v>
      </c>
      <c r="AV192" s="13" t="s">
        <v>82</v>
      </c>
      <c r="AW192" s="13" t="s">
        <v>4</v>
      </c>
      <c r="AX192" s="13" t="s">
        <v>80</v>
      </c>
      <c r="AY192" s="234" t="s">
        <v>150</v>
      </c>
    </row>
    <row r="193" s="2" customFormat="1" ht="33" customHeight="1">
      <c r="A193" s="39"/>
      <c r="B193" s="40"/>
      <c r="C193" s="205" t="s">
        <v>341</v>
      </c>
      <c r="D193" s="205" t="s">
        <v>152</v>
      </c>
      <c r="E193" s="206" t="s">
        <v>612</v>
      </c>
      <c r="F193" s="207" t="s">
        <v>613</v>
      </c>
      <c r="G193" s="208" t="s">
        <v>238</v>
      </c>
      <c r="H193" s="209">
        <v>7.5999999999999996</v>
      </c>
      <c r="I193" s="210"/>
      <c r="J193" s="211">
        <f>ROUND(I193*H193,2)</f>
        <v>0</v>
      </c>
      <c r="K193" s="207" t="s">
        <v>156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0.00060999999999999997</v>
      </c>
      <c r="R193" s="214">
        <f>Q193*H193</f>
        <v>0.0046359999999999995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157</v>
      </c>
      <c r="AT193" s="216" t="s">
        <v>152</v>
      </c>
      <c r="AU193" s="216" t="s">
        <v>82</v>
      </c>
      <c r="AY193" s="18" t="s">
        <v>150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80</v>
      </c>
      <c r="BK193" s="217">
        <f>ROUND(I193*H193,2)</f>
        <v>0</v>
      </c>
      <c r="BL193" s="18" t="s">
        <v>157</v>
      </c>
      <c r="BM193" s="216" t="s">
        <v>756</v>
      </c>
    </row>
    <row r="194" s="2" customFormat="1">
      <c r="A194" s="39"/>
      <c r="B194" s="40"/>
      <c r="C194" s="41"/>
      <c r="D194" s="218" t="s">
        <v>159</v>
      </c>
      <c r="E194" s="41"/>
      <c r="F194" s="219" t="s">
        <v>615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159</v>
      </c>
      <c r="AU194" s="18" t="s">
        <v>82</v>
      </c>
    </row>
    <row r="195" s="14" customFormat="1">
      <c r="A195" s="14"/>
      <c r="B195" s="235"/>
      <c r="C195" s="236"/>
      <c r="D195" s="225" t="s">
        <v>161</v>
      </c>
      <c r="E195" s="237" t="s">
        <v>19</v>
      </c>
      <c r="F195" s="238" t="s">
        <v>616</v>
      </c>
      <c r="G195" s="236"/>
      <c r="H195" s="237" t="s">
        <v>19</v>
      </c>
      <c r="I195" s="239"/>
      <c r="J195" s="236"/>
      <c r="K195" s="236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161</v>
      </c>
      <c r="AU195" s="244" t="s">
        <v>82</v>
      </c>
      <c r="AV195" s="14" t="s">
        <v>80</v>
      </c>
      <c r="AW195" s="14" t="s">
        <v>33</v>
      </c>
      <c r="AX195" s="14" t="s">
        <v>72</v>
      </c>
      <c r="AY195" s="244" t="s">
        <v>150</v>
      </c>
    </row>
    <row r="196" s="13" customFormat="1">
      <c r="A196" s="13"/>
      <c r="B196" s="223"/>
      <c r="C196" s="224"/>
      <c r="D196" s="225" t="s">
        <v>161</v>
      </c>
      <c r="E196" s="226" t="s">
        <v>19</v>
      </c>
      <c r="F196" s="227" t="s">
        <v>757</v>
      </c>
      <c r="G196" s="224"/>
      <c r="H196" s="228">
        <v>7.5999999999999996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161</v>
      </c>
      <c r="AU196" s="234" t="s">
        <v>82</v>
      </c>
      <c r="AV196" s="13" t="s">
        <v>82</v>
      </c>
      <c r="AW196" s="13" t="s">
        <v>33</v>
      </c>
      <c r="AX196" s="13" t="s">
        <v>80</v>
      </c>
      <c r="AY196" s="234" t="s">
        <v>150</v>
      </c>
    </row>
    <row r="197" s="12" customFormat="1" ht="22.8" customHeight="1">
      <c r="A197" s="12"/>
      <c r="B197" s="189"/>
      <c r="C197" s="190"/>
      <c r="D197" s="191" t="s">
        <v>71</v>
      </c>
      <c r="E197" s="203" t="s">
        <v>306</v>
      </c>
      <c r="F197" s="203" t="s">
        <v>307</v>
      </c>
      <c r="G197" s="190"/>
      <c r="H197" s="190"/>
      <c r="I197" s="193"/>
      <c r="J197" s="204">
        <f>BK197</f>
        <v>0</v>
      </c>
      <c r="K197" s="190"/>
      <c r="L197" s="195"/>
      <c r="M197" s="196"/>
      <c r="N197" s="197"/>
      <c r="O197" s="197"/>
      <c r="P197" s="198">
        <f>SUM(P198:P199)</f>
        <v>0</v>
      </c>
      <c r="Q197" s="197"/>
      <c r="R197" s="198">
        <f>SUM(R198:R199)</f>
        <v>0</v>
      </c>
      <c r="S197" s="197"/>
      <c r="T197" s="199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0" t="s">
        <v>80</v>
      </c>
      <c r="AT197" s="201" t="s">
        <v>71</v>
      </c>
      <c r="AU197" s="201" t="s">
        <v>80</v>
      </c>
      <c r="AY197" s="200" t="s">
        <v>150</v>
      </c>
      <c r="BK197" s="202">
        <f>SUM(BK198:BK199)</f>
        <v>0</v>
      </c>
    </row>
    <row r="198" s="2" customFormat="1" ht="24.15" customHeight="1">
      <c r="A198" s="39"/>
      <c r="B198" s="40"/>
      <c r="C198" s="205" t="s">
        <v>348</v>
      </c>
      <c r="D198" s="205" t="s">
        <v>152</v>
      </c>
      <c r="E198" s="206" t="s">
        <v>758</v>
      </c>
      <c r="F198" s="207" t="s">
        <v>759</v>
      </c>
      <c r="G198" s="208" t="s">
        <v>311</v>
      </c>
      <c r="H198" s="209">
        <v>151.916</v>
      </c>
      <c r="I198" s="210"/>
      <c r="J198" s="211">
        <f>ROUND(I198*H198,2)</f>
        <v>0</v>
      </c>
      <c r="K198" s="207" t="s">
        <v>156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157</v>
      </c>
      <c r="AT198" s="216" t="s">
        <v>152</v>
      </c>
      <c r="AU198" s="216" t="s">
        <v>82</v>
      </c>
      <c r="AY198" s="18" t="s">
        <v>150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157</v>
      </c>
      <c r="BM198" s="216" t="s">
        <v>760</v>
      </c>
    </row>
    <row r="199" s="2" customFormat="1">
      <c r="A199" s="39"/>
      <c r="B199" s="40"/>
      <c r="C199" s="41"/>
      <c r="D199" s="218" t="s">
        <v>159</v>
      </c>
      <c r="E199" s="41"/>
      <c r="F199" s="219" t="s">
        <v>761</v>
      </c>
      <c r="G199" s="41"/>
      <c r="H199" s="41"/>
      <c r="I199" s="220"/>
      <c r="J199" s="41"/>
      <c r="K199" s="41"/>
      <c r="L199" s="45"/>
      <c r="M199" s="270"/>
      <c r="N199" s="271"/>
      <c r="O199" s="272"/>
      <c r="P199" s="272"/>
      <c r="Q199" s="272"/>
      <c r="R199" s="272"/>
      <c r="S199" s="272"/>
      <c r="T199" s="27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159</v>
      </c>
      <c r="AU199" s="18" t="s">
        <v>82</v>
      </c>
    </row>
    <row r="200" s="2" customFormat="1" ht="6.96" customHeight="1">
      <c r="A200" s="39"/>
      <c r="B200" s="60"/>
      <c r="C200" s="61"/>
      <c r="D200" s="61"/>
      <c r="E200" s="61"/>
      <c r="F200" s="61"/>
      <c r="G200" s="61"/>
      <c r="H200" s="61"/>
      <c r="I200" s="61"/>
      <c r="J200" s="61"/>
      <c r="K200" s="61"/>
      <c r="L200" s="45"/>
      <c r="M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</row>
  </sheetData>
  <sheetProtection sheet="1" autoFilter="0" formatColumns="0" formatRows="0" objects="1" scenarios="1" spinCount="100000" saltValue="ieuspI1yfs2g44hcGy3Rz8lAzIublJd4iEhLKbg4/eZoZq7FX2X5NftrxqqBL1jQ9wHnhmToh2uVMdLJVM8I3w==" hashValue="wjj4xtg70qRAcB3IPU430nBdCWOJlb5uM7WrndIMmIVbVQf/5KMsS9lEa0L0T10bsYcVpoaYi1HUwrpoJPHJQg==" algorithmName="SHA-512" password="CC35"/>
  <autoFilter ref="C83:K19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171152111"/>
    <hyperlink ref="F94" r:id="rId2" display="https://podminky.urs.cz/item/CS_URS_2024_01/181951112"/>
    <hyperlink ref="F104" r:id="rId3" display="https://podminky.urs.cz/item/CS_URS_2024_01/564851111"/>
    <hyperlink ref="F113" r:id="rId4" display="https://podminky.urs.cz/item/CS_URS_2024_01/564861111"/>
    <hyperlink ref="F118" r:id="rId5" display="https://podminky.urs.cz/item/CS_URS_2024_01/564962111"/>
    <hyperlink ref="F123" r:id="rId6" display="https://podminky.urs.cz/item/CS_URS_2024_01/565166122"/>
    <hyperlink ref="F128" r:id="rId7" display="https://podminky.urs.cz/item/CS_URS_2024_01/571901111"/>
    <hyperlink ref="F144" r:id="rId8" display="https://podminky.urs.cz/item/CS_URS_2024_01/576133211"/>
    <hyperlink ref="F149" r:id="rId9" display="https://podminky.urs.cz/item/CS_URS_2024_01/577165142"/>
    <hyperlink ref="F162" r:id="rId10" display="https://podminky.urs.cz/item/CS_URS_2024_01/591412111"/>
    <hyperlink ref="F181" r:id="rId11" display="https://podminky.urs.cz/item/CS_URS_2024_01/916241213"/>
    <hyperlink ref="F194" r:id="rId12" display="https://podminky.urs.cz/item/CS_URS_2024_01/919732211"/>
    <hyperlink ref="F199" r:id="rId13" display="https://podminky.urs.cz/item/CS_URS_2024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122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II/261 a III/26124 Liběchov- hr. kraje, rekonstrukce, 1.část stavby ( intravilán LIběchov)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123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762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13. 11. 2024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ROUND((SUM(BE88:BE237)),  2)</f>
        <v>0</v>
      </c>
      <c r="G33" s="39"/>
      <c r="H33" s="39"/>
      <c r="I33" s="149">
        <v>0.20999999999999999</v>
      </c>
      <c r="J33" s="148">
        <f>ROUND(((SUM(BE88:BE237))*I33),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ROUND((SUM(BF88:BF237)),  2)</f>
        <v>0</v>
      </c>
      <c r="G34" s="39"/>
      <c r="H34" s="39"/>
      <c r="I34" s="149">
        <v>0.12</v>
      </c>
      <c r="J34" s="148">
        <f>ROUND(((SUM(BF88:BF237))*I34),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ROUND((SUM(BG88:BG237)),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ROUND((SUM(BH88:BH237)),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ROUND((SUM(BI88:BI237)),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125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1" t="str">
        <f>E7</f>
        <v>II/261 a III/26124 Liběchov- hr. kraje, rekonstrukce, 1.část stavby ( intravilán LIběchov)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123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181 - DIO na II/261 a objízdné trasy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Liběchov</v>
      </c>
      <c r="G52" s="41"/>
      <c r="H52" s="41"/>
      <c r="I52" s="33" t="s">
        <v>23</v>
      </c>
      <c r="J52" s="73" t="str">
        <f>IF(J12="","",J12)</f>
        <v>13. 11. 2024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Středočeský kraj</v>
      </c>
      <c r="G54" s="41"/>
      <c r="H54" s="41"/>
      <c r="I54" s="33" t="s">
        <v>31</v>
      </c>
      <c r="J54" s="37" t="str">
        <f>E21</f>
        <v>Sdružení AFSAG PRISMOTT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126</v>
      </c>
      <c r="D57" s="163"/>
      <c r="E57" s="163"/>
      <c r="F57" s="163"/>
      <c r="G57" s="163"/>
      <c r="H57" s="163"/>
      <c r="I57" s="163"/>
      <c r="J57" s="164" t="s">
        <v>127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128</v>
      </c>
    </row>
    <row r="60" hidden="1" s="9" customFormat="1" ht="24.96" customHeight="1">
      <c r="A60" s="9"/>
      <c r="B60" s="166"/>
      <c r="C60" s="167"/>
      <c r="D60" s="168" t="s">
        <v>129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130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363</v>
      </c>
      <c r="E62" s="175"/>
      <c r="F62" s="175"/>
      <c r="G62" s="175"/>
      <c r="H62" s="175"/>
      <c r="I62" s="175"/>
      <c r="J62" s="176">
        <f>J128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132</v>
      </c>
      <c r="E63" s="175"/>
      <c r="F63" s="175"/>
      <c r="G63" s="175"/>
      <c r="H63" s="175"/>
      <c r="I63" s="175"/>
      <c r="J63" s="176">
        <f>J159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133</v>
      </c>
      <c r="E64" s="175"/>
      <c r="F64" s="175"/>
      <c r="G64" s="175"/>
      <c r="H64" s="175"/>
      <c r="I64" s="175"/>
      <c r="J64" s="176">
        <f>J213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6"/>
      <c r="C65" s="167"/>
      <c r="D65" s="168" t="s">
        <v>134</v>
      </c>
      <c r="E65" s="169"/>
      <c r="F65" s="169"/>
      <c r="G65" s="169"/>
      <c r="H65" s="169"/>
      <c r="I65" s="169"/>
      <c r="J65" s="170">
        <f>J216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9" customFormat="1" ht="24.96" customHeight="1">
      <c r="A66" s="9"/>
      <c r="B66" s="166"/>
      <c r="C66" s="167"/>
      <c r="D66" s="168" t="s">
        <v>763</v>
      </c>
      <c r="E66" s="169"/>
      <c r="F66" s="169"/>
      <c r="G66" s="169"/>
      <c r="H66" s="169"/>
      <c r="I66" s="169"/>
      <c r="J66" s="170">
        <f>J227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72"/>
      <c r="C67" s="173"/>
      <c r="D67" s="174" t="s">
        <v>764</v>
      </c>
      <c r="E67" s="175"/>
      <c r="F67" s="175"/>
      <c r="G67" s="175"/>
      <c r="H67" s="175"/>
      <c r="I67" s="175"/>
      <c r="J67" s="176">
        <f>J228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2"/>
      <c r="C68" s="173"/>
      <c r="D68" s="174" t="s">
        <v>765</v>
      </c>
      <c r="E68" s="175"/>
      <c r="F68" s="175"/>
      <c r="G68" s="175"/>
      <c r="H68" s="175"/>
      <c r="I68" s="175"/>
      <c r="J68" s="176">
        <f>J235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/>
    <row r="72" hidden="1"/>
    <row r="73" hidden="1"/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135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II/261 a III/26124 Liběchov- hr. kraje, rekonstrukce, 1.část stavby ( intravilán LIběchov)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123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 181 - DIO na II/261 a objízdné trasy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Liběchov</v>
      </c>
      <c r="G82" s="41"/>
      <c r="H82" s="41"/>
      <c r="I82" s="33" t="s">
        <v>23</v>
      </c>
      <c r="J82" s="73" t="str">
        <f>IF(J12="","",J12)</f>
        <v>13. 11. 2024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E15</f>
        <v>Středočeský kraj</v>
      </c>
      <c r="G84" s="41"/>
      <c r="H84" s="41"/>
      <c r="I84" s="33" t="s">
        <v>31</v>
      </c>
      <c r="J84" s="37" t="str">
        <f>E21</f>
        <v>Sdružení AFSAG PRISMOTT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136</v>
      </c>
      <c r="D87" s="181" t="s">
        <v>57</v>
      </c>
      <c r="E87" s="181" t="s">
        <v>53</v>
      </c>
      <c r="F87" s="181" t="s">
        <v>54</v>
      </c>
      <c r="G87" s="181" t="s">
        <v>137</v>
      </c>
      <c r="H87" s="181" t="s">
        <v>138</v>
      </c>
      <c r="I87" s="181" t="s">
        <v>139</v>
      </c>
      <c r="J87" s="181" t="s">
        <v>127</v>
      </c>
      <c r="K87" s="182" t="s">
        <v>140</v>
      </c>
      <c r="L87" s="183"/>
      <c r="M87" s="93" t="s">
        <v>19</v>
      </c>
      <c r="N87" s="94" t="s">
        <v>42</v>
      </c>
      <c r="O87" s="94" t="s">
        <v>141</v>
      </c>
      <c r="P87" s="94" t="s">
        <v>142</v>
      </c>
      <c r="Q87" s="94" t="s">
        <v>143</v>
      </c>
      <c r="R87" s="94" t="s">
        <v>144</v>
      </c>
      <c r="S87" s="94" t="s">
        <v>145</v>
      </c>
      <c r="T87" s="95" t="s">
        <v>146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147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P89+P216+P227</f>
        <v>0</v>
      </c>
      <c r="Q88" s="97"/>
      <c r="R88" s="186">
        <f>R89+R216+R227</f>
        <v>130.22603999999998</v>
      </c>
      <c r="S88" s="97"/>
      <c r="T88" s="187">
        <f>T89+T216+T227</f>
        <v>1155.79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128</v>
      </c>
      <c r="BK88" s="188">
        <f>BK89+BK216+BK227</f>
        <v>0</v>
      </c>
    </row>
    <row r="89" s="12" customFormat="1" ht="25.92" customHeight="1">
      <c r="A89" s="12"/>
      <c r="B89" s="189"/>
      <c r="C89" s="190"/>
      <c r="D89" s="191" t="s">
        <v>71</v>
      </c>
      <c r="E89" s="192" t="s">
        <v>148</v>
      </c>
      <c r="F89" s="192" t="s">
        <v>149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P90+P128+P159+P213</f>
        <v>0</v>
      </c>
      <c r="Q89" s="197"/>
      <c r="R89" s="198">
        <f>R90+R128+R159+R213</f>
        <v>130.22603999999998</v>
      </c>
      <c r="S89" s="197"/>
      <c r="T89" s="199">
        <f>T90+T128+T159+T213</f>
        <v>1155.79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80</v>
      </c>
      <c r="AT89" s="201" t="s">
        <v>71</v>
      </c>
      <c r="AU89" s="201" t="s">
        <v>72</v>
      </c>
      <c r="AY89" s="200" t="s">
        <v>150</v>
      </c>
      <c r="BK89" s="202">
        <f>BK90+BK128+BK159+BK213</f>
        <v>0</v>
      </c>
    </row>
    <row r="90" s="12" customFormat="1" ht="22.8" customHeight="1">
      <c r="A90" s="12"/>
      <c r="B90" s="189"/>
      <c r="C90" s="190"/>
      <c r="D90" s="191" t="s">
        <v>71</v>
      </c>
      <c r="E90" s="203" t="s">
        <v>80</v>
      </c>
      <c r="F90" s="203" t="s">
        <v>151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SUM(P91:P127)</f>
        <v>0</v>
      </c>
      <c r="Q90" s="197"/>
      <c r="R90" s="198">
        <f>SUM(R91:R127)</f>
        <v>0.53820000000000001</v>
      </c>
      <c r="S90" s="197"/>
      <c r="T90" s="199">
        <f>SUM(T91:T127)</f>
        <v>982.38999999999999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80</v>
      </c>
      <c r="AY90" s="200" t="s">
        <v>150</v>
      </c>
      <c r="BK90" s="202">
        <f>SUM(BK91:BK127)</f>
        <v>0</v>
      </c>
    </row>
    <row r="91" s="2" customFormat="1" ht="37.8" customHeight="1">
      <c r="A91" s="39"/>
      <c r="B91" s="40"/>
      <c r="C91" s="205" t="s">
        <v>80</v>
      </c>
      <c r="D91" s="205" t="s">
        <v>152</v>
      </c>
      <c r="E91" s="206" t="s">
        <v>766</v>
      </c>
      <c r="F91" s="207" t="s">
        <v>767</v>
      </c>
      <c r="G91" s="208" t="s">
        <v>155</v>
      </c>
      <c r="H91" s="209">
        <v>185</v>
      </c>
      <c r="I91" s="210"/>
      <c r="J91" s="211">
        <f>ROUND(I91*H91,2)</f>
        <v>0</v>
      </c>
      <c r="K91" s="207" t="s">
        <v>156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0.75</v>
      </c>
      <c r="T91" s="215">
        <f>S91*H91</f>
        <v>138.75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157</v>
      </c>
      <c r="AT91" s="216" t="s">
        <v>152</v>
      </c>
      <c r="AU91" s="216" t="s">
        <v>82</v>
      </c>
      <c r="AY91" s="18" t="s">
        <v>150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157</v>
      </c>
      <c r="BM91" s="216" t="s">
        <v>768</v>
      </c>
    </row>
    <row r="92" s="2" customFormat="1">
      <c r="A92" s="39"/>
      <c r="B92" s="40"/>
      <c r="C92" s="41"/>
      <c r="D92" s="218" t="s">
        <v>159</v>
      </c>
      <c r="E92" s="41"/>
      <c r="F92" s="219" t="s">
        <v>769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159</v>
      </c>
      <c r="AU92" s="18" t="s">
        <v>82</v>
      </c>
    </row>
    <row r="93" s="14" customFormat="1">
      <c r="A93" s="14"/>
      <c r="B93" s="235"/>
      <c r="C93" s="236"/>
      <c r="D93" s="225" t="s">
        <v>161</v>
      </c>
      <c r="E93" s="237" t="s">
        <v>19</v>
      </c>
      <c r="F93" s="238" t="s">
        <v>770</v>
      </c>
      <c r="G93" s="236"/>
      <c r="H93" s="237" t="s">
        <v>19</v>
      </c>
      <c r="I93" s="239"/>
      <c r="J93" s="236"/>
      <c r="K93" s="236"/>
      <c r="L93" s="240"/>
      <c r="M93" s="241"/>
      <c r="N93" s="242"/>
      <c r="O93" s="242"/>
      <c r="P93" s="242"/>
      <c r="Q93" s="242"/>
      <c r="R93" s="242"/>
      <c r="S93" s="242"/>
      <c r="T93" s="24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4" t="s">
        <v>161</v>
      </c>
      <c r="AU93" s="244" t="s">
        <v>82</v>
      </c>
      <c r="AV93" s="14" t="s">
        <v>80</v>
      </c>
      <c r="AW93" s="14" t="s">
        <v>33</v>
      </c>
      <c r="AX93" s="14" t="s">
        <v>72</v>
      </c>
      <c r="AY93" s="244" t="s">
        <v>150</v>
      </c>
    </row>
    <row r="94" s="13" customFormat="1">
      <c r="A94" s="13"/>
      <c r="B94" s="223"/>
      <c r="C94" s="224"/>
      <c r="D94" s="225" t="s">
        <v>161</v>
      </c>
      <c r="E94" s="226" t="s">
        <v>19</v>
      </c>
      <c r="F94" s="227" t="s">
        <v>771</v>
      </c>
      <c r="G94" s="224"/>
      <c r="H94" s="228">
        <v>185</v>
      </c>
      <c r="I94" s="229"/>
      <c r="J94" s="224"/>
      <c r="K94" s="224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161</v>
      </c>
      <c r="AU94" s="234" t="s">
        <v>82</v>
      </c>
      <c r="AV94" s="13" t="s">
        <v>82</v>
      </c>
      <c r="AW94" s="13" t="s">
        <v>33</v>
      </c>
      <c r="AX94" s="13" t="s">
        <v>80</v>
      </c>
      <c r="AY94" s="234" t="s">
        <v>150</v>
      </c>
    </row>
    <row r="95" s="14" customFormat="1">
      <c r="A95" s="14"/>
      <c r="B95" s="235"/>
      <c r="C95" s="236"/>
      <c r="D95" s="225" t="s">
        <v>161</v>
      </c>
      <c r="E95" s="237" t="s">
        <v>19</v>
      </c>
      <c r="F95" s="238" t="s">
        <v>772</v>
      </c>
      <c r="G95" s="236"/>
      <c r="H95" s="237" t="s">
        <v>19</v>
      </c>
      <c r="I95" s="239"/>
      <c r="J95" s="236"/>
      <c r="K95" s="236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161</v>
      </c>
      <c r="AU95" s="244" t="s">
        <v>82</v>
      </c>
      <c r="AV95" s="14" t="s">
        <v>80</v>
      </c>
      <c r="AW95" s="14" t="s">
        <v>33</v>
      </c>
      <c r="AX95" s="14" t="s">
        <v>72</v>
      </c>
      <c r="AY95" s="244" t="s">
        <v>150</v>
      </c>
    </row>
    <row r="96" s="2" customFormat="1" ht="24.15" customHeight="1">
      <c r="A96" s="39"/>
      <c r="B96" s="40"/>
      <c r="C96" s="205" t="s">
        <v>82</v>
      </c>
      <c r="D96" s="205" t="s">
        <v>152</v>
      </c>
      <c r="E96" s="206" t="s">
        <v>377</v>
      </c>
      <c r="F96" s="207" t="s">
        <v>378</v>
      </c>
      <c r="G96" s="208" t="s">
        <v>155</v>
      </c>
      <c r="H96" s="209">
        <v>200</v>
      </c>
      <c r="I96" s="210"/>
      <c r="J96" s="211">
        <f>ROUND(I96*H96,2)</f>
        <v>0</v>
      </c>
      <c r="K96" s="207" t="s">
        <v>156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9.0000000000000006E-05</v>
      </c>
      <c r="R96" s="214">
        <f>Q96*H96</f>
        <v>0.018000000000000002</v>
      </c>
      <c r="S96" s="214">
        <v>0.23000000000000001</v>
      </c>
      <c r="T96" s="215">
        <f>S96*H96</f>
        <v>46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157</v>
      </c>
      <c r="AT96" s="216" t="s">
        <v>152</v>
      </c>
      <c r="AU96" s="216" t="s">
        <v>82</v>
      </c>
      <c r="AY96" s="18" t="s">
        <v>150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157</v>
      </c>
      <c r="BM96" s="216" t="s">
        <v>773</v>
      </c>
    </row>
    <row r="97" s="2" customFormat="1">
      <c r="A97" s="39"/>
      <c r="B97" s="40"/>
      <c r="C97" s="41"/>
      <c r="D97" s="218" t="s">
        <v>159</v>
      </c>
      <c r="E97" s="41"/>
      <c r="F97" s="219" t="s">
        <v>380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159</v>
      </c>
      <c r="AU97" s="18" t="s">
        <v>82</v>
      </c>
    </row>
    <row r="98" s="14" customFormat="1">
      <c r="A98" s="14"/>
      <c r="B98" s="235"/>
      <c r="C98" s="236"/>
      <c r="D98" s="225" t="s">
        <v>161</v>
      </c>
      <c r="E98" s="237" t="s">
        <v>19</v>
      </c>
      <c r="F98" s="238" t="s">
        <v>770</v>
      </c>
      <c r="G98" s="236"/>
      <c r="H98" s="237" t="s">
        <v>19</v>
      </c>
      <c r="I98" s="239"/>
      <c r="J98" s="236"/>
      <c r="K98" s="236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161</v>
      </c>
      <c r="AU98" s="244" t="s">
        <v>82</v>
      </c>
      <c r="AV98" s="14" t="s">
        <v>80</v>
      </c>
      <c r="AW98" s="14" t="s">
        <v>33</v>
      </c>
      <c r="AX98" s="14" t="s">
        <v>72</v>
      </c>
      <c r="AY98" s="244" t="s">
        <v>150</v>
      </c>
    </row>
    <row r="99" s="13" customFormat="1">
      <c r="A99" s="13"/>
      <c r="B99" s="223"/>
      <c r="C99" s="224"/>
      <c r="D99" s="225" t="s">
        <v>161</v>
      </c>
      <c r="E99" s="226" t="s">
        <v>19</v>
      </c>
      <c r="F99" s="227" t="s">
        <v>774</v>
      </c>
      <c r="G99" s="224"/>
      <c r="H99" s="228">
        <v>200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161</v>
      </c>
      <c r="AU99" s="234" t="s">
        <v>82</v>
      </c>
      <c r="AV99" s="13" t="s">
        <v>82</v>
      </c>
      <c r="AW99" s="13" t="s">
        <v>33</v>
      </c>
      <c r="AX99" s="13" t="s">
        <v>80</v>
      </c>
      <c r="AY99" s="234" t="s">
        <v>150</v>
      </c>
    </row>
    <row r="100" s="14" customFormat="1">
      <c r="A100" s="14"/>
      <c r="B100" s="235"/>
      <c r="C100" s="236"/>
      <c r="D100" s="225" t="s">
        <v>161</v>
      </c>
      <c r="E100" s="237" t="s">
        <v>19</v>
      </c>
      <c r="F100" s="238" t="s">
        <v>375</v>
      </c>
      <c r="G100" s="236"/>
      <c r="H100" s="237" t="s">
        <v>19</v>
      </c>
      <c r="I100" s="239"/>
      <c r="J100" s="236"/>
      <c r="K100" s="236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161</v>
      </c>
      <c r="AU100" s="244" t="s">
        <v>82</v>
      </c>
      <c r="AV100" s="14" t="s">
        <v>80</v>
      </c>
      <c r="AW100" s="14" t="s">
        <v>33</v>
      </c>
      <c r="AX100" s="14" t="s">
        <v>72</v>
      </c>
      <c r="AY100" s="244" t="s">
        <v>150</v>
      </c>
    </row>
    <row r="101" s="2" customFormat="1" ht="24.15" customHeight="1">
      <c r="A101" s="39"/>
      <c r="B101" s="40"/>
      <c r="C101" s="205" t="s">
        <v>171</v>
      </c>
      <c r="D101" s="205" t="s">
        <v>152</v>
      </c>
      <c r="E101" s="206" t="s">
        <v>775</v>
      </c>
      <c r="F101" s="207" t="s">
        <v>776</v>
      </c>
      <c r="G101" s="208" t="s">
        <v>155</v>
      </c>
      <c r="H101" s="209">
        <v>8670</v>
      </c>
      <c r="I101" s="210"/>
      <c r="J101" s="211">
        <f>ROUND(I101*H101,2)</f>
        <v>0</v>
      </c>
      <c r="K101" s="207" t="s">
        <v>156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6.0000000000000002E-05</v>
      </c>
      <c r="R101" s="214">
        <f>Q101*H101</f>
        <v>0.5202</v>
      </c>
      <c r="S101" s="214">
        <v>0.091999999999999998</v>
      </c>
      <c r="T101" s="215">
        <f>S101*H101</f>
        <v>797.63999999999999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157</v>
      </c>
      <c r="AT101" s="216" t="s">
        <v>152</v>
      </c>
      <c r="AU101" s="216" t="s">
        <v>82</v>
      </c>
      <c r="AY101" s="18" t="s">
        <v>150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157</v>
      </c>
      <c r="BM101" s="216" t="s">
        <v>777</v>
      </c>
    </row>
    <row r="102" s="2" customFormat="1">
      <c r="A102" s="39"/>
      <c r="B102" s="40"/>
      <c r="C102" s="41"/>
      <c r="D102" s="218" t="s">
        <v>159</v>
      </c>
      <c r="E102" s="41"/>
      <c r="F102" s="219" t="s">
        <v>778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159</v>
      </c>
      <c r="AU102" s="18" t="s">
        <v>82</v>
      </c>
    </row>
    <row r="103" s="13" customFormat="1">
      <c r="A103" s="13"/>
      <c r="B103" s="223"/>
      <c r="C103" s="224"/>
      <c r="D103" s="225" t="s">
        <v>161</v>
      </c>
      <c r="E103" s="226" t="s">
        <v>19</v>
      </c>
      <c r="F103" s="227" t="s">
        <v>779</v>
      </c>
      <c r="G103" s="224"/>
      <c r="H103" s="228">
        <v>8670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161</v>
      </c>
      <c r="AU103" s="234" t="s">
        <v>82</v>
      </c>
      <c r="AV103" s="13" t="s">
        <v>82</v>
      </c>
      <c r="AW103" s="13" t="s">
        <v>33</v>
      </c>
      <c r="AX103" s="13" t="s">
        <v>80</v>
      </c>
      <c r="AY103" s="234" t="s">
        <v>150</v>
      </c>
    </row>
    <row r="104" s="14" customFormat="1">
      <c r="A104" s="14"/>
      <c r="B104" s="235"/>
      <c r="C104" s="236"/>
      <c r="D104" s="225" t="s">
        <v>161</v>
      </c>
      <c r="E104" s="237" t="s">
        <v>19</v>
      </c>
      <c r="F104" s="238" t="s">
        <v>375</v>
      </c>
      <c r="G104" s="236"/>
      <c r="H104" s="237" t="s">
        <v>19</v>
      </c>
      <c r="I104" s="239"/>
      <c r="J104" s="236"/>
      <c r="K104" s="236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161</v>
      </c>
      <c r="AU104" s="244" t="s">
        <v>82</v>
      </c>
      <c r="AV104" s="14" t="s">
        <v>80</v>
      </c>
      <c r="AW104" s="14" t="s">
        <v>33</v>
      </c>
      <c r="AX104" s="14" t="s">
        <v>72</v>
      </c>
      <c r="AY104" s="244" t="s">
        <v>150</v>
      </c>
    </row>
    <row r="105" s="2" customFormat="1" ht="21.75" customHeight="1">
      <c r="A105" s="39"/>
      <c r="B105" s="40"/>
      <c r="C105" s="205" t="s">
        <v>157</v>
      </c>
      <c r="D105" s="205" t="s">
        <v>152</v>
      </c>
      <c r="E105" s="206" t="s">
        <v>780</v>
      </c>
      <c r="F105" s="207" t="s">
        <v>781</v>
      </c>
      <c r="G105" s="208" t="s">
        <v>255</v>
      </c>
      <c r="H105" s="209">
        <v>98</v>
      </c>
      <c r="I105" s="210"/>
      <c r="J105" s="211">
        <f>ROUND(I105*H105,2)</f>
        <v>0</v>
      </c>
      <c r="K105" s="207" t="s">
        <v>156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157</v>
      </c>
      <c r="AT105" s="216" t="s">
        <v>152</v>
      </c>
      <c r="AU105" s="216" t="s">
        <v>82</v>
      </c>
      <c r="AY105" s="18" t="s">
        <v>150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157</v>
      </c>
      <c r="BM105" s="216" t="s">
        <v>782</v>
      </c>
    </row>
    <row r="106" s="2" customFormat="1">
      <c r="A106" s="39"/>
      <c r="B106" s="40"/>
      <c r="C106" s="41"/>
      <c r="D106" s="218" t="s">
        <v>159</v>
      </c>
      <c r="E106" s="41"/>
      <c r="F106" s="219" t="s">
        <v>783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159</v>
      </c>
      <c r="AU106" s="18" t="s">
        <v>82</v>
      </c>
    </row>
    <row r="107" s="14" customFormat="1">
      <c r="A107" s="14"/>
      <c r="B107" s="235"/>
      <c r="C107" s="236"/>
      <c r="D107" s="225" t="s">
        <v>161</v>
      </c>
      <c r="E107" s="237" t="s">
        <v>19</v>
      </c>
      <c r="F107" s="238" t="s">
        <v>770</v>
      </c>
      <c r="G107" s="236"/>
      <c r="H107" s="237" t="s">
        <v>19</v>
      </c>
      <c r="I107" s="239"/>
      <c r="J107" s="236"/>
      <c r="K107" s="236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161</v>
      </c>
      <c r="AU107" s="244" t="s">
        <v>82</v>
      </c>
      <c r="AV107" s="14" t="s">
        <v>80</v>
      </c>
      <c r="AW107" s="14" t="s">
        <v>33</v>
      </c>
      <c r="AX107" s="14" t="s">
        <v>72</v>
      </c>
      <c r="AY107" s="244" t="s">
        <v>150</v>
      </c>
    </row>
    <row r="108" s="13" customFormat="1">
      <c r="A108" s="13"/>
      <c r="B108" s="223"/>
      <c r="C108" s="224"/>
      <c r="D108" s="225" t="s">
        <v>161</v>
      </c>
      <c r="E108" s="226" t="s">
        <v>19</v>
      </c>
      <c r="F108" s="227" t="s">
        <v>784</v>
      </c>
      <c r="G108" s="224"/>
      <c r="H108" s="228">
        <v>98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161</v>
      </c>
      <c r="AU108" s="234" t="s">
        <v>82</v>
      </c>
      <c r="AV108" s="13" t="s">
        <v>82</v>
      </c>
      <c r="AW108" s="13" t="s">
        <v>33</v>
      </c>
      <c r="AX108" s="13" t="s">
        <v>80</v>
      </c>
      <c r="AY108" s="234" t="s">
        <v>150</v>
      </c>
    </row>
    <row r="109" s="2" customFormat="1" ht="37.8" customHeight="1">
      <c r="A109" s="39"/>
      <c r="B109" s="40"/>
      <c r="C109" s="205" t="s">
        <v>184</v>
      </c>
      <c r="D109" s="205" t="s">
        <v>152</v>
      </c>
      <c r="E109" s="206" t="s">
        <v>467</v>
      </c>
      <c r="F109" s="207" t="s">
        <v>468</v>
      </c>
      <c r="G109" s="208" t="s">
        <v>255</v>
      </c>
      <c r="H109" s="209">
        <v>196</v>
      </c>
      <c r="I109" s="210"/>
      <c r="J109" s="211">
        <f>ROUND(I109*H109,2)</f>
        <v>0</v>
      </c>
      <c r="K109" s="207" t="s">
        <v>156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157</v>
      </c>
      <c r="AT109" s="216" t="s">
        <v>152</v>
      </c>
      <c r="AU109" s="216" t="s">
        <v>82</v>
      </c>
      <c r="AY109" s="18" t="s">
        <v>150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157</v>
      </c>
      <c r="BM109" s="216" t="s">
        <v>785</v>
      </c>
    </row>
    <row r="110" s="2" customFormat="1">
      <c r="A110" s="39"/>
      <c r="B110" s="40"/>
      <c r="C110" s="41"/>
      <c r="D110" s="218" t="s">
        <v>159</v>
      </c>
      <c r="E110" s="41"/>
      <c r="F110" s="219" t="s">
        <v>470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159</v>
      </c>
      <c r="AU110" s="18" t="s">
        <v>82</v>
      </c>
    </row>
    <row r="111" s="14" customFormat="1">
      <c r="A111" s="14"/>
      <c r="B111" s="235"/>
      <c r="C111" s="236"/>
      <c r="D111" s="225" t="s">
        <v>161</v>
      </c>
      <c r="E111" s="237" t="s">
        <v>19</v>
      </c>
      <c r="F111" s="238" t="s">
        <v>770</v>
      </c>
      <c r="G111" s="236"/>
      <c r="H111" s="237" t="s">
        <v>19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161</v>
      </c>
      <c r="AU111" s="244" t="s">
        <v>82</v>
      </c>
      <c r="AV111" s="14" t="s">
        <v>80</v>
      </c>
      <c r="AW111" s="14" t="s">
        <v>33</v>
      </c>
      <c r="AX111" s="14" t="s">
        <v>72</v>
      </c>
      <c r="AY111" s="244" t="s">
        <v>150</v>
      </c>
    </row>
    <row r="112" s="14" customFormat="1">
      <c r="A112" s="14"/>
      <c r="B112" s="235"/>
      <c r="C112" s="236"/>
      <c r="D112" s="225" t="s">
        <v>161</v>
      </c>
      <c r="E112" s="237" t="s">
        <v>19</v>
      </c>
      <c r="F112" s="238" t="s">
        <v>471</v>
      </c>
      <c r="G112" s="236"/>
      <c r="H112" s="237" t="s">
        <v>19</v>
      </c>
      <c r="I112" s="239"/>
      <c r="J112" s="236"/>
      <c r="K112" s="236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161</v>
      </c>
      <c r="AU112" s="244" t="s">
        <v>82</v>
      </c>
      <c r="AV112" s="14" t="s">
        <v>80</v>
      </c>
      <c r="AW112" s="14" t="s">
        <v>33</v>
      </c>
      <c r="AX112" s="14" t="s">
        <v>72</v>
      </c>
      <c r="AY112" s="244" t="s">
        <v>150</v>
      </c>
    </row>
    <row r="113" s="13" customFormat="1">
      <c r="A113" s="13"/>
      <c r="B113" s="223"/>
      <c r="C113" s="224"/>
      <c r="D113" s="225" t="s">
        <v>161</v>
      </c>
      <c r="E113" s="226" t="s">
        <v>19</v>
      </c>
      <c r="F113" s="227" t="s">
        <v>786</v>
      </c>
      <c r="G113" s="224"/>
      <c r="H113" s="228">
        <v>196</v>
      </c>
      <c r="I113" s="229"/>
      <c r="J113" s="224"/>
      <c r="K113" s="224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161</v>
      </c>
      <c r="AU113" s="234" t="s">
        <v>82</v>
      </c>
      <c r="AV113" s="13" t="s">
        <v>82</v>
      </c>
      <c r="AW113" s="13" t="s">
        <v>33</v>
      </c>
      <c r="AX113" s="13" t="s">
        <v>72</v>
      </c>
      <c r="AY113" s="234" t="s">
        <v>150</v>
      </c>
    </row>
    <row r="114" s="15" customFormat="1">
      <c r="A114" s="15"/>
      <c r="B114" s="245"/>
      <c r="C114" s="246"/>
      <c r="D114" s="225" t="s">
        <v>161</v>
      </c>
      <c r="E114" s="247" t="s">
        <v>19</v>
      </c>
      <c r="F114" s="248" t="s">
        <v>209</v>
      </c>
      <c r="G114" s="246"/>
      <c r="H114" s="249">
        <v>196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5" t="s">
        <v>161</v>
      </c>
      <c r="AU114" s="255" t="s">
        <v>82</v>
      </c>
      <c r="AV114" s="15" t="s">
        <v>157</v>
      </c>
      <c r="AW114" s="15" t="s">
        <v>33</v>
      </c>
      <c r="AX114" s="15" t="s">
        <v>80</v>
      </c>
      <c r="AY114" s="255" t="s">
        <v>150</v>
      </c>
    </row>
    <row r="115" s="2" customFormat="1" ht="24.15" customHeight="1">
      <c r="A115" s="39"/>
      <c r="B115" s="40"/>
      <c r="C115" s="205" t="s">
        <v>192</v>
      </c>
      <c r="D115" s="205" t="s">
        <v>152</v>
      </c>
      <c r="E115" s="206" t="s">
        <v>474</v>
      </c>
      <c r="F115" s="207" t="s">
        <v>475</v>
      </c>
      <c r="G115" s="208" t="s">
        <v>255</v>
      </c>
      <c r="H115" s="209">
        <v>98</v>
      </c>
      <c r="I115" s="210"/>
      <c r="J115" s="211">
        <f>ROUND(I115*H115,2)</f>
        <v>0</v>
      </c>
      <c r="K115" s="207" t="s">
        <v>156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157</v>
      </c>
      <c r="AT115" s="216" t="s">
        <v>152</v>
      </c>
      <c r="AU115" s="216" t="s">
        <v>82</v>
      </c>
      <c r="AY115" s="18" t="s">
        <v>150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157</v>
      </c>
      <c r="BM115" s="216" t="s">
        <v>787</v>
      </c>
    </row>
    <row r="116" s="2" customFormat="1">
      <c r="A116" s="39"/>
      <c r="B116" s="40"/>
      <c r="C116" s="41"/>
      <c r="D116" s="218" t="s">
        <v>159</v>
      </c>
      <c r="E116" s="41"/>
      <c r="F116" s="219" t="s">
        <v>477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159</v>
      </c>
      <c r="AU116" s="18" t="s">
        <v>82</v>
      </c>
    </row>
    <row r="117" s="14" customFormat="1">
      <c r="A117" s="14"/>
      <c r="B117" s="235"/>
      <c r="C117" s="236"/>
      <c r="D117" s="225" t="s">
        <v>161</v>
      </c>
      <c r="E117" s="237" t="s">
        <v>19</v>
      </c>
      <c r="F117" s="238" t="s">
        <v>770</v>
      </c>
      <c r="G117" s="236"/>
      <c r="H117" s="237" t="s">
        <v>19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161</v>
      </c>
      <c r="AU117" s="244" t="s">
        <v>82</v>
      </c>
      <c r="AV117" s="14" t="s">
        <v>80</v>
      </c>
      <c r="AW117" s="14" t="s">
        <v>33</v>
      </c>
      <c r="AX117" s="14" t="s">
        <v>72</v>
      </c>
      <c r="AY117" s="244" t="s">
        <v>150</v>
      </c>
    </row>
    <row r="118" s="13" customFormat="1">
      <c r="A118" s="13"/>
      <c r="B118" s="223"/>
      <c r="C118" s="224"/>
      <c r="D118" s="225" t="s">
        <v>161</v>
      </c>
      <c r="E118" s="226" t="s">
        <v>19</v>
      </c>
      <c r="F118" s="227" t="s">
        <v>788</v>
      </c>
      <c r="G118" s="224"/>
      <c r="H118" s="228">
        <v>98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161</v>
      </c>
      <c r="AU118" s="234" t="s">
        <v>82</v>
      </c>
      <c r="AV118" s="13" t="s">
        <v>82</v>
      </c>
      <c r="AW118" s="13" t="s">
        <v>33</v>
      </c>
      <c r="AX118" s="13" t="s">
        <v>80</v>
      </c>
      <c r="AY118" s="234" t="s">
        <v>150</v>
      </c>
    </row>
    <row r="119" s="2" customFormat="1" ht="33" customHeight="1">
      <c r="A119" s="39"/>
      <c r="B119" s="40"/>
      <c r="C119" s="205" t="s">
        <v>199</v>
      </c>
      <c r="D119" s="205" t="s">
        <v>152</v>
      </c>
      <c r="E119" s="206" t="s">
        <v>480</v>
      </c>
      <c r="F119" s="207" t="s">
        <v>481</v>
      </c>
      <c r="G119" s="208" t="s">
        <v>255</v>
      </c>
      <c r="H119" s="209">
        <v>98</v>
      </c>
      <c r="I119" s="210"/>
      <c r="J119" s="211">
        <f>ROUND(I119*H119,2)</f>
        <v>0</v>
      </c>
      <c r="K119" s="207" t="s">
        <v>156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157</v>
      </c>
      <c r="AT119" s="216" t="s">
        <v>152</v>
      </c>
      <c r="AU119" s="216" t="s">
        <v>82</v>
      </c>
      <c r="AY119" s="18" t="s">
        <v>150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157</v>
      </c>
      <c r="BM119" s="216" t="s">
        <v>789</v>
      </c>
    </row>
    <row r="120" s="2" customFormat="1">
      <c r="A120" s="39"/>
      <c r="B120" s="40"/>
      <c r="C120" s="41"/>
      <c r="D120" s="218" t="s">
        <v>159</v>
      </c>
      <c r="E120" s="41"/>
      <c r="F120" s="219" t="s">
        <v>483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159</v>
      </c>
      <c r="AU120" s="18" t="s">
        <v>82</v>
      </c>
    </row>
    <row r="121" s="14" customFormat="1">
      <c r="A121" s="14"/>
      <c r="B121" s="235"/>
      <c r="C121" s="236"/>
      <c r="D121" s="225" t="s">
        <v>161</v>
      </c>
      <c r="E121" s="237" t="s">
        <v>19</v>
      </c>
      <c r="F121" s="238" t="s">
        <v>770</v>
      </c>
      <c r="G121" s="236"/>
      <c r="H121" s="237" t="s">
        <v>19</v>
      </c>
      <c r="I121" s="239"/>
      <c r="J121" s="236"/>
      <c r="K121" s="236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161</v>
      </c>
      <c r="AU121" s="244" t="s">
        <v>82</v>
      </c>
      <c r="AV121" s="14" t="s">
        <v>80</v>
      </c>
      <c r="AW121" s="14" t="s">
        <v>33</v>
      </c>
      <c r="AX121" s="14" t="s">
        <v>72</v>
      </c>
      <c r="AY121" s="244" t="s">
        <v>150</v>
      </c>
    </row>
    <row r="122" s="13" customFormat="1">
      <c r="A122" s="13"/>
      <c r="B122" s="223"/>
      <c r="C122" s="224"/>
      <c r="D122" s="225" t="s">
        <v>161</v>
      </c>
      <c r="E122" s="226" t="s">
        <v>19</v>
      </c>
      <c r="F122" s="227" t="s">
        <v>790</v>
      </c>
      <c r="G122" s="224"/>
      <c r="H122" s="228">
        <v>98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161</v>
      </c>
      <c r="AU122" s="234" t="s">
        <v>82</v>
      </c>
      <c r="AV122" s="13" t="s">
        <v>82</v>
      </c>
      <c r="AW122" s="13" t="s">
        <v>33</v>
      </c>
      <c r="AX122" s="13" t="s">
        <v>80</v>
      </c>
      <c r="AY122" s="234" t="s">
        <v>150</v>
      </c>
    </row>
    <row r="123" s="2" customFormat="1" ht="21.75" customHeight="1">
      <c r="A123" s="39"/>
      <c r="B123" s="40"/>
      <c r="C123" s="205" t="s">
        <v>210</v>
      </c>
      <c r="D123" s="205" t="s">
        <v>152</v>
      </c>
      <c r="E123" s="206" t="s">
        <v>407</v>
      </c>
      <c r="F123" s="207" t="s">
        <v>408</v>
      </c>
      <c r="G123" s="208" t="s">
        <v>155</v>
      </c>
      <c r="H123" s="209">
        <v>185</v>
      </c>
      <c r="I123" s="210"/>
      <c r="J123" s="211">
        <f>ROUND(I123*H123,2)</f>
        <v>0</v>
      </c>
      <c r="K123" s="207" t="s">
        <v>156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157</v>
      </c>
      <c r="AT123" s="216" t="s">
        <v>152</v>
      </c>
      <c r="AU123" s="216" t="s">
        <v>82</v>
      </c>
      <c r="AY123" s="18" t="s">
        <v>150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157</v>
      </c>
      <c r="BM123" s="216" t="s">
        <v>791</v>
      </c>
    </row>
    <row r="124" s="2" customFormat="1">
      <c r="A124" s="39"/>
      <c r="B124" s="40"/>
      <c r="C124" s="41"/>
      <c r="D124" s="218" t="s">
        <v>159</v>
      </c>
      <c r="E124" s="41"/>
      <c r="F124" s="219" t="s">
        <v>411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159</v>
      </c>
      <c r="AU124" s="18" t="s">
        <v>82</v>
      </c>
    </row>
    <row r="125" s="14" customFormat="1">
      <c r="A125" s="14"/>
      <c r="B125" s="235"/>
      <c r="C125" s="236"/>
      <c r="D125" s="225" t="s">
        <v>161</v>
      </c>
      <c r="E125" s="237" t="s">
        <v>19</v>
      </c>
      <c r="F125" s="238" t="s">
        <v>770</v>
      </c>
      <c r="G125" s="236"/>
      <c r="H125" s="237" t="s">
        <v>19</v>
      </c>
      <c r="I125" s="239"/>
      <c r="J125" s="236"/>
      <c r="K125" s="236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161</v>
      </c>
      <c r="AU125" s="244" t="s">
        <v>82</v>
      </c>
      <c r="AV125" s="14" t="s">
        <v>80</v>
      </c>
      <c r="AW125" s="14" t="s">
        <v>33</v>
      </c>
      <c r="AX125" s="14" t="s">
        <v>72</v>
      </c>
      <c r="AY125" s="244" t="s">
        <v>150</v>
      </c>
    </row>
    <row r="126" s="14" customFormat="1">
      <c r="A126" s="14"/>
      <c r="B126" s="235"/>
      <c r="C126" s="236"/>
      <c r="D126" s="225" t="s">
        <v>161</v>
      </c>
      <c r="E126" s="237" t="s">
        <v>19</v>
      </c>
      <c r="F126" s="238" t="s">
        <v>792</v>
      </c>
      <c r="G126" s="236"/>
      <c r="H126" s="237" t="s">
        <v>19</v>
      </c>
      <c r="I126" s="239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161</v>
      </c>
      <c r="AU126" s="244" t="s">
        <v>82</v>
      </c>
      <c r="AV126" s="14" t="s">
        <v>80</v>
      </c>
      <c r="AW126" s="14" t="s">
        <v>33</v>
      </c>
      <c r="AX126" s="14" t="s">
        <v>72</v>
      </c>
      <c r="AY126" s="244" t="s">
        <v>150</v>
      </c>
    </row>
    <row r="127" s="13" customFormat="1">
      <c r="A127" s="13"/>
      <c r="B127" s="223"/>
      <c r="C127" s="224"/>
      <c r="D127" s="225" t="s">
        <v>161</v>
      </c>
      <c r="E127" s="226" t="s">
        <v>19</v>
      </c>
      <c r="F127" s="227" t="s">
        <v>793</v>
      </c>
      <c r="G127" s="224"/>
      <c r="H127" s="228">
        <v>185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161</v>
      </c>
      <c r="AU127" s="234" t="s">
        <v>82</v>
      </c>
      <c r="AV127" s="13" t="s">
        <v>82</v>
      </c>
      <c r="AW127" s="13" t="s">
        <v>33</v>
      </c>
      <c r="AX127" s="13" t="s">
        <v>80</v>
      </c>
      <c r="AY127" s="234" t="s">
        <v>150</v>
      </c>
    </row>
    <row r="128" s="12" customFormat="1" ht="22.8" customHeight="1">
      <c r="A128" s="12"/>
      <c r="B128" s="189"/>
      <c r="C128" s="190"/>
      <c r="D128" s="191" t="s">
        <v>71</v>
      </c>
      <c r="E128" s="203" t="s">
        <v>184</v>
      </c>
      <c r="F128" s="203" t="s">
        <v>412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SUM(P129:P158)</f>
        <v>0</v>
      </c>
      <c r="Q128" s="197"/>
      <c r="R128" s="198">
        <f>SUM(R129:R158)</f>
        <v>129.59999999999999</v>
      </c>
      <c r="S128" s="197"/>
      <c r="T128" s="199">
        <f>SUM(T129:T158)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80</v>
      </c>
      <c r="AT128" s="201" t="s">
        <v>71</v>
      </c>
      <c r="AU128" s="201" t="s">
        <v>80</v>
      </c>
      <c r="AY128" s="200" t="s">
        <v>150</v>
      </c>
      <c r="BK128" s="202">
        <f>SUM(BK129:BK158)</f>
        <v>0</v>
      </c>
    </row>
    <row r="129" s="2" customFormat="1" ht="24.15" customHeight="1">
      <c r="A129" s="39"/>
      <c r="B129" s="40"/>
      <c r="C129" s="205" t="s">
        <v>217</v>
      </c>
      <c r="D129" s="205" t="s">
        <v>152</v>
      </c>
      <c r="E129" s="206" t="s">
        <v>794</v>
      </c>
      <c r="F129" s="207" t="s">
        <v>795</v>
      </c>
      <c r="G129" s="208" t="s">
        <v>155</v>
      </c>
      <c r="H129" s="209">
        <v>185</v>
      </c>
      <c r="I129" s="210"/>
      <c r="J129" s="211">
        <f>ROUND(I129*H129,2)</f>
        <v>0</v>
      </c>
      <c r="K129" s="207" t="s">
        <v>156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157</v>
      </c>
      <c r="AT129" s="216" t="s">
        <v>152</v>
      </c>
      <c r="AU129" s="216" t="s">
        <v>82</v>
      </c>
      <c r="AY129" s="18" t="s">
        <v>150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157</v>
      </c>
      <c r="BM129" s="216" t="s">
        <v>796</v>
      </c>
    </row>
    <row r="130" s="2" customFormat="1">
      <c r="A130" s="39"/>
      <c r="B130" s="40"/>
      <c r="C130" s="41"/>
      <c r="D130" s="218" t="s">
        <v>159</v>
      </c>
      <c r="E130" s="41"/>
      <c r="F130" s="219" t="s">
        <v>797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159</v>
      </c>
      <c r="AU130" s="18" t="s">
        <v>82</v>
      </c>
    </row>
    <row r="131" s="14" customFormat="1">
      <c r="A131" s="14"/>
      <c r="B131" s="235"/>
      <c r="C131" s="236"/>
      <c r="D131" s="225" t="s">
        <v>161</v>
      </c>
      <c r="E131" s="237" t="s">
        <v>19</v>
      </c>
      <c r="F131" s="238" t="s">
        <v>770</v>
      </c>
      <c r="G131" s="236"/>
      <c r="H131" s="237" t="s">
        <v>19</v>
      </c>
      <c r="I131" s="239"/>
      <c r="J131" s="236"/>
      <c r="K131" s="236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161</v>
      </c>
      <c r="AU131" s="244" t="s">
        <v>82</v>
      </c>
      <c r="AV131" s="14" t="s">
        <v>80</v>
      </c>
      <c r="AW131" s="14" t="s">
        <v>33</v>
      </c>
      <c r="AX131" s="14" t="s">
        <v>72</v>
      </c>
      <c r="AY131" s="244" t="s">
        <v>150</v>
      </c>
    </row>
    <row r="132" s="13" customFormat="1">
      <c r="A132" s="13"/>
      <c r="B132" s="223"/>
      <c r="C132" s="224"/>
      <c r="D132" s="225" t="s">
        <v>161</v>
      </c>
      <c r="E132" s="226" t="s">
        <v>19</v>
      </c>
      <c r="F132" s="227" t="s">
        <v>798</v>
      </c>
      <c r="G132" s="224"/>
      <c r="H132" s="228">
        <v>185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161</v>
      </c>
      <c r="AU132" s="234" t="s">
        <v>82</v>
      </c>
      <c r="AV132" s="13" t="s">
        <v>82</v>
      </c>
      <c r="AW132" s="13" t="s">
        <v>33</v>
      </c>
      <c r="AX132" s="13" t="s">
        <v>80</v>
      </c>
      <c r="AY132" s="234" t="s">
        <v>150</v>
      </c>
    </row>
    <row r="133" s="2" customFormat="1" ht="24.15" customHeight="1">
      <c r="A133" s="39"/>
      <c r="B133" s="40"/>
      <c r="C133" s="205" t="s">
        <v>225</v>
      </c>
      <c r="D133" s="205" t="s">
        <v>152</v>
      </c>
      <c r="E133" s="206" t="s">
        <v>418</v>
      </c>
      <c r="F133" s="207" t="s">
        <v>419</v>
      </c>
      <c r="G133" s="208" t="s">
        <v>155</v>
      </c>
      <c r="H133" s="209">
        <v>185</v>
      </c>
      <c r="I133" s="210"/>
      <c r="J133" s="211">
        <f>ROUND(I133*H133,2)</f>
        <v>0</v>
      </c>
      <c r="K133" s="207" t="s">
        <v>156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157</v>
      </c>
      <c r="AT133" s="216" t="s">
        <v>152</v>
      </c>
      <c r="AU133" s="216" t="s">
        <v>82</v>
      </c>
      <c r="AY133" s="18" t="s">
        <v>150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157</v>
      </c>
      <c r="BM133" s="216" t="s">
        <v>799</v>
      </c>
    </row>
    <row r="134" s="2" customFormat="1">
      <c r="A134" s="39"/>
      <c r="B134" s="40"/>
      <c r="C134" s="41"/>
      <c r="D134" s="218" t="s">
        <v>159</v>
      </c>
      <c r="E134" s="41"/>
      <c r="F134" s="219" t="s">
        <v>421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159</v>
      </c>
      <c r="AU134" s="18" t="s">
        <v>82</v>
      </c>
    </row>
    <row r="135" s="14" customFormat="1">
      <c r="A135" s="14"/>
      <c r="B135" s="235"/>
      <c r="C135" s="236"/>
      <c r="D135" s="225" t="s">
        <v>161</v>
      </c>
      <c r="E135" s="237" t="s">
        <v>19</v>
      </c>
      <c r="F135" s="238" t="s">
        <v>770</v>
      </c>
      <c r="G135" s="236"/>
      <c r="H135" s="237" t="s">
        <v>19</v>
      </c>
      <c r="I135" s="239"/>
      <c r="J135" s="236"/>
      <c r="K135" s="236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161</v>
      </c>
      <c r="AU135" s="244" t="s">
        <v>82</v>
      </c>
      <c r="AV135" s="14" t="s">
        <v>80</v>
      </c>
      <c r="AW135" s="14" t="s">
        <v>33</v>
      </c>
      <c r="AX135" s="14" t="s">
        <v>72</v>
      </c>
      <c r="AY135" s="244" t="s">
        <v>150</v>
      </c>
    </row>
    <row r="136" s="14" customFormat="1">
      <c r="A136" s="14"/>
      <c r="B136" s="235"/>
      <c r="C136" s="236"/>
      <c r="D136" s="225" t="s">
        <v>161</v>
      </c>
      <c r="E136" s="237" t="s">
        <v>19</v>
      </c>
      <c r="F136" s="238" t="s">
        <v>539</v>
      </c>
      <c r="G136" s="236"/>
      <c r="H136" s="237" t="s">
        <v>19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161</v>
      </c>
      <c r="AU136" s="244" t="s">
        <v>82</v>
      </c>
      <c r="AV136" s="14" t="s">
        <v>80</v>
      </c>
      <c r="AW136" s="14" t="s">
        <v>33</v>
      </c>
      <c r="AX136" s="14" t="s">
        <v>72</v>
      </c>
      <c r="AY136" s="244" t="s">
        <v>150</v>
      </c>
    </row>
    <row r="137" s="13" customFormat="1">
      <c r="A137" s="13"/>
      <c r="B137" s="223"/>
      <c r="C137" s="224"/>
      <c r="D137" s="225" t="s">
        <v>161</v>
      </c>
      <c r="E137" s="226" t="s">
        <v>19</v>
      </c>
      <c r="F137" s="227" t="s">
        <v>793</v>
      </c>
      <c r="G137" s="224"/>
      <c r="H137" s="228">
        <v>185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161</v>
      </c>
      <c r="AU137" s="234" t="s">
        <v>82</v>
      </c>
      <c r="AV137" s="13" t="s">
        <v>82</v>
      </c>
      <c r="AW137" s="13" t="s">
        <v>33</v>
      </c>
      <c r="AX137" s="13" t="s">
        <v>80</v>
      </c>
      <c r="AY137" s="234" t="s">
        <v>150</v>
      </c>
    </row>
    <row r="138" s="2" customFormat="1" ht="24.15" customHeight="1">
      <c r="A138" s="39"/>
      <c r="B138" s="40"/>
      <c r="C138" s="205" t="s">
        <v>235</v>
      </c>
      <c r="D138" s="205" t="s">
        <v>152</v>
      </c>
      <c r="E138" s="206" t="s">
        <v>800</v>
      </c>
      <c r="F138" s="207" t="s">
        <v>801</v>
      </c>
      <c r="G138" s="208" t="s">
        <v>155</v>
      </c>
      <c r="H138" s="209">
        <v>185</v>
      </c>
      <c r="I138" s="210"/>
      <c r="J138" s="211">
        <f>ROUND(I138*H138,2)</f>
        <v>0</v>
      </c>
      <c r="K138" s="207" t="s">
        <v>156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157</v>
      </c>
      <c r="AT138" s="216" t="s">
        <v>152</v>
      </c>
      <c r="AU138" s="216" t="s">
        <v>82</v>
      </c>
      <c r="AY138" s="18" t="s">
        <v>150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157</v>
      </c>
      <c r="BM138" s="216" t="s">
        <v>802</v>
      </c>
    </row>
    <row r="139" s="2" customFormat="1">
      <c r="A139" s="39"/>
      <c r="B139" s="40"/>
      <c r="C139" s="41"/>
      <c r="D139" s="218" t="s">
        <v>159</v>
      </c>
      <c r="E139" s="41"/>
      <c r="F139" s="219" t="s">
        <v>803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159</v>
      </c>
      <c r="AU139" s="18" t="s">
        <v>82</v>
      </c>
    </row>
    <row r="140" s="14" customFormat="1">
      <c r="A140" s="14"/>
      <c r="B140" s="235"/>
      <c r="C140" s="236"/>
      <c r="D140" s="225" t="s">
        <v>161</v>
      </c>
      <c r="E140" s="237" t="s">
        <v>19</v>
      </c>
      <c r="F140" s="238" t="s">
        <v>770</v>
      </c>
      <c r="G140" s="236"/>
      <c r="H140" s="237" t="s">
        <v>19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161</v>
      </c>
      <c r="AU140" s="244" t="s">
        <v>82</v>
      </c>
      <c r="AV140" s="14" t="s">
        <v>80</v>
      </c>
      <c r="AW140" s="14" t="s">
        <v>33</v>
      </c>
      <c r="AX140" s="14" t="s">
        <v>72</v>
      </c>
      <c r="AY140" s="244" t="s">
        <v>150</v>
      </c>
    </row>
    <row r="141" s="14" customFormat="1">
      <c r="A141" s="14"/>
      <c r="B141" s="235"/>
      <c r="C141" s="236"/>
      <c r="D141" s="225" t="s">
        <v>161</v>
      </c>
      <c r="E141" s="237" t="s">
        <v>19</v>
      </c>
      <c r="F141" s="238" t="s">
        <v>804</v>
      </c>
      <c r="G141" s="236"/>
      <c r="H141" s="237" t="s">
        <v>19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161</v>
      </c>
      <c r="AU141" s="244" t="s">
        <v>82</v>
      </c>
      <c r="AV141" s="14" t="s">
        <v>80</v>
      </c>
      <c r="AW141" s="14" t="s">
        <v>33</v>
      </c>
      <c r="AX141" s="14" t="s">
        <v>72</v>
      </c>
      <c r="AY141" s="244" t="s">
        <v>150</v>
      </c>
    </row>
    <row r="142" s="13" customFormat="1">
      <c r="A142" s="13"/>
      <c r="B142" s="223"/>
      <c r="C142" s="224"/>
      <c r="D142" s="225" t="s">
        <v>161</v>
      </c>
      <c r="E142" s="226" t="s">
        <v>19</v>
      </c>
      <c r="F142" s="227" t="s">
        <v>793</v>
      </c>
      <c r="G142" s="224"/>
      <c r="H142" s="228">
        <v>185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161</v>
      </c>
      <c r="AU142" s="234" t="s">
        <v>82</v>
      </c>
      <c r="AV142" s="13" t="s">
        <v>82</v>
      </c>
      <c r="AW142" s="13" t="s">
        <v>33</v>
      </c>
      <c r="AX142" s="13" t="s">
        <v>80</v>
      </c>
      <c r="AY142" s="234" t="s">
        <v>150</v>
      </c>
    </row>
    <row r="143" s="2" customFormat="1" ht="24.15" customHeight="1">
      <c r="A143" s="39"/>
      <c r="B143" s="40"/>
      <c r="C143" s="205" t="s">
        <v>8</v>
      </c>
      <c r="D143" s="205" t="s">
        <v>152</v>
      </c>
      <c r="E143" s="206" t="s">
        <v>546</v>
      </c>
      <c r="F143" s="207" t="s">
        <v>547</v>
      </c>
      <c r="G143" s="208" t="s">
        <v>155</v>
      </c>
      <c r="H143" s="209">
        <v>400</v>
      </c>
      <c r="I143" s="210"/>
      <c r="J143" s="211">
        <f>ROUND(I143*H143,2)</f>
        <v>0</v>
      </c>
      <c r="K143" s="207" t="s">
        <v>156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0.32400000000000001</v>
      </c>
      <c r="R143" s="214">
        <f>Q143*H143</f>
        <v>129.59999999999999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157</v>
      </c>
      <c r="AT143" s="216" t="s">
        <v>152</v>
      </c>
      <c r="AU143" s="216" t="s">
        <v>82</v>
      </c>
      <c r="AY143" s="18" t="s">
        <v>150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157</v>
      </c>
      <c r="BM143" s="216" t="s">
        <v>805</v>
      </c>
    </row>
    <row r="144" s="2" customFormat="1">
      <c r="A144" s="39"/>
      <c r="B144" s="40"/>
      <c r="C144" s="41"/>
      <c r="D144" s="218" t="s">
        <v>159</v>
      </c>
      <c r="E144" s="41"/>
      <c r="F144" s="219" t="s">
        <v>549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159</v>
      </c>
      <c r="AU144" s="18" t="s">
        <v>82</v>
      </c>
    </row>
    <row r="145" s="14" customFormat="1">
      <c r="A145" s="14"/>
      <c r="B145" s="235"/>
      <c r="C145" s="236"/>
      <c r="D145" s="225" t="s">
        <v>161</v>
      </c>
      <c r="E145" s="237" t="s">
        <v>19</v>
      </c>
      <c r="F145" s="238" t="s">
        <v>770</v>
      </c>
      <c r="G145" s="236"/>
      <c r="H145" s="237" t="s">
        <v>19</v>
      </c>
      <c r="I145" s="239"/>
      <c r="J145" s="236"/>
      <c r="K145" s="236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161</v>
      </c>
      <c r="AU145" s="244" t="s">
        <v>82</v>
      </c>
      <c r="AV145" s="14" t="s">
        <v>80</v>
      </c>
      <c r="AW145" s="14" t="s">
        <v>33</v>
      </c>
      <c r="AX145" s="14" t="s">
        <v>72</v>
      </c>
      <c r="AY145" s="244" t="s">
        <v>150</v>
      </c>
    </row>
    <row r="146" s="13" customFormat="1">
      <c r="A146" s="13"/>
      <c r="B146" s="223"/>
      <c r="C146" s="224"/>
      <c r="D146" s="225" t="s">
        <v>161</v>
      </c>
      <c r="E146" s="226" t="s">
        <v>19</v>
      </c>
      <c r="F146" s="227" t="s">
        <v>806</v>
      </c>
      <c r="G146" s="224"/>
      <c r="H146" s="228">
        <v>400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161</v>
      </c>
      <c r="AU146" s="234" t="s">
        <v>82</v>
      </c>
      <c r="AV146" s="13" t="s">
        <v>82</v>
      </c>
      <c r="AW146" s="13" t="s">
        <v>33</v>
      </c>
      <c r="AX146" s="13" t="s">
        <v>80</v>
      </c>
      <c r="AY146" s="234" t="s">
        <v>150</v>
      </c>
    </row>
    <row r="147" s="2" customFormat="1" ht="21.75" customHeight="1">
      <c r="A147" s="39"/>
      <c r="B147" s="40"/>
      <c r="C147" s="205" t="s">
        <v>252</v>
      </c>
      <c r="D147" s="205" t="s">
        <v>152</v>
      </c>
      <c r="E147" s="206" t="s">
        <v>562</v>
      </c>
      <c r="F147" s="207" t="s">
        <v>563</v>
      </c>
      <c r="G147" s="208" t="s">
        <v>155</v>
      </c>
      <c r="H147" s="209">
        <v>8862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157</v>
      </c>
      <c r="AT147" s="216" t="s">
        <v>152</v>
      </c>
      <c r="AU147" s="216" t="s">
        <v>82</v>
      </c>
      <c r="AY147" s="18" t="s">
        <v>150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157</v>
      </c>
      <c r="BM147" s="216" t="s">
        <v>807</v>
      </c>
    </row>
    <row r="148" s="14" customFormat="1">
      <c r="A148" s="14"/>
      <c r="B148" s="235"/>
      <c r="C148" s="236"/>
      <c r="D148" s="225" t="s">
        <v>161</v>
      </c>
      <c r="E148" s="237" t="s">
        <v>19</v>
      </c>
      <c r="F148" s="238" t="s">
        <v>770</v>
      </c>
      <c r="G148" s="236"/>
      <c r="H148" s="237" t="s">
        <v>19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161</v>
      </c>
      <c r="AU148" s="244" t="s">
        <v>82</v>
      </c>
      <c r="AV148" s="14" t="s">
        <v>80</v>
      </c>
      <c r="AW148" s="14" t="s">
        <v>33</v>
      </c>
      <c r="AX148" s="14" t="s">
        <v>72</v>
      </c>
      <c r="AY148" s="244" t="s">
        <v>150</v>
      </c>
    </row>
    <row r="149" s="14" customFormat="1">
      <c r="A149" s="14"/>
      <c r="B149" s="235"/>
      <c r="C149" s="236"/>
      <c r="D149" s="225" t="s">
        <v>161</v>
      </c>
      <c r="E149" s="237" t="s">
        <v>19</v>
      </c>
      <c r="F149" s="238" t="s">
        <v>808</v>
      </c>
      <c r="G149" s="236"/>
      <c r="H149" s="237" t="s">
        <v>19</v>
      </c>
      <c r="I149" s="239"/>
      <c r="J149" s="236"/>
      <c r="K149" s="236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161</v>
      </c>
      <c r="AU149" s="244" t="s">
        <v>82</v>
      </c>
      <c r="AV149" s="14" t="s">
        <v>80</v>
      </c>
      <c r="AW149" s="14" t="s">
        <v>33</v>
      </c>
      <c r="AX149" s="14" t="s">
        <v>72</v>
      </c>
      <c r="AY149" s="244" t="s">
        <v>150</v>
      </c>
    </row>
    <row r="150" s="13" customFormat="1">
      <c r="A150" s="13"/>
      <c r="B150" s="223"/>
      <c r="C150" s="224"/>
      <c r="D150" s="225" t="s">
        <v>161</v>
      </c>
      <c r="E150" s="226" t="s">
        <v>19</v>
      </c>
      <c r="F150" s="227" t="s">
        <v>809</v>
      </c>
      <c r="G150" s="224"/>
      <c r="H150" s="228">
        <v>8862</v>
      </c>
      <c r="I150" s="229"/>
      <c r="J150" s="224"/>
      <c r="K150" s="224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161</v>
      </c>
      <c r="AU150" s="234" t="s">
        <v>82</v>
      </c>
      <c r="AV150" s="13" t="s">
        <v>82</v>
      </c>
      <c r="AW150" s="13" t="s">
        <v>33</v>
      </c>
      <c r="AX150" s="13" t="s">
        <v>80</v>
      </c>
      <c r="AY150" s="234" t="s">
        <v>150</v>
      </c>
    </row>
    <row r="151" s="2" customFormat="1" ht="24.15" customHeight="1">
      <c r="A151" s="39"/>
      <c r="B151" s="40"/>
      <c r="C151" s="205" t="s">
        <v>262</v>
      </c>
      <c r="D151" s="205" t="s">
        <v>152</v>
      </c>
      <c r="E151" s="206" t="s">
        <v>810</v>
      </c>
      <c r="F151" s="207" t="s">
        <v>811</v>
      </c>
      <c r="G151" s="208" t="s">
        <v>155</v>
      </c>
      <c r="H151" s="209">
        <v>8670</v>
      </c>
      <c r="I151" s="210"/>
      <c r="J151" s="211">
        <f>ROUND(I151*H151,2)</f>
        <v>0</v>
      </c>
      <c r="K151" s="207" t="s">
        <v>156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157</v>
      </c>
      <c r="AT151" s="216" t="s">
        <v>152</v>
      </c>
      <c r="AU151" s="216" t="s">
        <v>82</v>
      </c>
      <c r="AY151" s="18" t="s">
        <v>150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157</v>
      </c>
      <c r="BM151" s="216" t="s">
        <v>812</v>
      </c>
    </row>
    <row r="152" s="2" customFormat="1">
      <c r="A152" s="39"/>
      <c r="B152" s="40"/>
      <c r="C152" s="41"/>
      <c r="D152" s="218" t="s">
        <v>159</v>
      </c>
      <c r="E152" s="41"/>
      <c r="F152" s="219" t="s">
        <v>813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159</v>
      </c>
      <c r="AU152" s="18" t="s">
        <v>82</v>
      </c>
    </row>
    <row r="153" s="13" customFormat="1">
      <c r="A153" s="13"/>
      <c r="B153" s="223"/>
      <c r="C153" s="224"/>
      <c r="D153" s="225" t="s">
        <v>161</v>
      </c>
      <c r="E153" s="226" t="s">
        <v>19</v>
      </c>
      <c r="F153" s="227" t="s">
        <v>814</v>
      </c>
      <c r="G153" s="224"/>
      <c r="H153" s="228">
        <v>8670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161</v>
      </c>
      <c r="AU153" s="234" t="s">
        <v>82</v>
      </c>
      <c r="AV153" s="13" t="s">
        <v>82</v>
      </c>
      <c r="AW153" s="13" t="s">
        <v>33</v>
      </c>
      <c r="AX153" s="13" t="s">
        <v>80</v>
      </c>
      <c r="AY153" s="234" t="s">
        <v>150</v>
      </c>
    </row>
    <row r="154" s="2" customFormat="1" ht="24.15" customHeight="1">
      <c r="A154" s="39"/>
      <c r="B154" s="40"/>
      <c r="C154" s="205" t="s">
        <v>270</v>
      </c>
      <c r="D154" s="205" t="s">
        <v>152</v>
      </c>
      <c r="E154" s="206" t="s">
        <v>815</v>
      </c>
      <c r="F154" s="207" t="s">
        <v>816</v>
      </c>
      <c r="G154" s="208" t="s">
        <v>155</v>
      </c>
      <c r="H154" s="209">
        <v>192</v>
      </c>
      <c r="I154" s="210"/>
      <c r="J154" s="211">
        <f>ROUND(I154*H154,2)</f>
        <v>0</v>
      </c>
      <c r="K154" s="207" t="s">
        <v>156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157</v>
      </c>
      <c r="AT154" s="216" t="s">
        <v>152</v>
      </c>
      <c r="AU154" s="216" t="s">
        <v>82</v>
      </c>
      <c r="AY154" s="18" t="s">
        <v>150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157</v>
      </c>
      <c r="BM154" s="216" t="s">
        <v>817</v>
      </c>
    </row>
    <row r="155" s="2" customFormat="1">
      <c r="A155" s="39"/>
      <c r="B155" s="40"/>
      <c r="C155" s="41"/>
      <c r="D155" s="218" t="s">
        <v>159</v>
      </c>
      <c r="E155" s="41"/>
      <c r="F155" s="219" t="s">
        <v>818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159</v>
      </c>
      <c r="AU155" s="18" t="s">
        <v>82</v>
      </c>
    </row>
    <row r="156" s="14" customFormat="1">
      <c r="A156" s="14"/>
      <c r="B156" s="235"/>
      <c r="C156" s="236"/>
      <c r="D156" s="225" t="s">
        <v>161</v>
      </c>
      <c r="E156" s="237" t="s">
        <v>19</v>
      </c>
      <c r="F156" s="238" t="s">
        <v>770</v>
      </c>
      <c r="G156" s="236"/>
      <c r="H156" s="237" t="s">
        <v>19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161</v>
      </c>
      <c r="AU156" s="244" t="s">
        <v>82</v>
      </c>
      <c r="AV156" s="14" t="s">
        <v>80</v>
      </c>
      <c r="AW156" s="14" t="s">
        <v>33</v>
      </c>
      <c r="AX156" s="14" t="s">
        <v>72</v>
      </c>
      <c r="AY156" s="244" t="s">
        <v>150</v>
      </c>
    </row>
    <row r="157" s="14" customFormat="1">
      <c r="A157" s="14"/>
      <c r="B157" s="235"/>
      <c r="C157" s="236"/>
      <c r="D157" s="225" t="s">
        <v>161</v>
      </c>
      <c r="E157" s="237" t="s">
        <v>19</v>
      </c>
      <c r="F157" s="238" t="s">
        <v>573</v>
      </c>
      <c r="G157" s="236"/>
      <c r="H157" s="237" t="s">
        <v>19</v>
      </c>
      <c r="I157" s="239"/>
      <c r="J157" s="236"/>
      <c r="K157" s="236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161</v>
      </c>
      <c r="AU157" s="244" t="s">
        <v>82</v>
      </c>
      <c r="AV157" s="14" t="s">
        <v>80</v>
      </c>
      <c r="AW157" s="14" t="s">
        <v>33</v>
      </c>
      <c r="AX157" s="14" t="s">
        <v>72</v>
      </c>
      <c r="AY157" s="244" t="s">
        <v>150</v>
      </c>
    </row>
    <row r="158" s="13" customFormat="1">
      <c r="A158" s="13"/>
      <c r="B158" s="223"/>
      <c r="C158" s="224"/>
      <c r="D158" s="225" t="s">
        <v>161</v>
      </c>
      <c r="E158" s="226" t="s">
        <v>19</v>
      </c>
      <c r="F158" s="227" t="s">
        <v>819</v>
      </c>
      <c r="G158" s="224"/>
      <c r="H158" s="228">
        <v>192</v>
      </c>
      <c r="I158" s="229"/>
      <c r="J158" s="224"/>
      <c r="K158" s="224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161</v>
      </c>
      <c r="AU158" s="234" t="s">
        <v>82</v>
      </c>
      <c r="AV158" s="13" t="s">
        <v>82</v>
      </c>
      <c r="AW158" s="13" t="s">
        <v>33</v>
      </c>
      <c r="AX158" s="13" t="s">
        <v>80</v>
      </c>
      <c r="AY158" s="234" t="s">
        <v>150</v>
      </c>
    </row>
    <row r="159" s="12" customFormat="1" ht="22.8" customHeight="1">
      <c r="A159" s="12"/>
      <c r="B159" s="189"/>
      <c r="C159" s="190"/>
      <c r="D159" s="191" t="s">
        <v>71</v>
      </c>
      <c r="E159" s="203" t="s">
        <v>217</v>
      </c>
      <c r="F159" s="203" t="s">
        <v>261</v>
      </c>
      <c r="G159" s="190"/>
      <c r="H159" s="190"/>
      <c r="I159" s="193"/>
      <c r="J159" s="204">
        <f>BK159</f>
        <v>0</v>
      </c>
      <c r="K159" s="190"/>
      <c r="L159" s="195"/>
      <c r="M159" s="196"/>
      <c r="N159" s="197"/>
      <c r="O159" s="197"/>
      <c r="P159" s="198">
        <f>SUM(P160:P212)</f>
        <v>0</v>
      </c>
      <c r="Q159" s="197"/>
      <c r="R159" s="198">
        <f>SUM(R160:R212)</f>
        <v>0.087840000000000001</v>
      </c>
      <c r="S159" s="197"/>
      <c r="T159" s="199">
        <f>SUM(T160:T212)</f>
        <v>173.40000000000001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0" t="s">
        <v>80</v>
      </c>
      <c r="AT159" s="201" t="s">
        <v>71</v>
      </c>
      <c r="AU159" s="201" t="s">
        <v>80</v>
      </c>
      <c r="AY159" s="200" t="s">
        <v>150</v>
      </c>
      <c r="BK159" s="202">
        <f>SUM(BK160:BK212)</f>
        <v>0</v>
      </c>
    </row>
    <row r="160" s="2" customFormat="1" ht="21.75" customHeight="1">
      <c r="A160" s="39"/>
      <c r="B160" s="40"/>
      <c r="C160" s="205" t="s">
        <v>276</v>
      </c>
      <c r="D160" s="205" t="s">
        <v>152</v>
      </c>
      <c r="E160" s="206" t="s">
        <v>820</v>
      </c>
      <c r="F160" s="207" t="s">
        <v>821</v>
      </c>
      <c r="G160" s="208" t="s">
        <v>286</v>
      </c>
      <c r="H160" s="209">
        <v>72</v>
      </c>
      <c r="I160" s="210"/>
      <c r="J160" s="211">
        <f>ROUND(I160*H160,2)</f>
        <v>0</v>
      </c>
      <c r="K160" s="207" t="s">
        <v>156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157</v>
      </c>
      <c r="AT160" s="216" t="s">
        <v>152</v>
      </c>
      <c r="AU160" s="216" t="s">
        <v>82</v>
      </c>
      <c r="AY160" s="18" t="s">
        <v>150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157</v>
      </c>
      <c r="BM160" s="216" t="s">
        <v>822</v>
      </c>
    </row>
    <row r="161" s="2" customFormat="1">
      <c r="A161" s="39"/>
      <c r="B161" s="40"/>
      <c r="C161" s="41"/>
      <c r="D161" s="218" t="s">
        <v>159</v>
      </c>
      <c r="E161" s="41"/>
      <c r="F161" s="219" t="s">
        <v>823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159</v>
      </c>
      <c r="AU161" s="18" t="s">
        <v>82</v>
      </c>
    </row>
    <row r="162" s="13" customFormat="1">
      <c r="A162" s="13"/>
      <c r="B162" s="223"/>
      <c r="C162" s="224"/>
      <c r="D162" s="225" t="s">
        <v>161</v>
      </c>
      <c r="E162" s="226" t="s">
        <v>19</v>
      </c>
      <c r="F162" s="227" t="s">
        <v>824</v>
      </c>
      <c r="G162" s="224"/>
      <c r="H162" s="228">
        <v>72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161</v>
      </c>
      <c r="AU162" s="234" t="s">
        <v>82</v>
      </c>
      <c r="AV162" s="13" t="s">
        <v>82</v>
      </c>
      <c r="AW162" s="13" t="s">
        <v>33</v>
      </c>
      <c r="AX162" s="13" t="s">
        <v>80</v>
      </c>
      <c r="AY162" s="234" t="s">
        <v>150</v>
      </c>
    </row>
    <row r="163" s="2" customFormat="1" ht="21.75" customHeight="1">
      <c r="A163" s="39"/>
      <c r="B163" s="40"/>
      <c r="C163" s="205" t="s">
        <v>283</v>
      </c>
      <c r="D163" s="205" t="s">
        <v>152</v>
      </c>
      <c r="E163" s="206" t="s">
        <v>825</v>
      </c>
      <c r="F163" s="207" t="s">
        <v>826</v>
      </c>
      <c r="G163" s="208" t="s">
        <v>286</v>
      </c>
      <c r="H163" s="209">
        <v>9</v>
      </c>
      <c r="I163" s="210"/>
      <c r="J163" s="211">
        <f>ROUND(I163*H163,2)</f>
        <v>0</v>
      </c>
      <c r="K163" s="207" t="s">
        <v>156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157</v>
      </c>
      <c r="AT163" s="216" t="s">
        <v>152</v>
      </c>
      <c r="AU163" s="216" t="s">
        <v>82</v>
      </c>
      <c r="AY163" s="18" t="s">
        <v>150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157</v>
      </c>
      <c r="BM163" s="216" t="s">
        <v>827</v>
      </c>
    </row>
    <row r="164" s="2" customFormat="1">
      <c r="A164" s="39"/>
      <c r="B164" s="40"/>
      <c r="C164" s="41"/>
      <c r="D164" s="218" t="s">
        <v>159</v>
      </c>
      <c r="E164" s="41"/>
      <c r="F164" s="219" t="s">
        <v>828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159</v>
      </c>
      <c r="AU164" s="18" t="s">
        <v>82</v>
      </c>
    </row>
    <row r="165" s="13" customFormat="1">
      <c r="A165" s="13"/>
      <c r="B165" s="223"/>
      <c r="C165" s="224"/>
      <c r="D165" s="225" t="s">
        <v>161</v>
      </c>
      <c r="E165" s="226" t="s">
        <v>19</v>
      </c>
      <c r="F165" s="227" t="s">
        <v>829</v>
      </c>
      <c r="G165" s="224"/>
      <c r="H165" s="228">
        <v>9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161</v>
      </c>
      <c r="AU165" s="234" t="s">
        <v>82</v>
      </c>
      <c r="AV165" s="13" t="s">
        <v>82</v>
      </c>
      <c r="AW165" s="13" t="s">
        <v>33</v>
      </c>
      <c r="AX165" s="13" t="s">
        <v>80</v>
      </c>
      <c r="AY165" s="234" t="s">
        <v>150</v>
      </c>
    </row>
    <row r="166" s="2" customFormat="1" ht="24.15" customHeight="1">
      <c r="A166" s="39"/>
      <c r="B166" s="40"/>
      <c r="C166" s="205" t="s">
        <v>291</v>
      </c>
      <c r="D166" s="205" t="s">
        <v>152</v>
      </c>
      <c r="E166" s="206" t="s">
        <v>830</v>
      </c>
      <c r="F166" s="207" t="s">
        <v>831</v>
      </c>
      <c r="G166" s="208" t="s">
        <v>286</v>
      </c>
      <c r="H166" s="209">
        <v>8640</v>
      </c>
      <c r="I166" s="210"/>
      <c r="J166" s="211">
        <f>ROUND(I166*H166,2)</f>
        <v>0</v>
      </c>
      <c r="K166" s="207" t="s">
        <v>156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157</v>
      </c>
      <c r="AT166" s="216" t="s">
        <v>152</v>
      </c>
      <c r="AU166" s="216" t="s">
        <v>82</v>
      </c>
      <c r="AY166" s="18" t="s">
        <v>150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157</v>
      </c>
      <c r="BM166" s="216" t="s">
        <v>832</v>
      </c>
    </row>
    <row r="167" s="2" customFormat="1">
      <c r="A167" s="39"/>
      <c r="B167" s="40"/>
      <c r="C167" s="41"/>
      <c r="D167" s="218" t="s">
        <v>159</v>
      </c>
      <c r="E167" s="41"/>
      <c r="F167" s="219" t="s">
        <v>833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159</v>
      </c>
      <c r="AU167" s="18" t="s">
        <v>82</v>
      </c>
    </row>
    <row r="168" s="14" customFormat="1">
      <c r="A168" s="14"/>
      <c r="B168" s="235"/>
      <c r="C168" s="236"/>
      <c r="D168" s="225" t="s">
        <v>161</v>
      </c>
      <c r="E168" s="237" t="s">
        <v>19</v>
      </c>
      <c r="F168" s="238" t="s">
        <v>834</v>
      </c>
      <c r="G168" s="236"/>
      <c r="H168" s="237" t="s">
        <v>19</v>
      </c>
      <c r="I168" s="239"/>
      <c r="J168" s="236"/>
      <c r="K168" s="236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161</v>
      </c>
      <c r="AU168" s="244" t="s">
        <v>82</v>
      </c>
      <c r="AV168" s="14" t="s">
        <v>80</v>
      </c>
      <c r="AW168" s="14" t="s">
        <v>33</v>
      </c>
      <c r="AX168" s="14" t="s">
        <v>72</v>
      </c>
      <c r="AY168" s="244" t="s">
        <v>150</v>
      </c>
    </row>
    <row r="169" s="14" customFormat="1">
      <c r="A169" s="14"/>
      <c r="B169" s="235"/>
      <c r="C169" s="236"/>
      <c r="D169" s="225" t="s">
        <v>161</v>
      </c>
      <c r="E169" s="237" t="s">
        <v>19</v>
      </c>
      <c r="F169" s="238" t="s">
        <v>835</v>
      </c>
      <c r="G169" s="236"/>
      <c r="H169" s="237" t="s">
        <v>19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161</v>
      </c>
      <c r="AU169" s="244" t="s">
        <v>82</v>
      </c>
      <c r="AV169" s="14" t="s">
        <v>80</v>
      </c>
      <c r="AW169" s="14" t="s">
        <v>33</v>
      </c>
      <c r="AX169" s="14" t="s">
        <v>72</v>
      </c>
      <c r="AY169" s="244" t="s">
        <v>150</v>
      </c>
    </row>
    <row r="170" s="13" customFormat="1">
      <c r="A170" s="13"/>
      <c r="B170" s="223"/>
      <c r="C170" s="224"/>
      <c r="D170" s="225" t="s">
        <v>161</v>
      </c>
      <c r="E170" s="226" t="s">
        <v>19</v>
      </c>
      <c r="F170" s="227" t="s">
        <v>836</v>
      </c>
      <c r="G170" s="224"/>
      <c r="H170" s="228">
        <v>8640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161</v>
      </c>
      <c r="AU170" s="234" t="s">
        <v>82</v>
      </c>
      <c r="AV170" s="13" t="s">
        <v>82</v>
      </c>
      <c r="AW170" s="13" t="s">
        <v>33</v>
      </c>
      <c r="AX170" s="13" t="s">
        <v>80</v>
      </c>
      <c r="AY170" s="234" t="s">
        <v>150</v>
      </c>
    </row>
    <row r="171" s="2" customFormat="1" ht="24.15" customHeight="1">
      <c r="A171" s="39"/>
      <c r="B171" s="40"/>
      <c r="C171" s="205" t="s">
        <v>298</v>
      </c>
      <c r="D171" s="205" t="s">
        <v>152</v>
      </c>
      <c r="E171" s="206" t="s">
        <v>837</v>
      </c>
      <c r="F171" s="207" t="s">
        <v>838</v>
      </c>
      <c r="G171" s="208" t="s">
        <v>286</v>
      </c>
      <c r="H171" s="209">
        <v>1080</v>
      </c>
      <c r="I171" s="210"/>
      <c r="J171" s="211">
        <f>ROUND(I171*H171,2)</f>
        <v>0</v>
      </c>
      <c r="K171" s="207" t="s">
        <v>156</v>
      </c>
      <c r="L171" s="45"/>
      <c r="M171" s="212" t="s">
        <v>19</v>
      </c>
      <c r="N171" s="213" t="s">
        <v>43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157</v>
      </c>
      <c r="AT171" s="216" t="s">
        <v>152</v>
      </c>
      <c r="AU171" s="216" t="s">
        <v>82</v>
      </c>
      <c r="AY171" s="18" t="s">
        <v>150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80</v>
      </c>
      <c r="BK171" s="217">
        <f>ROUND(I171*H171,2)</f>
        <v>0</v>
      </c>
      <c r="BL171" s="18" t="s">
        <v>157</v>
      </c>
      <c r="BM171" s="216" t="s">
        <v>839</v>
      </c>
    </row>
    <row r="172" s="2" customFormat="1">
      <c r="A172" s="39"/>
      <c r="B172" s="40"/>
      <c r="C172" s="41"/>
      <c r="D172" s="218" t="s">
        <v>159</v>
      </c>
      <c r="E172" s="41"/>
      <c r="F172" s="219" t="s">
        <v>840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159</v>
      </c>
      <c r="AU172" s="18" t="s">
        <v>82</v>
      </c>
    </row>
    <row r="173" s="14" customFormat="1">
      <c r="A173" s="14"/>
      <c r="B173" s="235"/>
      <c r="C173" s="236"/>
      <c r="D173" s="225" t="s">
        <v>161</v>
      </c>
      <c r="E173" s="237" t="s">
        <v>19</v>
      </c>
      <c r="F173" s="238" t="s">
        <v>834</v>
      </c>
      <c r="G173" s="236"/>
      <c r="H173" s="237" t="s">
        <v>19</v>
      </c>
      <c r="I173" s="239"/>
      <c r="J173" s="236"/>
      <c r="K173" s="236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161</v>
      </c>
      <c r="AU173" s="244" t="s">
        <v>82</v>
      </c>
      <c r="AV173" s="14" t="s">
        <v>80</v>
      </c>
      <c r="AW173" s="14" t="s">
        <v>33</v>
      </c>
      <c r="AX173" s="14" t="s">
        <v>72</v>
      </c>
      <c r="AY173" s="244" t="s">
        <v>150</v>
      </c>
    </row>
    <row r="174" s="14" customFormat="1">
      <c r="A174" s="14"/>
      <c r="B174" s="235"/>
      <c r="C174" s="236"/>
      <c r="D174" s="225" t="s">
        <v>161</v>
      </c>
      <c r="E174" s="237" t="s">
        <v>19</v>
      </c>
      <c r="F174" s="238" t="s">
        <v>841</v>
      </c>
      <c r="G174" s="236"/>
      <c r="H174" s="237" t="s">
        <v>19</v>
      </c>
      <c r="I174" s="239"/>
      <c r="J174" s="236"/>
      <c r="K174" s="236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161</v>
      </c>
      <c r="AU174" s="244" t="s">
        <v>82</v>
      </c>
      <c r="AV174" s="14" t="s">
        <v>80</v>
      </c>
      <c r="AW174" s="14" t="s">
        <v>33</v>
      </c>
      <c r="AX174" s="14" t="s">
        <v>72</v>
      </c>
      <c r="AY174" s="244" t="s">
        <v>150</v>
      </c>
    </row>
    <row r="175" s="13" customFormat="1">
      <c r="A175" s="13"/>
      <c r="B175" s="223"/>
      <c r="C175" s="224"/>
      <c r="D175" s="225" t="s">
        <v>161</v>
      </c>
      <c r="E175" s="226" t="s">
        <v>19</v>
      </c>
      <c r="F175" s="227" t="s">
        <v>842</v>
      </c>
      <c r="G175" s="224"/>
      <c r="H175" s="228">
        <v>1080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161</v>
      </c>
      <c r="AU175" s="234" t="s">
        <v>82</v>
      </c>
      <c r="AV175" s="13" t="s">
        <v>82</v>
      </c>
      <c r="AW175" s="13" t="s">
        <v>33</v>
      </c>
      <c r="AX175" s="13" t="s">
        <v>80</v>
      </c>
      <c r="AY175" s="234" t="s">
        <v>150</v>
      </c>
    </row>
    <row r="176" s="2" customFormat="1" ht="16.5" customHeight="1">
      <c r="A176" s="39"/>
      <c r="B176" s="40"/>
      <c r="C176" s="205" t="s">
        <v>308</v>
      </c>
      <c r="D176" s="205" t="s">
        <v>152</v>
      </c>
      <c r="E176" s="206" t="s">
        <v>843</v>
      </c>
      <c r="F176" s="207" t="s">
        <v>844</v>
      </c>
      <c r="G176" s="208" t="s">
        <v>286</v>
      </c>
      <c r="H176" s="209">
        <v>3</v>
      </c>
      <c r="I176" s="210"/>
      <c r="J176" s="211">
        <f>ROUND(I176*H176,2)</f>
        <v>0</v>
      </c>
      <c r="K176" s="207" t="s">
        <v>156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157</v>
      </c>
      <c r="AT176" s="216" t="s">
        <v>152</v>
      </c>
      <c r="AU176" s="216" t="s">
        <v>82</v>
      </c>
      <c r="AY176" s="18" t="s">
        <v>150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157</v>
      </c>
      <c r="BM176" s="216" t="s">
        <v>845</v>
      </c>
    </row>
    <row r="177" s="2" customFormat="1">
      <c r="A177" s="39"/>
      <c r="B177" s="40"/>
      <c r="C177" s="41"/>
      <c r="D177" s="218" t="s">
        <v>159</v>
      </c>
      <c r="E177" s="41"/>
      <c r="F177" s="219" t="s">
        <v>846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159</v>
      </c>
      <c r="AU177" s="18" t="s">
        <v>82</v>
      </c>
    </row>
    <row r="178" s="13" customFormat="1">
      <c r="A178" s="13"/>
      <c r="B178" s="223"/>
      <c r="C178" s="224"/>
      <c r="D178" s="225" t="s">
        <v>161</v>
      </c>
      <c r="E178" s="226" t="s">
        <v>19</v>
      </c>
      <c r="F178" s="227" t="s">
        <v>589</v>
      </c>
      <c r="G178" s="224"/>
      <c r="H178" s="228">
        <v>3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161</v>
      </c>
      <c r="AU178" s="234" t="s">
        <v>82</v>
      </c>
      <c r="AV178" s="13" t="s">
        <v>82</v>
      </c>
      <c r="AW178" s="13" t="s">
        <v>33</v>
      </c>
      <c r="AX178" s="13" t="s">
        <v>80</v>
      </c>
      <c r="AY178" s="234" t="s">
        <v>150</v>
      </c>
    </row>
    <row r="179" s="2" customFormat="1" ht="24.15" customHeight="1">
      <c r="A179" s="39"/>
      <c r="B179" s="40"/>
      <c r="C179" s="205" t="s">
        <v>7</v>
      </c>
      <c r="D179" s="205" t="s">
        <v>152</v>
      </c>
      <c r="E179" s="206" t="s">
        <v>847</v>
      </c>
      <c r="F179" s="207" t="s">
        <v>848</v>
      </c>
      <c r="G179" s="208" t="s">
        <v>286</v>
      </c>
      <c r="H179" s="209">
        <v>360</v>
      </c>
      <c r="I179" s="210"/>
      <c r="J179" s="211">
        <f>ROUND(I179*H179,2)</f>
        <v>0</v>
      </c>
      <c r="K179" s="207" t="s">
        <v>156</v>
      </c>
      <c r="L179" s="45"/>
      <c r="M179" s="212" t="s">
        <v>19</v>
      </c>
      <c r="N179" s="213" t="s">
        <v>43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157</v>
      </c>
      <c r="AT179" s="216" t="s">
        <v>152</v>
      </c>
      <c r="AU179" s="216" t="s">
        <v>82</v>
      </c>
      <c r="AY179" s="18" t="s">
        <v>150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80</v>
      </c>
      <c r="BK179" s="217">
        <f>ROUND(I179*H179,2)</f>
        <v>0</v>
      </c>
      <c r="BL179" s="18" t="s">
        <v>157</v>
      </c>
      <c r="BM179" s="216" t="s">
        <v>849</v>
      </c>
    </row>
    <row r="180" s="2" customFormat="1">
      <c r="A180" s="39"/>
      <c r="B180" s="40"/>
      <c r="C180" s="41"/>
      <c r="D180" s="218" t="s">
        <v>159</v>
      </c>
      <c r="E180" s="41"/>
      <c r="F180" s="219" t="s">
        <v>850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159</v>
      </c>
      <c r="AU180" s="18" t="s">
        <v>82</v>
      </c>
    </row>
    <row r="181" s="14" customFormat="1">
      <c r="A181" s="14"/>
      <c r="B181" s="235"/>
      <c r="C181" s="236"/>
      <c r="D181" s="225" t="s">
        <v>161</v>
      </c>
      <c r="E181" s="237" t="s">
        <v>19</v>
      </c>
      <c r="F181" s="238" t="s">
        <v>834</v>
      </c>
      <c r="G181" s="236"/>
      <c r="H181" s="237" t="s">
        <v>19</v>
      </c>
      <c r="I181" s="239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161</v>
      </c>
      <c r="AU181" s="244" t="s">
        <v>82</v>
      </c>
      <c r="AV181" s="14" t="s">
        <v>80</v>
      </c>
      <c r="AW181" s="14" t="s">
        <v>33</v>
      </c>
      <c r="AX181" s="14" t="s">
        <v>72</v>
      </c>
      <c r="AY181" s="244" t="s">
        <v>150</v>
      </c>
    </row>
    <row r="182" s="13" customFormat="1">
      <c r="A182" s="13"/>
      <c r="B182" s="223"/>
      <c r="C182" s="224"/>
      <c r="D182" s="225" t="s">
        <v>161</v>
      </c>
      <c r="E182" s="226" t="s">
        <v>19</v>
      </c>
      <c r="F182" s="227" t="s">
        <v>851</v>
      </c>
      <c r="G182" s="224"/>
      <c r="H182" s="228">
        <v>360</v>
      </c>
      <c r="I182" s="229"/>
      <c r="J182" s="224"/>
      <c r="K182" s="224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161</v>
      </c>
      <c r="AU182" s="234" t="s">
        <v>82</v>
      </c>
      <c r="AV182" s="13" t="s">
        <v>82</v>
      </c>
      <c r="AW182" s="13" t="s">
        <v>33</v>
      </c>
      <c r="AX182" s="13" t="s">
        <v>80</v>
      </c>
      <c r="AY182" s="234" t="s">
        <v>150</v>
      </c>
    </row>
    <row r="183" s="2" customFormat="1" ht="16.5" customHeight="1">
      <c r="A183" s="39"/>
      <c r="B183" s="40"/>
      <c r="C183" s="205" t="s">
        <v>332</v>
      </c>
      <c r="D183" s="205" t="s">
        <v>152</v>
      </c>
      <c r="E183" s="206" t="s">
        <v>852</v>
      </c>
      <c r="F183" s="207" t="s">
        <v>853</v>
      </c>
      <c r="G183" s="208" t="s">
        <v>286</v>
      </c>
      <c r="H183" s="209">
        <v>8</v>
      </c>
      <c r="I183" s="210"/>
      <c r="J183" s="211">
        <f>ROUND(I183*H183,2)</f>
        <v>0</v>
      </c>
      <c r="K183" s="207" t="s">
        <v>156</v>
      </c>
      <c r="L183" s="45"/>
      <c r="M183" s="212" t="s">
        <v>19</v>
      </c>
      <c r="N183" s="213" t="s">
        <v>43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157</v>
      </c>
      <c r="AT183" s="216" t="s">
        <v>152</v>
      </c>
      <c r="AU183" s="216" t="s">
        <v>82</v>
      </c>
      <c r="AY183" s="18" t="s">
        <v>150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80</v>
      </c>
      <c r="BK183" s="217">
        <f>ROUND(I183*H183,2)</f>
        <v>0</v>
      </c>
      <c r="BL183" s="18" t="s">
        <v>157</v>
      </c>
      <c r="BM183" s="216" t="s">
        <v>854</v>
      </c>
    </row>
    <row r="184" s="2" customFormat="1">
      <c r="A184" s="39"/>
      <c r="B184" s="40"/>
      <c r="C184" s="41"/>
      <c r="D184" s="218" t="s">
        <v>159</v>
      </c>
      <c r="E184" s="41"/>
      <c r="F184" s="219" t="s">
        <v>855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159</v>
      </c>
      <c r="AU184" s="18" t="s">
        <v>82</v>
      </c>
    </row>
    <row r="185" s="13" customFormat="1">
      <c r="A185" s="13"/>
      <c r="B185" s="223"/>
      <c r="C185" s="224"/>
      <c r="D185" s="225" t="s">
        <v>161</v>
      </c>
      <c r="E185" s="226" t="s">
        <v>19</v>
      </c>
      <c r="F185" s="227" t="s">
        <v>856</v>
      </c>
      <c r="G185" s="224"/>
      <c r="H185" s="228">
        <v>8</v>
      </c>
      <c r="I185" s="229"/>
      <c r="J185" s="224"/>
      <c r="K185" s="224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161</v>
      </c>
      <c r="AU185" s="234" t="s">
        <v>82</v>
      </c>
      <c r="AV185" s="13" t="s">
        <v>82</v>
      </c>
      <c r="AW185" s="13" t="s">
        <v>33</v>
      </c>
      <c r="AX185" s="13" t="s">
        <v>80</v>
      </c>
      <c r="AY185" s="234" t="s">
        <v>150</v>
      </c>
    </row>
    <row r="186" s="2" customFormat="1" ht="24.15" customHeight="1">
      <c r="A186" s="39"/>
      <c r="B186" s="40"/>
      <c r="C186" s="205" t="s">
        <v>341</v>
      </c>
      <c r="D186" s="205" t="s">
        <v>152</v>
      </c>
      <c r="E186" s="206" t="s">
        <v>857</v>
      </c>
      <c r="F186" s="207" t="s">
        <v>858</v>
      </c>
      <c r="G186" s="208" t="s">
        <v>286</v>
      </c>
      <c r="H186" s="209">
        <v>960</v>
      </c>
      <c r="I186" s="210"/>
      <c r="J186" s="211">
        <f>ROUND(I186*H186,2)</f>
        <v>0</v>
      </c>
      <c r="K186" s="207" t="s">
        <v>156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157</v>
      </c>
      <c r="AT186" s="216" t="s">
        <v>152</v>
      </c>
      <c r="AU186" s="216" t="s">
        <v>82</v>
      </c>
      <c r="AY186" s="18" t="s">
        <v>150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157</v>
      </c>
      <c r="BM186" s="216" t="s">
        <v>859</v>
      </c>
    </row>
    <row r="187" s="2" customFormat="1">
      <c r="A187" s="39"/>
      <c r="B187" s="40"/>
      <c r="C187" s="41"/>
      <c r="D187" s="218" t="s">
        <v>159</v>
      </c>
      <c r="E187" s="41"/>
      <c r="F187" s="219" t="s">
        <v>860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159</v>
      </c>
      <c r="AU187" s="18" t="s">
        <v>82</v>
      </c>
    </row>
    <row r="188" s="14" customFormat="1">
      <c r="A188" s="14"/>
      <c r="B188" s="235"/>
      <c r="C188" s="236"/>
      <c r="D188" s="225" t="s">
        <v>161</v>
      </c>
      <c r="E188" s="237" t="s">
        <v>19</v>
      </c>
      <c r="F188" s="238" t="s">
        <v>834</v>
      </c>
      <c r="G188" s="236"/>
      <c r="H188" s="237" t="s">
        <v>19</v>
      </c>
      <c r="I188" s="239"/>
      <c r="J188" s="236"/>
      <c r="K188" s="236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161</v>
      </c>
      <c r="AU188" s="244" t="s">
        <v>82</v>
      </c>
      <c r="AV188" s="14" t="s">
        <v>80</v>
      </c>
      <c r="AW188" s="14" t="s">
        <v>33</v>
      </c>
      <c r="AX188" s="14" t="s">
        <v>72</v>
      </c>
      <c r="AY188" s="244" t="s">
        <v>150</v>
      </c>
    </row>
    <row r="189" s="13" customFormat="1">
      <c r="A189" s="13"/>
      <c r="B189" s="223"/>
      <c r="C189" s="224"/>
      <c r="D189" s="225" t="s">
        <v>161</v>
      </c>
      <c r="E189" s="226" t="s">
        <v>19</v>
      </c>
      <c r="F189" s="227" t="s">
        <v>861</v>
      </c>
      <c r="G189" s="224"/>
      <c r="H189" s="228">
        <v>960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161</v>
      </c>
      <c r="AU189" s="234" t="s">
        <v>82</v>
      </c>
      <c r="AV189" s="13" t="s">
        <v>82</v>
      </c>
      <c r="AW189" s="13" t="s">
        <v>33</v>
      </c>
      <c r="AX189" s="13" t="s">
        <v>80</v>
      </c>
      <c r="AY189" s="234" t="s">
        <v>150</v>
      </c>
    </row>
    <row r="190" s="2" customFormat="1" ht="16.5" customHeight="1">
      <c r="A190" s="39"/>
      <c r="B190" s="40"/>
      <c r="C190" s="205" t="s">
        <v>348</v>
      </c>
      <c r="D190" s="205" t="s">
        <v>152</v>
      </c>
      <c r="E190" s="206" t="s">
        <v>862</v>
      </c>
      <c r="F190" s="207" t="s">
        <v>863</v>
      </c>
      <c r="G190" s="208" t="s">
        <v>286</v>
      </c>
      <c r="H190" s="209">
        <v>4</v>
      </c>
      <c r="I190" s="210"/>
      <c r="J190" s="211">
        <f>ROUND(I190*H190,2)</f>
        <v>0</v>
      </c>
      <c r="K190" s="207" t="s">
        <v>319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157</v>
      </c>
      <c r="AT190" s="216" t="s">
        <v>152</v>
      </c>
      <c r="AU190" s="216" t="s">
        <v>82</v>
      </c>
      <c r="AY190" s="18" t="s">
        <v>150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157</v>
      </c>
      <c r="BM190" s="216" t="s">
        <v>864</v>
      </c>
    </row>
    <row r="191" s="13" customFormat="1">
      <c r="A191" s="13"/>
      <c r="B191" s="223"/>
      <c r="C191" s="224"/>
      <c r="D191" s="225" t="s">
        <v>161</v>
      </c>
      <c r="E191" s="226" t="s">
        <v>19</v>
      </c>
      <c r="F191" s="227" t="s">
        <v>865</v>
      </c>
      <c r="G191" s="224"/>
      <c r="H191" s="228">
        <v>4</v>
      </c>
      <c r="I191" s="229"/>
      <c r="J191" s="224"/>
      <c r="K191" s="224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161</v>
      </c>
      <c r="AU191" s="234" t="s">
        <v>82</v>
      </c>
      <c r="AV191" s="13" t="s">
        <v>82</v>
      </c>
      <c r="AW191" s="13" t="s">
        <v>33</v>
      </c>
      <c r="AX191" s="13" t="s">
        <v>80</v>
      </c>
      <c r="AY191" s="234" t="s">
        <v>150</v>
      </c>
    </row>
    <row r="192" s="2" customFormat="1" ht="16.5" customHeight="1">
      <c r="A192" s="39"/>
      <c r="B192" s="40"/>
      <c r="C192" s="205" t="s">
        <v>583</v>
      </c>
      <c r="D192" s="205" t="s">
        <v>152</v>
      </c>
      <c r="E192" s="206" t="s">
        <v>866</v>
      </c>
      <c r="F192" s="207" t="s">
        <v>867</v>
      </c>
      <c r="G192" s="208" t="s">
        <v>286</v>
      </c>
      <c r="H192" s="209">
        <v>480</v>
      </c>
      <c r="I192" s="210"/>
      <c r="J192" s="211">
        <f>ROUND(I192*H192,2)</f>
        <v>0</v>
      </c>
      <c r="K192" s="207" t="s">
        <v>319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157</v>
      </c>
      <c r="AT192" s="216" t="s">
        <v>152</v>
      </c>
      <c r="AU192" s="216" t="s">
        <v>82</v>
      </c>
      <c r="AY192" s="18" t="s">
        <v>150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157</v>
      </c>
      <c r="BM192" s="216" t="s">
        <v>868</v>
      </c>
    </row>
    <row r="193" s="14" customFormat="1">
      <c r="A193" s="14"/>
      <c r="B193" s="235"/>
      <c r="C193" s="236"/>
      <c r="D193" s="225" t="s">
        <v>161</v>
      </c>
      <c r="E193" s="237" t="s">
        <v>19</v>
      </c>
      <c r="F193" s="238" t="s">
        <v>834</v>
      </c>
      <c r="G193" s="236"/>
      <c r="H193" s="237" t="s">
        <v>19</v>
      </c>
      <c r="I193" s="239"/>
      <c r="J193" s="236"/>
      <c r="K193" s="236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161</v>
      </c>
      <c r="AU193" s="244" t="s">
        <v>82</v>
      </c>
      <c r="AV193" s="14" t="s">
        <v>80</v>
      </c>
      <c r="AW193" s="14" t="s">
        <v>33</v>
      </c>
      <c r="AX193" s="14" t="s">
        <v>72</v>
      </c>
      <c r="AY193" s="244" t="s">
        <v>150</v>
      </c>
    </row>
    <row r="194" s="13" customFormat="1">
      <c r="A194" s="13"/>
      <c r="B194" s="223"/>
      <c r="C194" s="224"/>
      <c r="D194" s="225" t="s">
        <v>161</v>
      </c>
      <c r="E194" s="226" t="s">
        <v>19</v>
      </c>
      <c r="F194" s="227" t="s">
        <v>869</v>
      </c>
      <c r="G194" s="224"/>
      <c r="H194" s="228">
        <v>480</v>
      </c>
      <c r="I194" s="229"/>
      <c r="J194" s="224"/>
      <c r="K194" s="224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161</v>
      </c>
      <c r="AU194" s="234" t="s">
        <v>82</v>
      </c>
      <c r="AV194" s="13" t="s">
        <v>82</v>
      </c>
      <c r="AW194" s="13" t="s">
        <v>33</v>
      </c>
      <c r="AX194" s="13" t="s">
        <v>80</v>
      </c>
      <c r="AY194" s="234" t="s">
        <v>150</v>
      </c>
    </row>
    <row r="195" s="2" customFormat="1" ht="16.5" customHeight="1">
      <c r="A195" s="39"/>
      <c r="B195" s="40"/>
      <c r="C195" s="205" t="s">
        <v>590</v>
      </c>
      <c r="D195" s="205" t="s">
        <v>152</v>
      </c>
      <c r="E195" s="206" t="s">
        <v>870</v>
      </c>
      <c r="F195" s="207" t="s">
        <v>871</v>
      </c>
      <c r="G195" s="208" t="s">
        <v>286</v>
      </c>
      <c r="H195" s="209">
        <v>16</v>
      </c>
      <c r="I195" s="210"/>
      <c r="J195" s="211">
        <f>ROUND(I195*H195,2)</f>
        <v>0</v>
      </c>
      <c r="K195" s="207" t="s">
        <v>156</v>
      </c>
      <c r="L195" s="45"/>
      <c r="M195" s="212" t="s">
        <v>19</v>
      </c>
      <c r="N195" s="213" t="s">
        <v>43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157</v>
      </c>
      <c r="AT195" s="216" t="s">
        <v>152</v>
      </c>
      <c r="AU195" s="216" t="s">
        <v>82</v>
      </c>
      <c r="AY195" s="18" t="s">
        <v>150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80</v>
      </c>
      <c r="BK195" s="217">
        <f>ROUND(I195*H195,2)</f>
        <v>0</v>
      </c>
      <c r="BL195" s="18" t="s">
        <v>157</v>
      </c>
      <c r="BM195" s="216" t="s">
        <v>872</v>
      </c>
    </row>
    <row r="196" s="2" customFormat="1">
      <c r="A196" s="39"/>
      <c r="B196" s="40"/>
      <c r="C196" s="41"/>
      <c r="D196" s="218" t="s">
        <v>159</v>
      </c>
      <c r="E196" s="41"/>
      <c r="F196" s="219" t="s">
        <v>873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159</v>
      </c>
      <c r="AU196" s="18" t="s">
        <v>82</v>
      </c>
    </row>
    <row r="197" s="13" customFormat="1">
      <c r="A197" s="13"/>
      <c r="B197" s="223"/>
      <c r="C197" s="224"/>
      <c r="D197" s="225" t="s">
        <v>161</v>
      </c>
      <c r="E197" s="226" t="s">
        <v>19</v>
      </c>
      <c r="F197" s="227" t="s">
        <v>874</v>
      </c>
      <c r="G197" s="224"/>
      <c r="H197" s="228">
        <v>16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161</v>
      </c>
      <c r="AU197" s="234" t="s">
        <v>82</v>
      </c>
      <c r="AV197" s="13" t="s">
        <v>82</v>
      </c>
      <c r="AW197" s="13" t="s">
        <v>33</v>
      </c>
      <c r="AX197" s="13" t="s">
        <v>80</v>
      </c>
      <c r="AY197" s="234" t="s">
        <v>150</v>
      </c>
    </row>
    <row r="198" s="2" customFormat="1" ht="16.5" customHeight="1">
      <c r="A198" s="39"/>
      <c r="B198" s="40"/>
      <c r="C198" s="205" t="s">
        <v>599</v>
      </c>
      <c r="D198" s="205" t="s">
        <v>152</v>
      </c>
      <c r="E198" s="206" t="s">
        <v>875</v>
      </c>
      <c r="F198" s="207" t="s">
        <v>876</v>
      </c>
      <c r="G198" s="208" t="s">
        <v>286</v>
      </c>
      <c r="H198" s="209">
        <v>16</v>
      </c>
      <c r="I198" s="210"/>
      <c r="J198" s="211">
        <f>ROUND(I198*H198,2)</f>
        <v>0</v>
      </c>
      <c r="K198" s="207" t="s">
        <v>156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157</v>
      </c>
      <c r="AT198" s="216" t="s">
        <v>152</v>
      </c>
      <c r="AU198" s="216" t="s">
        <v>82</v>
      </c>
      <c r="AY198" s="18" t="s">
        <v>150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157</v>
      </c>
      <c r="BM198" s="216" t="s">
        <v>877</v>
      </c>
    </row>
    <row r="199" s="2" customFormat="1">
      <c r="A199" s="39"/>
      <c r="B199" s="40"/>
      <c r="C199" s="41"/>
      <c r="D199" s="218" t="s">
        <v>159</v>
      </c>
      <c r="E199" s="41"/>
      <c r="F199" s="219" t="s">
        <v>878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159</v>
      </c>
      <c r="AU199" s="18" t="s">
        <v>82</v>
      </c>
    </row>
    <row r="200" s="13" customFormat="1">
      <c r="A200" s="13"/>
      <c r="B200" s="223"/>
      <c r="C200" s="224"/>
      <c r="D200" s="225" t="s">
        <v>161</v>
      </c>
      <c r="E200" s="226" t="s">
        <v>19</v>
      </c>
      <c r="F200" s="227" t="s">
        <v>874</v>
      </c>
      <c r="G200" s="224"/>
      <c r="H200" s="228">
        <v>16</v>
      </c>
      <c r="I200" s="229"/>
      <c r="J200" s="224"/>
      <c r="K200" s="224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161</v>
      </c>
      <c r="AU200" s="234" t="s">
        <v>82</v>
      </c>
      <c r="AV200" s="13" t="s">
        <v>82</v>
      </c>
      <c r="AW200" s="13" t="s">
        <v>33</v>
      </c>
      <c r="AX200" s="13" t="s">
        <v>80</v>
      </c>
      <c r="AY200" s="234" t="s">
        <v>150</v>
      </c>
    </row>
    <row r="201" s="2" customFormat="1" ht="33" customHeight="1">
      <c r="A201" s="39"/>
      <c r="B201" s="40"/>
      <c r="C201" s="205" t="s">
        <v>605</v>
      </c>
      <c r="D201" s="205" t="s">
        <v>152</v>
      </c>
      <c r="E201" s="206" t="s">
        <v>612</v>
      </c>
      <c r="F201" s="207" t="s">
        <v>613</v>
      </c>
      <c r="G201" s="208" t="s">
        <v>238</v>
      </c>
      <c r="H201" s="209">
        <v>144</v>
      </c>
      <c r="I201" s="210"/>
      <c r="J201" s="211">
        <f>ROUND(I201*H201,2)</f>
        <v>0</v>
      </c>
      <c r="K201" s="207" t="s">
        <v>156</v>
      </c>
      <c r="L201" s="45"/>
      <c r="M201" s="212" t="s">
        <v>19</v>
      </c>
      <c r="N201" s="213" t="s">
        <v>43</v>
      </c>
      <c r="O201" s="85"/>
      <c r="P201" s="214">
        <f>O201*H201</f>
        <v>0</v>
      </c>
      <c r="Q201" s="214">
        <v>0.00060999999999999997</v>
      </c>
      <c r="R201" s="214">
        <f>Q201*H201</f>
        <v>0.087840000000000001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157</v>
      </c>
      <c r="AT201" s="216" t="s">
        <v>152</v>
      </c>
      <c r="AU201" s="216" t="s">
        <v>82</v>
      </c>
      <c r="AY201" s="18" t="s">
        <v>150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80</v>
      </c>
      <c r="BK201" s="217">
        <f>ROUND(I201*H201,2)</f>
        <v>0</v>
      </c>
      <c r="BL201" s="18" t="s">
        <v>157</v>
      </c>
      <c r="BM201" s="216" t="s">
        <v>879</v>
      </c>
    </row>
    <row r="202" s="2" customFormat="1">
      <c r="A202" s="39"/>
      <c r="B202" s="40"/>
      <c r="C202" s="41"/>
      <c r="D202" s="218" t="s">
        <v>159</v>
      </c>
      <c r="E202" s="41"/>
      <c r="F202" s="219" t="s">
        <v>615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159</v>
      </c>
      <c r="AU202" s="18" t="s">
        <v>82</v>
      </c>
    </row>
    <row r="203" s="14" customFormat="1">
      <c r="A203" s="14"/>
      <c r="B203" s="235"/>
      <c r="C203" s="236"/>
      <c r="D203" s="225" t="s">
        <v>161</v>
      </c>
      <c r="E203" s="237" t="s">
        <v>19</v>
      </c>
      <c r="F203" s="238" t="s">
        <v>770</v>
      </c>
      <c r="G203" s="236"/>
      <c r="H203" s="237" t="s">
        <v>19</v>
      </c>
      <c r="I203" s="239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4" t="s">
        <v>161</v>
      </c>
      <c r="AU203" s="244" t="s">
        <v>82</v>
      </c>
      <c r="AV203" s="14" t="s">
        <v>80</v>
      </c>
      <c r="AW203" s="14" t="s">
        <v>33</v>
      </c>
      <c r="AX203" s="14" t="s">
        <v>72</v>
      </c>
      <c r="AY203" s="244" t="s">
        <v>150</v>
      </c>
    </row>
    <row r="204" s="14" customFormat="1">
      <c r="A204" s="14"/>
      <c r="B204" s="235"/>
      <c r="C204" s="236"/>
      <c r="D204" s="225" t="s">
        <v>161</v>
      </c>
      <c r="E204" s="237" t="s">
        <v>19</v>
      </c>
      <c r="F204" s="238" t="s">
        <v>616</v>
      </c>
      <c r="G204" s="236"/>
      <c r="H204" s="237" t="s">
        <v>19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161</v>
      </c>
      <c r="AU204" s="244" t="s">
        <v>82</v>
      </c>
      <c r="AV204" s="14" t="s">
        <v>80</v>
      </c>
      <c r="AW204" s="14" t="s">
        <v>33</v>
      </c>
      <c r="AX204" s="14" t="s">
        <v>72</v>
      </c>
      <c r="AY204" s="244" t="s">
        <v>150</v>
      </c>
    </row>
    <row r="205" s="13" customFormat="1">
      <c r="A205" s="13"/>
      <c r="B205" s="223"/>
      <c r="C205" s="224"/>
      <c r="D205" s="225" t="s">
        <v>161</v>
      </c>
      <c r="E205" s="226" t="s">
        <v>19</v>
      </c>
      <c r="F205" s="227" t="s">
        <v>880</v>
      </c>
      <c r="G205" s="224"/>
      <c r="H205" s="228">
        <v>144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161</v>
      </c>
      <c r="AU205" s="234" t="s">
        <v>82</v>
      </c>
      <c r="AV205" s="13" t="s">
        <v>82</v>
      </c>
      <c r="AW205" s="13" t="s">
        <v>33</v>
      </c>
      <c r="AX205" s="13" t="s">
        <v>80</v>
      </c>
      <c r="AY205" s="234" t="s">
        <v>150</v>
      </c>
    </row>
    <row r="206" s="2" customFormat="1" ht="16.5" customHeight="1">
      <c r="A206" s="39"/>
      <c r="B206" s="40"/>
      <c r="C206" s="205" t="s">
        <v>611</v>
      </c>
      <c r="D206" s="205" t="s">
        <v>152</v>
      </c>
      <c r="E206" s="206" t="s">
        <v>271</v>
      </c>
      <c r="F206" s="207" t="s">
        <v>272</v>
      </c>
      <c r="G206" s="208" t="s">
        <v>238</v>
      </c>
      <c r="H206" s="209">
        <v>72</v>
      </c>
      <c r="I206" s="210"/>
      <c r="J206" s="211">
        <f>ROUND(I206*H206,2)</f>
        <v>0</v>
      </c>
      <c r="K206" s="207" t="s">
        <v>156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157</v>
      </c>
      <c r="AT206" s="216" t="s">
        <v>152</v>
      </c>
      <c r="AU206" s="216" t="s">
        <v>82</v>
      </c>
      <c r="AY206" s="18" t="s">
        <v>150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157</v>
      </c>
      <c r="BM206" s="216" t="s">
        <v>881</v>
      </c>
    </row>
    <row r="207" s="2" customFormat="1">
      <c r="A207" s="39"/>
      <c r="B207" s="40"/>
      <c r="C207" s="41"/>
      <c r="D207" s="218" t="s">
        <v>159</v>
      </c>
      <c r="E207" s="41"/>
      <c r="F207" s="219" t="s">
        <v>274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159</v>
      </c>
      <c r="AU207" s="18" t="s">
        <v>82</v>
      </c>
    </row>
    <row r="208" s="14" customFormat="1">
      <c r="A208" s="14"/>
      <c r="B208" s="235"/>
      <c r="C208" s="236"/>
      <c r="D208" s="225" t="s">
        <v>161</v>
      </c>
      <c r="E208" s="237" t="s">
        <v>19</v>
      </c>
      <c r="F208" s="238" t="s">
        <v>770</v>
      </c>
      <c r="G208" s="236"/>
      <c r="H208" s="237" t="s">
        <v>19</v>
      </c>
      <c r="I208" s="239"/>
      <c r="J208" s="236"/>
      <c r="K208" s="236"/>
      <c r="L208" s="240"/>
      <c r="M208" s="241"/>
      <c r="N208" s="242"/>
      <c r="O208" s="242"/>
      <c r="P208" s="242"/>
      <c r="Q208" s="242"/>
      <c r="R208" s="242"/>
      <c r="S208" s="242"/>
      <c r="T208" s="24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4" t="s">
        <v>161</v>
      </c>
      <c r="AU208" s="244" t="s">
        <v>82</v>
      </c>
      <c r="AV208" s="14" t="s">
        <v>80</v>
      </c>
      <c r="AW208" s="14" t="s">
        <v>33</v>
      </c>
      <c r="AX208" s="14" t="s">
        <v>72</v>
      </c>
      <c r="AY208" s="244" t="s">
        <v>150</v>
      </c>
    </row>
    <row r="209" s="13" customFormat="1">
      <c r="A209" s="13"/>
      <c r="B209" s="223"/>
      <c r="C209" s="224"/>
      <c r="D209" s="225" t="s">
        <v>161</v>
      </c>
      <c r="E209" s="226" t="s">
        <v>19</v>
      </c>
      <c r="F209" s="227" t="s">
        <v>882</v>
      </c>
      <c r="G209" s="224"/>
      <c r="H209" s="228">
        <v>72</v>
      </c>
      <c r="I209" s="229"/>
      <c r="J209" s="224"/>
      <c r="K209" s="224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161</v>
      </c>
      <c r="AU209" s="234" t="s">
        <v>82</v>
      </c>
      <c r="AV209" s="13" t="s">
        <v>82</v>
      </c>
      <c r="AW209" s="13" t="s">
        <v>33</v>
      </c>
      <c r="AX209" s="13" t="s">
        <v>80</v>
      </c>
      <c r="AY209" s="234" t="s">
        <v>150</v>
      </c>
    </row>
    <row r="210" s="2" customFormat="1" ht="33" customHeight="1">
      <c r="A210" s="39"/>
      <c r="B210" s="40"/>
      <c r="C210" s="205" t="s">
        <v>618</v>
      </c>
      <c r="D210" s="205" t="s">
        <v>152</v>
      </c>
      <c r="E210" s="206" t="s">
        <v>883</v>
      </c>
      <c r="F210" s="207" t="s">
        <v>884</v>
      </c>
      <c r="G210" s="208" t="s">
        <v>155</v>
      </c>
      <c r="H210" s="209">
        <v>8670</v>
      </c>
      <c r="I210" s="210"/>
      <c r="J210" s="211">
        <f>ROUND(I210*H210,2)</f>
        <v>0</v>
      </c>
      <c r="K210" s="207" t="s">
        <v>156</v>
      </c>
      <c r="L210" s="45"/>
      <c r="M210" s="212" t="s">
        <v>19</v>
      </c>
      <c r="N210" s="213" t="s">
        <v>43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0.02</v>
      </c>
      <c r="T210" s="215">
        <f>S210*H210</f>
        <v>173.40000000000001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157</v>
      </c>
      <c r="AT210" s="216" t="s">
        <v>152</v>
      </c>
      <c r="AU210" s="216" t="s">
        <v>82</v>
      </c>
      <c r="AY210" s="18" t="s">
        <v>150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80</v>
      </c>
      <c r="BK210" s="217">
        <f>ROUND(I210*H210,2)</f>
        <v>0</v>
      </c>
      <c r="BL210" s="18" t="s">
        <v>157</v>
      </c>
      <c r="BM210" s="216" t="s">
        <v>885</v>
      </c>
    </row>
    <row r="211" s="2" customFormat="1">
      <c r="A211" s="39"/>
      <c r="B211" s="40"/>
      <c r="C211" s="41"/>
      <c r="D211" s="218" t="s">
        <v>159</v>
      </c>
      <c r="E211" s="41"/>
      <c r="F211" s="219" t="s">
        <v>886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159</v>
      </c>
      <c r="AU211" s="18" t="s">
        <v>82</v>
      </c>
    </row>
    <row r="212" s="13" customFormat="1">
      <c r="A212" s="13"/>
      <c r="B212" s="223"/>
      <c r="C212" s="224"/>
      <c r="D212" s="225" t="s">
        <v>161</v>
      </c>
      <c r="E212" s="226" t="s">
        <v>19</v>
      </c>
      <c r="F212" s="227" t="s">
        <v>814</v>
      </c>
      <c r="G212" s="224"/>
      <c r="H212" s="228">
        <v>8670</v>
      </c>
      <c r="I212" s="229"/>
      <c r="J212" s="224"/>
      <c r="K212" s="224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161</v>
      </c>
      <c r="AU212" s="234" t="s">
        <v>82</v>
      </c>
      <c r="AV212" s="13" t="s">
        <v>82</v>
      </c>
      <c r="AW212" s="13" t="s">
        <v>33</v>
      </c>
      <c r="AX212" s="13" t="s">
        <v>80</v>
      </c>
      <c r="AY212" s="234" t="s">
        <v>150</v>
      </c>
    </row>
    <row r="213" s="12" customFormat="1" ht="22.8" customHeight="1">
      <c r="A213" s="12"/>
      <c r="B213" s="189"/>
      <c r="C213" s="190"/>
      <c r="D213" s="191" t="s">
        <v>71</v>
      </c>
      <c r="E213" s="203" t="s">
        <v>306</v>
      </c>
      <c r="F213" s="203" t="s">
        <v>307</v>
      </c>
      <c r="G213" s="190"/>
      <c r="H213" s="190"/>
      <c r="I213" s="193"/>
      <c r="J213" s="204">
        <f>BK213</f>
        <v>0</v>
      </c>
      <c r="K213" s="190"/>
      <c r="L213" s="195"/>
      <c r="M213" s="196"/>
      <c r="N213" s="197"/>
      <c r="O213" s="197"/>
      <c r="P213" s="198">
        <f>SUM(P214:P215)</f>
        <v>0</v>
      </c>
      <c r="Q213" s="197"/>
      <c r="R213" s="198">
        <f>SUM(R214:R215)</f>
        <v>0</v>
      </c>
      <c r="S213" s="197"/>
      <c r="T213" s="199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0" t="s">
        <v>80</v>
      </c>
      <c r="AT213" s="201" t="s">
        <v>71</v>
      </c>
      <c r="AU213" s="201" t="s">
        <v>80</v>
      </c>
      <c r="AY213" s="200" t="s">
        <v>150</v>
      </c>
      <c r="BK213" s="202">
        <f>SUM(BK214:BK215)</f>
        <v>0</v>
      </c>
    </row>
    <row r="214" s="2" customFormat="1" ht="24.15" customHeight="1">
      <c r="A214" s="39"/>
      <c r="B214" s="40"/>
      <c r="C214" s="205" t="s">
        <v>623</v>
      </c>
      <c r="D214" s="205" t="s">
        <v>152</v>
      </c>
      <c r="E214" s="206" t="s">
        <v>309</v>
      </c>
      <c r="F214" s="207" t="s">
        <v>310</v>
      </c>
      <c r="G214" s="208" t="s">
        <v>311</v>
      </c>
      <c r="H214" s="209">
        <v>130.226</v>
      </c>
      <c r="I214" s="210"/>
      <c r="J214" s="211">
        <f>ROUND(I214*H214,2)</f>
        <v>0</v>
      </c>
      <c r="K214" s="207" t="s">
        <v>156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157</v>
      </c>
      <c r="AT214" s="216" t="s">
        <v>152</v>
      </c>
      <c r="AU214" s="216" t="s">
        <v>82</v>
      </c>
      <c r="AY214" s="18" t="s">
        <v>150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157</v>
      </c>
      <c r="BM214" s="216" t="s">
        <v>887</v>
      </c>
    </row>
    <row r="215" s="2" customFormat="1">
      <c r="A215" s="39"/>
      <c r="B215" s="40"/>
      <c r="C215" s="41"/>
      <c r="D215" s="218" t="s">
        <v>159</v>
      </c>
      <c r="E215" s="41"/>
      <c r="F215" s="219" t="s">
        <v>313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159</v>
      </c>
      <c r="AU215" s="18" t="s">
        <v>82</v>
      </c>
    </row>
    <row r="216" s="12" customFormat="1" ht="25.92" customHeight="1">
      <c r="A216" s="12"/>
      <c r="B216" s="189"/>
      <c r="C216" s="190"/>
      <c r="D216" s="191" t="s">
        <v>71</v>
      </c>
      <c r="E216" s="192" t="s">
        <v>314</v>
      </c>
      <c r="F216" s="192" t="s">
        <v>315</v>
      </c>
      <c r="G216" s="190"/>
      <c r="H216" s="190"/>
      <c r="I216" s="193"/>
      <c r="J216" s="194">
        <f>BK216</f>
        <v>0</v>
      </c>
      <c r="K216" s="190"/>
      <c r="L216" s="195"/>
      <c r="M216" s="196"/>
      <c r="N216" s="197"/>
      <c r="O216" s="197"/>
      <c r="P216" s="198">
        <f>SUM(P217:P226)</f>
        <v>0</v>
      </c>
      <c r="Q216" s="197"/>
      <c r="R216" s="198">
        <f>SUM(R217:R226)</f>
        <v>0</v>
      </c>
      <c r="S216" s="197"/>
      <c r="T216" s="199">
        <f>SUM(T217:T226)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0" t="s">
        <v>157</v>
      </c>
      <c r="AT216" s="201" t="s">
        <v>71</v>
      </c>
      <c r="AU216" s="201" t="s">
        <v>72</v>
      </c>
      <c r="AY216" s="200" t="s">
        <v>150</v>
      </c>
      <c r="BK216" s="202">
        <f>SUM(BK217:BK226)</f>
        <v>0</v>
      </c>
    </row>
    <row r="217" s="2" customFormat="1" ht="24.15" customHeight="1">
      <c r="A217" s="39"/>
      <c r="B217" s="40"/>
      <c r="C217" s="205" t="s">
        <v>630</v>
      </c>
      <c r="D217" s="205" t="s">
        <v>152</v>
      </c>
      <c r="E217" s="206" t="s">
        <v>333</v>
      </c>
      <c r="F217" s="207" t="s">
        <v>317</v>
      </c>
      <c r="G217" s="208" t="s">
        <v>318</v>
      </c>
      <c r="H217" s="209">
        <v>138.75</v>
      </c>
      <c r="I217" s="210"/>
      <c r="J217" s="211">
        <f>ROUND(I217*H217,2)</f>
        <v>0</v>
      </c>
      <c r="K217" s="207" t="s">
        <v>319</v>
      </c>
      <c r="L217" s="45"/>
      <c r="M217" s="212" t="s">
        <v>19</v>
      </c>
      <c r="N217" s="213" t="s">
        <v>43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157</v>
      </c>
      <c r="AT217" s="216" t="s">
        <v>152</v>
      </c>
      <c r="AU217" s="216" t="s">
        <v>80</v>
      </c>
      <c r="AY217" s="18" t="s">
        <v>150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80</v>
      </c>
      <c r="BK217" s="217">
        <f>ROUND(I217*H217,2)</f>
        <v>0</v>
      </c>
      <c r="BL217" s="18" t="s">
        <v>157</v>
      </c>
      <c r="BM217" s="216" t="s">
        <v>888</v>
      </c>
    </row>
    <row r="218" s="2" customFormat="1">
      <c r="A218" s="39"/>
      <c r="B218" s="40"/>
      <c r="C218" s="41"/>
      <c r="D218" s="225" t="s">
        <v>321</v>
      </c>
      <c r="E218" s="41"/>
      <c r="F218" s="256" t="s">
        <v>322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321</v>
      </c>
      <c r="AU218" s="18" t="s">
        <v>80</v>
      </c>
    </row>
    <row r="219" s="14" customFormat="1">
      <c r="A219" s="14"/>
      <c r="B219" s="235"/>
      <c r="C219" s="236"/>
      <c r="D219" s="225" t="s">
        <v>161</v>
      </c>
      <c r="E219" s="237" t="s">
        <v>19</v>
      </c>
      <c r="F219" s="238" t="s">
        <v>335</v>
      </c>
      <c r="G219" s="236"/>
      <c r="H219" s="237" t="s">
        <v>19</v>
      </c>
      <c r="I219" s="239"/>
      <c r="J219" s="236"/>
      <c r="K219" s="236"/>
      <c r="L219" s="240"/>
      <c r="M219" s="241"/>
      <c r="N219" s="242"/>
      <c r="O219" s="242"/>
      <c r="P219" s="242"/>
      <c r="Q219" s="242"/>
      <c r="R219" s="242"/>
      <c r="S219" s="242"/>
      <c r="T219" s="24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4" t="s">
        <v>161</v>
      </c>
      <c r="AU219" s="244" t="s">
        <v>80</v>
      </c>
      <c r="AV219" s="14" t="s">
        <v>80</v>
      </c>
      <c r="AW219" s="14" t="s">
        <v>33</v>
      </c>
      <c r="AX219" s="14" t="s">
        <v>72</v>
      </c>
      <c r="AY219" s="244" t="s">
        <v>150</v>
      </c>
    </row>
    <row r="220" s="14" customFormat="1">
      <c r="A220" s="14"/>
      <c r="B220" s="235"/>
      <c r="C220" s="236"/>
      <c r="D220" s="225" t="s">
        <v>161</v>
      </c>
      <c r="E220" s="237" t="s">
        <v>19</v>
      </c>
      <c r="F220" s="238" t="s">
        <v>336</v>
      </c>
      <c r="G220" s="236"/>
      <c r="H220" s="237" t="s">
        <v>19</v>
      </c>
      <c r="I220" s="239"/>
      <c r="J220" s="236"/>
      <c r="K220" s="236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161</v>
      </c>
      <c r="AU220" s="244" t="s">
        <v>80</v>
      </c>
      <c r="AV220" s="14" t="s">
        <v>80</v>
      </c>
      <c r="AW220" s="14" t="s">
        <v>33</v>
      </c>
      <c r="AX220" s="14" t="s">
        <v>72</v>
      </c>
      <c r="AY220" s="244" t="s">
        <v>150</v>
      </c>
    </row>
    <row r="221" s="13" customFormat="1">
      <c r="A221" s="13"/>
      <c r="B221" s="223"/>
      <c r="C221" s="224"/>
      <c r="D221" s="225" t="s">
        <v>161</v>
      </c>
      <c r="E221" s="226" t="s">
        <v>19</v>
      </c>
      <c r="F221" s="227" t="s">
        <v>889</v>
      </c>
      <c r="G221" s="224"/>
      <c r="H221" s="228">
        <v>138.75</v>
      </c>
      <c r="I221" s="229"/>
      <c r="J221" s="224"/>
      <c r="K221" s="224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161</v>
      </c>
      <c r="AU221" s="234" t="s">
        <v>80</v>
      </c>
      <c r="AV221" s="13" t="s">
        <v>82</v>
      </c>
      <c r="AW221" s="13" t="s">
        <v>33</v>
      </c>
      <c r="AX221" s="13" t="s">
        <v>72</v>
      </c>
      <c r="AY221" s="234" t="s">
        <v>150</v>
      </c>
    </row>
    <row r="222" s="15" customFormat="1">
      <c r="A222" s="15"/>
      <c r="B222" s="245"/>
      <c r="C222" s="246"/>
      <c r="D222" s="225" t="s">
        <v>161</v>
      </c>
      <c r="E222" s="247" t="s">
        <v>19</v>
      </c>
      <c r="F222" s="248" t="s">
        <v>209</v>
      </c>
      <c r="G222" s="246"/>
      <c r="H222" s="249">
        <v>138.75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5" t="s">
        <v>161</v>
      </c>
      <c r="AU222" s="255" t="s">
        <v>80</v>
      </c>
      <c r="AV222" s="15" t="s">
        <v>157</v>
      </c>
      <c r="AW222" s="15" t="s">
        <v>33</v>
      </c>
      <c r="AX222" s="15" t="s">
        <v>80</v>
      </c>
      <c r="AY222" s="255" t="s">
        <v>150</v>
      </c>
    </row>
    <row r="223" s="2" customFormat="1" ht="16.5" customHeight="1">
      <c r="A223" s="39"/>
      <c r="B223" s="40"/>
      <c r="C223" s="205" t="s">
        <v>637</v>
      </c>
      <c r="D223" s="205" t="s">
        <v>152</v>
      </c>
      <c r="E223" s="206" t="s">
        <v>349</v>
      </c>
      <c r="F223" s="207" t="s">
        <v>350</v>
      </c>
      <c r="G223" s="208" t="s">
        <v>318</v>
      </c>
      <c r="H223" s="209">
        <v>138.75</v>
      </c>
      <c r="I223" s="210"/>
      <c r="J223" s="211">
        <f>ROUND(I223*H223,2)</f>
        <v>0</v>
      </c>
      <c r="K223" s="207" t="s">
        <v>319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157</v>
      </c>
      <c r="AT223" s="216" t="s">
        <v>152</v>
      </c>
      <c r="AU223" s="216" t="s">
        <v>80</v>
      </c>
      <c r="AY223" s="18" t="s">
        <v>150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80</v>
      </c>
      <c r="BK223" s="217">
        <f>ROUND(I223*H223,2)</f>
        <v>0</v>
      </c>
      <c r="BL223" s="18" t="s">
        <v>157</v>
      </c>
      <c r="BM223" s="216" t="s">
        <v>890</v>
      </c>
    </row>
    <row r="224" s="2" customFormat="1">
      <c r="A224" s="39"/>
      <c r="B224" s="40"/>
      <c r="C224" s="41"/>
      <c r="D224" s="225" t="s">
        <v>321</v>
      </c>
      <c r="E224" s="41"/>
      <c r="F224" s="256" t="s">
        <v>352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321</v>
      </c>
      <c r="AU224" s="18" t="s">
        <v>80</v>
      </c>
    </row>
    <row r="225" s="13" customFormat="1">
      <c r="A225" s="13"/>
      <c r="B225" s="223"/>
      <c r="C225" s="224"/>
      <c r="D225" s="225" t="s">
        <v>161</v>
      </c>
      <c r="E225" s="226" t="s">
        <v>19</v>
      </c>
      <c r="F225" s="227" t="s">
        <v>889</v>
      </c>
      <c r="G225" s="224"/>
      <c r="H225" s="228">
        <v>138.75</v>
      </c>
      <c r="I225" s="229"/>
      <c r="J225" s="224"/>
      <c r="K225" s="224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161</v>
      </c>
      <c r="AU225" s="234" t="s">
        <v>80</v>
      </c>
      <c r="AV225" s="13" t="s">
        <v>82</v>
      </c>
      <c r="AW225" s="13" t="s">
        <v>33</v>
      </c>
      <c r="AX225" s="13" t="s">
        <v>72</v>
      </c>
      <c r="AY225" s="234" t="s">
        <v>150</v>
      </c>
    </row>
    <row r="226" s="15" customFormat="1">
      <c r="A226" s="15"/>
      <c r="B226" s="245"/>
      <c r="C226" s="246"/>
      <c r="D226" s="225" t="s">
        <v>161</v>
      </c>
      <c r="E226" s="247" t="s">
        <v>19</v>
      </c>
      <c r="F226" s="248" t="s">
        <v>209</v>
      </c>
      <c r="G226" s="246"/>
      <c r="H226" s="249">
        <v>138.75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5" t="s">
        <v>161</v>
      </c>
      <c r="AU226" s="255" t="s">
        <v>80</v>
      </c>
      <c r="AV226" s="15" t="s">
        <v>157</v>
      </c>
      <c r="AW226" s="15" t="s">
        <v>33</v>
      </c>
      <c r="AX226" s="15" t="s">
        <v>80</v>
      </c>
      <c r="AY226" s="255" t="s">
        <v>150</v>
      </c>
    </row>
    <row r="227" s="12" customFormat="1" ht="25.92" customHeight="1">
      <c r="A227" s="12"/>
      <c r="B227" s="189"/>
      <c r="C227" s="190"/>
      <c r="D227" s="191" t="s">
        <v>71</v>
      </c>
      <c r="E227" s="192" t="s">
        <v>891</v>
      </c>
      <c r="F227" s="192" t="s">
        <v>892</v>
      </c>
      <c r="G227" s="190"/>
      <c r="H227" s="190"/>
      <c r="I227" s="193"/>
      <c r="J227" s="194">
        <f>BK227</f>
        <v>0</v>
      </c>
      <c r="K227" s="190"/>
      <c r="L227" s="195"/>
      <c r="M227" s="196"/>
      <c r="N227" s="197"/>
      <c r="O227" s="197"/>
      <c r="P227" s="198">
        <f>P228+P235</f>
        <v>0</v>
      </c>
      <c r="Q227" s="197"/>
      <c r="R227" s="198">
        <f>R228+R235</f>
        <v>0</v>
      </c>
      <c r="S227" s="197"/>
      <c r="T227" s="199">
        <f>T228+T235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0" t="s">
        <v>184</v>
      </c>
      <c r="AT227" s="201" t="s">
        <v>71</v>
      </c>
      <c r="AU227" s="201" t="s">
        <v>72</v>
      </c>
      <c r="AY227" s="200" t="s">
        <v>150</v>
      </c>
      <c r="BK227" s="202">
        <f>BK228+BK235</f>
        <v>0</v>
      </c>
    </row>
    <row r="228" s="12" customFormat="1" ht="22.8" customHeight="1">
      <c r="A228" s="12"/>
      <c r="B228" s="189"/>
      <c r="C228" s="190"/>
      <c r="D228" s="191" t="s">
        <v>71</v>
      </c>
      <c r="E228" s="203" t="s">
        <v>893</v>
      </c>
      <c r="F228" s="203" t="s">
        <v>894</v>
      </c>
      <c r="G228" s="190"/>
      <c r="H228" s="190"/>
      <c r="I228" s="193"/>
      <c r="J228" s="204">
        <f>BK228</f>
        <v>0</v>
      </c>
      <c r="K228" s="190"/>
      <c r="L228" s="195"/>
      <c r="M228" s="196"/>
      <c r="N228" s="197"/>
      <c r="O228" s="197"/>
      <c r="P228" s="198">
        <f>SUM(P229:P234)</f>
        <v>0</v>
      </c>
      <c r="Q228" s="197"/>
      <c r="R228" s="198">
        <f>SUM(R229:R234)</f>
        <v>0</v>
      </c>
      <c r="S228" s="197"/>
      <c r="T228" s="199">
        <f>SUM(T229:T234)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0" t="s">
        <v>184</v>
      </c>
      <c r="AT228" s="201" t="s">
        <v>71</v>
      </c>
      <c r="AU228" s="201" t="s">
        <v>80</v>
      </c>
      <c r="AY228" s="200" t="s">
        <v>150</v>
      </c>
      <c r="BK228" s="202">
        <f>SUM(BK229:BK234)</f>
        <v>0</v>
      </c>
    </row>
    <row r="229" s="2" customFormat="1" ht="16.5" customHeight="1">
      <c r="A229" s="39"/>
      <c r="B229" s="40"/>
      <c r="C229" s="205" t="s">
        <v>644</v>
      </c>
      <c r="D229" s="205" t="s">
        <v>152</v>
      </c>
      <c r="E229" s="206" t="s">
        <v>895</v>
      </c>
      <c r="F229" s="207" t="s">
        <v>896</v>
      </c>
      <c r="G229" s="208" t="s">
        <v>897</v>
      </c>
      <c r="H229" s="209">
        <v>1</v>
      </c>
      <c r="I229" s="210"/>
      <c r="J229" s="211">
        <f>ROUND(I229*H229,2)</f>
        <v>0</v>
      </c>
      <c r="K229" s="207" t="s">
        <v>156</v>
      </c>
      <c r="L229" s="45"/>
      <c r="M229" s="212" t="s">
        <v>19</v>
      </c>
      <c r="N229" s="213" t="s">
        <v>43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898</v>
      </c>
      <c r="AT229" s="216" t="s">
        <v>152</v>
      </c>
      <c r="AU229" s="216" t="s">
        <v>82</v>
      </c>
      <c r="AY229" s="18" t="s">
        <v>150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80</v>
      </c>
      <c r="BK229" s="217">
        <f>ROUND(I229*H229,2)</f>
        <v>0</v>
      </c>
      <c r="BL229" s="18" t="s">
        <v>898</v>
      </c>
      <c r="BM229" s="216" t="s">
        <v>899</v>
      </c>
    </row>
    <row r="230" s="2" customFormat="1">
      <c r="A230" s="39"/>
      <c r="B230" s="40"/>
      <c r="C230" s="41"/>
      <c r="D230" s="218" t="s">
        <v>159</v>
      </c>
      <c r="E230" s="41"/>
      <c r="F230" s="219" t="s">
        <v>900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159</v>
      </c>
      <c r="AU230" s="18" t="s">
        <v>82</v>
      </c>
    </row>
    <row r="231" s="13" customFormat="1">
      <c r="A231" s="13"/>
      <c r="B231" s="223"/>
      <c r="C231" s="224"/>
      <c r="D231" s="225" t="s">
        <v>161</v>
      </c>
      <c r="E231" s="226" t="s">
        <v>19</v>
      </c>
      <c r="F231" s="227" t="s">
        <v>901</v>
      </c>
      <c r="G231" s="224"/>
      <c r="H231" s="228">
        <v>1</v>
      </c>
      <c r="I231" s="229"/>
      <c r="J231" s="224"/>
      <c r="K231" s="224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161</v>
      </c>
      <c r="AU231" s="234" t="s">
        <v>82</v>
      </c>
      <c r="AV231" s="13" t="s">
        <v>82</v>
      </c>
      <c r="AW231" s="13" t="s">
        <v>33</v>
      </c>
      <c r="AX231" s="13" t="s">
        <v>80</v>
      </c>
      <c r="AY231" s="234" t="s">
        <v>150</v>
      </c>
    </row>
    <row r="232" s="2" customFormat="1" ht="16.5" customHeight="1">
      <c r="A232" s="39"/>
      <c r="B232" s="40"/>
      <c r="C232" s="205" t="s">
        <v>650</v>
      </c>
      <c r="D232" s="205" t="s">
        <v>152</v>
      </c>
      <c r="E232" s="206" t="s">
        <v>902</v>
      </c>
      <c r="F232" s="207" t="s">
        <v>903</v>
      </c>
      <c r="G232" s="208" t="s">
        <v>897</v>
      </c>
      <c r="H232" s="209">
        <v>1</v>
      </c>
      <c r="I232" s="210"/>
      <c r="J232" s="211">
        <f>ROUND(I232*H232,2)</f>
        <v>0</v>
      </c>
      <c r="K232" s="207" t="s">
        <v>156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898</v>
      </c>
      <c r="AT232" s="216" t="s">
        <v>152</v>
      </c>
      <c r="AU232" s="216" t="s">
        <v>82</v>
      </c>
      <c r="AY232" s="18" t="s">
        <v>150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898</v>
      </c>
      <c r="BM232" s="216" t="s">
        <v>904</v>
      </c>
    </row>
    <row r="233" s="2" customFormat="1">
      <c r="A233" s="39"/>
      <c r="B233" s="40"/>
      <c r="C233" s="41"/>
      <c r="D233" s="218" t="s">
        <v>159</v>
      </c>
      <c r="E233" s="41"/>
      <c r="F233" s="219" t="s">
        <v>905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159</v>
      </c>
      <c r="AU233" s="18" t="s">
        <v>82</v>
      </c>
    </row>
    <row r="234" s="13" customFormat="1">
      <c r="A234" s="13"/>
      <c r="B234" s="223"/>
      <c r="C234" s="224"/>
      <c r="D234" s="225" t="s">
        <v>161</v>
      </c>
      <c r="E234" s="226" t="s">
        <v>19</v>
      </c>
      <c r="F234" s="227" t="s">
        <v>901</v>
      </c>
      <c r="G234" s="224"/>
      <c r="H234" s="228">
        <v>1</v>
      </c>
      <c r="I234" s="229"/>
      <c r="J234" s="224"/>
      <c r="K234" s="224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161</v>
      </c>
      <c r="AU234" s="234" t="s">
        <v>82</v>
      </c>
      <c r="AV234" s="13" t="s">
        <v>82</v>
      </c>
      <c r="AW234" s="13" t="s">
        <v>33</v>
      </c>
      <c r="AX234" s="13" t="s">
        <v>80</v>
      </c>
      <c r="AY234" s="234" t="s">
        <v>150</v>
      </c>
    </row>
    <row r="235" s="12" customFormat="1" ht="22.8" customHeight="1">
      <c r="A235" s="12"/>
      <c r="B235" s="189"/>
      <c r="C235" s="190"/>
      <c r="D235" s="191" t="s">
        <v>71</v>
      </c>
      <c r="E235" s="203" t="s">
        <v>906</v>
      </c>
      <c r="F235" s="203" t="s">
        <v>907</v>
      </c>
      <c r="G235" s="190"/>
      <c r="H235" s="190"/>
      <c r="I235" s="193"/>
      <c r="J235" s="204">
        <f>BK235</f>
        <v>0</v>
      </c>
      <c r="K235" s="190"/>
      <c r="L235" s="195"/>
      <c r="M235" s="196"/>
      <c r="N235" s="197"/>
      <c r="O235" s="197"/>
      <c r="P235" s="198">
        <f>SUM(P236:P237)</f>
        <v>0</v>
      </c>
      <c r="Q235" s="197"/>
      <c r="R235" s="198">
        <f>SUM(R236:R237)</f>
        <v>0</v>
      </c>
      <c r="S235" s="197"/>
      <c r="T235" s="199">
        <f>SUM(T236:T237)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0" t="s">
        <v>184</v>
      </c>
      <c r="AT235" s="201" t="s">
        <v>71</v>
      </c>
      <c r="AU235" s="201" t="s">
        <v>80</v>
      </c>
      <c r="AY235" s="200" t="s">
        <v>150</v>
      </c>
      <c r="BK235" s="202">
        <f>SUM(BK236:BK237)</f>
        <v>0</v>
      </c>
    </row>
    <row r="236" s="2" customFormat="1" ht="16.5" customHeight="1">
      <c r="A236" s="39"/>
      <c r="B236" s="40"/>
      <c r="C236" s="205" t="s">
        <v>656</v>
      </c>
      <c r="D236" s="205" t="s">
        <v>152</v>
      </c>
      <c r="E236" s="206" t="s">
        <v>908</v>
      </c>
      <c r="F236" s="207" t="s">
        <v>909</v>
      </c>
      <c r="G236" s="208" t="s">
        <v>897</v>
      </c>
      <c r="H236" s="209">
        <v>1</v>
      </c>
      <c r="I236" s="210"/>
      <c r="J236" s="211">
        <f>ROUND(I236*H236,2)</f>
        <v>0</v>
      </c>
      <c r="K236" s="207" t="s">
        <v>319</v>
      </c>
      <c r="L236" s="45"/>
      <c r="M236" s="212" t="s">
        <v>19</v>
      </c>
      <c r="N236" s="213" t="s">
        <v>43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898</v>
      </c>
      <c r="AT236" s="216" t="s">
        <v>152</v>
      </c>
      <c r="AU236" s="216" t="s">
        <v>82</v>
      </c>
      <c r="AY236" s="18" t="s">
        <v>150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80</v>
      </c>
      <c r="BK236" s="217">
        <f>ROUND(I236*H236,2)</f>
        <v>0</v>
      </c>
      <c r="BL236" s="18" t="s">
        <v>898</v>
      </c>
      <c r="BM236" s="216" t="s">
        <v>910</v>
      </c>
    </row>
    <row r="237" s="13" customFormat="1">
      <c r="A237" s="13"/>
      <c r="B237" s="223"/>
      <c r="C237" s="224"/>
      <c r="D237" s="225" t="s">
        <v>161</v>
      </c>
      <c r="E237" s="226" t="s">
        <v>19</v>
      </c>
      <c r="F237" s="227" t="s">
        <v>911</v>
      </c>
      <c r="G237" s="224"/>
      <c r="H237" s="228">
        <v>1</v>
      </c>
      <c r="I237" s="229"/>
      <c r="J237" s="224"/>
      <c r="K237" s="224"/>
      <c r="L237" s="230"/>
      <c r="M237" s="274"/>
      <c r="N237" s="275"/>
      <c r="O237" s="275"/>
      <c r="P237" s="275"/>
      <c r="Q237" s="275"/>
      <c r="R237" s="275"/>
      <c r="S237" s="275"/>
      <c r="T237" s="27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161</v>
      </c>
      <c r="AU237" s="234" t="s">
        <v>82</v>
      </c>
      <c r="AV237" s="13" t="s">
        <v>82</v>
      </c>
      <c r="AW237" s="13" t="s">
        <v>33</v>
      </c>
      <c r="AX237" s="13" t="s">
        <v>80</v>
      </c>
      <c r="AY237" s="234" t="s">
        <v>150</v>
      </c>
    </row>
    <row r="238" s="2" customFormat="1" ht="6.96" customHeight="1">
      <c r="A238" s="39"/>
      <c r="B238" s="60"/>
      <c r="C238" s="61"/>
      <c r="D238" s="61"/>
      <c r="E238" s="61"/>
      <c r="F238" s="61"/>
      <c r="G238" s="61"/>
      <c r="H238" s="61"/>
      <c r="I238" s="61"/>
      <c r="J238" s="61"/>
      <c r="K238" s="61"/>
      <c r="L238" s="45"/>
      <c r="M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</row>
  </sheetData>
  <sheetProtection sheet="1" autoFilter="0" formatColumns="0" formatRows="0" objects="1" scenarios="1" spinCount="100000" saltValue="uEY6tJaZr2b1FPw6CxS4qzOaJl9yagajUonAOZTL0lTQbogdHJ+O9ehpiR8ED6KtOkEcOqTabBL0iUnlSLSXyg==" hashValue="lxQU1yNuhdokwxa1qzwfCzNnDAA8lq2EojwGYTgfHCe1U2w17Va9yrLk0HeDuts73gH4SmA0YiVZkHqBcBuuWg==" algorithmName="SHA-512" password="CC35"/>
  <autoFilter ref="C87:K23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1/113107325"/>
    <hyperlink ref="F97" r:id="rId2" display="https://podminky.urs.cz/item/CS_URS_2024_01/113154124"/>
    <hyperlink ref="F102" r:id="rId3" display="https://podminky.urs.cz/item/CS_URS_2024_01/113154232"/>
    <hyperlink ref="F106" r:id="rId4" display="https://podminky.urs.cz/item/CS_URS_2024_01/122252203"/>
    <hyperlink ref="F110" r:id="rId5" display="https://podminky.urs.cz/item/CS_URS_2024_01/162351103"/>
    <hyperlink ref="F116" r:id="rId6" display="https://podminky.urs.cz/item/CS_URS_2024_01/167151101"/>
    <hyperlink ref="F120" r:id="rId7" display="https://podminky.urs.cz/item/CS_URS_2024_01/171152112"/>
    <hyperlink ref="F124" r:id="rId8" display="https://podminky.urs.cz/item/CS_URS_2024_01/181951112"/>
    <hyperlink ref="F130" r:id="rId9" display="https://podminky.urs.cz/item/CS_URS_2024_01/564970311"/>
    <hyperlink ref="F134" r:id="rId10" display="https://podminky.urs.cz/item/CS_URS_2024_01/565166112"/>
    <hyperlink ref="F139" r:id="rId11" display="https://podminky.urs.cz/item/CS_URS_2024_01/567122114"/>
    <hyperlink ref="F144" r:id="rId12" display="https://podminky.urs.cz/item/CS_URS_2024_01/569951133"/>
    <hyperlink ref="F152" r:id="rId13" display="https://podminky.urs.cz/item/CS_URS_2024_01/577134121"/>
    <hyperlink ref="F155" r:id="rId14" display="https://podminky.urs.cz/item/CS_URS_2024_01/577165112"/>
    <hyperlink ref="F161" r:id="rId15" display="https://podminky.urs.cz/item/CS_URS_2024_01/913121111"/>
    <hyperlink ref="F164" r:id="rId16" display="https://podminky.urs.cz/item/CS_URS_2024_01/913121112"/>
    <hyperlink ref="F167" r:id="rId17" display="https://podminky.urs.cz/item/CS_URS_2024_01/913121211"/>
    <hyperlink ref="F172" r:id="rId18" display="https://podminky.urs.cz/item/CS_URS_2024_01/913121212"/>
    <hyperlink ref="F177" r:id="rId19" display="https://podminky.urs.cz/item/CS_URS_2024_01/913211113"/>
    <hyperlink ref="F180" r:id="rId20" display="https://podminky.urs.cz/item/CS_URS_2024_01/913211213"/>
    <hyperlink ref="F184" r:id="rId21" display="https://podminky.urs.cz/item/CS_URS_2024_01/913321111"/>
    <hyperlink ref="F187" r:id="rId22" display="https://podminky.urs.cz/item/CS_URS_2024_01/913321211"/>
    <hyperlink ref="F196" r:id="rId23" display="https://podminky.urs.cz/item/CS_URS_2024_01/913921131"/>
    <hyperlink ref="F199" r:id="rId24" display="https://podminky.urs.cz/item/CS_URS_2024_01/913921132"/>
    <hyperlink ref="F202" r:id="rId25" display="https://podminky.urs.cz/item/CS_URS_2024_01/919732211"/>
    <hyperlink ref="F207" r:id="rId26" display="https://podminky.urs.cz/item/CS_URS_2024_01/919735111"/>
    <hyperlink ref="F211" r:id="rId27" display="https://podminky.urs.cz/item/CS_URS_2024_01/938909311"/>
    <hyperlink ref="F215" r:id="rId28" display="https://podminky.urs.cz/item/CS_URS_2024_01/998225111"/>
    <hyperlink ref="F230" r:id="rId29" display="https://podminky.urs.cz/item/CS_URS_2024_01/013274000"/>
    <hyperlink ref="F233" r:id="rId30" display="https://podminky.urs.cz/item/CS_URS_2024_01/01328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122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II/261 a III/26124 Liběchov- hr. kraje, rekonstrukce, 1.část stavby ( intravilán LIběchov)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123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912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13. 11. 2024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ROUND((SUM(BE82:BE207)),  2)</f>
        <v>0</v>
      </c>
      <c r="G33" s="39"/>
      <c r="H33" s="39"/>
      <c r="I33" s="149">
        <v>0.20999999999999999</v>
      </c>
      <c r="J33" s="148">
        <f>ROUND(((SUM(BE82:BE207))*I33),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ROUND((SUM(BF82:BF207)),  2)</f>
        <v>0</v>
      </c>
      <c r="G34" s="39"/>
      <c r="H34" s="39"/>
      <c r="I34" s="149">
        <v>0.12</v>
      </c>
      <c r="J34" s="148">
        <f>ROUND(((SUM(BF82:BF207))*I34),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ROUND((SUM(BG82:BG207)),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ROUND((SUM(BH82:BH207)),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ROUND((SUM(BI82:BI207)),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125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1" t="str">
        <f>E7</f>
        <v>II/261 a III/26124 Liběchov- hr. kraje, rekonstrukce, 1.část stavby ( intravilán LIběchov)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123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191.1 - Dopravní značení na II/261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Liběchov</v>
      </c>
      <c r="G52" s="41"/>
      <c r="H52" s="41"/>
      <c r="I52" s="33" t="s">
        <v>23</v>
      </c>
      <c r="J52" s="73" t="str">
        <f>IF(J12="","",J12)</f>
        <v>13. 11. 2024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Středočeský kraj</v>
      </c>
      <c r="G54" s="41"/>
      <c r="H54" s="41"/>
      <c r="I54" s="33" t="s">
        <v>31</v>
      </c>
      <c r="J54" s="37" t="str">
        <f>E21</f>
        <v>Sdružení AFSAG PRISMOTT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126</v>
      </c>
      <c r="D57" s="163"/>
      <c r="E57" s="163"/>
      <c r="F57" s="163"/>
      <c r="G57" s="163"/>
      <c r="H57" s="163"/>
      <c r="I57" s="163"/>
      <c r="J57" s="164" t="s">
        <v>127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128</v>
      </c>
    </row>
    <row r="60" hidden="1" s="9" customFormat="1" ht="24.96" customHeight="1">
      <c r="A60" s="9"/>
      <c r="B60" s="166"/>
      <c r="C60" s="167"/>
      <c r="D60" s="168" t="s">
        <v>129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132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133</v>
      </c>
      <c r="E62" s="175"/>
      <c r="F62" s="175"/>
      <c r="G62" s="175"/>
      <c r="H62" s="175"/>
      <c r="I62" s="175"/>
      <c r="J62" s="176">
        <f>J205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hidden="1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hidden="1"/>
    <row r="66" hidden="1"/>
    <row r="67" hidden="1"/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135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II/261 a III/26124 Liběchov- hr. kraje, rekonstrukce, 1.část stavby ( intravilán LIběchov)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123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191.1 - Dopravní značení na II/261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Liběchov</v>
      </c>
      <c r="G76" s="41"/>
      <c r="H76" s="41"/>
      <c r="I76" s="33" t="s">
        <v>23</v>
      </c>
      <c r="J76" s="73" t="str">
        <f>IF(J12="","",J12)</f>
        <v>13. 11. 2024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Středočeský kraj</v>
      </c>
      <c r="G78" s="41"/>
      <c r="H78" s="41"/>
      <c r="I78" s="33" t="s">
        <v>31</v>
      </c>
      <c r="J78" s="37" t="str">
        <f>E21</f>
        <v>Sdružení AFSAG PRISMOTT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136</v>
      </c>
      <c r="D81" s="181" t="s">
        <v>57</v>
      </c>
      <c r="E81" s="181" t="s">
        <v>53</v>
      </c>
      <c r="F81" s="181" t="s">
        <v>54</v>
      </c>
      <c r="G81" s="181" t="s">
        <v>137</v>
      </c>
      <c r="H81" s="181" t="s">
        <v>138</v>
      </c>
      <c r="I81" s="181" t="s">
        <v>139</v>
      </c>
      <c r="J81" s="181" t="s">
        <v>127</v>
      </c>
      <c r="K81" s="182" t="s">
        <v>140</v>
      </c>
      <c r="L81" s="183"/>
      <c r="M81" s="93" t="s">
        <v>19</v>
      </c>
      <c r="N81" s="94" t="s">
        <v>42</v>
      </c>
      <c r="O81" s="94" t="s">
        <v>141</v>
      </c>
      <c r="P81" s="94" t="s">
        <v>142</v>
      </c>
      <c r="Q81" s="94" t="s">
        <v>143</v>
      </c>
      <c r="R81" s="94" t="s">
        <v>144</v>
      </c>
      <c r="S81" s="94" t="s">
        <v>145</v>
      </c>
      <c r="T81" s="95" t="s">
        <v>146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147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1.6119118000000003</v>
      </c>
      <c r="S82" s="97"/>
      <c r="T82" s="187">
        <f>T83</f>
        <v>1.3680000000000001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71</v>
      </c>
      <c r="AU82" s="18" t="s">
        <v>128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71</v>
      </c>
      <c r="E83" s="192" t="s">
        <v>148</v>
      </c>
      <c r="F83" s="192" t="s">
        <v>149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P84+P205</f>
        <v>0</v>
      </c>
      <c r="Q83" s="197"/>
      <c r="R83" s="198">
        <f>R84+R205</f>
        <v>1.6119118000000003</v>
      </c>
      <c r="S83" s="197"/>
      <c r="T83" s="199">
        <f>T84+T205</f>
        <v>1.3680000000000001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80</v>
      </c>
      <c r="AT83" s="201" t="s">
        <v>71</v>
      </c>
      <c r="AU83" s="201" t="s">
        <v>72</v>
      </c>
      <c r="AY83" s="200" t="s">
        <v>150</v>
      </c>
      <c r="BK83" s="202">
        <f>BK84+BK205</f>
        <v>0</v>
      </c>
    </row>
    <row r="84" s="12" customFormat="1" ht="22.8" customHeight="1">
      <c r="A84" s="12"/>
      <c r="B84" s="189"/>
      <c r="C84" s="190"/>
      <c r="D84" s="191" t="s">
        <v>71</v>
      </c>
      <c r="E84" s="203" t="s">
        <v>217</v>
      </c>
      <c r="F84" s="203" t="s">
        <v>261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SUM(P85:P204)</f>
        <v>0</v>
      </c>
      <c r="Q84" s="197"/>
      <c r="R84" s="198">
        <f>SUM(R85:R204)</f>
        <v>1.6119118000000003</v>
      </c>
      <c r="S84" s="197"/>
      <c r="T84" s="199">
        <f>SUM(T85:T204)</f>
        <v>1.3680000000000001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80</v>
      </c>
      <c r="AT84" s="201" t="s">
        <v>71</v>
      </c>
      <c r="AU84" s="201" t="s">
        <v>80</v>
      </c>
      <c r="AY84" s="200" t="s">
        <v>150</v>
      </c>
      <c r="BK84" s="202">
        <f>SUM(BK85:BK204)</f>
        <v>0</v>
      </c>
    </row>
    <row r="85" s="2" customFormat="1" ht="16.5" customHeight="1">
      <c r="A85" s="39"/>
      <c r="B85" s="40"/>
      <c r="C85" s="205" t="s">
        <v>80</v>
      </c>
      <c r="D85" s="205" t="s">
        <v>152</v>
      </c>
      <c r="E85" s="206" t="s">
        <v>913</v>
      </c>
      <c r="F85" s="207" t="s">
        <v>914</v>
      </c>
      <c r="G85" s="208" t="s">
        <v>286</v>
      </c>
      <c r="H85" s="209">
        <v>2</v>
      </c>
      <c r="I85" s="210"/>
      <c r="J85" s="211">
        <f>ROUND(I85*H85,2)</f>
        <v>0</v>
      </c>
      <c r="K85" s="207" t="s">
        <v>319</v>
      </c>
      <c r="L85" s="45"/>
      <c r="M85" s="212" t="s">
        <v>19</v>
      </c>
      <c r="N85" s="213" t="s">
        <v>43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157</v>
      </c>
      <c r="AT85" s="216" t="s">
        <v>152</v>
      </c>
      <c r="AU85" s="216" t="s">
        <v>82</v>
      </c>
      <c r="AY85" s="18" t="s">
        <v>150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80</v>
      </c>
      <c r="BK85" s="217">
        <f>ROUND(I85*H85,2)</f>
        <v>0</v>
      </c>
      <c r="BL85" s="18" t="s">
        <v>157</v>
      </c>
      <c r="BM85" s="216" t="s">
        <v>915</v>
      </c>
    </row>
    <row r="86" s="13" customFormat="1">
      <c r="A86" s="13"/>
      <c r="B86" s="223"/>
      <c r="C86" s="224"/>
      <c r="D86" s="225" t="s">
        <v>161</v>
      </c>
      <c r="E86" s="226" t="s">
        <v>19</v>
      </c>
      <c r="F86" s="227" t="s">
        <v>916</v>
      </c>
      <c r="G86" s="224"/>
      <c r="H86" s="228">
        <v>2</v>
      </c>
      <c r="I86" s="229"/>
      <c r="J86" s="224"/>
      <c r="K86" s="224"/>
      <c r="L86" s="230"/>
      <c r="M86" s="231"/>
      <c r="N86" s="232"/>
      <c r="O86" s="232"/>
      <c r="P86" s="232"/>
      <c r="Q86" s="232"/>
      <c r="R86" s="232"/>
      <c r="S86" s="232"/>
      <c r="T86" s="23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4" t="s">
        <v>161</v>
      </c>
      <c r="AU86" s="234" t="s">
        <v>82</v>
      </c>
      <c r="AV86" s="13" t="s">
        <v>82</v>
      </c>
      <c r="AW86" s="13" t="s">
        <v>33</v>
      </c>
      <c r="AX86" s="13" t="s">
        <v>80</v>
      </c>
      <c r="AY86" s="234" t="s">
        <v>150</v>
      </c>
    </row>
    <row r="87" s="14" customFormat="1">
      <c r="A87" s="14"/>
      <c r="B87" s="235"/>
      <c r="C87" s="236"/>
      <c r="D87" s="225" t="s">
        <v>161</v>
      </c>
      <c r="E87" s="237" t="s">
        <v>19</v>
      </c>
      <c r="F87" s="238" t="s">
        <v>917</v>
      </c>
      <c r="G87" s="236"/>
      <c r="H87" s="237" t="s">
        <v>19</v>
      </c>
      <c r="I87" s="239"/>
      <c r="J87" s="236"/>
      <c r="K87" s="236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161</v>
      </c>
      <c r="AU87" s="244" t="s">
        <v>82</v>
      </c>
      <c r="AV87" s="14" t="s">
        <v>80</v>
      </c>
      <c r="AW87" s="14" t="s">
        <v>33</v>
      </c>
      <c r="AX87" s="14" t="s">
        <v>72</v>
      </c>
      <c r="AY87" s="244" t="s">
        <v>150</v>
      </c>
    </row>
    <row r="88" s="2" customFormat="1" ht="16.5" customHeight="1">
      <c r="A88" s="39"/>
      <c r="B88" s="40"/>
      <c r="C88" s="205" t="s">
        <v>82</v>
      </c>
      <c r="D88" s="205" t="s">
        <v>152</v>
      </c>
      <c r="E88" s="206" t="s">
        <v>918</v>
      </c>
      <c r="F88" s="207" t="s">
        <v>919</v>
      </c>
      <c r="G88" s="208" t="s">
        <v>286</v>
      </c>
      <c r="H88" s="209">
        <v>19</v>
      </c>
      <c r="I88" s="210"/>
      <c r="J88" s="211">
        <f>ROUND(I88*H88,2)</f>
        <v>0</v>
      </c>
      <c r="K88" s="207" t="s">
        <v>156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0.00069999999999999999</v>
      </c>
      <c r="R88" s="214">
        <f>Q88*H88</f>
        <v>0.013299999999999999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157</v>
      </c>
      <c r="AT88" s="216" t="s">
        <v>152</v>
      </c>
      <c r="AU88" s="216" t="s">
        <v>82</v>
      </c>
      <c r="AY88" s="18" t="s">
        <v>150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157</v>
      </c>
      <c r="BM88" s="216" t="s">
        <v>920</v>
      </c>
    </row>
    <row r="89" s="2" customFormat="1">
      <c r="A89" s="39"/>
      <c r="B89" s="40"/>
      <c r="C89" s="41"/>
      <c r="D89" s="218" t="s">
        <v>159</v>
      </c>
      <c r="E89" s="41"/>
      <c r="F89" s="219" t="s">
        <v>921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159</v>
      </c>
      <c r="AU89" s="18" t="s">
        <v>82</v>
      </c>
    </row>
    <row r="90" s="14" customFormat="1">
      <c r="A90" s="14"/>
      <c r="B90" s="235"/>
      <c r="C90" s="236"/>
      <c r="D90" s="225" t="s">
        <v>161</v>
      </c>
      <c r="E90" s="237" t="s">
        <v>19</v>
      </c>
      <c r="F90" s="238" t="s">
        <v>922</v>
      </c>
      <c r="G90" s="236"/>
      <c r="H90" s="237" t="s">
        <v>19</v>
      </c>
      <c r="I90" s="239"/>
      <c r="J90" s="236"/>
      <c r="K90" s="236"/>
      <c r="L90" s="240"/>
      <c r="M90" s="241"/>
      <c r="N90" s="242"/>
      <c r="O90" s="242"/>
      <c r="P90" s="242"/>
      <c r="Q90" s="242"/>
      <c r="R90" s="242"/>
      <c r="S90" s="242"/>
      <c r="T90" s="24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4" t="s">
        <v>161</v>
      </c>
      <c r="AU90" s="244" t="s">
        <v>82</v>
      </c>
      <c r="AV90" s="14" t="s">
        <v>80</v>
      </c>
      <c r="AW90" s="14" t="s">
        <v>33</v>
      </c>
      <c r="AX90" s="14" t="s">
        <v>72</v>
      </c>
      <c r="AY90" s="244" t="s">
        <v>150</v>
      </c>
    </row>
    <row r="91" s="13" customFormat="1">
      <c r="A91" s="13"/>
      <c r="B91" s="223"/>
      <c r="C91" s="224"/>
      <c r="D91" s="225" t="s">
        <v>161</v>
      </c>
      <c r="E91" s="226" t="s">
        <v>19</v>
      </c>
      <c r="F91" s="227" t="s">
        <v>923</v>
      </c>
      <c r="G91" s="224"/>
      <c r="H91" s="228">
        <v>1</v>
      </c>
      <c r="I91" s="229"/>
      <c r="J91" s="224"/>
      <c r="K91" s="224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161</v>
      </c>
      <c r="AU91" s="234" t="s">
        <v>82</v>
      </c>
      <c r="AV91" s="13" t="s">
        <v>82</v>
      </c>
      <c r="AW91" s="13" t="s">
        <v>33</v>
      </c>
      <c r="AX91" s="13" t="s">
        <v>72</v>
      </c>
      <c r="AY91" s="234" t="s">
        <v>150</v>
      </c>
    </row>
    <row r="92" s="13" customFormat="1">
      <c r="A92" s="13"/>
      <c r="B92" s="223"/>
      <c r="C92" s="224"/>
      <c r="D92" s="225" t="s">
        <v>161</v>
      </c>
      <c r="E92" s="226" t="s">
        <v>19</v>
      </c>
      <c r="F92" s="227" t="s">
        <v>924</v>
      </c>
      <c r="G92" s="224"/>
      <c r="H92" s="228">
        <v>1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161</v>
      </c>
      <c r="AU92" s="234" t="s">
        <v>82</v>
      </c>
      <c r="AV92" s="13" t="s">
        <v>82</v>
      </c>
      <c r="AW92" s="13" t="s">
        <v>33</v>
      </c>
      <c r="AX92" s="13" t="s">
        <v>72</v>
      </c>
      <c r="AY92" s="234" t="s">
        <v>150</v>
      </c>
    </row>
    <row r="93" s="13" customFormat="1">
      <c r="A93" s="13"/>
      <c r="B93" s="223"/>
      <c r="C93" s="224"/>
      <c r="D93" s="225" t="s">
        <v>161</v>
      </c>
      <c r="E93" s="226" t="s">
        <v>19</v>
      </c>
      <c r="F93" s="227" t="s">
        <v>925</v>
      </c>
      <c r="G93" s="224"/>
      <c r="H93" s="228">
        <v>4</v>
      </c>
      <c r="I93" s="229"/>
      <c r="J93" s="224"/>
      <c r="K93" s="224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161</v>
      </c>
      <c r="AU93" s="234" t="s">
        <v>82</v>
      </c>
      <c r="AV93" s="13" t="s">
        <v>82</v>
      </c>
      <c r="AW93" s="13" t="s">
        <v>33</v>
      </c>
      <c r="AX93" s="13" t="s">
        <v>72</v>
      </c>
      <c r="AY93" s="234" t="s">
        <v>150</v>
      </c>
    </row>
    <row r="94" s="13" customFormat="1">
      <c r="A94" s="13"/>
      <c r="B94" s="223"/>
      <c r="C94" s="224"/>
      <c r="D94" s="225" t="s">
        <v>161</v>
      </c>
      <c r="E94" s="226" t="s">
        <v>19</v>
      </c>
      <c r="F94" s="227" t="s">
        <v>926</v>
      </c>
      <c r="G94" s="224"/>
      <c r="H94" s="228">
        <v>1</v>
      </c>
      <c r="I94" s="229"/>
      <c r="J94" s="224"/>
      <c r="K94" s="224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161</v>
      </c>
      <c r="AU94" s="234" t="s">
        <v>82</v>
      </c>
      <c r="AV94" s="13" t="s">
        <v>82</v>
      </c>
      <c r="AW94" s="13" t="s">
        <v>33</v>
      </c>
      <c r="AX94" s="13" t="s">
        <v>72</v>
      </c>
      <c r="AY94" s="234" t="s">
        <v>150</v>
      </c>
    </row>
    <row r="95" s="13" customFormat="1">
      <c r="A95" s="13"/>
      <c r="B95" s="223"/>
      <c r="C95" s="224"/>
      <c r="D95" s="225" t="s">
        <v>161</v>
      </c>
      <c r="E95" s="226" t="s">
        <v>19</v>
      </c>
      <c r="F95" s="227" t="s">
        <v>927</v>
      </c>
      <c r="G95" s="224"/>
      <c r="H95" s="228">
        <v>1</v>
      </c>
      <c r="I95" s="229"/>
      <c r="J95" s="224"/>
      <c r="K95" s="224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161</v>
      </c>
      <c r="AU95" s="234" t="s">
        <v>82</v>
      </c>
      <c r="AV95" s="13" t="s">
        <v>82</v>
      </c>
      <c r="AW95" s="13" t="s">
        <v>33</v>
      </c>
      <c r="AX95" s="13" t="s">
        <v>72</v>
      </c>
      <c r="AY95" s="234" t="s">
        <v>150</v>
      </c>
    </row>
    <row r="96" s="13" customFormat="1">
      <c r="A96" s="13"/>
      <c r="B96" s="223"/>
      <c r="C96" s="224"/>
      <c r="D96" s="225" t="s">
        <v>161</v>
      </c>
      <c r="E96" s="226" t="s">
        <v>19</v>
      </c>
      <c r="F96" s="227" t="s">
        <v>928</v>
      </c>
      <c r="G96" s="224"/>
      <c r="H96" s="228">
        <v>2</v>
      </c>
      <c r="I96" s="229"/>
      <c r="J96" s="224"/>
      <c r="K96" s="224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161</v>
      </c>
      <c r="AU96" s="234" t="s">
        <v>82</v>
      </c>
      <c r="AV96" s="13" t="s">
        <v>82</v>
      </c>
      <c r="AW96" s="13" t="s">
        <v>33</v>
      </c>
      <c r="AX96" s="13" t="s">
        <v>72</v>
      </c>
      <c r="AY96" s="234" t="s">
        <v>150</v>
      </c>
    </row>
    <row r="97" s="13" customFormat="1">
      <c r="A97" s="13"/>
      <c r="B97" s="223"/>
      <c r="C97" s="224"/>
      <c r="D97" s="225" t="s">
        <v>161</v>
      </c>
      <c r="E97" s="226" t="s">
        <v>19</v>
      </c>
      <c r="F97" s="227" t="s">
        <v>929</v>
      </c>
      <c r="G97" s="224"/>
      <c r="H97" s="228">
        <v>2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161</v>
      </c>
      <c r="AU97" s="234" t="s">
        <v>82</v>
      </c>
      <c r="AV97" s="13" t="s">
        <v>82</v>
      </c>
      <c r="AW97" s="13" t="s">
        <v>33</v>
      </c>
      <c r="AX97" s="13" t="s">
        <v>72</v>
      </c>
      <c r="AY97" s="234" t="s">
        <v>150</v>
      </c>
    </row>
    <row r="98" s="13" customFormat="1">
      <c r="A98" s="13"/>
      <c r="B98" s="223"/>
      <c r="C98" s="224"/>
      <c r="D98" s="225" t="s">
        <v>161</v>
      </c>
      <c r="E98" s="226" t="s">
        <v>19</v>
      </c>
      <c r="F98" s="227" t="s">
        <v>930</v>
      </c>
      <c r="G98" s="224"/>
      <c r="H98" s="228">
        <v>2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161</v>
      </c>
      <c r="AU98" s="234" t="s">
        <v>82</v>
      </c>
      <c r="AV98" s="13" t="s">
        <v>82</v>
      </c>
      <c r="AW98" s="13" t="s">
        <v>33</v>
      </c>
      <c r="AX98" s="13" t="s">
        <v>72</v>
      </c>
      <c r="AY98" s="234" t="s">
        <v>150</v>
      </c>
    </row>
    <row r="99" s="13" customFormat="1">
      <c r="A99" s="13"/>
      <c r="B99" s="223"/>
      <c r="C99" s="224"/>
      <c r="D99" s="225" t="s">
        <v>161</v>
      </c>
      <c r="E99" s="226" t="s">
        <v>19</v>
      </c>
      <c r="F99" s="227" t="s">
        <v>931</v>
      </c>
      <c r="G99" s="224"/>
      <c r="H99" s="228">
        <v>1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161</v>
      </c>
      <c r="AU99" s="234" t="s">
        <v>82</v>
      </c>
      <c r="AV99" s="13" t="s">
        <v>82</v>
      </c>
      <c r="AW99" s="13" t="s">
        <v>33</v>
      </c>
      <c r="AX99" s="13" t="s">
        <v>72</v>
      </c>
      <c r="AY99" s="234" t="s">
        <v>150</v>
      </c>
    </row>
    <row r="100" s="13" customFormat="1">
      <c r="A100" s="13"/>
      <c r="B100" s="223"/>
      <c r="C100" s="224"/>
      <c r="D100" s="225" t="s">
        <v>161</v>
      </c>
      <c r="E100" s="226" t="s">
        <v>19</v>
      </c>
      <c r="F100" s="227" t="s">
        <v>932</v>
      </c>
      <c r="G100" s="224"/>
      <c r="H100" s="228">
        <v>1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161</v>
      </c>
      <c r="AU100" s="234" t="s">
        <v>82</v>
      </c>
      <c r="AV100" s="13" t="s">
        <v>82</v>
      </c>
      <c r="AW100" s="13" t="s">
        <v>33</v>
      </c>
      <c r="AX100" s="13" t="s">
        <v>72</v>
      </c>
      <c r="AY100" s="234" t="s">
        <v>150</v>
      </c>
    </row>
    <row r="101" s="13" customFormat="1">
      <c r="A101" s="13"/>
      <c r="B101" s="223"/>
      <c r="C101" s="224"/>
      <c r="D101" s="225" t="s">
        <v>161</v>
      </c>
      <c r="E101" s="226" t="s">
        <v>19</v>
      </c>
      <c r="F101" s="227" t="s">
        <v>933</v>
      </c>
      <c r="G101" s="224"/>
      <c r="H101" s="228">
        <v>1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161</v>
      </c>
      <c r="AU101" s="234" t="s">
        <v>82</v>
      </c>
      <c r="AV101" s="13" t="s">
        <v>82</v>
      </c>
      <c r="AW101" s="13" t="s">
        <v>33</v>
      </c>
      <c r="AX101" s="13" t="s">
        <v>72</v>
      </c>
      <c r="AY101" s="234" t="s">
        <v>150</v>
      </c>
    </row>
    <row r="102" s="13" customFormat="1">
      <c r="A102" s="13"/>
      <c r="B102" s="223"/>
      <c r="C102" s="224"/>
      <c r="D102" s="225" t="s">
        <v>161</v>
      </c>
      <c r="E102" s="226" t="s">
        <v>19</v>
      </c>
      <c r="F102" s="227" t="s">
        <v>934</v>
      </c>
      <c r="G102" s="224"/>
      <c r="H102" s="228">
        <v>1</v>
      </c>
      <c r="I102" s="229"/>
      <c r="J102" s="224"/>
      <c r="K102" s="224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161</v>
      </c>
      <c r="AU102" s="234" t="s">
        <v>82</v>
      </c>
      <c r="AV102" s="13" t="s">
        <v>82</v>
      </c>
      <c r="AW102" s="13" t="s">
        <v>33</v>
      </c>
      <c r="AX102" s="13" t="s">
        <v>72</v>
      </c>
      <c r="AY102" s="234" t="s">
        <v>150</v>
      </c>
    </row>
    <row r="103" s="13" customFormat="1">
      <c r="A103" s="13"/>
      <c r="B103" s="223"/>
      <c r="C103" s="224"/>
      <c r="D103" s="225" t="s">
        <v>161</v>
      </c>
      <c r="E103" s="226" t="s">
        <v>19</v>
      </c>
      <c r="F103" s="227" t="s">
        <v>935</v>
      </c>
      <c r="G103" s="224"/>
      <c r="H103" s="228">
        <v>1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161</v>
      </c>
      <c r="AU103" s="234" t="s">
        <v>82</v>
      </c>
      <c r="AV103" s="13" t="s">
        <v>82</v>
      </c>
      <c r="AW103" s="13" t="s">
        <v>33</v>
      </c>
      <c r="AX103" s="13" t="s">
        <v>72</v>
      </c>
      <c r="AY103" s="234" t="s">
        <v>150</v>
      </c>
    </row>
    <row r="104" s="15" customFormat="1">
      <c r="A104" s="15"/>
      <c r="B104" s="245"/>
      <c r="C104" s="246"/>
      <c r="D104" s="225" t="s">
        <v>161</v>
      </c>
      <c r="E104" s="247" t="s">
        <v>19</v>
      </c>
      <c r="F104" s="248" t="s">
        <v>209</v>
      </c>
      <c r="G104" s="246"/>
      <c r="H104" s="249">
        <v>19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5" t="s">
        <v>161</v>
      </c>
      <c r="AU104" s="255" t="s">
        <v>82</v>
      </c>
      <c r="AV104" s="15" t="s">
        <v>157</v>
      </c>
      <c r="AW104" s="15" t="s">
        <v>33</v>
      </c>
      <c r="AX104" s="15" t="s">
        <v>80</v>
      </c>
      <c r="AY104" s="255" t="s">
        <v>150</v>
      </c>
    </row>
    <row r="105" s="2" customFormat="1" ht="16.5" customHeight="1">
      <c r="A105" s="39"/>
      <c r="B105" s="40"/>
      <c r="C105" s="260" t="s">
        <v>171</v>
      </c>
      <c r="D105" s="260" t="s">
        <v>502</v>
      </c>
      <c r="E105" s="261" t="s">
        <v>936</v>
      </c>
      <c r="F105" s="262" t="s">
        <v>937</v>
      </c>
      <c r="G105" s="263" t="s">
        <v>286</v>
      </c>
      <c r="H105" s="264">
        <v>1</v>
      </c>
      <c r="I105" s="265"/>
      <c r="J105" s="266">
        <f>ROUND(I105*H105,2)</f>
        <v>0</v>
      </c>
      <c r="K105" s="262" t="s">
        <v>156</v>
      </c>
      <c r="L105" s="267"/>
      <c r="M105" s="268" t="s">
        <v>19</v>
      </c>
      <c r="N105" s="269" t="s">
        <v>43</v>
      </c>
      <c r="O105" s="85"/>
      <c r="P105" s="214">
        <f>O105*H105</f>
        <v>0</v>
      </c>
      <c r="Q105" s="214">
        <v>0.0050000000000000001</v>
      </c>
      <c r="R105" s="214">
        <f>Q105*H105</f>
        <v>0.0050000000000000001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210</v>
      </c>
      <c r="AT105" s="216" t="s">
        <v>502</v>
      </c>
      <c r="AU105" s="216" t="s">
        <v>82</v>
      </c>
      <c r="AY105" s="18" t="s">
        <v>150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157</v>
      </c>
      <c r="BM105" s="216" t="s">
        <v>938</v>
      </c>
    </row>
    <row r="106" s="13" customFormat="1">
      <c r="A106" s="13"/>
      <c r="B106" s="223"/>
      <c r="C106" s="224"/>
      <c r="D106" s="225" t="s">
        <v>161</v>
      </c>
      <c r="E106" s="226" t="s">
        <v>19</v>
      </c>
      <c r="F106" s="227" t="s">
        <v>939</v>
      </c>
      <c r="G106" s="224"/>
      <c r="H106" s="228">
        <v>1</v>
      </c>
      <c r="I106" s="229"/>
      <c r="J106" s="224"/>
      <c r="K106" s="224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161</v>
      </c>
      <c r="AU106" s="234" t="s">
        <v>82</v>
      </c>
      <c r="AV106" s="13" t="s">
        <v>82</v>
      </c>
      <c r="AW106" s="13" t="s">
        <v>33</v>
      </c>
      <c r="AX106" s="13" t="s">
        <v>80</v>
      </c>
      <c r="AY106" s="234" t="s">
        <v>150</v>
      </c>
    </row>
    <row r="107" s="2" customFormat="1" ht="16.5" customHeight="1">
      <c r="A107" s="39"/>
      <c r="B107" s="40"/>
      <c r="C107" s="260" t="s">
        <v>157</v>
      </c>
      <c r="D107" s="260" t="s">
        <v>502</v>
      </c>
      <c r="E107" s="261" t="s">
        <v>940</v>
      </c>
      <c r="F107" s="262" t="s">
        <v>941</v>
      </c>
      <c r="G107" s="263" t="s">
        <v>286</v>
      </c>
      <c r="H107" s="264">
        <v>1</v>
      </c>
      <c r="I107" s="265"/>
      <c r="J107" s="266">
        <f>ROUND(I107*H107,2)</f>
        <v>0</v>
      </c>
      <c r="K107" s="262" t="s">
        <v>156</v>
      </c>
      <c r="L107" s="267"/>
      <c r="M107" s="268" t="s">
        <v>19</v>
      </c>
      <c r="N107" s="269" t="s">
        <v>43</v>
      </c>
      <c r="O107" s="85"/>
      <c r="P107" s="214">
        <f>O107*H107</f>
        <v>0</v>
      </c>
      <c r="Q107" s="214">
        <v>0.0040000000000000001</v>
      </c>
      <c r="R107" s="214">
        <f>Q107*H107</f>
        <v>0.0040000000000000001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210</v>
      </c>
      <c r="AT107" s="216" t="s">
        <v>502</v>
      </c>
      <c r="AU107" s="216" t="s">
        <v>82</v>
      </c>
      <c r="AY107" s="18" t="s">
        <v>150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157</v>
      </c>
      <c r="BM107" s="216" t="s">
        <v>942</v>
      </c>
    </row>
    <row r="108" s="13" customFormat="1">
      <c r="A108" s="13"/>
      <c r="B108" s="223"/>
      <c r="C108" s="224"/>
      <c r="D108" s="225" t="s">
        <v>161</v>
      </c>
      <c r="E108" s="226" t="s">
        <v>19</v>
      </c>
      <c r="F108" s="227" t="s">
        <v>943</v>
      </c>
      <c r="G108" s="224"/>
      <c r="H108" s="228">
        <v>1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161</v>
      </c>
      <c r="AU108" s="234" t="s">
        <v>82</v>
      </c>
      <c r="AV108" s="13" t="s">
        <v>82</v>
      </c>
      <c r="AW108" s="13" t="s">
        <v>33</v>
      </c>
      <c r="AX108" s="13" t="s">
        <v>80</v>
      </c>
      <c r="AY108" s="234" t="s">
        <v>150</v>
      </c>
    </row>
    <row r="109" s="2" customFormat="1" ht="16.5" customHeight="1">
      <c r="A109" s="39"/>
      <c r="B109" s="40"/>
      <c r="C109" s="260" t="s">
        <v>184</v>
      </c>
      <c r="D109" s="260" t="s">
        <v>502</v>
      </c>
      <c r="E109" s="261" t="s">
        <v>944</v>
      </c>
      <c r="F109" s="262" t="s">
        <v>945</v>
      </c>
      <c r="G109" s="263" t="s">
        <v>286</v>
      </c>
      <c r="H109" s="264">
        <v>4</v>
      </c>
      <c r="I109" s="265"/>
      <c r="J109" s="266">
        <f>ROUND(I109*H109,2)</f>
        <v>0</v>
      </c>
      <c r="K109" s="262" t="s">
        <v>156</v>
      </c>
      <c r="L109" s="267"/>
      <c r="M109" s="268" t="s">
        <v>19</v>
      </c>
      <c r="N109" s="269" t="s">
        <v>43</v>
      </c>
      <c r="O109" s="85"/>
      <c r="P109" s="214">
        <f>O109*H109</f>
        <v>0</v>
      </c>
      <c r="Q109" s="214">
        <v>0.0025999999999999999</v>
      </c>
      <c r="R109" s="214">
        <f>Q109*H109</f>
        <v>0.0104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210</v>
      </c>
      <c r="AT109" s="216" t="s">
        <v>502</v>
      </c>
      <c r="AU109" s="216" t="s">
        <v>82</v>
      </c>
      <c r="AY109" s="18" t="s">
        <v>150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157</v>
      </c>
      <c r="BM109" s="216" t="s">
        <v>946</v>
      </c>
    </row>
    <row r="110" s="13" customFormat="1">
      <c r="A110" s="13"/>
      <c r="B110" s="223"/>
      <c r="C110" s="224"/>
      <c r="D110" s="225" t="s">
        <v>161</v>
      </c>
      <c r="E110" s="226" t="s">
        <v>19</v>
      </c>
      <c r="F110" s="227" t="s">
        <v>947</v>
      </c>
      <c r="G110" s="224"/>
      <c r="H110" s="228">
        <v>2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161</v>
      </c>
      <c r="AU110" s="234" t="s">
        <v>82</v>
      </c>
      <c r="AV110" s="13" t="s">
        <v>82</v>
      </c>
      <c r="AW110" s="13" t="s">
        <v>33</v>
      </c>
      <c r="AX110" s="13" t="s">
        <v>72</v>
      </c>
      <c r="AY110" s="234" t="s">
        <v>150</v>
      </c>
    </row>
    <row r="111" s="13" customFormat="1">
      <c r="A111" s="13"/>
      <c r="B111" s="223"/>
      <c r="C111" s="224"/>
      <c r="D111" s="225" t="s">
        <v>161</v>
      </c>
      <c r="E111" s="226" t="s">
        <v>19</v>
      </c>
      <c r="F111" s="227" t="s">
        <v>948</v>
      </c>
      <c r="G111" s="224"/>
      <c r="H111" s="228">
        <v>2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161</v>
      </c>
      <c r="AU111" s="234" t="s">
        <v>82</v>
      </c>
      <c r="AV111" s="13" t="s">
        <v>82</v>
      </c>
      <c r="AW111" s="13" t="s">
        <v>33</v>
      </c>
      <c r="AX111" s="13" t="s">
        <v>72</v>
      </c>
      <c r="AY111" s="234" t="s">
        <v>150</v>
      </c>
    </row>
    <row r="112" s="15" customFormat="1">
      <c r="A112" s="15"/>
      <c r="B112" s="245"/>
      <c r="C112" s="246"/>
      <c r="D112" s="225" t="s">
        <v>161</v>
      </c>
      <c r="E112" s="247" t="s">
        <v>19</v>
      </c>
      <c r="F112" s="248" t="s">
        <v>209</v>
      </c>
      <c r="G112" s="246"/>
      <c r="H112" s="249">
        <v>4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5" t="s">
        <v>161</v>
      </c>
      <c r="AU112" s="255" t="s">
        <v>82</v>
      </c>
      <c r="AV112" s="15" t="s">
        <v>157</v>
      </c>
      <c r="AW112" s="15" t="s">
        <v>33</v>
      </c>
      <c r="AX112" s="15" t="s">
        <v>80</v>
      </c>
      <c r="AY112" s="255" t="s">
        <v>150</v>
      </c>
    </row>
    <row r="113" s="2" customFormat="1" ht="16.5" customHeight="1">
      <c r="A113" s="39"/>
      <c r="B113" s="40"/>
      <c r="C113" s="260" t="s">
        <v>192</v>
      </c>
      <c r="D113" s="260" t="s">
        <v>502</v>
      </c>
      <c r="E113" s="261" t="s">
        <v>949</v>
      </c>
      <c r="F113" s="262" t="s">
        <v>950</v>
      </c>
      <c r="G113" s="263" t="s">
        <v>286</v>
      </c>
      <c r="H113" s="264">
        <v>5</v>
      </c>
      <c r="I113" s="265"/>
      <c r="J113" s="266">
        <f>ROUND(I113*H113,2)</f>
        <v>0</v>
      </c>
      <c r="K113" s="262" t="s">
        <v>156</v>
      </c>
      <c r="L113" s="267"/>
      <c r="M113" s="268" t="s">
        <v>19</v>
      </c>
      <c r="N113" s="269" t="s">
        <v>43</v>
      </c>
      <c r="O113" s="85"/>
      <c r="P113" s="214">
        <f>O113*H113</f>
        <v>0</v>
      </c>
      <c r="Q113" s="214">
        <v>0.0025000000000000001</v>
      </c>
      <c r="R113" s="214">
        <f>Q113*H113</f>
        <v>0.012500000000000001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210</v>
      </c>
      <c r="AT113" s="216" t="s">
        <v>502</v>
      </c>
      <c r="AU113" s="216" t="s">
        <v>82</v>
      </c>
      <c r="AY113" s="18" t="s">
        <v>150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157</v>
      </c>
      <c r="BM113" s="216" t="s">
        <v>951</v>
      </c>
    </row>
    <row r="114" s="13" customFormat="1">
      <c r="A114" s="13"/>
      <c r="B114" s="223"/>
      <c r="C114" s="224"/>
      <c r="D114" s="225" t="s">
        <v>161</v>
      </c>
      <c r="E114" s="226" t="s">
        <v>19</v>
      </c>
      <c r="F114" s="227" t="s">
        <v>952</v>
      </c>
      <c r="G114" s="224"/>
      <c r="H114" s="228">
        <v>1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161</v>
      </c>
      <c r="AU114" s="234" t="s">
        <v>82</v>
      </c>
      <c r="AV114" s="13" t="s">
        <v>82</v>
      </c>
      <c r="AW114" s="13" t="s">
        <v>33</v>
      </c>
      <c r="AX114" s="13" t="s">
        <v>72</v>
      </c>
      <c r="AY114" s="234" t="s">
        <v>150</v>
      </c>
    </row>
    <row r="115" s="13" customFormat="1">
      <c r="A115" s="13"/>
      <c r="B115" s="223"/>
      <c r="C115" s="224"/>
      <c r="D115" s="225" t="s">
        <v>161</v>
      </c>
      <c r="E115" s="226" t="s">
        <v>19</v>
      </c>
      <c r="F115" s="227" t="s">
        <v>953</v>
      </c>
      <c r="G115" s="224"/>
      <c r="H115" s="228">
        <v>4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161</v>
      </c>
      <c r="AU115" s="234" t="s">
        <v>82</v>
      </c>
      <c r="AV115" s="13" t="s">
        <v>82</v>
      </c>
      <c r="AW115" s="13" t="s">
        <v>33</v>
      </c>
      <c r="AX115" s="13" t="s">
        <v>72</v>
      </c>
      <c r="AY115" s="234" t="s">
        <v>150</v>
      </c>
    </row>
    <row r="116" s="15" customFormat="1">
      <c r="A116" s="15"/>
      <c r="B116" s="245"/>
      <c r="C116" s="246"/>
      <c r="D116" s="225" t="s">
        <v>161</v>
      </c>
      <c r="E116" s="247" t="s">
        <v>19</v>
      </c>
      <c r="F116" s="248" t="s">
        <v>209</v>
      </c>
      <c r="G116" s="246"/>
      <c r="H116" s="249">
        <v>5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5" t="s">
        <v>161</v>
      </c>
      <c r="AU116" s="255" t="s">
        <v>82</v>
      </c>
      <c r="AV116" s="15" t="s">
        <v>157</v>
      </c>
      <c r="AW116" s="15" t="s">
        <v>33</v>
      </c>
      <c r="AX116" s="15" t="s">
        <v>80</v>
      </c>
      <c r="AY116" s="255" t="s">
        <v>150</v>
      </c>
    </row>
    <row r="117" s="2" customFormat="1" ht="16.5" customHeight="1">
      <c r="A117" s="39"/>
      <c r="B117" s="40"/>
      <c r="C117" s="260" t="s">
        <v>199</v>
      </c>
      <c r="D117" s="260" t="s">
        <v>502</v>
      </c>
      <c r="E117" s="261" t="s">
        <v>954</v>
      </c>
      <c r="F117" s="262" t="s">
        <v>955</v>
      </c>
      <c r="G117" s="263" t="s">
        <v>286</v>
      </c>
      <c r="H117" s="264">
        <v>1</v>
      </c>
      <c r="I117" s="265"/>
      <c r="J117" s="266">
        <f>ROUND(I117*H117,2)</f>
        <v>0</v>
      </c>
      <c r="K117" s="262" t="s">
        <v>156</v>
      </c>
      <c r="L117" s="267"/>
      <c r="M117" s="268" t="s">
        <v>19</v>
      </c>
      <c r="N117" s="269" t="s">
        <v>43</v>
      </c>
      <c r="O117" s="85"/>
      <c r="P117" s="214">
        <f>O117*H117</f>
        <v>0</v>
      </c>
      <c r="Q117" s="214">
        <v>0.0040000000000000001</v>
      </c>
      <c r="R117" s="214">
        <f>Q117*H117</f>
        <v>0.0040000000000000001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210</v>
      </c>
      <c r="AT117" s="216" t="s">
        <v>502</v>
      </c>
      <c r="AU117" s="216" t="s">
        <v>82</v>
      </c>
      <c r="AY117" s="18" t="s">
        <v>150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157</v>
      </c>
      <c r="BM117" s="216" t="s">
        <v>956</v>
      </c>
    </row>
    <row r="118" s="13" customFormat="1">
      <c r="A118" s="13"/>
      <c r="B118" s="223"/>
      <c r="C118" s="224"/>
      <c r="D118" s="225" t="s">
        <v>161</v>
      </c>
      <c r="E118" s="226" t="s">
        <v>19</v>
      </c>
      <c r="F118" s="227" t="s">
        <v>957</v>
      </c>
      <c r="G118" s="224"/>
      <c r="H118" s="228">
        <v>1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161</v>
      </c>
      <c r="AU118" s="234" t="s">
        <v>82</v>
      </c>
      <c r="AV118" s="13" t="s">
        <v>82</v>
      </c>
      <c r="AW118" s="13" t="s">
        <v>33</v>
      </c>
      <c r="AX118" s="13" t="s">
        <v>80</v>
      </c>
      <c r="AY118" s="234" t="s">
        <v>150</v>
      </c>
    </row>
    <row r="119" s="2" customFormat="1" ht="16.5" customHeight="1">
      <c r="A119" s="39"/>
      <c r="B119" s="40"/>
      <c r="C119" s="260" t="s">
        <v>210</v>
      </c>
      <c r="D119" s="260" t="s">
        <v>502</v>
      </c>
      <c r="E119" s="261" t="s">
        <v>958</v>
      </c>
      <c r="F119" s="262" t="s">
        <v>959</v>
      </c>
      <c r="G119" s="263" t="s">
        <v>286</v>
      </c>
      <c r="H119" s="264">
        <v>2</v>
      </c>
      <c r="I119" s="265"/>
      <c r="J119" s="266">
        <f>ROUND(I119*H119,2)</f>
        <v>0</v>
      </c>
      <c r="K119" s="262" t="s">
        <v>156</v>
      </c>
      <c r="L119" s="267"/>
      <c r="M119" s="268" t="s">
        <v>19</v>
      </c>
      <c r="N119" s="269" t="s">
        <v>43</v>
      </c>
      <c r="O119" s="85"/>
      <c r="P119" s="214">
        <f>O119*H119</f>
        <v>0</v>
      </c>
      <c r="Q119" s="214">
        <v>0.0025000000000000001</v>
      </c>
      <c r="R119" s="214">
        <f>Q119*H119</f>
        <v>0.0050000000000000001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210</v>
      </c>
      <c r="AT119" s="216" t="s">
        <v>502</v>
      </c>
      <c r="AU119" s="216" t="s">
        <v>82</v>
      </c>
      <c r="AY119" s="18" t="s">
        <v>150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157</v>
      </c>
      <c r="BM119" s="216" t="s">
        <v>960</v>
      </c>
    </row>
    <row r="120" s="13" customFormat="1">
      <c r="A120" s="13"/>
      <c r="B120" s="223"/>
      <c r="C120" s="224"/>
      <c r="D120" s="225" t="s">
        <v>161</v>
      </c>
      <c r="E120" s="226" t="s">
        <v>19</v>
      </c>
      <c r="F120" s="227" t="s">
        <v>961</v>
      </c>
      <c r="G120" s="224"/>
      <c r="H120" s="228">
        <v>2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161</v>
      </c>
      <c r="AU120" s="234" t="s">
        <v>82</v>
      </c>
      <c r="AV120" s="13" t="s">
        <v>82</v>
      </c>
      <c r="AW120" s="13" t="s">
        <v>33</v>
      </c>
      <c r="AX120" s="13" t="s">
        <v>80</v>
      </c>
      <c r="AY120" s="234" t="s">
        <v>150</v>
      </c>
    </row>
    <row r="121" s="2" customFormat="1" ht="16.5" customHeight="1">
      <c r="A121" s="39"/>
      <c r="B121" s="40"/>
      <c r="C121" s="260" t="s">
        <v>217</v>
      </c>
      <c r="D121" s="260" t="s">
        <v>502</v>
      </c>
      <c r="E121" s="261" t="s">
        <v>962</v>
      </c>
      <c r="F121" s="262" t="s">
        <v>963</v>
      </c>
      <c r="G121" s="263" t="s">
        <v>286</v>
      </c>
      <c r="H121" s="264">
        <v>2</v>
      </c>
      <c r="I121" s="265"/>
      <c r="J121" s="266">
        <f>ROUND(I121*H121,2)</f>
        <v>0</v>
      </c>
      <c r="K121" s="262" t="s">
        <v>156</v>
      </c>
      <c r="L121" s="267"/>
      <c r="M121" s="268" t="s">
        <v>19</v>
      </c>
      <c r="N121" s="269" t="s">
        <v>43</v>
      </c>
      <c r="O121" s="85"/>
      <c r="P121" s="214">
        <f>O121*H121</f>
        <v>0</v>
      </c>
      <c r="Q121" s="214">
        <v>0.0044999999999999997</v>
      </c>
      <c r="R121" s="214">
        <f>Q121*H121</f>
        <v>0.0089999999999999993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210</v>
      </c>
      <c r="AT121" s="216" t="s">
        <v>502</v>
      </c>
      <c r="AU121" s="216" t="s">
        <v>82</v>
      </c>
      <c r="AY121" s="18" t="s">
        <v>150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157</v>
      </c>
      <c r="BM121" s="216" t="s">
        <v>964</v>
      </c>
    </row>
    <row r="122" s="13" customFormat="1">
      <c r="A122" s="13"/>
      <c r="B122" s="223"/>
      <c r="C122" s="224"/>
      <c r="D122" s="225" t="s">
        <v>161</v>
      </c>
      <c r="E122" s="226" t="s">
        <v>19</v>
      </c>
      <c r="F122" s="227" t="s">
        <v>965</v>
      </c>
      <c r="G122" s="224"/>
      <c r="H122" s="228">
        <v>1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161</v>
      </c>
      <c r="AU122" s="234" t="s">
        <v>82</v>
      </c>
      <c r="AV122" s="13" t="s">
        <v>82</v>
      </c>
      <c r="AW122" s="13" t="s">
        <v>33</v>
      </c>
      <c r="AX122" s="13" t="s">
        <v>72</v>
      </c>
      <c r="AY122" s="234" t="s">
        <v>150</v>
      </c>
    </row>
    <row r="123" s="13" customFormat="1">
      <c r="A123" s="13"/>
      <c r="B123" s="223"/>
      <c r="C123" s="224"/>
      <c r="D123" s="225" t="s">
        <v>161</v>
      </c>
      <c r="E123" s="226" t="s">
        <v>19</v>
      </c>
      <c r="F123" s="227" t="s">
        <v>966</v>
      </c>
      <c r="G123" s="224"/>
      <c r="H123" s="228">
        <v>1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161</v>
      </c>
      <c r="AU123" s="234" t="s">
        <v>82</v>
      </c>
      <c r="AV123" s="13" t="s">
        <v>82</v>
      </c>
      <c r="AW123" s="13" t="s">
        <v>33</v>
      </c>
      <c r="AX123" s="13" t="s">
        <v>72</v>
      </c>
      <c r="AY123" s="234" t="s">
        <v>150</v>
      </c>
    </row>
    <row r="124" s="15" customFormat="1">
      <c r="A124" s="15"/>
      <c r="B124" s="245"/>
      <c r="C124" s="246"/>
      <c r="D124" s="225" t="s">
        <v>161</v>
      </c>
      <c r="E124" s="247" t="s">
        <v>19</v>
      </c>
      <c r="F124" s="248" t="s">
        <v>209</v>
      </c>
      <c r="G124" s="246"/>
      <c r="H124" s="249">
        <v>2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5" t="s">
        <v>161</v>
      </c>
      <c r="AU124" s="255" t="s">
        <v>82</v>
      </c>
      <c r="AV124" s="15" t="s">
        <v>157</v>
      </c>
      <c r="AW124" s="15" t="s">
        <v>33</v>
      </c>
      <c r="AX124" s="15" t="s">
        <v>80</v>
      </c>
      <c r="AY124" s="255" t="s">
        <v>150</v>
      </c>
    </row>
    <row r="125" s="2" customFormat="1" ht="16.5" customHeight="1">
      <c r="A125" s="39"/>
      <c r="B125" s="40"/>
      <c r="C125" s="260" t="s">
        <v>225</v>
      </c>
      <c r="D125" s="260" t="s">
        <v>502</v>
      </c>
      <c r="E125" s="261" t="s">
        <v>967</v>
      </c>
      <c r="F125" s="262" t="s">
        <v>968</v>
      </c>
      <c r="G125" s="263" t="s">
        <v>286</v>
      </c>
      <c r="H125" s="264">
        <v>1</v>
      </c>
      <c r="I125" s="265"/>
      <c r="J125" s="266">
        <f>ROUND(I125*H125,2)</f>
        <v>0</v>
      </c>
      <c r="K125" s="262" t="s">
        <v>156</v>
      </c>
      <c r="L125" s="267"/>
      <c r="M125" s="268" t="s">
        <v>19</v>
      </c>
      <c r="N125" s="269" t="s">
        <v>43</v>
      </c>
      <c r="O125" s="85"/>
      <c r="P125" s="214">
        <f>O125*H125</f>
        <v>0</v>
      </c>
      <c r="Q125" s="214">
        <v>0.0055999999999999999</v>
      </c>
      <c r="R125" s="214">
        <f>Q125*H125</f>
        <v>0.0055999999999999999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210</v>
      </c>
      <c r="AT125" s="216" t="s">
        <v>502</v>
      </c>
      <c r="AU125" s="216" t="s">
        <v>82</v>
      </c>
      <c r="AY125" s="18" t="s">
        <v>150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157</v>
      </c>
      <c r="BM125" s="216" t="s">
        <v>969</v>
      </c>
    </row>
    <row r="126" s="13" customFormat="1">
      <c r="A126" s="13"/>
      <c r="B126" s="223"/>
      <c r="C126" s="224"/>
      <c r="D126" s="225" t="s">
        <v>161</v>
      </c>
      <c r="E126" s="226" t="s">
        <v>19</v>
      </c>
      <c r="F126" s="227" t="s">
        <v>932</v>
      </c>
      <c r="G126" s="224"/>
      <c r="H126" s="228">
        <v>1</v>
      </c>
      <c r="I126" s="229"/>
      <c r="J126" s="224"/>
      <c r="K126" s="224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161</v>
      </c>
      <c r="AU126" s="234" t="s">
        <v>82</v>
      </c>
      <c r="AV126" s="13" t="s">
        <v>82</v>
      </c>
      <c r="AW126" s="13" t="s">
        <v>33</v>
      </c>
      <c r="AX126" s="13" t="s">
        <v>80</v>
      </c>
      <c r="AY126" s="234" t="s">
        <v>150</v>
      </c>
    </row>
    <row r="127" s="2" customFormat="1" ht="16.5" customHeight="1">
      <c r="A127" s="39"/>
      <c r="B127" s="40"/>
      <c r="C127" s="260" t="s">
        <v>235</v>
      </c>
      <c r="D127" s="260" t="s">
        <v>502</v>
      </c>
      <c r="E127" s="261" t="s">
        <v>970</v>
      </c>
      <c r="F127" s="262" t="s">
        <v>971</v>
      </c>
      <c r="G127" s="263" t="s">
        <v>286</v>
      </c>
      <c r="H127" s="264">
        <v>1</v>
      </c>
      <c r="I127" s="265"/>
      <c r="J127" s="266">
        <f>ROUND(I127*H127,2)</f>
        <v>0</v>
      </c>
      <c r="K127" s="262" t="s">
        <v>156</v>
      </c>
      <c r="L127" s="267"/>
      <c r="M127" s="268" t="s">
        <v>19</v>
      </c>
      <c r="N127" s="269" t="s">
        <v>43</v>
      </c>
      <c r="O127" s="85"/>
      <c r="P127" s="214">
        <f>O127*H127</f>
        <v>0</v>
      </c>
      <c r="Q127" s="214">
        <v>0.0025000000000000001</v>
      </c>
      <c r="R127" s="214">
        <f>Q127*H127</f>
        <v>0.0025000000000000001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210</v>
      </c>
      <c r="AT127" s="216" t="s">
        <v>502</v>
      </c>
      <c r="AU127" s="216" t="s">
        <v>82</v>
      </c>
      <c r="AY127" s="18" t="s">
        <v>150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157</v>
      </c>
      <c r="BM127" s="216" t="s">
        <v>972</v>
      </c>
    </row>
    <row r="128" s="13" customFormat="1">
      <c r="A128" s="13"/>
      <c r="B128" s="223"/>
      <c r="C128" s="224"/>
      <c r="D128" s="225" t="s">
        <v>161</v>
      </c>
      <c r="E128" s="226" t="s">
        <v>19</v>
      </c>
      <c r="F128" s="227" t="s">
        <v>973</v>
      </c>
      <c r="G128" s="224"/>
      <c r="H128" s="228">
        <v>1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161</v>
      </c>
      <c r="AU128" s="234" t="s">
        <v>82</v>
      </c>
      <c r="AV128" s="13" t="s">
        <v>82</v>
      </c>
      <c r="AW128" s="13" t="s">
        <v>33</v>
      </c>
      <c r="AX128" s="13" t="s">
        <v>80</v>
      </c>
      <c r="AY128" s="234" t="s">
        <v>150</v>
      </c>
    </row>
    <row r="129" s="2" customFormat="1" ht="16.5" customHeight="1">
      <c r="A129" s="39"/>
      <c r="B129" s="40"/>
      <c r="C129" s="260" t="s">
        <v>8</v>
      </c>
      <c r="D129" s="260" t="s">
        <v>502</v>
      </c>
      <c r="E129" s="261" t="s">
        <v>974</v>
      </c>
      <c r="F129" s="262" t="s">
        <v>975</v>
      </c>
      <c r="G129" s="263" t="s">
        <v>286</v>
      </c>
      <c r="H129" s="264">
        <v>1</v>
      </c>
      <c r="I129" s="265"/>
      <c r="J129" s="266">
        <f>ROUND(I129*H129,2)</f>
        <v>0</v>
      </c>
      <c r="K129" s="262" t="s">
        <v>156</v>
      </c>
      <c r="L129" s="267"/>
      <c r="M129" s="268" t="s">
        <v>19</v>
      </c>
      <c r="N129" s="269" t="s">
        <v>43</v>
      </c>
      <c r="O129" s="85"/>
      <c r="P129" s="214">
        <f>O129*H129</f>
        <v>0</v>
      </c>
      <c r="Q129" s="214">
        <v>0.0016999999999999999</v>
      </c>
      <c r="R129" s="214">
        <f>Q129*H129</f>
        <v>0.0016999999999999999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210</v>
      </c>
      <c r="AT129" s="216" t="s">
        <v>502</v>
      </c>
      <c r="AU129" s="216" t="s">
        <v>82</v>
      </c>
      <c r="AY129" s="18" t="s">
        <v>150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157</v>
      </c>
      <c r="BM129" s="216" t="s">
        <v>976</v>
      </c>
    </row>
    <row r="130" s="13" customFormat="1">
      <c r="A130" s="13"/>
      <c r="B130" s="223"/>
      <c r="C130" s="224"/>
      <c r="D130" s="225" t="s">
        <v>161</v>
      </c>
      <c r="E130" s="226" t="s">
        <v>19</v>
      </c>
      <c r="F130" s="227" t="s">
        <v>977</v>
      </c>
      <c r="G130" s="224"/>
      <c r="H130" s="228">
        <v>1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161</v>
      </c>
      <c r="AU130" s="234" t="s">
        <v>82</v>
      </c>
      <c r="AV130" s="13" t="s">
        <v>82</v>
      </c>
      <c r="AW130" s="13" t="s">
        <v>33</v>
      </c>
      <c r="AX130" s="13" t="s">
        <v>80</v>
      </c>
      <c r="AY130" s="234" t="s">
        <v>150</v>
      </c>
    </row>
    <row r="131" s="2" customFormat="1" ht="16.5" customHeight="1">
      <c r="A131" s="39"/>
      <c r="B131" s="40"/>
      <c r="C131" s="205" t="s">
        <v>252</v>
      </c>
      <c r="D131" s="205" t="s">
        <v>152</v>
      </c>
      <c r="E131" s="206" t="s">
        <v>978</v>
      </c>
      <c r="F131" s="207" t="s">
        <v>979</v>
      </c>
      <c r="G131" s="208" t="s">
        <v>286</v>
      </c>
      <c r="H131" s="209">
        <v>4</v>
      </c>
      <c r="I131" s="210"/>
      <c r="J131" s="211">
        <f>ROUND(I131*H131,2)</f>
        <v>0</v>
      </c>
      <c r="K131" s="207" t="s">
        <v>19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157</v>
      </c>
      <c r="AT131" s="216" t="s">
        <v>152</v>
      </c>
      <c r="AU131" s="216" t="s">
        <v>82</v>
      </c>
      <c r="AY131" s="18" t="s">
        <v>150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157</v>
      </c>
      <c r="BM131" s="216" t="s">
        <v>980</v>
      </c>
    </row>
    <row r="132" s="13" customFormat="1">
      <c r="A132" s="13"/>
      <c r="B132" s="223"/>
      <c r="C132" s="224"/>
      <c r="D132" s="225" t="s">
        <v>161</v>
      </c>
      <c r="E132" s="226" t="s">
        <v>19</v>
      </c>
      <c r="F132" s="227" t="s">
        <v>981</v>
      </c>
      <c r="G132" s="224"/>
      <c r="H132" s="228">
        <v>4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161</v>
      </c>
      <c r="AU132" s="234" t="s">
        <v>82</v>
      </c>
      <c r="AV132" s="13" t="s">
        <v>82</v>
      </c>
      <c r="AW132" s="13" t="s">
        <v>33</v>
      </c>
      <c r="AX132" s="13" t="s">
        <v>80</v>
      </c>
      <c r="AY132" s="234" t="s">
        <v>150</v>
      </c>
    </row>
    <row r="133" s="2" customFormat="1" ht="16.5" customHeight="1">
      <c r="A133" s="39"/>
      <c r="B133" s="40"/>
      <c r="C133" s="205" t="s">
        <v>262</v>
      </c>
      <c r="D133" s="205" t="s">
        <v>152</v>
      </c>
      <c r="E133" s="206" t="s">
        <v>982</v>
      </c>
      <c r="F133" s="207" t="s">
        <v>983</v>
      </c>
      <c r="G133" s="208" t="s">
        <v>286</v>
      </c>
      <c r="H133" s="209">
        <v>9</v>
      </c>
      <c r="I133" s="210"/>
      <c r="J133" s="211">
        <f>ROUND(I133*H133,2)</f>
        <v>0</v>
      </c>
      <c r="K133" s="207" t="s">
        <v>156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0.10940999999999999</v>
      </c>
      <c r="R133" s="214">
        <f>Q133*H133</f>
        <v>0.98468999999999995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157</v>
      </c>
      <c r="AT133" s="216" t="s">
        <v>152</v>
      </c>
      <c r="AU133" s="216" t="s">
        <v>82</v>
      </c>
      <c r="AY133" s="18" t="s">
        <v>150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157</v>
      </c>
      <c r="BM133" s="216" t="s">
        <v>984</v>
      </c>
    </row>
    <row r="134" s="2" customFormat="1">
      <c r="A134" s="39"/>
      <c r="B134" s="40"/>
      <c r="C134" s="41"/>
      <c r="D134" s="218" t="s">
        <v>159</v>
      </c>
      <c r="E134" s="41"/>
      <c r="F134" s="219" t="s">
        <v>985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159</v>
      </c>
      <c r="AU134" s="18" t="s">
        <v>82</v>
      </c>
    </row>
    <row r="135" s="13" customFormat="1">
      <c r="A135" s="13"/>
      <c r="B135" s="223"/>
      <c r="C135" s="224"/>
      <c r="D135" s="225" t="s">
        <v>161</v>
      </c>
      <c r="E135" s="226" t="s">
        <v>19</v>
      </c>
      <c r="F135" s="227" t="s">
        <v>986</v>
      </c>
      <c r="G135" s="224"/>
      <c r="H135" s="228">
        <v>9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161</v>
      </c>
      <c r="AU135" s="234" t="s">
        <v>82</v>
      </c>
      <c r="AV135" s="13" t="s">
        <v>82</v>
      </c>
      <c r="AW135" s="13" t="s">
        <v>33</v>
      </c>
      <c r="AX135" s="13" t="s">
        <v>72</v>
      </c>
      <c r="AY135" s="234" t="s">
        <v>150</v>
      </c>
    </row>
    <row r="136" s="15" customFormat="1">
      <c r="A136" s="15"/>
      <c r="B136" s="245"/>
      <c r="C136" s="246"/>
      <c r="D136" s="225" t="s">
        <v>161</v>
      </c>
      <c r="E136" s="247" t="s">
        <v>19</v>
      </c>
      <c r="F136" s="248" t="s">
        <v>209</v>
      </c>
      <c r="G136" s="246"/>
      <c r="H136" s="249">
        <v>9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5" t="s">
        <v>161</v>
      </c>
      <c r="AU136" s="255" t="s">
        <v>82</v>
      </c>
      <c r="AV136" s="15" t="s">
        <v>157</v>
      </c>
      <c r="AW136" s="15" t="s">
        <v>33</v>
      </c>
      <c r="AX136" s="15" t="s">
        <v>80</v>
      </c>
      <c r="AY136" s="255" t="s">
        <v>150</v>
      </c>
    </row>
    <row r="137" s="2" customFormat="1" ht="16.5" customHeight="1">
      <c r="A137" s="39"/>
      <c r="B137" s="40"/>
      <c r="C137" s="260" t="s">
        <v>270</v>
      </c>
      <c r="D137" s="260" t="s">
        <v>502</v>
      </c>
      <c r="E137" s="261" t="s">
        <v>987</v>
      </c>
      <c r="F137" s="262" t="s">
        <v>988</v>
      </c>
      <c r="G137" s="263" t="s">
        <v>286</v>
      </c>
      <c r="H137" s="264">
        <v>9</v>
      </c>
      <c r="I137" s="265"/>
      <c r="J137" s="266">
        <f>ROUND(I137*H137,2)</f>
        <v>0</v>
      </c>
      <c r="K137" s="262" t="s">
        <v>156</v>
      </c>
      <c r="L137" s="267"/>
      <c r="M137" s="268" t="s">
        <v>19</v>
      </c>
      <c r="N137" s="269" t="s">
        <v>43</v>
      </c>
      <c r="O137" s="85"/>
      <c r="P137" s="214">
        <f>O137*H137</f>
        <v>0</v>
      </c>
      <c r="Q137" s="214">
        <v>0.0064999999999999997</v>
      </c>
      <c r="R137" s="214">
        <f>Q137*H137</f>
        <v>0.058499999999999996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210</v>
      </c>
      <c r="AT137" s="216" t="s">
        <v>502</v>
      </c>
      <c r="AU137" s="216" t="s">
        <v>82</v>
      </c>
      <c r="AY137" s="18" t="s">
        <v>150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157</v>
      </c>
      <c r="BM137" s="216" t="s">
        <v>989</v>
      </c>
    </row>
    <row r="138" s="13" customFormat="1">
      <c r="A138" s="13"/>
      <c r="B138" s="223"/>
      <c r="C138" s="224"/>
      <c r="D138" s="225" t="s">
        <v>161</v>
      </c>
      <c r="E138" s="226" t="s">
        <v>19</v>
      </c>
      <c r="F138" s="227" t="s">
        <v>986</v>
      </c>
      <c r="G138" s="224"/>
      <c r="H138" s="228">
        <v>9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161</v>
      </c>
      <c r="AU138" s="234" t="s">
        <v>82</v>
      </c>
      <c r="AV138" s="13" t="s">
        <v>82</v>
      </c>
      <c r="AW138" s="13" t="s">
        <v>33</v>
      </c>
      <c r="AX138" s="13" t="s">
        <v>80</v>
      </c>
      <c r="AY138" s="234" t="s">
        <v>150</v>
      </c>
    </row>
    <row r="139" s="2" customFormat="1" ht="16.5" customHeight="1">
      <c r="A139" s="39"/>
      <c r="B139" s="40"/>
      <c r="C139" s="260" t="s">
        <v>276</v>
      </c>
      <c r="D139" s="260" t="s">
        <v>502</v>
      </c>
      <c r="E139" s="261" t="s">
        <v>990</v>
      </c>
      <c r="F139" s="262" t="s">
        <v>991</v>
      </c>
      <c r="G139" s="263" t="s">
        <v>286</v>
      </c>
      <c r="H139" s="264">
        <v>9</v>
      </c>
      <c r="I139" s="265"/>
      <c r="J139" s="266">
        <f>ROUND(I139*H139,2)</f>
        <v>0</v>
      </c>
      <c r="K139" s="262" t="s">
        <v>156</v>
      </c>
      <c r="L139" s="267"/>
      <c r="M139" s="268" t="s">
        <v>19</v>
      </c>
      <c r="N139" s="269" t="s">
        <v>43</v>
      </c>
      <c r="O139" s="85"/>
      <c r="P139" s="214">
        <f>O139*H139</f>
        <v>0</v>
      </c>
      <c r="Q139" s="214">
        <v>0.0033</v>
      </c>
      <c r="R139" s="214">
        <f>Q139*H139</f>
        <v>0.029700000000000001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210</v>
      </c>
      <c r="AT139" s="216" t="s">
        <v>502</v>
      </c>
      <c r="AU139" s="216" t="s">
        <v>82</v>
      </c>
      <c r="AY139" s="18" t="s">
        <v>150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157</v>
      </c>
      <c r="BM139" s="216" t="s">
        <v>992</v>
      </c>
    </row>
    <row r="140" s="13" customFormat="1">
      <c r="A140" s="13"/>
      <c r="B140" s="223"/>
      <c r="C140" s="224"/>
      <c r="D140" s="225" t="s">
        <v>161</v>
      </c>
      <c r="E140" s="226" t="s">
        <v>19</v>
      </c>
      <c r="F140" s="227" t="s">
        <v>986</v>
      </c>
      <c r="G140" s="224"/>
      <c r="H140" s="228">
        <v>9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161</v>
      </c>
      <c r="AU140" s="234" t="s">
        <v>82</v>
      </c>
      <c r="AV140" s="13" t="s">
        <v>82</v>
      </c>
      <c r="AW140" s="13" t="s">
        <v>33</v>
      </c>
      <c r="AX140" s="13" t="s">
        <v>80</v>
      </c>
      <c r="AY140" s="234" t="s">
        <v>150</v>
      </c>
    </row>
    <row r="141" s="2" customFormat="1" ht="16.5" customHeight="1">
      <c r="A141" s="39"/>
      <c r="B141" s="40"/>
      <c r="C141" s="260" t="s">
        <v>283</v>
      </c>
      <c r="D141" s="260" t="s">
        <v>502</v>
      </c>
      <c r="E141" s="261" t="s">
        <v>993</v>
      </c>
      <c r="F141" s="262" t="s">
        <v>994</v>
      </c>
      <c r="G141" s="263" t="s">
        <v>286</v>
      </c>
      <c r="H141" s="264">
        <v>19</v>
      </c>
      <c r="I141" s="265"/>
      <c r="J141" s="266">
        <f>ROUND(I141*H141,2)</f>
        <v>0</v>
      </c>
      <c r="K141" s="262" t="s">
        <v>156</v>
      </c>
      <c r="L141" s="267"/>
      <c r="M141" s="268" t="s">
        <v>19</v>
      </c>
      <c r="N141" s="269" t="s">
        <v>43</v>
      </c>
      <c r="O141" s="85"/>
      <c r="P141" s="214">
        <f>O141*H141</f>
        <v>0</v>
      </c>
      <c r="Q141" s="214">
        <v>0.00040000000000000002</v>
      </c>
      <c r="R141" s="214">
        <f>Q141*H141</f>
        <v>0.0076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210</v>
      </c>
      <c r="AT141" s="216" t="s">
        <v>502</v>
      </c>
      <c r="AU141" s="216" t="s">
        <v>82</v>
      </c>
      <c r="AY141" s="18" t="s">
        <v>150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157</v>
      </c>
      <c r="BM141" s="216" t="s">
        <v>995</v>
      </c>
    </row>
    <row r="142" s="13" customFormat="1">
      <c r="A142" s="13"/>
      <c r="B142" s="223"/>
      <c r="C142" s="224"/>
      <c r="D142" s="225" t="s">
        <v>161</v>
      </c>
      <c r="E142" s="226" t="s">
        <v>19</v>
      </c>
      <c r="F142" s="227" t="s">
        <v>996</v>
      </c>
      <c r="G142" s="224"/>
      <c r="H142" s="228">
        <v>19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161</v>
      </c>
      <c r="AU142" s="234" t="s">
        <v>82</v>
      </c>
      <c r="AV142" s="13" t="s">
        <v>82</v>
      </c>
      <c r="AW142" s="13" t="s">
        <v>33</v>
      </c>
      <c r="AX142" s="13" t="s">
        <v>80</v>
      </c>
      <c r="AY142" s="234" t="s">
        <v>150</v>
      </c>
    </row>
    <row r="143" s="2" customFormat="1" ht="16.5" customHeight="1">
      <c r="A143" s="39"/>
      <c r="B143" s="40"/>
      <c r="C143" s="260" t="s">
        <v>291</v>
      </c>
      <c r="D143" s="260" t="s">
        <v>502</v>
      </c>
      <c r="E143" s="261" t="s">
        <v>997</v>
      </c>
      <c r="F143" s="262" t="s">
        <v>998</v>
      </c>
      <c r="G143" s="263" t="s">
        <v>286</v>
      </c>
      <c r="H143" s="264">
        <v>9</v>
      </c>
      <c r="I143" s="265"/>
      <c r="J143" s="266">
        <f>ROUND(I143*H143,2)</f>
        <v>0</v>
      </c>
      <c r="K143" s="262" t="s">
        <v>156</v>
      </c>
      <c r="L143" s="267"/>
      <c r="M143" s="268" t="s">
        <v>19</v>
      </c>
      <c r="N143" s="269" t="s">
        <v>43</v>
      </c>
      <c r="O143" s="85"/>
      <c r="P143" s="214">
        <f>O143*H143</f>
        <v>0</v>
      </c>
      <c r="Q143" s="214">
        <v>0.00014999999999999999</v>
      </c>
      <c r="R143" s="214">
        <f>Q143*H143</f>
        <v>0.0013499999999999999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210</v>
      </c>
      <c r="AT143" s="216" t="s">
        <v>502</v>
      </c>
      <c r="AU143" s="216" t="s">
        <v>82</v>
      </c>
      <c r="AY143" s="18" t="s">
        <v>150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157</v>
      </c>
      <c r="BM143" s="216" t="s">
        <v>999</v>
      </c>
    </row>
    <row r="144" s="13" customFormat="1">
      <c r="A144" s="13"/>
      <c r="B144" s="223"/>
      <c r="C144" s="224"/>
      <c r="D144" s="225" t="s">
        <v>161</v>
      </c>
      <c r="E144" s="226" t="s">
        <v>19</v>
      </c>
      <c r="F144" s="227" t="s">
        <v>986</v>
      </c>
      <c r="G144" s="224"/>
      <c r="H144" s="228">
        <v>9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161</v>
      </c>
      <c r="AU144" s="234" t="s">
        <v>82</v>
      </c>
      <c r="AV144" s="13" t="s">
        <v>82</v>
      </c>
      <c r="AW144" s="13" t="s">
        <v>33</v>
      </c>
      <c r="AX144" s="13" t="s">
        <v>80</v>
      </c>
      <c r="AY144" s="234" t="s">
        <v>150</v>
      </c>
    </row>
    <row r="145" s="2" customFormat="1" ht="16.5" customHeight="1">
      <c r="A145" s="39"/>
      <c r="B145" s="40"/>
      <c r="C145" s="205" t="s">
        <v>298</v>
      </c>
      <c r="D145" s="205" t="s">
        <v>152</v>
      </c>
      <c r="E145" s="206" t="s">
        <v>1000</v>
      </c>
      <c r="F145" s="207" t="s">
        <v>1001</v>
      </c>
      <c r="G145" s="208" t="s">
        <v>238</v>
      </c>
      <c r="H145" s="209">
        <v>241</v>
      </c>
      <c r="I145" s="210"/>
      <c r="J145" s="211">
        <f>ROUND(I145*H145,2)</f>
        <v>0</v>
      </c>
      <c r="K145" s="207" t="s">
        <v>156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0.00010000000000000001</v>
      </c>
      <c r="R145" s="214">
        <f>Q145*H145</f>
        <v>0.0241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157</v>
      </c>
      <c r="AT145" s="216" t="s">
        <v>152</v>
      </c>
      <c r="AU145" s="216" t="s">
        <v>82</v>
      </c>
      <c r="AY145" s="18" t="s">
        <v>150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157</v>
      </c>
      <c r="BM145" s="216" t="s">
        <v>1002</v>
      </c>
    </row>
    <row r="146" s="2" customFormat="1">
      <c r="A146" s="39"/>
      <c r="B146" s="40"/>
      <c r="C146" s="41"/>
      <c r="D146" s="218" t="s">
        <v>159</v>
      </c>
      <c r="E146" s="41"/>
      <c r="F146" s="219" t="s">
        <v>1003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159</v>
      </c>
      <c r="AU146" s="18" t="s">
        <v>82</v>
      </c>
    </row>
    <row r="147" s="13" customFormat="1">
      <c r="A147" s="13"/>
      <c r="B147" s="223"/>
      <c r="C147" s="224"/>
      <c r="D147" s="225" t="s">
        <v>161</v>
      </c>
      <c r="E147" s="226" t="s">
        <v>19</v>
      </c>
      <c r="F147" s="227" t="s">
        <v>1004</v>
      </c>
      <c r="G147" s="224"/>
      <c r="H147" s="228">
        <v>241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161</v>
      </c>
      <c r="AU147" s="234" t="s">
        <v>82</v>
      </c>
      <c r="AV147" s="13" t="s">
        <v>82</v>
      </c>
      <c r="AW147" s="13" t="s">
        <v>33</v>
      </c>
      <c r="AX147" s="13" t="s">
        <v>72</v>
      </c>
      <c r="AY147" s="234" t="s">
        <v>150</v>
      </c>
    </row>
    <row r="148" s="15" customFormat="1">
      <c r="A148" s="15"/>
      <c r="B148" s="245"/>
      <c r="C148" s="246"/>
      <c r="D148" s="225" t="s">
        <v>161</v>
      </c>
      <c r="E148" s="247" t="s">
        <v>19</v>
      </c>
      <c r="F148" s="248" t="s">
        <v>209</v>
      </c>
      <c r="G148" s="246"/>
      <c r="H148" s="249">
        <v>241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5" t="s">
        <v>161</v>
      </c>
      <c r="AU148" s="255" t="s">
        <v>82</v>
      </c>
      <c r="AV148" s="15" t="s">
        <v>157</v>
      </c>
      <c r="AW148" s="15" t="s">
        <v>33</v>
      </c>
      <c r="AX148" s="15" t="s">
        <v>80</v>
      </c>
      <c r="AY148" s="255" t="s">
        <v>150</v>
      </c>
    </row>
    <row r="149" s="2" customFormat="1" ht="16.5" customHeight="1">
      <c r="A149" s="39"/>
      <c r="B149" s="40"/>
      <c r="C149" s="205" t="s">
        <v>308</v>
      </c>
      <c r="D149" s="205" t="s">
        <v>152</v>
      </c>
      <c r="E149" s="206" t="s">
        <v>1005</v>
      </c>
      <c r="F149" s="207" t="s">
        <v>1006</v>
      </c>
      <c r="G149" s="208" t="s">
        <v>238</v>
      </c>
      <c r="H149" s="209">
        <v>8.8399999999999999</v>
      </c>
      <c r="I149" s="210"/>
      <c r="J149" s="211">
        <f>ROUND(I149*H149,2)</f>
        <v>0</v>
      </c>
      <c r="K149" s="207" t="s">
        <v>156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5.0000000000000002E-05</v>
      </c>
      <c r="R149" s="214">
        <f>Q149*H149</f>
        <v>0.00044200000000000001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157</v>
      </c>
      <c r="AT149" s="216" t="s">
        <v>152</v>
      </c>
      <c r="AU149" s="216" t="s">
        <v>82</v>
      </c>
      <c r="AY149" s="18" t="s">
        <v>150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157</v>
      </c>
      <c r="BM149" s="216" t="s">
        <v>1007</v>
      </c>
    </row>
    <row r="150" s="2" customFormat="1">
      <c r="A150" s="39"/>
      <c r="B150" s="40"/>
      <c r="C150" s="41"/>
      <c r="D150" s="218" t="s">
        <v>159</v>
      </c>
      <c r="E150" s="41"/>
      <c r="F150" s="219" t="s">
        <v>1008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159</v>
      </c>
      <c r="AU150" s="18" t="s">
        <v>82</v>
      </c>
    </row>
    <row r="151" s="13" customFormat="1">
      <c r="A151" s="13"/>
      <c r="B151" s="223"/>
      <c r="C151" s="224"/>
      <c r="D151" s="225" t="s">
        <v>161</v>
      </c>
      <c r="E151" s="226" t="s">
        <v>19</v>
      </c>
      <c r="F151" s="227" t="s">
        <v>1009</v>
      </c>
      <c r="G151" s="224"/>
      <c r="H151" s="228">
        <v>8.8399999999999999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161</v>
      </c>
      <c r="AU151" s="234" t="s">
        <v>82</v>
      </c>
      <c r="AV151" s="13" t="s">
        <v>82</v>
      </c>
      <c r="AW151" s="13" t="s">
        <v>33</v>
      </c>
      <c r="AX151" s="13" t="s">
        <v>80</v>
      </c>
      <c r="AY151" s="234" t="s">
        <v>150</v>
      </c>
    </row>
    <row r="152" s="2" customFormat="1" ht="16.5" customHeight="1">
      <c r="A152" s="39"/>
      <c r="B152" s="40"/>
      <c r="C152" s="205" t="s">
        <v>7</v>
      </c>
      <c r="D152" s="205" t="s">
        <v>152</v>
      </c>
      <c r="E152" s="206" t="s">
        <v>1010</v>
      </c>
      <c r="F152" s="207" t="s">
        <v>1011</v>
      </c>
      <c r="G152" s="208" t="s">
        <v>238</v>
      </c>
      <c r="H152" s="209">
        <v>470.30000000000001</v>
      </c>
      <c r="I152" s="210"/>
      <c r="J152" s="211">
        <f>ROUND(I152*H152,2)</f>
        <v>0</v>
      </c>
      <c r="K152" s="207" t="s">
        <v>156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0.00020000000000000001</v>
      </c>
      <c r="R152" s="214">
        <f>Q152*H152</f>
        <v>0.094060000000000005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157</v>
      </c>
      <c r="AT152" s="216" t="s">
        <v>152</v>
      </c>
      <c r="AU152" s="216" t="s">
        <v>82</v>
      </c>
      <c r="AY152" s="18" t="s">
        <v>150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157</v>
      </c>
      <c r="BM152" s="216" t="s">
        <v>1012</v>
      </c>
    </row>
    <row r="153" s="2" customFormat="1">
      <c r="A153" s="39"/>
      <c r="B153" s="40"/>
      <c r="C153" s="41"/>
      <c r="D153" s="218" t="s">
        <v>159</v>
      </c>
      <c r="E153" s="41"/>
      <c r="F153" s="219" t="s">
        <v>1013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159</v>
      </c>
      <c r="AU153" s="18" t="s">
        <v>82</v>
      </c>
    </row>
    <row r="154" s="13" customFormat="1">
      <c r="A154" s="13"/>
      <c r="B154" s="223"/>
      <c r="C154" s="224"/>
      <c r="D154" s="225" t="s">
        <v>161</v>
      </c>
      <c r="E154" s="226" t="s">
        <v>19</v>
      </c>
      <c r="F154" s="227" t="s">
        <v>1014</v>
      </c>
      <c r="G154" s="224"/>
      <c r="H154" s="228">
        <v>470.30000000000001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161</v>
      </c>
      <c r="AU154" s="234" t="s">
        <v>82</v>
      </c>
      <c r="AV154" s="13" t="s">
        <v>82</v>
      </c>
      <c r="AW154" s="13" t="s">
        <v>33</v>
      </c>
      <c r="AX154" s="13" t="s">
        <v>80</v>
      </c>
      <c r="AY154" s="234" t="s">
        <v>150</v>
      </c>
    </row>
    <row r="155" s="2" customFormat="1" ht="16.5" customHeight="1">
      <c r="A155" s="39"/>
      <c r="B155" s="40"/>
      <c r="C155" s="205" t="s">
        <v>332</v>
      </c>
      <c r="D155" s="205" t="s">
        <v>152</v>
      </c>
      <c r="E155" s="206" t="s">
        <v>1015</v>
      </c>
      <c r="F155" s="207" t="s">
        <v>1016</v>
      </c>
      <c r="G155" s="208" t="s">
        <v>238</v>
      </c>
      <c r="H155" s="209">
        <v>62.700000000000003</v>
      </c>
      <c r="I155" s="210"/>
      <c r="J155" s="211">
        <f>ROUND(I155*H155,2)</f>
        <v>0</v>
      </c>
      <c r="K155" s="207" t="s">
        <v>156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0.00010000000000000001</v>
      </c>
      <c r="R155" s="214">
        <f>Q155*H155</f>
        <v>0.0062700000000000004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157</v>
      </c>
      <c r="AT155" s="216" t="s">
        <v>152</v>
      </c>
      <c r="AU155" s="216" t="s">
        <v>82</v>
      </c>
      <c r="AY155" s="18" t="s">
        <v>150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157</v>
      </c>
      <c r="BM155" s="216" t="s">
        <v>1017</v>
      </c>
    </row>
    <row r="156" s="2" customFormat="1">
      <c r="A156" s="39"/>
      <c r="B156" s="40"/>
      <c r="C156" s="41"/>
      <c r="D156" s="218" t="s">
        <v>159</v>
      </c>
      <c r="E156" s="41"/>
      <c r="F156" s="219" t="s">
        <v>1018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159</v>
      </c>
      <c r="AU156" s="18" t="s">
        <v>82</v>
      </c>
    </row>
    <row r="157" s="13" customFormat="1">
      <c r="A157" s="13"/>
      <c r="B157" s="223"/>
      <c r="C157" s="224"/>
      <c r="D157" s="225" t="s">
        <v>161</v>
      </c>
      <c r="E157" s="226" t="s">
        <v>19</v>
      </c>
      <c r="F157" s="227" t="s">
        <v>1019</v>
      </c>
      <c r="G157" s="224"/>
      <c r="H157" s="228">
        <v>24.350000000000001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161</v>
      </c>
      <c r="AU157" s="234" t="s">
        <v>82</v>
      </c>
      <c r="AV157" s="13" t="s">
        <v>82</v>
      </c>
      <c r="AW157" s="13" t="s">
        <v>33</v>
      </c>
      <c r="AX157" s="13" t="s">
        <v>72</v>
      </c>
      <c r="AY157" s="234" t="s">
        <v>150</v>
      </c>
    </row>
    <row r="158" s="13" customFormat="1">
      <c r="A158" s="13"/>
      <c r="B158" s="223"/>
      <c r="C158" s="224"/>
      <c r="D158" s="225" t="s">
        <v>161</v>
      </c>
      <c r="E158" s="226" t="s">
        <v>19</v>
      </c>
      <c r="F158" s="227" t="s">
        <v>1020</v>
      </c>
      <c r="G158" s="224"/>
      <c r="H158" s="228">
        <v>38.350000000000001</v>
      </c>
      <c r="I158" s="229"/>
      <c r="J158" s="224"/>
      <c r="K158" s="224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161</v>
      </c>
      <c r="AU158" s="234" t="s">
        <v>82</v>
      </c>
      <c r="AV158" s="13" t="s">
        <v>82</v>
      </c>
      <c r="AW158" s="13" t="s">
        <v>33</v>
      </c>
      <c r="AX158" s="13" t="s">
        <v>72</v>
      </c>
      <c r="AY158" s="234" t="s">
        <v>150</v>
      </c>
    </row>
    <row r="159" s="15" customFormat="1">
      <c r="A159" s="15"/>
      <c r="B159" s="245"/>
      <c r="C159" s="246"/>
      <c r="D159" s="225" t="s">
        <v>161</v>
      </c>
      <c r="E159" s="247" t="s">
        <v>19</v>
      </c>
      <c r="F159" s="248" t="s">
        <v>209</v>
      </c>
      <c r="G159" s="246"/>
      <c r="H159" s="249">
        <v>62.700000000000003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5" t="s">
        <v>161</v>
      </c>
      <c r="AU159" s="255" t="s">
        <v>82</v>
      </c>
      <c r="AV159" s="15" t="s">
        <v>157</v>
      </c>
      <c r="AW159" s="15" t="s">
        <v>33</v>
      </c>
      <c r="AX159" s="15" t="s">
        <v>80</v>
      </c>
      <c r="AY159" s="255" t="s">
        <v>150</v>
      </c>
    </row>
    <row r="160" s="2" customFormat="1" ht="16.5" customHeight="1">
      <c r="A160" s="39"/>
      <c r="B160" s="40"/>
      <c r="C160" s="205" t="s">
        <v>341</v>
      </c>
      <c r="D160" s="205" t="s">
        <v>152</v>
      </c>
      <c r="E160" s="206" t="s">
        <v>1021</v>
      </c>
      <c r="F160" s="207" t="s">
        <v>1022</v>
      </c>
      <c r="G160" s="208" t="s">
        <v>155</v>
      </c>
      <c r="H160" s="209">
        <v>31</v>
      </c>
      <c r="I160" s="210"/>
      <c r="J160" s="211">
        <f>ROUND(I160*H160,2)</f>
        <v>0</v>
      </c>
      <c r="K160" s="207" t="s">
        <v>156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0.0011999999999999999</v>
      </c>
      <c r="R160" s="214">
        <f>Q160*H160</f>
        <v>0.037199999999999997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157</v>
      </c>
      <c r="AT160" s="216" t="s">
        <v>152</v>
      </c>
      <c r="AU160" s="216" t="s">
        <v>82</v>
      </c>
      <c r="AY160" s="18" t="s">
        <v>150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157</v>
      </c>
      <c r="BM160" s="216" t="s">
        <v>1023</v>
      </c>
    </row>
    <row r="161" s="2" customFormat="1">
      <c r="A161" s="39"/>
      <c r="B161" s="40"/>
      <c r="C161" s="41"/>
      <c r="D161" s="218" t="s">
        <v>159</v>
      </c>
      <c r="E161" s="41"/>
      <c r="F161" s="219" t="s">
        <v>1024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159</v>
      </c>
      <c r="AU161" s="18" t="s">
        <v>82</v>
      </c>
    </row>
    <row r="162" s="13" customFormat="1">
      <c r="A162" s="13"/>
      <c r="B162" s="223"/>
      <c r="C162" s="224"/>
      <c r="D162" s="225" t="s">
        <v>161</v>
      </c>
      <c r="E162" s="226" t="s">
        <v>19</v>
      </c>
      <c r="F162" s="227" t="s">
        <v>1025</v>
      </c>
      <c r="G162" s="224"/>
      <c r="H162" s="228">
        <v>28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161</v>
      </c>
      <c r="AU162" s="234" t="s">
        <v>82</v>
      </c>
      <c r="AV162" s="13" t="s">
        <v>82</v>
      </c>
      <c r="AW162" s="13" t="s">
        <v>33</v>
      </c>
      <c r="AX162" s="13" t="s">
        <v>72</v>
      </c>
      <c r="AY162" s="234" t="s">
        <v>150</v>
      </c>
    </row>
    <row r="163" s="13" customFormat="1">
      <c r="A163" s="13"/>
      <c r="B163" s="223"/>
      <c r="C163" s="224"/>
      <c r="D163" s="225" t="s">
        <v>161</v>
      </c>
      <c r="E163" s="226" t="s">
        <v>19</v>
      </c>
      <c r="F163" s="227" t="s">
        <v>1026</v>
      </c>
      <c r="G163" s="224"/>
      <c r="H163" s="228">
        <v>3</v>
      </c>
      <c r="I163" s="229"/>
      <c r="J163" s="224"/>
      <c r="K163" s="224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161</v>
      </c>
      <c r="AU163" s="234" t="s">
        <v>82</v>
      </c>
      <c r="AV163" s="13" t="s">
        <v>82</v>
      </c>
      <c r="AW163" s="13" t="s">
        <v>33</v>
      </c>
      <c r="AX163" s="13" t="s">
        <v>72</v>
      </c>
      <c r="AY163" s="234" t="s">
        <v>150</v>
      </c>
    </row>
    <row r="164" s="15" customFormat="1">
      <c r="A164" s="15"/>
      <c r="B164" s="245"/>
      <c r="C164" s="246"/>
      <c r="D164" s="225" t="s">
        <v>161</v>
      </c>
      <c r="E164" s="247" t="s">
        <v>19</v>
      </c>
      <c r="F164" s="248" t="s">
        <v>209</v>
      </c>
      <c r="G164" s="246"/>
      <c r="H164" s="249">
        <v>31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5" t="s">
        <v>161</v>
      </c>
      <c r="AU164" s="255" t="s">
        <v>82</v>
      </c>
      <c r="AV164" s="15" t="s">
        <v>157</v>
      </c>
      <c r="AW164" s="15" t="s">
        <v>33</v>
      </c>
      <c r="AX164" s="15" t="s">
        <v>80</v>
      </c>
      <c r="AY164" s="255" t="s">
        <v>150</v>
      </c>
    </row>
    <row r="165" s="2" customFormat="1" ht="16.5" customHeight="1">
      <c r="A165" s="39"/>
      <c r="B165" s="40"/>
      <c r="C165" s="205" t="s">
        <v>348</v>
      </c>
      <c r="D165" s="205" t="s">
        <v>152</v>
      </c>
      <c r="E165" s="206" t="s">
        <v>1027</v>
      </c>
      <c r="F165" s="207" t="s">
        <v>1028</v>
      </c>
      <c r="G165" s="208" t="s">
        <v>238</v>
      </c>
      <c r="H165" s="209">
        <v>241</v>
      </c>
      <c r="I165" s="210"/>
      <c r="J165" s="211">
        <f>ROUND(I165*H165,2)</f>
        <v>0</v>
      </c>
      <c r="K165" s="207" t="s">
        <v>156</v>
      </c>
      <c r="L165" s="45"/>
      <c r="M165" s="212" t="s">
        <v>19</v>
      </c>
      <c r="N165" s="213" t="s">
        <v>43</v>
      </c>
      <c r="O165" s="85"/>
      <c r="P165" s="214">
        <f>O165*H165</f>
        <v>0</v>
      </c>
      <c r="Q165" s="214">
        <v>0.00020000000000000001</v>
      </c>
      <c r="R165" s="214">
        <f>Q165*H165</f>
        <v>0.0482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157</v>
      </c>
      <c r="AT165" s="216" t="s">
        <v>152</v>
      </c>
      <c r="AU165" s="216" t="s">
        <v>82</v>
      </c>
      <c r="AY165" s="18" t="s">
        <v>150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80</v>
      </c>
      <c r="BK165" s="217">
        <f>ROUND(I165*H165,2)</f>
        <v>0</v>
      </c>
      <c r="BL165" s="18" t="s">
        <v>157</v>
      </c>
      <c r="BM165" s="216" t="s">
        <v>1029</v>
      </c>
    </row>
    <row r="166" s="2" customFormat="1">
      <c r="A166" s="39"/>
      <c r="B166" s="40"/>
      <c r="C166" s="41"/>
      <c r="D166" s="218" t="s">
        <v>159</v>
      </c>
      <c r="E166" s="41"/>
      <c r="F166" s="219" t="s">
        <v>1030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159</v>
      </c>
      <c r="AU166" s="18" t="s">
        <v>82</v>
      </c>
    </row>
    <row r="167" s="13" customFormat="1">
      <c r="A167" s="13"/>
      <c r="B167" s="223"/>
      <c r="C167" s="224"/>
      <c r="D167" s="225" t="s">
        <v>161</v>
      </c>
      <c r="E167" s="226" t="s">
        <v>19</v>
      </c>
      <c r="F167" s="227" t="s">
        <v>1004</v>
      </c>
      <c r="G167" s="224"/>
      <c r="H167" s="228">
        <v>241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161</v>
      </c>
      <c r="AU167" s="234" t="s">
        <v>82</v>
      </c>
      <c r="AV167" s="13" t="s">
        <v>82</v>
      </c>
      <c r="AW167" s="13" t="s">
        <v>33</v>
      </c>
      <c r="AX167" s="13" t="s">
        <v>80</v>
      </c>
      <c r="AY167" s="234" t="s">
        <v>150</v>
      </c>
    </row>
    <row r="168" s="2" customFormat="1" ht="21.75" customHeight="1">
      <c r="A168" s="39"/>
      <c r="B168" s="40"/>
      <c r="C168" s="205" t="s">
        <v>583</v>
      </c>
      <c r="D168" s="205" t="s">
        <v>152</v>
      </c>
      <c r="E168" s="206" t="s">
        <v>1031</v>
      </c>
      <c r="F168" s="207" t="s">
        <v>1032</v>
      </c>
      <c r="G168" s="208" t="s">
        <v>238</v>
      </c>
      <c r="H168" s="209">
        <v>8.8399999999999999</v>
      </c>
      <c r="I168" s="210"/>
      <c r="J168" s="211">
        <f>ROUND(I168*H168,2)</f>
        <v>0</v>
      </c>
      <c r="K168" s="207" t="s">
        <v>156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6.9999999999999994E-05</v>
      </c>
      <c r="R168" s="214">
        <f>Q168*H168</f>
        <v>0.00061879999999999997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157</v>
      </c>
      <c r="AT168" s="216" t="s">
        <v>152</v>
      </c>
      <c r="AU168" s="216" t="s">
        <v>82</v>
      </c>
      <c r="AY168" s="18" t="s">
        <v>150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157</v>
      </c>
      <c r="BM168" s="216" t="s">
        <v>1033</v>
      </c>
    </row>
    <row r="169" s="2" customFormat="1">
      <c r="A169" s="39"/>
      <c r="B169" s="40"/>
      <c r="C169" s="41"/>
      <c r="D169" s="218" t="s">
        <v>159</v>
      </c>
      <c r="E169" s="41"/>
      <c r="F169" s="219" t="s">
        <v>1034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159</v>
      </c>
      <c r="AU169" s="18" t="s">
        <v>82</v>
      </c>
    </row>
    <row r="170" s="13" customFormat="1">
      <c r="A170" s="13"/>
      <c r="B170" s="223"/>
      <c r="C170" s="224"/>
      <c r="D170" s="225" t="s">
        <v>161</v>
      </c>
      <c r="E170" s="226" t="s">
        <v>19</v>
      </c>
      <c r="F170" s="227" t="s">
        <v>1009</v>
      </c>
      <c r="G170" s="224"/>
      <c r="H170" s="228">
        <v>8.8399999999999999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161</v>
      </c>
      <c r="AU170" s="234" t="s">
        <v>82</v>
      </c>
      <c r="AV170" s="13" t="s">
        <v>82</v>
      </c>
      <c r="AW170" s="13" t="s">
        <v>33</v>
      </c>
      <c r="AX170" s="13" t="s">
        <v>80</v>
      </c>
      <c r="AY170" s="234" t="s">
        <v>150</v>
      </c>
    </row>
    <row r="171" s="2" customFormat="1" ht="16.5" customHeight="1">
      <c r="A171" s="39"/>
      <c r="B171" s="40"/>
      <c r="C171" s="205" t="s">
        <v>590</v>
      </c>
      <c r="D171" s="205" t="s">
        <v>152</v>
      </c>
      <c r="E171" s="206" t="s">
        <v>1035</v>
      </c>
      <c r="F171" s="207" t="s">
        <v>1036</v>
      </c>
      <c r="G171" s="208" t="s">
        <v>238</v>
      </c>
      <c r="H171" s="209">
        <v>470.30000000000001</v>
      </c>
      <c r="I171" s="210"/>
      <c r="J171" s="211">
        <f>ROUND(I171*H171,2)</f>
        <v>0</v>
      </c>
      <c r="K171" s="207" t="s">
        <v>156</v>
      </c>
      <c r="L171" s="45"/>
      <c r="M171" s="212" t="s">
        <v>19</v>
      </c>
      <c r="N171" s="213" t="s">
        <v>43</v>
      </c>
      <c r="O171" s="85"/>
      <c r="P171" s="214">
        <f>O171*H171</f>
        <v>0</v>
      </c>
      <c r="Q171" s="214">
        <v>0.00040000000000000002</v>
      </c>
      <c r="R171" s="214">
        <f>Q171*H171</f>
        <v>0.18812000000000001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157</v>
      </c>
      <c r="AT171" s="216" t="s">
        <v>152</v>
      </c>
      <c r="AU171" s="216" t="s">
        <v>82</v>
      </c>
      <c r="AY171" s="18" t="s">
        <v>150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80</v>
      </c>
      <c r="BK171" s="217">
        <f>ROUND(I171*H171,2)</f>
        <v>0</v>
      </c>
      <c r="BL171" s="18" t="s">
        <v>157</v>
      </c>
      <c r="BM171" s="216" t="s">
        <v>1037</v>
      </c>
    </row>
    <row r="172" s="2" customFormat="1">
      <c r="A172" s="39"/>
      <c r="B172" s="40"/>
      <c r="C172" s="41"/>
      <c r="D172" s="218" t="s">
        <v>159</v>
      </c>
      <c r="E172" s="41"/>
      <c r="F172" s="219" t="s">
        <v>1038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159</v>
      </c>
      <c r="AU172" s="18" t="s">
        <v>82</v>
      </c>
    </row>
    <row r="173" s="13" customFormat="1">
      <c r="A173" s="13"/>
      <c r="B173" s="223"/>
      <c r="C173" s="224"/>
      <c r="D173" s="225" t="s">
        <v>161</v>
      </c>
      <c r="E173" s="226" t="s">
        <v>19</v>
      </c>
      <c r="F173" s="227" t="s">
        <v>1014</v>
      </c>
      <c r="G173" s="224"/>
      <c r="H173" s="228">
        <v>470.30000000000001</v>
      </c>
      <c r="I173" s="229"/>
      <c r="J173" s="224"/>
      <c r="K173" s="224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161</v>
      </c>
      <c r="AU173" s="234" t="s">
        <v>82</v>
      </c>
      <c r="AV173" s="13" t="s">
        <v>82</v>
      </c>
      <c r="AW173" s="13" t="s">
        <v>33</v>
      </c>
      <c r="AX173" s="13" t="s">
        <v>80</v>
      </c>
      <c r="AY173" s="234" t="s">
        <v>150</v>
      </c>
    </row>
    <row r="174" s="2" customFormat="1" ht="21.75" customHeight="1">
      <c r="A174" s="39"/>
      <c r="B174" s="40"/>
      <c r="C174" s="205" t="s">
        <v>599</v>
      </c>
      <c r="D174" s="205" t="s">
        <v>152</v>
      </c>
      <c r="E174" s="206" t="s">
        <v>1039</v>
      </c>
      <c r="F174" s="207" t="s">
        <v>1040</v>
      </c>
      <c r="G174" s="208" t="s">
        <v>238</v>
      </c>
      <c r="H174" s="209">
        <v>62.700000000000003</v>
      </c>
      <c r="I174" s="210"/>
      <c r="J174" s="211">
        <f>ROUND(I174*H174,2)</f>
        <v>0</v>
      </c>
      <c r="K174" s="207" t="s">
        <v>156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0.00012999999999999999</v>
      </c>
      <c r="R174" s="214">
        <f>Q174*H174</f>
        <v>0.0081510000000000003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157</v>
      </c>
      <c r="AT174" s="216" t="s">
        <v>152</v>
      </c>
      <c r="AU174" s="216" t="s">
        <v>82</v>
      </c>
      <c r="AY174" s="18" t="s">
        <v>150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157</v>
      </c>
      <c r="BM174" s="216" t="s">
        <v>1041</v>
      </c>
    </row>
    <row r="175" s="2" customFormat="1">
      <c r="A175" s="39"/>
      <c r="B175" s="40"/>
      <c r="C175" s="41"/>
      <c r="D175" s="218" t="s">
        <v>159</v>
      </c>
      <c r="E175" s="41"/>
      <c r="F175" s="219" t="s">
        <v>1042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159</v>
      </c>
      <c r="AU175" s="18" t="s">
        <v>82</v>
      </c>
    </row>
    <row r="176" s="13" customFormat="1">
      <c r="A176" s="13"/>
      <c r="B176" s="223"/>
      <c r="C176" s="224"/>
      <c r="D176" s="225" t="s">
        <v>161</v>
      </c>
      <c r="E176" s="226" t="s">
        <v>19</v>
      </c>
      <c r="F176" s="227" t="s">
        <v>1019</v>
      </c>
      <c r="G176" s="224"/>
      <c r="H176" s="228">
        <v>24.350000000000001</v>
      </c>
      <c r="I176" s="229"/>
      <c r="J176" s="224"/>
      <c r="K176" s="224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161</v>
      </c>
      <c r="AU176" s="234" t="s">
        <v>82</v>
      </c>
      <c r="AV176" s="13" t="s">
        <v>82</v>
      </c>
      <c r="AW176" s="13" t="s">
        <v>33</v>
      </c>
      <c r="AX176" s="13" t="s">
        <v>72</v>
      </c>
      <c r="AY176" s="234" t="s">
        <v>150</v>
      </c>
    </row>
    <row r="177" s="13" customFormat="1">
      <c r="A177" s="13"/>
      <c r="B177" s="223"/>
      <c r="C177" s="224"/>
      <c r="D177" s="225" t="s">
        <v>161</v>
      </c>
      <c r="E177" s="226" t="s">
        <v>19</v>
      </c>
      <c r="F177" s="227" t="s">
        <v>1020</v>
      </c>
      <c r="G177" s="224"/>
      <c r="H177" s="228">
        <v>38.350000000000001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161</v>
      </c>
      <c r="AU177" s="234" t="s">
        <v>82</v>
      </c>
      <c r="AV177" s="13" t="s">
        <v>82</v>
      </c>
      <c r="AW177" s="13" t="s">
        <v>33</v>
      </c>
      <c r="AX177" s="13" t="s">
        <v>72</v>
      </c>
      <c r="AY177" s="234" t="s">
        <v>150</v>
      </c>
    </row>
    <row r="178" s="15" customFormat="1">
      <c r="A178" s="15"/>
      <c r="B178" s="245"/>
      <c r="C178" s="246"/>
      <c r="D178" s="225" t="s">
        <v>161</v>
      </c>
      <c r="E178" s="247" t="s">
        <v>19</v>
      </c>
      <c r="F178" s="248" t="s">
        <v>209</v>
      </c>
      <c r="G178" s="246"/>
      <c r="H178" s="249">
        <v>62.700000000000003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5" t="s">
        <v>161</v>
      </c>
      <c r="AU178" s="255" t="s">
        <v>82</v>
      </c>
      <c r="AV178" s="15" t="s">
        <v>157</v>
      </c>
      <c r="AW178" s="15" t="s">
        <v>33</v>
      </c>
      <c r="AX178" s="15" t="s">
        <v>80</v>
      </c>
      <c r="AY178" s="255" t="s">
        <v>150</v>
      </c>
    </row>
    <row r="179" s="2" customFormat="1" ht="21.75" customHeight="1">
      <c r="A179" s="39"/>
      <c r="B179" s="40"/>
      <c r="C179" s="205" t="s">
        <v>605</v>
      </c>
      <c r="D179" s="205" t="s">
        <v>152</v>
      </c>
      <c r="E179" s="206" t="s">
        <v>1043</v>
      </c>
      <c r="F179" s="207" t="s">
        <v>1044</v>
      </c>
      <c r="G179" s="208" t="s">
        <v>155</v>
      </c>
      <c r="H179" s="209">
        <v>31</v>
      </c>
      <c r="I179" s="210"/>
      <c r="J179" s="211">
        <f>ROUND(I179*H179,2)</f>
        <v>0</v>
      </c>
      <c r="K179" s="207" t="s">
        <v>156</v>
      </c>
      <c r="L179" s="45"/>
      <c r="M179" s="212" t="s">
        <v>19</v>
      </c>
      <c r="N179" s="213" t="s">
        <v>43</v>
      </c>
      <c r="O179" s="85"/>
      <c r="P179" s="214">
        <f>O179*H179</f>
        <v>0</v>
      </c>
      <c r="Q179" s="214">
        <v>0.0016000000000000001</v>
      </c>
      <c r="R179" s="214">
        <f>Q179*H179</f>
        <v>0.049600000000000005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157</v>
      </c>
      <c r="AT179" s="216" t="s">
        <v>152</v>
      </c>
      <c r="AU179" s="216" t="s">
        <v>82</v>
      </c>
      <c r="AY179" s="18" t="s">
        <v>150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80</v>
      </c>
      <c r="BK179" s="217">
        <f>ROUND(I179*H179,2)</f>
        <v>0</v>
      </c>
      <c r="BL179" s="18" t="s">
        <v>157</v>
      </c>
      <c r="BM179" s="216" t="s">
        <v>1045</v>
      </c>
    </row>
    <row r="180" s="2" customFormat="1">
      <c r="A180" s="39"/>
      <c r="B180" s="40"/>
      <c r="C180" s="41"/>
      <c r="D180" s="218" t="s">
        <v>159</v>
      </c>
      <c r="E180" s="41"/>
      <c r="F180" s="219" t="s">
        <v>1046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159</v>
      </c>
      <c r="AU180" s="18" t="s">
        <v>82</v>
      </c>
    </row>
    <row r="181" s="13" customFormat="1">
      <c r="A181" s="13"/>
      <c r="B181" s="223"/>
      <c r="C181" s="224"/>
      <c r="D181" s="225" t="s">
        <v>161</v>
      </c>
      <c r="E181" s="226" t="s">
        <v>19</v>
      </c>
      <c r="F181" s="227" t="s">
        <v>1025</v>
      </c>
      <c r="G181" s="224"/>
      <c r="H181" s="228">
        <v>28</v>
      </c>
      <c r="I181" s="229"/>
      <c r="J181" s="224"/>
      <c r="K181" s="224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161</v>
      </c>
      <c r="AU181" s="234" t="s">
        <v>82</v>
      </c>
      <c r="AV181" s="13" t="s">
        <v>82</v>
      </c>
      <c r="AW181" s="13" t="s">
        <v>33</v>
      </c>
      <c r="AX181" s="13" t="s">
        <v>72</v>
      </c>
      <c r="AY181" s="234" t="s">
        <v>150</v>
      </c>
    </row>
    <row r="182" s="13" customFormat="1">
      <c r="A182" s="13"/>
      <c r="B182" s="223"/>
      <c r="C182" s="224"/>
      <c r="D182" s="225" t="s">
        <v>161</v>
      </c>
      <c r="E182" s="226" t="s">
        <v>19</v>
      </c>
      <c r="F182" s="227" t="s">
        <v>1026</v>
      </c>
      <c r="G182" s="224"/>
      <c r="H182" s="228">
        <v>3</v>
      </c>
      <c r="I182" s="229"/>
      <c r="J182" s="224"/>
      <c r="K182" s="224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161</v>
      </c>
      <c r="AU182" s="234" t="s">
        <v>82</v>
      </c>
      <c r="AV182" s="13" t="s">
        <v>82</v>
      </c>
      <c r="AW182" s="13" t="s">
        <v>33</v>
      </c>
      <c r="AX182" s="13" t="s">
        <v>72</v>
      </c>
      <c r="AY182" s="234" t="s">
        <v>150</v>
      </c>
    </row>
    <row r="183" s="15" customFormat="1">
      <c r="A183" s="15"/>
      <c r="B183" s="245"/>
      <c r="C183" s="246"/>
      <c r="D183" s="225" t="s">
        <v>161</v>
      </c>
      <c r="E183" s="247" t="s">
        <v>19</v>
      </c>
      <c r="F183" s="248" t="s">
        <v>209</v>
      </c>
      <c r="G183" s="246"/>
      <c r="H183" s="249">
        <v>31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5" t="s">
        <v>161</v>
      </c>
      <c r="AU183" s="255" t="s">
        <v>82</v>
      </c>
      <c r="AV183" s="15" t="s">
        <v>157</v>
      </c>
      <c r="AW183" s="15" t="s">
        <v>33</v>
      </c>
      <c r="AX183" s="15" t="s">
        <v>80</v>
      </c>
      <c r="AY183" s="255" t="s">
        <v>150</v>
      </c>
    </row>
    <row r="184" s="2" customFormat="1" ht="24.15" customHeight="1">
      <c r="A184" s="39"/>
      <c r="B184" s="40"/>
      <c r="C184" s="205" t="s">
        <v>611</v>
      </c>
      <c r="D184" s="205" t="s">
        <v>152</v>
      </c>
      <c r="E184" s="206" t="s">
        <v>1047</v>
      </c>
      <c r="F184" s="207" t="s">
        <v>1048</v>
      </c>
      <c r="G184" s="208" t="s">
        <v>238</v>
      </c>
      <c r="H184" s="209">
        <v>782.84000000000003</v>
      </c>
      <c r="I184" s="210"/>
      <c r="J184" s="211">
        <f>ROUND(I184*H184,2)</f>
        <v>0</v>
      </c>
      <c r="K184" s="207" t="s">
        <v>156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157</v>
      </c>
      <c r="AT184" s="216" t="s">
        <v>152</v>
      </c>
      <c r="AU184" s="216" t="s">
        <v>82</v>
      </c>
      <c r="AY184" s="18" t="s">
        <v>150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157</v>
      </c>
      <c r="BM184" s="216" t="s">
        <v>1049</v>
      </c>
    </row>
    <row r="185" s="2" customFormat="1">
      <c r="A185" s="39"/>
      <c r="B185" s="40"/>
      <c r="C185" s="41"/>
      <c r="D185" s="218" t="s">
        <v>159</v>
      </c>
      <c r="E185" s="41"/>
      <c r="F185" s="219" t="s">
        <v>1050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159</v>
      </c>
      <c r="AU185" s="18" t="s">
        <v>82</v>
      </c>
    </row>
    <row r="186" s="13" customFormat="1">
      <c r="A186" s="13"/>
      <c r="B186" s="223"/>
      <c r="C186" s="224"/>
      <c r="D186" s="225" t="s">
        <v>161</v>
      </c>
      <c r="E186" s="226" t="s">
        <v>19</v>
      </c>
      <c r="F186" s="227" t="s">
        <v>1051</v>
      </c>
      <c r="G186" s="224"/>
      <c r="H186" s="228">
        <v>241</v>
      </c>
      <c r="I186" s="229"/>
      <c r="J186" s="224"/>
      <c r="K186" s="224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161</v>
      </c>
      <c r="AU186" s="234" t="s">
        <v>82</v>
      </c>
      <c r="AV186" s="13" t="s">
        <v>82</v>
      </c>
      <c r="AW186" s="13" t="s">
        <v>33</v>
      </c>
      <c r="AX186" s="13" t="s">
        <v>72</v>
      </c>
      <c r="AY186" s="234" t="s">
        <v>150</v>
      </c>
    </row>
    <row r="187" s="13" customFormat="1">
      <c r="A187" s="13"/>
      <c r="B187" s="223"/>
      <c r="C187" s="224"/>
      <c r="D187" s="225" t="s">
        <v>161</v>
      </c>
      <c r="E187" s="226" t="s">
        <v>19</v>
      </c>
      <c r="F187" s="227" t="s">
        <v>1009</v>
      </c>
      <c r="G187" s="224"/>
      <c r="H187" s="228">
        <v>8.8399999999999999</v>
      </c>
      <c r="I187" s="229"/>
      <c r="J187" s="224"/>
      <c r="K187" s="224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161</v>
      </c>
      <c r="AU187" s="234" t="s">
        <v>82</v>
      </c>
      <c r="AV187" s="13" t="s">
        <v>82</v>
      </c>
      <c r="AW187" s="13" t="s">
        <v>33</v>
      </c>
      <c r="AX187" s="13" t="s">
        <v>72</v>
      </c>
      <c r="AY187" s="234" t="s">
        <v>150</v>
      </c>
    </row>
    <row r="188" s="13" customFormat="1">
      <c r="A188" s="13"/>
      <c r="B188" s="223"/>
      <c r="C188" s="224"/>
      <c r="D188" s="225" t="s">
        <v>161</v>
      </c>
      <c r="E188" s="226" t="s">
        <v>19</v>
      </c>
      <c r="F188" s="227" t="s">
        <v>1052</v>
      </c>
      <c r="G188" s="224"/>
      <c r="H188" s="228">
        <v>24.350000000000001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161</v>
      </c>
      <c r="AU188" s="234" t="s">
        <v>82</v>
      </c>
      <c r="AV188" s="13" t="s">
        <v>82</v>
      </c>
      <c r="AW188" s="13" t="s">
        <v>33</v>
      </c>
      <c r="AX188" s="13" t="s">
        <v>72</v>
      </c>
      <c r="AY188" s="234" t="s">
        <v>150</v>
      </c>
    </row>
    <row r="189" s="13" customFormat="1">
      <c r="A189" s="13"/>
      <c r="B189" s="223"/>
      <c r="C189" s="224"/>
      <c r="D189" s="225" t="s">
        <v>161</v>
      </c>
      <c r="E189" s="226" t="s">
        <v>19</v>
      </c>
      <c r="F189" s="227" t="s">
        <v>1053</v>
      </c>
      <c r="G189" s="224"/>
      <c r="H189" s="228">
        <v>470.30000000000001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161</v>
      </c>
      <c r="AU189" s="234" t="s">
        <v>82</v>
      </c>
      <c r="AV189" s="13" t="s">
        <v>82</v>
      </c>
      <c r="AW189" s="13" t="s">
        <v>33</v>
      </c>
      <c r="AX189" s="13" t="s">
        <v>72</v>
      </c>
      <c r="AY189" s="234" t="s">
        <v>150</v>
      </c>
    </row>
    <row r="190" s="13" customFormat="1">
      <c r="A190" s="13"/>
      <c r="B190" s="223"/>
      <c r="C190" s="224"/>
      <c r="D190" s="225" t="s">
        <v>161</v>
      </c>
      <c r="E190" s="226" t="s">
        <v>19</v>
      </c>
      <c r="F190" s="227" t="s">
        <v>1054</v>
      </c>
      <c r="G190" s="224"/>
      <c r="H190" s="228">
        <v>38.350000000000001</v>
      </c>
      <c r="I190" s="229"/>
      <c r="J190" s="224"/>
      <c r="K190" s="224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161</v>
      </c>
      <c r="AU190" s="234" t="s">
        <v>82</v>
      </c>
      <c r="AV190" s="13" t="s">
        <v>82</v>
      </c>
      <c r="AW190" s="13" t="s">
        <v>33</v>
      </c>
      <c r="AX190" s="13" t="s">
        <v>72</v>
      </c>
      <c r="AY190" s="234" t="s">
        <v>150</v>
      </c>
    </row>
    <row r="191" s="15" customFormat="1">
      <c r="A191" s="15"/>
      <c r="B191" s="245"/>
      <c r="C191" s="246"/>
      <c r="D191" s="225" t="s">
        <v>161</v>
      </c>
      <c r="E191" s="247" t="s">
        <v>19</v>
      </c>
      <c r="F191" s="248" t="s">
        <v>209</v>
      </c>
      <c r="G191" s="246"/>
      <c r="H191" s="249">
        <v>782.84000000000003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5" t="s">
        <v>161</v>
      </c>
      <c r="AU191" s="255" t="s">
        <v>82</v>
      </c>
      <c r="AV191" s="15" t="s">
        <v>157</v>
      </c>
      <c r="AW191" s="15" t="s">
        <v>33</v>
      </c>
      <c r="AX191" s="15" t="s">
        <v>80</v>
      </c>
      <c r="AY191" s="255" t="s">
        <v>150</v>
      </c>
    </row>
    <row r="192" s="2" customFormat="1" ht="24.15" customHeight="1">
      <c r="A192" s="39"/>
      <c r="B192" s="40"/>
      <c r="C192" s="205" t="s">
        <v>618</v>
      </c>
      <c r="D192" s="205" t="s">
        <v>152</v>
      </c>
      <c r="E192" s="206" t="s">
        <v>1055</v>
      </c>
      <c r="F192" s="207" t="s">
        <v>1056</v>
      </c>
      <c r="G192" s="208" t="s">
        <v>155</v>
      </c>
      <c r="H192" s="209">
        <v>31</v>
      </c>
      <c r="I192" s="210"/>
      <c r="J192" s="211">
        <f>ROUND(I192*H192,2)</f>
        <v>0</v>
      </c>
      <c r="K192" s="207" t="s">
        <v>156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1.0000000000000001E-05</v>
      </c>
      <c r="R192" s="214">
        <f>Q192*H192</f>
        <v>0.00031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157</v>
      </c>
      <c r="AT192" s="216" t="s">
        <v>152</v>
      </c>
      <c r="AU192" s="216" t="s">
        <v>82</v>
      </c>
      <c r="AY192" s="18" t="s">
        <v>150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157</v>
      </c>
      <c r="BM192" s="216" t="s">
        <v>1057</v>
      </c>
    </row>
    <row r="193" s="2" customFormat="1">
      <c r="A193" s="39"/>
      <c r="B193" s="40"/>
      <c r="C193" s="41"/>
      <c r="D193" s="218" t="s">
        <v>159</v>
      </c>
      <c r="E193" s="41"/>
      <c r="F193" s="219" t="s">
        <v>1058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159</v>
      </c>
      <c r="AU193" s="18" t="s">
        <v>82</v>
      </c>
    </row>
    <row r="194" s="13" customFormat="1">
      <c r="A194" s="13"/>
      <c r="B194" s="223"/>
      <c r="C194" s="224"/>
      <c r="D194" s="225" t="s">
        <v>161</v>
      </c>
      <c r="E194" s="226" t="s">
        <v>19</v>
      </c>
      <c r="F194" s="227" t="s">
        <v>1025</v>
      </c>
      <c r="G194" s="224"/>
      <c r="H194" s="228">
        <v>28</v>
      </c>
      <c r="I194" s="229"/>
      <c r="J194" s="224"/>
      <c r="K194" s="224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161</v>
      </c>
      <c r="AU194" s="234" t="s">
        <v>82</v>
      </c>
      <c r="AV194" s="13" t="s">
        <v>82</v>
      </c>
      <c r="AW194" s="13" t="s">
        <v>33</v>
      </c>
      <c r="AX194" s="13" t="s">
        <v>72</v>
      </c>
      <c r="AY194" s="234" t="s">
        <v>150</v>
      </c>
    </row>
    <row r="195" s="13" customFormat="1">
      <c r="A195" s="13"/>
      <c r="B195" s="223"/>
      <c r="C195" s="224"/>
      <c r="D195" s="225" t="s">
        <v>161</v>
      </c>
      <c r="E195" s="226" t="s">
        <v>19</v>
      </c>
      <c r="F195" s="227" t="s">
        <v>1026</v>
      </c>
      <c r="G195" s="224"/>
      <c r="H195" s="228">
        <v>3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161</v>
      </c>
      <c r="AU195" s="234" t="s">
        <v>82</v>
      </c>
      <c r="AV195" s="13" t="s">
        <v>82</v>
      </c>
      <c r="AW195" s="13" t="s">
        <v>33</v>
      </c>
      <c r="AX195" s="13" t="s">
        <v>72</v>
      </c>
      <c r="AY195" s="234" t="s">
        <v>150</v>
      </c>
    </row>
    <row r="196" s="15" customFormat="1">
      <c r="A196" s="15"/>
      <c r="B196" s="245"/>
      <c r="C196" s="246"/>
      <c r="D196" s="225" t="s">
        <v>161</v>
      </c>
      <c r="E196" s="247" t="s">
        <v>19</v>
      </c>
      <c r="F196" s="248" t="s">
        <v>209</v>
      </c>
      <c r="G196" s="246"/>
      <c r="H196" s="249">
        <v>31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5" t="s">
        <v>161</v>
      </c>
      <c r="AU196" s="255" t="s">
        <v>82</v>
      </c>
      <c r="AV196" s="15" t="s">
        <v>157</v>
      </c>
      <c r="AW196" s="15" t="s">
        <v>33</v>
      </c>
      <c r="AX196" s="15" t="s">
        <v>80</v>
      </c>
      <c r="AY196" s="255" t="s">
        <v>150</v>
      </c>
    </row>
    <row r="197" s="2" customFormat="1" ht="16.5" customHeight="1">
      <c r="A197" s="39"/>
      <c r="B197" s="40"/>
      <c r="C197" s="205" t="s">
        <v>623</v>
      </c>
      <c r="D197" s="205" t="s">
        <v>152</v>
      </c>
      <c r="E197" s="206" t="s">
        <v>1059</v>
      </c>
      <c r="F197" s="207" t="s">
        <v>1060</v>
      </c>
      <c r="G197" s="208" t="s">
        <v>286</v>
      </c>
      <c r="H197" s="209">
        <v>2</v>
      </c>
      <c r="I197" s="210"/>
      <c r="J197" s="211">
        <f>ROUND(I197*H197,2)</f>
        <v>0</v>
      </c>
      <c r="K197" s="207" t="s">
        <v>319</v>
      </c>
      <c r="L197" s="45"/>
      <c r="M197" s="212" t="s">
        <v>19</v>
      </c>
      <c r="N197" s="213" t="s">
        <v>43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157</v>
      </c>
      <c r="AT197" s="216" t="s">
        <v>152</v>
      </c>
      <c r="AU197" s="216" t="s">
        <v>82</v>
      </c>
      <c r="AY197" s="18" t="s">
        <v>150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80</v>
      </c>
      <c r="BK197" s="217">
        <f>ROUND(I197*H197,2)</f>
        <v>0</v>
      </c>
      <c r="BL197" s="18" t="s">
        <v>157</v>
      </c>
      <c r="BM197" s="216" t="s">
        <v>1061</v>
      </c>
    </row>
    <row r="198" s="13" customFormat="1">
      <c r="A198" s="13"/>
      <c r="B198" s="223"/>
      <c r="C198" s="224"/>
      <c r="D198" s="225" t="s">
        <v>161</v>
      </c>
      <c r="E198" s="226" t="s">
        <v>19</v>
      </c>
      <c r="F198" s="227" t="s">
        <v>1062</v>
      </c>
      <c r="G198" s="224"/>
      <c r="H198" s="228">
        <v>2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161</v>
      </c>
      <c r="AU198" s="234" t="s">
        <v>82</v>
      </c>
      <c r="AV198" s="13" t="s">
        <v>82</v>
      </c>
      <c r="AW198" s="13" t="s">
        <v>33</v>
      </c>
      <c r="AX198" s="13" t="s">
        <v>80</v>
      </c>
      <c r="AY198" s="234" t="s">
        <v>150</v>
      </c>
    </row>
    <row r="199" s="2" customFormat="1" ht="33" customHeight="1">
      <c r="A199" s="39"/>
      <c r="B199" s="40"/>
      <c r="C199" s="205" t="s">
        <v>630</v>
      </c>
      <c r="D199" s="205" t="s">
        <v>152</v>
      </c>
      <c r="E199" s="206" t="s">
        <v>1063</v>
      </c>
      <c r="F199" s="207" t="s">
        <v>1064</v>
      </c>
      <c r="G199" s="208" t="s">
        <v>286</v>
      </c>
      <c r="H199" s="209">
        <v>16</v>
      </c>
      <c r="I199" s="210"/>
      <c r="J199" s="211">
        <f>ROUND(I199*H199,2)</f>
        <v>0</v>
      </c>
      <c r="K199" s="207" t="s">
        <v>156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0.082000000000000003</v>
      </c>
      <c r="T199" s="215">
        <f>S199*H199</f>
        <v>1.3120000000000001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157</v>
      </c>
      <c r="AT199" s="216" t="s">
        <v>152</v>
      </c>
      <c r="AU199" s="216" t="s">
        <v>82</v>
      </c>
      <c r="AY199" s="18" t="s">
        <v>150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80</v>
      </c>
      <c r="BK199" s="217">
        <f>ROUND(I199*H199,2)</f>
        <v>0</v>
      </c>
      <c r="BL199" s="18" t="s">
        <v>157</v>
      </c>
      <c r="BM199" s="216" t="s">
        <v>1065</v>
      </c>
    </row>
    <row r="200" s="2" customFormat="1">
      <c r="A200" s="39"/>
      <c r="B200" s="40"/>
      <c r="C200" s="41"/>
      <c r="D200" s="218" t="s">
        <v>159</v>
      </c>
      <c r="E200" s="41"/>
      <c r="F200" s="219" t="s">
        <v>1066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159</v>
      </c>
      <c r="AU200" s="18" t="s">
        <v>82</v>
      </c>
    </row>
    <row r="201" s="13" customFormat="1">
      <c r="A201" s="13"/>
      <c r="B201" s="223"/>
      <c r="C201" s="224"/>
      <c r="D201" s="225" t="s">
        <v>161</v>
      </c>
      <c r="E201" s="226" t="s">
        <v>19</v>
      </c>
      <c r="F201" s="227" t="s">
        <v>1067</v>
      </c>
      <c r="G201" s="224"/>
      <c r="H201" s="228">
        <v>16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161</v>
      </c>
      <c r="AU201" s="234" t="s">
        <v>82</v>
      </c>
      <c r="AV201" s="13" t="s">
        <v>82</v>
      </c>
      <c r="AW201" s="13" t="s">
        <v>33</v>
      </c>
      <c r="AX201" s="13" t="s">
        <v>80</v>
      </c>
      <c r="AY201" s="234" t="s">
        <v>150</v>
      </c>
    </row>
    <row r="202" s="2" customFormat="1" ht="24.15" customHeight="1">
      <c r="A202" s="39"/>
      <c r="B202" s="40"/>
      <c r="C202" s="205" t="s">
        <v>637</v>
      </c>
      <c r="D202" s="205" t="s">
        <v>152</v>
      </c>
      <c r="E202" s="206" t="s">
        <v>1068</v>
      </c>
      <c r="F202" s="207" t="s">
        <v>1069</v>
      </c>
      <c r="G202" s="208" t="s">
        <v>286</v>
      </c>
      <c r="H202" s="209">
        <v>14</v>
      </c>
      <c r="I202" s="210"/>
      <c r="J202" s="211">
        <f>ROUND(I202*H202,2)</f>
        <v>0</v>
      </c>
      <c r="K202" s="207" t="s">
        <v>156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0.0040000000000000001</v>
      </c>
      <c r="T202" s="215">
        <f>S202*H202</f>
        <v>0.056000000000000001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157</v>
      </c>
      <c r="AT202" s="216" t="s">
        <v>152</v>
      </c>
      <c r="AU202" s="216" t="s">
        <v>82</v>
      </c>
      <c r="AY202" s="18" t="s">
        <v>150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80</v>
      </c>
      <c r="BK202" s="217">
        <f>ROUND(I202*H202,2)</f>
        <v>0</v>
      </c>
      <c r="BL202" s="18" t="s">
        <v>157</v>
      </c>
      <c r="BM202" s="216" t="s">
        <v>1070</v>
      </c>
    </row>
    <row r="203" s="2" customFormat="1">
      <c r="A203" s="39"/>
      <c r="B203" s="40"/>
      <c r="C203" s="41"/>
      <c r="D203" s="218" t="s">
        <v>159</v>
      </c>
      <c r="E203" s="41"/>
      <c r="F203" s="219" t="s">
        <v>1071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159</v>
      </c>
      <c r="AU203" s="18" t="s">
        <v>82</v>
      </c>
    </row>
    <row r="204" s="13" customFormat="1">
      <c r="A204" s="13"/>
      <c r="B204" s="223"/>
      <c r="C204" s="224"/>
      <c r="D204" s="225" t="s">
        <v>161</v>
      </c>
      <c r="E204" s="226" t="s">
        <v>19</v>
      </c>
      <c r="F204" s="227" t="s">
        <v>1072</v>
      </c>
      <c r="G204" s="224"/>
      <c r="H204" s="228">
        <v>14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161</v>
      </c>
      <c r="AU204" s="234" t="s">
        <v>82</v>
      </c>
      <c r="AV204" s="13" t="s">
        <v>82</v>
      </c>
      <c r="AW204" s="13" t="s">
        <v>33</v>
      </c>
      <c r="AX204" s="13" t="s">
        <v>80</v>
      </c>
      <c r="AY204" s="234" t="s">
        <v>150</v>
      </c>
    </row>
    <row r="205" s="12" customFormat="1" ht="22.8" customHeight="1">
      <c r="A205" s="12"/>
      <c r="B205" s="189"/>
      <c r="C205" s="190"/>
      <c r="D205" s="191" t="s">
        <v>71</v>
      </c>
      <c r="E205" s="203" t="s">
        <v>306</v>
      </c>
      <c r="F205" s="203" t="s">
        <v>307</v>
      </c>
      <c r="G205" s="190"/>
      <c r="H205" s="190"/>
      <c r="I205" s="193"/>
      <c r="J205" s="204">
        <f>BK205</f>
        <v>0</v>
      </c>
      <c r="K205" s="190"/>
      <c r="L205" s="195"/>
      <c r="M205" s="196"/>
      <c r="N205" s="197"/>
      <c r="O205" s="197"/>
      <c r="P205" s="198">
        <f>SUM(P206:P207)</f>
        <v>0</v>
      </c>
      <c r="Q205" s="197"/>
      <c r="R205" s="198">
        <f>SUM(R206:R207)</f>
        <v>0</v>
      </c>
      <c r="S205" s="197"/>
      <c r="T205" s="199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0" t="s">
        <v>80</v>
      </c>
      <c r="AT205" s="201" t="s">
        <v>71</v>
      </c>
      <c r="AU205" s="201" t="s">
        <v>80</v>
      </c>
      <c r="AY205" s="200" t="s">
        <v>150</v>
      </c>
      <c r="BK205" s="202">
        <f>SUM(BK206:BK207)</f>
        <v>0</v>
      </c>
    </row>
    <row r="206" s="2" customFormat="1" ht="24.15" customHeight="1">
      <c r="A206" s="39"/>
      <c r="B206" s="40"/>
      <c r="C206" s="205" t="s">
        <v>644</v>
      </c>
      <c r="D206" s="205" t="s">
        <v>152</v>
      </c>
      <c r="E206" s="206" t="s">
        <v>309</v>
      </c>
      <c r="F206" s="207" t="s">
        <v>310</v>
      </c>
      <c r="G206" s="208" t="s">
        <v>311</v>
      </c>
      <c r="H206" s="209">
        <v>1.6120000000000001</v>
      </c>
      <c r="I206" s="210"/>
      <c r="J206" s="211">
        <f>ROUND(I206*H206,2)</f>
        <v>0</v>
      </c>
      <c r="K206" s="207" t="s">
        <v>156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157</v>
      </c>
      <c r="AT206" s="216" t="s">
        <v>152</v>
      </c>
      <c r="AU206" s="216" t="s">
        <v>82</v>
      </c>
      <c r="AY206" s="18" t="s">
        <v>150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157</v>
      </c>
      <c r="BM206" s="216" t="s">
        <v>1073</v>
      </c>
    </row>
    <row r="207" s="2" customFormat="1">
      <c r="A207" s="39"/>
      <c r="B207" s="40"/>
      <c r="C207" s="41"/>
      <c r="D207" s="218" t="s">
        <v>159</v>
      </c>
      <c r="E207" s="41"/>
      <c r="F207" s="219" t="s">
        <v>313</v>
      </c>
      <c r="G207" s="41"/>
      <c r="H207" s="41"/>
      <c r="I207" s="220"/>
      <c r="J207" s="41"/>
      <c r="K207" s="41"/>
      <c r="L207" s="45"/>
      <c r="M207" s="270"/>
      <c r="N207" s="271"/>
      <c r="O207" s="272"/>
      <c r="P207" s="272"/>
      <c r="Q207" s="272"/>
      <c r="R207" s="272"/>
      <c r="S207" s="272"/>
      <c r="T207" s="27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159</v>
      </c>
      <c r="AU207" s="18" t="s">
        <v>82</v>
      </c>
    </row>
    <row r="208" s="2" customFormat="1" ht="6.96" customHeight="1">
      <c r="A208" s="39"/>
      <c r="B208" s="60"/>
      <c r="C208" s="61"/>
      <c r="D208" s="61"/>
      <c r="E208" s="61"/>
      <c r="F208" s="61"/>
      <c r="G208" s="61"/>
      <c r="H208" s="61"/>
      <c r="I208" s="61"/>
      <c r="J208" s="61"/>
      <c r="K208" s="61"/>
      <c r="L208" s="45"/>
      <c r="M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</row>
  </sheetData>
  <sheetProtection sheet="1" autoFilter="0" formatColumns="0" formatRows="0" objects="1" scenarios="1" spinCount="100000" saltValue="OAnaB1KjzFTS8IlKFYZkmeeIOOfEQo2wLLT1s/XM/t+B2tCd9SJtR932HFcBP7WPZ/E+cmZMppeGv7Thk9+lLQ==" hashValue="ek3N9SUV0ouiDYRX4abBI1TnNUOyUIwiXHxvMhgV6MzhAm8n2t4W82lFt3VXnsxLZbBprsFqNlC1kgQunRtDjw==" algorithmName="SHA-512" password="CC35"/>
  <autoFilter ref="C81:K20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9" r:id="rId1" display="https://podminky.urs.cz/item/CS_URS_2024_01/914111111"/>
    <hyperlink ref="F134" r:id="rId2" display="https://podminky.urs.cz/item/CS_URS_2024_01/914511111"/>
    <hyperlink ref="F146" r:id="rId3" display="https://podminky.urs.cz/item/CS_URS_2024_01/915111111"/>
    <hyperlink ref="F150" r:id="rId4" display="https://podminky.urs.cz/item/CS_URS_2024_01/915111121"/>
    <hyperlink ref="F153" r:id="rId5" display="https://podminky.urs.cz/item/CS_URS_2024_01/915121111"/>
    <hyperlink ref="F156" r:id="rId6" display="https://podminky.urs.cz/item/CS_URS_2024_01/915121121"/>
    <hyperlink ref="F161" r:id="rId7" display="https://podminky.urs.cz/item/CS_URS_2024_01/915131111"/>
    <hyperlink ref="F166" r:id="rId8" display="https://podminky.urs.cz/item/CS_URS_2024_01/915211111"/>
    <hyperlink ref="F169" r:id="rId9" display="https://podminky.urs.cz/item/CS_URS_2024_01/915211121"/>
    <hyperlink ref="F172" r:id="rId10" display="https://podminky.urs.cz/item/CS_URS_2024_01/915221111"/>
    <hyperlink ref="F175" r:id="rId11" display="https://podminky.urs.cz/item/CS_URS_2024_01/915221121"/>
    <hyperlink ref="F180" r:id="rId12" display="https://podminky.urs.cz/item/CS_URS_2024_01/915231111"/>
    <hyperlink ref="F185" r:id="rId13" display="https://podminky.urs.cz/item/CS_URS_2024_01/915611111"/>
    <hyperlink ref="F193" r:id="rId14" display="https://podminky.urs.cz/item/CS_URS_2024_01/915621111"/>
    <hyperlink ref="F200" r:id="rId15" display="https://podminky.urs.cz/item/CS_URS_2024_01/966006132"/>
    <hyperlink ref="F203" r:id="rId16" display="https://podminky.urs.cz/item/CS_URS_2024_01/966006211"/>
    <hyperlink ref="F207" r:id="rId17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122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II/261 a III/26124 Liběchov- hr. kraje, rekonstrukce, 1.část stavby ( intravilán LIběchov)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123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1074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13. 11. 2024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ROUND((SUM(BE82:BE108)),  2)</f>
        <v>0</v>
      </c>
      <c r="G33" s="39"/>
      <c r="H33" s="39"/>
      <c r="I33" s="149">
        <v>0.20999999999999999</v>
      </c>
      <c r="J33" s="148">
        <f>ROUND(((SUM(BE82:BE108))*I33),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ROUND((SUM(BF82:BF108)),  2)</f>
        <v>0</v>
      </c>
      <c r="G34" s="39"/>
      <c r="H34" s="39"/>
      <c r="I34" s="149">
        <v>0.12</v>
      </c>
      <c r="J34" s="148">
        <f>ROUND(((SUM(BF82:BF108))*I34),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ROUND((SUM(BG82:BG108)),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ROUND((SUM(BH82:BH108)),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ROUND((SUM(BI82:BI108)),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125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1" t="str">
        <f>E7</f>
        <v>II/261 a III/26124 Liběchov- hr. kraje, rekonstrukce, 1.část stavby ( intravilán LIběchov)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123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192.1 - Dopravní značení na MK- Liběchov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Liběchov</v>
      </c>
      <c r="G52" s="41"/>
      <c r="H52" s="41"/>
      <c r="I52" s="33" t="s">
        <v>23</v>
      </c>
      <c r="J52" s="73" t="str">
        <f>IF(J12="","",J12)</f>
        <v>13. 11. 2024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Středočeský kraj</v>
      </c>
      <c r="G54" s="41"/>
      <c r="H54" s="41"/>
      <c r="I54" s="33" t="s">
        <v>31</v>
      </c>
      <c r="J54" s="37" t="str">
        <f>E21</f>
        <v>Sdružení AFSAG PRISMOTT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126</v>
      </c>
      <c r="D57" s="163"/>
      <c r="E57" s="163"/>
      <c r="F57" s="163"/>
      <c r="G57" s="163"/>
      <c r="H57" s="163"/>
      <c r="I57" s="163"/>
      <c r="J57" s="164" t="s">
        <v>127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128</v>
      </c>
    </row>
    <row r="60" hidden="1" s="9" customFormat="1" ht="24.96" customHeight="1">
      <c r="A60" s="9"/>
      <c r="B60" s="166"/>
      <c r="C60" s="167"/>
      <c r="D60" s="168" t="s">
        <v>129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132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133</v>
      </c>
      <c r="E62" s="175"/>
      <c r="F62" s="175"/>
      <c r="G62" s="175"/>
      <c r="H62" s="175"/>
      <c r="I62" s="175"/>
      <c r="J62" s="176">
        <f>J106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hidden="1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hidden="1"/>
    <row r="66" hidden="1"/>
    <row r="67" hidden="1"/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135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II/261 a III/26124 Liběchov- hr. kraje, rekonstrukce, 1.část stavby ( intravilán LIběchov)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123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192.1 - Dopravní značení na MK- Liběchov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Liběchov</v>
      </c>
      <c r="G76" s="41"/>
      <c r="H76" s="41"/>
      <c r="I76" s="33" t="s">
        <v>23</v>
      </c>
      <c r="J76" s="73" t="str">
        <f>IF(J12="","",J12)</f>
        <v>13. 11. 2024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Středočeský kraj</v>
      </c>
      <c r="G78" s="41"/>
      <c r="H78" s="41"/>
      <c r="I78" s="33" t="s">
        <v>31</v>
      </c>
      <c r="J78" s="37" t="str">
        <f>E21</f>
        <v>Sdružení AFSAG PRISMOTT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136</v>
      </c>
      <c r="D81" s="181" t="s">
        <v>57</v>
      </c>
      <c r="E81" s="181" t="s">
        <v>53</v>
      </c>
      <c r="F81" s="181" t="s">
        <v>54</v>
      </c>
      <c r="G81" s="181" t="s">
        <v>137</v>
      </c>
      <c r="H81" s="181" t="s">
        <v>138</v>
      </c>
      <c r="I81" s="181" t="s">
        <v>139</v>
      </c>
      <c r="J81" s="181" t="s">
        <v>127</v>
      </c>
      <c r="K81" s="182" t="s">
        <v>140</v>
      </c>
      <c r="L81" s="183"/>
      <c r="M81" s="93" t="s">
        <v>19</v>
      </c>
      <c r="N81" s="94" t="s">
        <v>42</v>
      </c>
      <c r="O81" s="94" t="s">
        <v>141</v>
      </c>
      <c r="P81" s="94" t="s">
        <v>142</v>
      </c>
      <c r="Q81" s="94" t="s">
        <v>143</v>
      </c>
      <c r="R81" s="94" t="s">
        <v>144</v>
      </c>
      <c r="S81" s="94" t="s">
        <v>145</v>
      </c>
      <c r="T81" s="95" t="s">
        <v>146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147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0.12866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71</v>
      </c>
      <c r="AU82" s="18" t="s">
        <v>128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71</v>
      </c>
      <c r="E83" s="192" t="s">
        <v>148</v>
      </c>
      <c r="F83" s="192" t="s">
        <v>149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P84+P106</f>
        <v>0</v>
      </c>
      <c r="Q83" s="197"/>
      <c r="R83" s="198">
        <f>R84+R106</f>
        <v>0.12866</v>
      </c>
      <c r="S83" s="197"/>
      <c r="T83" s="199">
        <f>T84+T106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80</v>
      </c>
      <c r="AT83" s="201" t="s">
        <v>71</v>
      </c>
      <c r="AU83" s="201" t="s">
        <v>72</v>
      </c>
      <c r="AY83" s="200" t="s">
        <v>150</v>
      </c>
      <c r="BK83" s="202">
        <f>BK84+BK106</f>
        <v>0</v>
      </c>
    </row>
    <row r="84" s="12" customFormat="1" ht="22.8" customHeight="1">
      <c r="A84" s="12"/>
      <c r="B84" s="189"/>
      <c r="C84" s="190"/>
      <c r="D84" s="191" t="s">
        <v>71</v>
      </c>
      <c r="E84" s="203" t="s">
        <v>217</v>
      </c>
      <c r="F84" s="203" t="s">
        <v>261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SUM(P85:P105)</f>
        <v>0</v>
      </c>
      <c r="Q84" s="197"/>
      <c r="R84" s="198">
        <f>SUM(R85:R105)</f>
        <v>0.12866</v>
      </c>
      <c r="S84" s="197"/>
      <c r="T84" s="199">
        <f>SUM(T85:T105)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80</v>
      </c>
      <c r="AT84" s="201" t="s">
        <v>71</v>
      </c>
      <c r="AU84" s="201" t="s">
        <v>80</v>
      </c>
      <c r="AY84" s="200" t="s">
        <v>150</v>
      </c>
      <c r="BK84" s="202">
        <f>SUM(BK85:BK105)</f>
        <v>0</v>
      </c>
    </row>
    <row r="85" s="2" customFormat="1" ht="16.5" customHeight="1">
      <c r="A85" s="39"/>
      <c r="B85" s="40"/>
      <c r="C85" s="205" t="s">
        <v>80</v>
      </c>
      <c r="D85" s="205" t="s">
        <v>152</v>
      </c>
      <c r="E85" s="206" t="s">
        <v>918</v>
      </c>
      <c r="F85" s="207" t="s">
        <v>919</v>
      </c>
      <c r="G85" s="208" t="s">
        <v>286</v>
      </c>
      <c r="H85" s="209">
        <v>2</v>
      </c>
      <c r="I85" s="210"/>
      <c r="J85" s="211">
        <f>ROUND(I85*H85,2)</f>
        <v>0</v>
      </c>
      <c r="K85" s="207" t="s">
        <v>156</v>
      </c>
      <c r="L85" s="45"/>
      <c r="M85" s="212" t="s">
        <v>19</v>
      </c>
      <c r="N85" s="213" t="s">
        <v>43</v>
      </c>
      <c r="O85" s="85"/>
      <c r="P85" s="214">
        <f>O85*H85</f>
        <v>0</v>
      </c>
      <c r="Q85" s="214">
        <v>0.00069999999999999999</v>
      </c>
      <c r="R85" s="214">
        <f>Q85*H85</f>
        <v>0.0014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157</v>
      </c>
      <c r="AT85" s="216" t="s">
        <v>152</v>
      </c>
      <c r="AU85" s="216" t="s">
        <v>82</v>
      </c>
      <c r="AY85" s="18" t="s">
        <v>150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80</v>
      </c>
      <c r="BK85" s="217">
        <f>ROUND(I85*H85,2)</f>
        <v>0</v>
      </c>
      <c r="BL85" s="18" t="s">
        <v>157</v>
      </c>
      <c r="BM85" s="216" t="s">
        <v>1075</v>
      </c>
    </row>
    <row r="86" s="2" customFormat="1">
      <c r="A86" s="39"/>
      <c r="B86" s="40"/>
      <c r="C86" s="41"/>
      <c r="D86" s="218" t="s">
        <v>159</v>
      </c>
      <c r="E86" s="41"/>
      <c r="F86" s="219" t="s">
        <v>921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159</v>
      </c>
      <c r="AU86" s="18" t="s">
        <v>82</v>
      </c>
    </row>
    <row r="87" s="14" customFormat="1">
      <c r="A87" s="14"/>
      <c r="B87" s="235"/>
      <c r="C87" s="236"/>
      <c r="D87" s="225" t="s">
        <v>161</v>
      </c>
      <c r="E87" s="237" t="s">
        <v>19</v>
      </c>
      <c r="F87" s="238" t="s">
        <v>922</v>
      </c>
      <c r="G87" s="236"/>
      <c r="H87" s="237" t="s">
        <v>19</v>
      </c>
      <c r="I87" s="239"/>
      <c r="J87" s="236"/>
      <c r="K87" s="236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161</v>
      </c>
      <c r="AU87" s="244" t="s">
        <v>82</v>
      </c>
      <c r="AV87" s="14" t="s">
        <v>80</v>
      </c>
      <c r="AW87" s="14" t="s">
        <v>33</v>
      </c>
      <c r="AX87" s="14" t="s">
        <v>72</v>
      </c>
      <c r="AY87" s="244" t="s">
        <v>150</v>
      </c>
    </row>
    <row r="88" s="13" customFormat="1">
      <c r="A88" s="13"/>
      <c r="B88" s="223"/>
      <c r="C88" s="224"/>
      <c r="D88" s="225" t="s">
        <v>161</v>
      </c>
      <c r="E88" s="226" t="s">
        <v>19</v>
      </c>
      <c r="F88" s="227" t="s">
        <v>926</v>
      </c>
      <c r="G88" s="224"/>
      <c r="H88" s="228">
        <v>1</v>
      </c>
      <c r="I88" s="229"/>
      <c r="J88" s="224"/>
      <c r="K88" s="224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161</v>
      </c>
      <c r="AU88" s="234" t="s">
        <v>82</v>
      </c>
      <c r="AV88" s="13" t="s">
        <v>82</v>
      </c>
      <c r="AW88" s="13" t="s">
        <v>33</v>
      </c>
      <c r="AX88" s="13" t="s">
        <v>72</v>
      </c>
      <c r="AY88" s="234" t="s">
        <v>150</v>
      </c>
    </row>
    <row r="89" s="13" customFormat="1">
      <c r="A89" s="13"/>
      <c r="B89" s="223"/>
      <c r="C89" s="224"/>
      <c r="D89" s="225" t="s">
        <v>161</v>
      </c>
      <c r="E89" s="226" t="s">
        <v>19</v>
      </c>
      <c r="F89" s="227" t="s">
        <v>935</v>
      </c>
      <c r="G89" s="224"/>
      <c r="H89" s="228">
        <v>1</v>
      </c>
      <c r="I89" s="229"/>
      <c r="J89" s="224"/>
      <c r="K89" s="224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161</v>
      </c>
      <c r="AU89" s="234" t="s">
        <v>82</v>
      </c>
      <c r="AV89" s="13" t="s">
        <v>82</v>
      </c>
      <c r="AW89" s="13" t="s">
        <v>33</v>
      </c>
      <c r="AX89" s="13" t="s">
        <v>72</v>
      </c>
      <c r="AY89" s="234" t="s">
        <v>150</v>
      </c>
    </row>
    <row r="90" s="15" customFormat="1">
      <c r="A90" s="15"/>
      <c r="B90" s="245"/>
      <c r="C90" s="246"/>
      <c r="D90" s="225" t="s">
        <v>161</v>
      </c>
      <c r="E90" s="247" t="s">
        <v>19</v>
      </c>
      <c r="F90" s="248" t="s">
        <v>209</v>
      </c>
      <c r="G90" s="246"/>
      <c r="H90" s="249">
        <v>2</v>
      </c>
      <c r="I90" s="250"/>
      <c r="J90" s="246"/>
      <c r="K90" s="246"/>
      <c r="L90" s="251"/>
      <c r="M90" s="252"/>
      <c r="N90" s="253"/>
      <c r="O90" s="253"/>
      <c r="P90" s="253"/>
      <c r="Q90" s="253"/>
      <c r="R90" s="253"/>
      <c r="S90" s="253"/>
      <c r="T90" s="254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5" t="s">
        <v>161</v>
      </c>
      <c r="AU90" s="255" t="s">
        <v>82</v>
      </c>
      <c r="AV90" s="15" t="s">
        <v>157</v>
      </c>
      <c r="AW90" s="15" t="s">
        <v>33</v>
      </c>
      <c r="AX90" s="15" t="s">
        <v>80</v>
      </c>
      <c r="AY90" s="255" t="s">
        <v>150</v>
      </c>
    </row>
    <row r="91" s="2" customFormat="1" ht="16.5" customHeight="1">
      <c r="A91" s="39"/>
      <c r="B91" s="40"/>
      <c r="C91" s="260" t="s">
        <v>82</v>
      </c>
      <c r="D91" s="260" t="s">
        <v>502</v>
      </c>
      <c r="E91" s="261" t="s">
        <v>936</v>
      </c>
      <c r="F91" s="262" t="s">
        <v>937</v>
      </c>
      <c r="G91" s="263" t="s">
        <v>286</v>
      </c>
      <c r="H91" s="264">
        <v>1</v>
      </c>
      <c r="I91" s="265"/>
      <c r="J91" s="266">
        <f>ROUND(I91*H91,2)</f>
        <v>0</v>
      </c>
      <c r="K91" s="262" t="s">
        <v>156</v>
      </c>
      <c r="L91" s="267"/>
      <c r="M91" s="268" t="s">
        <v>19</v>
      </c>
      <c r="N91" s="269" t="s">
        <v>43</v>
      </c>
      <c r="O91" s="85"/>
      <c r="P91" s="214">
        <f>O91*H91</f>
        <v>0</v>
      </c>
      <c r="Q91" s="214">
        <v>0.0050000000000000001</v>
      </c>
      <c r="R91" s="214">
        <f>Q91*H91</f>
        <v>0.0050000000000000001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210</v>
      </c>
      <c r="AT91" s="216" t="s">
        <v>502</v>
      </c>
      <c r="AU91" s="216" t="s">
        <v>82</v>
      </c>
      <c r="AY91" s="18" t="s">
        <v>150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157</v>
      </c>
      <c r="BM91" s="216" t="s">
        <v>1076</v>
      </c>
    </row>
    <row r="92" s="13" customFormat="1">
      <c r="A92" s="13"/>
      <c r="B92" s="223"/>
      <c r="C92" s="224"/>
      <c r="D92" s="225" t="s">
        <v>161</v>
      </c>
      <c r="E92" s="226" t="s">
        <v>19</v>
      </c>
      <c r="F92" s="227" t="s">
        <v>939</v>
      </c>
      <c r="G92" s="224"/>
      <c r="H92" s="228">
        <v>1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161</v>
      </c>
      <c r="AU92" s="234" t="s">
        <v>82</v>
      </c>
      <c r="AV92" s="13" t="s">
        <v>82</v>
      </c>
      <c r="AW92" s="13" t="s">
        <v>33</v>
      </c>
      <c r="AX92" s="13" t="s">
        <v>80</v>
      </c>
      <c r="AY92" s="234" t="s">
        <v>150</v>
      </c>
    </row>
    <row r="93" s="2" customFormat="1" ht="16.5" customHeight="1">
      <c r="A93" s="39"/>
      <c r="B93" s="40"/>
      <c r="C93" s="260" t="s">
        <v>171</v>
      </c>
      <c r="D93" s="260" t="s">
        <v>502</v>
      </c>
      <c r="E93" s="261" t="s">
        <v>970</v>
      </c>
      <c r="F93" s="262" t="s">
        <v>971</v>
      </c>
      <c r="G93" s="263" t="s">
        <v>286</v>
      </c>
      <c r="H93" s="264">
        <v>1</v>
      </c>
      <c r="I93" s="265"/>
      <c r="J93" s="266">
        <f>ROUND(I93*H93,2)</f>
        <v>0</v>
      </c>
      <c r="K93" s="262" t="s">
        <v>156</v>
      </c>
      <c r="L93" s="267"/>
      <c r="M93" s="268" t="s">
        <v>19</v>
      </c>
      <c r="N93" s="269" t="s">
        <v>43</v>
      </c>
      <c r="O93" s="85"/>
      <c r="P93" s="214">
        <f>O93*H93</f>
        <v>0</v>
      </c>
      <c r="Q93" s="214">
        <v>0.0025000000000000001</v>
      </c>
      <c r="R93" s="214">
        <f>Q93*H93</f>
        <v>0.0025000000000000001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210</v>
      </c>
      <c r="AT93" s="216" t="s">
        <v>502</v>
      </c>
      <c r="AU93" s="216" t="s">
        <v>82</v>
      </c>
      <c r="AY93" s="18" t="s">
        <v>150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157</v>
      </c>
      <c r="BM93" s="216" t="s">
        <v>1077</v>
      </c>
    </row>
    <row r="94" s="13" customFormat="1">
      <c r="A94" s="13"/>
      <c r="B94" s="223"/>
      <c r="C94" s="224"/>
      <c r="D94" s="225" t="s">
        <v>161</v>
      </c>
      <c r="E94" s="226" t="s">
        <v>19</v>
      </c>
      <c r="F94" s="227" t="s">
        <v>973</v>
      </c>
      <c r="G94" s="224"/>
      <c r="H94" s="228">
        <v>1</v>
      </c>
      <c r="I94" s="229"/>
      <c r="J94" s="224"/>
      <c r="K94" s="224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161</v>
      </c>
      <c r="AU94" s="234" t="s">
        <v>82</v>
      </c>
      <c r="AV94" s="13" t="s">
        <v>82</v>
      </c>
      <c r="AW94" s="13" t="s">
        <v>33</v>
      </c>
      <c r="AX94" s="13" t="s">
        <v>80</v>
      </c>
      <c r="AY94" s="234" t="s">
        <v>150</v>
      </c>
    </row>
    <row r="95" s="2" customFormat="1" ht="16.5" customHeight="1">
      <c r="A95" s="39"/>
      <c r="B95" s="40"/>
      <c r="C95" s="205" t="s">
        <v>157</v>
      </c>
      <c r="D95" s="205" t="s">
        <v>152</v>
      </c>
      <c r="E95" s="206" t="s">
        <v>982</v>
      </c>
      <c r="F95" s="207" t="s">
        <v>983</v>
      </c>
      <c r="G95" s="208" t="s">
        <v>286</v>
      </c>
      <c r="H95" s="209">
        <v>1</v>
      </c>
      <c r="I95" s="210"/>
      <c r="J95" s="211">
        <f>ROUND(I95*H95,2)</f>
        <v>0</v>
      </c>
      <c r="K95" s="207" t="s">
        <v>156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0.10940999999999999</v>
      </c>
      <c r="R95" s="214">
        <f>Q95*H95</f>
        <v>0.10940999999999999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157</v>
      </c>
      <c r="AT95" s="216" t="s">
        <v>152</v>
      </c>
      <c r="AU95" s="216" t="s">
        <v>82</v>
      </c>
      <c r="AY95" s="18" t="s">
        <v>150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157</v>
      </c>
      <c r="BM95" s="216" t="s">
        <v>1078</v>
      </c>
    </row>
    <row r="96" s="2" customFormat="1">
      <c r="A96" s="39"/>
      <c r="B96" s="40"/>
      <c r="C96" s="41"/>
      <c r="D96" s="218" t="s">
        <v>159</v>
      </c>
      <c r="E96" s="41"/>
      <c r="F96" s="219" t="s">
        <v>985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159</v>
      </c>
      <c r="AU96" s="18" t="s">
        <v>82</v>
      </c>
    </row>
    <row r="97" s="13" customFormat="1">
      <c r="A97" s="13"/>
      <c r="B97" s="223"/>
      <c r="C97" s="224"/>
      <c r="D97" s="225" t="s">
        <v>161</v>
      </c>
      <c r="E97" s="226" t="s">
        <v>19</v>
      </c>
      <c r="F97" s="227" t="s">
        <v>296</v>
      </c>
      <c r="G97" s="224"/>
      <c r="H97" s="228">
        <v>1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161</v>
      </c>
      <c r="AU97" s="234" t="s">
        <v>82</v>
      </c>
      <c r="AV97" s="13" t="s">
        <v>82</v>
      </c>
      <c r="AW97" s="13" t="s">
        <v>33</v>
      </c>
      <c r="AX97" s="13" t="s">
        <v>80</v>
      </c>
      <c r="AY97" s="234" t="s">
        <v>150</v>
      </c>
    </row>
    <row r="98" s="2" customFormat="1" ht="16.5" customHeight="1">
      <c r="A98" s="39"/>
      <c r="B98" s="40"/>
      <c r="C98" s="260" t="s">
        <v>184</v>
      </c>
      <c r="D98" s="260" t="s">
        <v>502</v>
      </c>
      <c r="E98" s="261" t="s">
        <v>987</v>
      </c>
      <c r="F98" s="262" t="s">
        <v>988</v>
      </c>
      <c r="G98" s="263" t="s">
        <v>286</v>
      </c>
      <c r="H98" s="264">
        <v>1</v>
      </c>
      <c r="I98" s="265"/>
      <c r="J98" s="266">
        <f>ROUND(I98*H98,2)</f>
        <v>0</v>
      </c>
      <c r="K98" s="262" t="s">
        <v>156</v>
      </c>
      <c r="L98" s="267"/>
      <c r="M98" s="268" t="s">
        <v>19</v>
      </c>
      <c r="N98" s="269" t="s">
        <v>43</v>
      </c>
      <c r="O98" s="85"/>
      <c r="P98" s="214">
        <f>O98*H98</f>
        <v>0</v>
      </c>
      <c r="Q98" s="214">
        <v>0.0064999999999999997</v>
      </c>
      <c r="R98" s="214">
        <f>Q98*H98</f>
        <v>0.0064999999999999997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210</v>
      </c>
      <c r="AT98" s="216" t="s">
        <v>502</v>
      </c>
      <c r="AU98" s="216" t="s">
        <v>82</v>
      </c>
      <c r="AY98" s="18" t="s">
        <v>150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157</v>
      </c>
      <c r="BM98" s="216" t="s">
        <v>1079</v>
      </c>
    </row>
    <row r="99" s="13" customFormat="1">
      <c r="A99" s="13"/>
      <c r="B99" s="223"/>
      <c r="C99" s="224"/>
      <c r="D99" s="225" t="s">
        <v>161</v>
      </c>
      <c r="E99" s="226" t="s">
        <v>19</v>
      </c>
      <c r="F99" s="227" t="s">
        <v>296</v>
      </c>
      <c r="G99" s="224"/>
      <c r="H99" s="228">
        <v>1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161</v>
      </c>
      <c r="AU99" s="234" t="s">
        <v>82</v>
      </c>
      <c r="AV99" s="13" t="s">
        <v>82</v>
      </c>
      <c r="AW99" s="13" t="s">
        <v>33</v>
      </c>
      <c r="AX99" s="13" t="s">
        <v>80</v>
      </c>
      <c r="AY99" s="234" t="s">
        <v>150</v>
      </c>
    </row>
    <row r="100" s="2" customFormat="1" ht="16.5" customHeight="1">
      <c r="A100" s="39"/>
      <c r="B100" s="40"/>
      <c r="C100" s="260" t="s">
        <v>192</v>
      </c>
      <c r="D100" s="260" t="s">
        <v>502</v>
      </c>
      <c r="E100" s="261" t="s">
        <v>990</v>
      </c>
      <c r="F100" s="262" t="s">
        <v>991</v>
      </c>
      <c r="G100" s="263" t="s">
        <v>286</v>
      </c>
      <c r="H100" s="264">
        <v>1</v>
      </c>
      <c r="I100" s="265"/>
      <c r="J100" s="266">
        <f>ROUND(I100*H100,2)</f>
        <v>0</v>
      </c>
      <c r="K100" s="262" t="s">
        <v>156</v>
      </c>
      <c r="L100" s="267"/>
      <c r="M100" s="268" t="s">
        <v>19</v>
      </c>
      <c r="N100" s="269" t="s">
        <v>43</v>
      </c>
      <c r="O100" s="85"/>
      <c r="P100" s="214">
        <f>O100*H100</f>
        <v>0</v>
      </c>
      <c r="Q100" s="214">
        <v>0.0033</v>
      </c>
      <c r="R100" s="214">
        <f>Q100*H100</f>
        <v>0.0033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210</v>
      </c>
      <c r="AT100" s="216" t="s">
        <v>502</v>
      </c>
      <c r="AU100" s="216" t="s">
        <v>82</v>
      </c>
      <c r="AY100" s="18" t="s">
        <v>150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157</v>
      </c>
      <c r="BM100" s="216" t="s">
        <v>1080</v>
      </c>
    </row>
    <row r="101" s="13" customFormat="1">
      <c r="A101" s="13"/>
      <c r="B101" s="223"/>
      <c r="C101" s="224"/>
      <c r="D101" s="225" t="s">
        <v>161</v>
      </c>
      <c r="E101" s="226" t="s">
        <v>19</v>
      </c>
      <c r="F101" s="227" t="s">
        <v>296</v>
      </c>
      <c r="G101" s="224"/>
      <c r="H101" s="228">
        <v>1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161</v>
      </c>
      <c r="AU101" s="234" t="s">
        <v>82</v>
      </c>
      <c r="AV101" s="13" t="s">
        <v>82</v>
      </c>
      <c r="AW101" s="13" t="s">
        <v>33</v>
      </c>
      <c r="AX101" s="13" t="s">
        <v>80</v>
      </c>
      <c r="AY101" s="234" t="s">
        <v>150</v>
      </c>
    </row>
    <row r="102" s="2" customFormat="1" ht="16.5" customHeight="1">
      <c r="A102" s="39"/>
      <c r="B102" s="40"/>
      <c r="C102" s="260" t="s">
        <v>199</v>
      </c>
      <c r="D102" s="260" t="s">
        <v>502</v>
      </c>
      <c r="E102" s="261" t="s">
        <v>993</v>
      </c>
      <c r="F102" s="262" t="s">
        <v>994</v>
      </c>
      <c r="G102" s="263" t="s">
        <v>286</v>
      </c>
      <c r="H102" s="264">
        <v>1</v>
      </c>
      <c r="I102" s="265"/>
      <c r="J102" s="266">
        <f>ROUND(I102*H102,2)</f>
        <v>0</v>
      </c>
      <c r="K102" s="262" t="s">
        <v>156</v>
      </c>
      <c r="L102" s="267"/>
      <c r="M102" s="268" t="s">
        <v>19</v>
      </c>
      <c r="N102" s="269" t="s">
        <v>43</v>
      </c>
      <c r="O102" s="85"/>
      <c r="P102" s="214">
        <f>O102*H102</f>
        <v>0</v>
      </c>
      <c r="Q102" s="214">
        <v>0.00040000000000000002</v>
      </c>
      <c r="R102" s="214">
        <f>Q102*H102</f>
        <v>0.00040000000000000002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210</v>
      </c>
      <c r="AT102" s="216" t="s">
        <v>502</v>
      </c>
      <c r="AU102" s="216" t="s">
        <v>82</v>
      </c>
      <c r="AY102" s="18" t="s">
        <v>150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157</v>
      </c>
      <c r="BM102" s="216" t="s">
        <v>1081</v>
      </c>
    </row>
    <row r="103" s="13" customFormat="1">
      <c r="A103" s="13"/>
      <c r="B103" s="223"/>
      <c r="C103" s="224"/>
      <c r="D103" s="225" t="s">
        <v>161</v>
      </c>
      <c r="E103" s="226" t="s">
        <v>19</v>
      </c>
      <c r="F103" s="227" t="s">
        <v>296</v>
      </c>
      <c r="G103" s="224"/>
      <c r="H103" s="228">
        <v>1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161</v>
      </c>
      <c r="AU103" s="234" t="s">
        <v>82</v>
      </c>
      <c r="AV103" s="13" t="s">
        <v>82</v>
      </c>
      <c r="AW103" s="13" t="s">
        <v>33</v>
      </c>
      <c r="AX103" s="13" t="s">
        <v>80</v>
      </c>
      <c r="AY103" s="234" t="s">
        <v>150</v>
      </c>
    </row>
    <row r="104" s="2" customFormat="1" ht="16.5" customHeight="1">
      <c r="A104" s="39"/>
      <c r="B104" s="40"/>
      <c r="C104" s="260" t="s">
        <v>210</v>
      </c>
      <c r="D104" s="260" t="s">
        <v>502</v>
      </c>
      <c r="E104" s="261" t="s">
        <v>997</v>
      </c>
      <c r="F104" s="262" t="s">
        <v>998</v>
      </c>
      <c r="G104" s="263" t="s">
        <v>286</v>
      </c>
      <c r="H104" s="264">
        <v>1</v>
      </c>
      <c r="I104" s="265"/>
      <c r="J104" s="266">
        <f>ROUND(I104*H104,2)</f>
        <v>0</v>
      </c>
      <c r="K104" s="262" t="s">
        <v>156</v>
      </c>
      <c r="L104" s="267"/>
      <c r="M104" s="268" t="s">
        <v>19</v>
      </c>
      <c r="N104" s="269" t="s">
        <v>43</v>
      </c>
      <c r="O104" s="85"/>
      <c r="P104" s="214">
        <f>O104*H104</f>
        <v>0</v>
      </c>
      <c r="Q104" s="214">
        <v>0.00014999999999999999</v>
      </c>
      <c r="R104" s="214">
        <f>Q104*H104</f>
        <v>0.00014999999999999999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210</v>
      </c>
      <c r="AT104" s="216" t="s">
        <v>502</v>
      </c>
      <c r="AU104" s="216" t="s">
        <v>82</v>
      </c>
      <c r="AY104" s="18" t="s">
        <v>150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157</v>
      </c>
      <c r="BM104" s="216" t="s">
        <v>1082</v>
      </c>
    </row>
    <row r="105" s="13" customFormat="1">
      <c r="A105" s="13"/>
      <c r="B105" s="223"/>
      <c r="C105" s="224"/>
      <c r="D105" s="225" t="s">
        <v>161</v>
      </c>
      <c r="E105" s="226" t="s">
        <v>19</v>
      </c>
      <c r="F105" s="227" t="s">
        <v>296</v>
      </c>
      <c r="G105" s="224"/>
      <c r="H105" s="228">
        <v>1</v>
      </c>
      <c r="I105" s="229"/>
      <c r="J105" s="224"/>
      <c r="K105" s="224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161</v>
      </c>
      <c r="AU105" s="234" t="s">
        <v>82</v>
      </c>
      <c r="AV105" s="13" t="s">
        <v>82</v>
      </c>
      <c r="AW105" s="13" t="s">
        <v>33</v>
      </c>
      <c r="AX105" s="13" t="s">
        <v>80</v>
      </c>
      <c r="AY105" s="234" t="s">
        <v>150</v>
      </c>
    </row>
    <row r="106" s="12" customFormat="1" ht="22.8" customHeight="1">
      <c r="A106" s="12"/>
      <c r="B106" s="189"/>
      <c r="C106" s="190"/>
      <c r="D106" s="191" t="s">
        <v>71</v>
      </c>
      <c r="E106" s="203" t="s">
        <v>306</v>
      </c>
      <c r="F106" s="203" t="s">
        <v>307</v>
      </c>
      <c r="G106" s="190"/>
      <c r="H106" s="190"/>
      <c r="I106" s="193"/>
      <c r="J106" s="204">
        <f>BK106</f>
        <v>0</v>
      </c>
      <c r="K106" s="190"/>
      <c r="L106" s="195"/>
      <c r="M106" s="196"/>
      <c r="N106" s="197"/>
      <c r="O106" s="197"/>
      <c r="P106" s="198">
        <f>SUM(P107:P108)</f>
        <v>0</v>
      </c>
      <c r="Q106" s="197"/>
      <c r="R106" s="198">
        <f>SUM(R107:R108)</f>
        <v>0</v>
      </c>
      <c r="S106" s="197"/>
      <c r="T106" s="199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80</v>
      </c>
      <c r="AT106" s="201" t="s">
        <v>71</v>
      </c>
      <c r="AU106" s="201" t="s">
        <v>80</v>
      </c>
      <c r="AY106" s="200" t="s">
        <v>150</v>
      </c>
      <c r="BK106" s="202">
        <f>SUM(BK107:BK108)</f>
        <v>0</v>
      </c>
    </row>
    <row r="107" s="2" customFormat="1" ht="24.15" customHeight="1">
      <c r="A107" s="39"/>
      <c r="B107" s="40"/>
      <c r="C107" s="205" t="s">
        <v>217</v>
      </c>
      <c r="D107" s="205" t="s">
        <v>152</v>
      </c>
      <c r="E107" s="206" t="s">
        <v>309</v>
      </c>
      <c r="F107" s="207" t="s">
        <v>310</v>
      </c>
      <c r="G107" s="208" t="s">
        <v>311</v>
      </c>
      <c r="H107" s="209">
        <v>0.129</v>
      </c>
      <c r="I107" s="210"/>
      <c r="J107" s="211">
        <f>ROUND(I107*H107,2)</f>
        <v>0</v>
      </c>
      <c r="K107" s="207" t="s">
        <v>156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157</v>
      </c>
      <c r="AT107" s="216" t="s">
        <v>152</v>
      </c>
      <c r="AU107" s="216" t="s">
        <v>82</v>
      </c>
      <c r="AY107" s="18" t="s">
        <v>150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157</v>
      </c>
      <c r="BM107" s="216" t="s">
        <v>1083</v>
      </c>
    </row>
    <row r="108" s="2" customFormat="1">
      <c r="A108" s="39"/>
      <c r="B108" s="40"/>
      <c r="C108" s="41"/>
      <c r="D108" s="218" t="s">
        <v>159</v>
      </c>
      <c r="E108" s="41"/>
      <c r="F108" s="219" t="s">
        <v>313</v>
      </c>
      <c r="G108" s="41"/>
      <c r="H108" s="41"/>
      <c r="I108" s="220"/>
      <c r="J108" s="41"/>
      <c r="K108" s="41"/>
      <c r="L108" s="45"/>
      <c r="M108" s="270"/>
      <c r="N108" s="271"/>
      <c r="O108" s="272"/>
      <c r="P108" s="272"/>
      <c r="Q108" s="272"/>
      <c r="R108" s="272"/>
      <c r="S108" s="272"/>
      <c r="T108" s="273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159</v>
      </c>
      <c r="AU108" s="18" t="s">
        <v>82</v>
      </c>
    </row>
    <row r="109" s="2" customFormat="1" ht="6.96" customHeight="1">
      <c r="A109" s="39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PDUKj5ymEosENhlAnW/6jtwQf71/lNNA5M0l0toME5QkoyTHDe85wnKappT/Zi8Ui4NA+u4MRmXbNt7Umfpmog==" hashValue="z32CGDUvW24Mk0J4ZBsweLkXTnMkavDQC71PNU31Dc1DPL9J4RIcXH37/6gQnOBxD8a4+4ppifdbwHTRsRU/MA==" algorithmName="SHA-512" password="CC35"/>
  <autoFilter ref="C81:K10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4_01/914111111"/>
    <hyperlink ref="F96" r:id="rId2" display="https://podminky.urs.cz/item/CS_URS_2024_01/914511111"/>
    <hyperlink ref="F108" r:id="rId3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122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II/261 a III/26124 Liběchov- hr. kraje, rekonstrukce, 1.část stavby ( intravilán LIběchov)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123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1084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35</v>
      </c>
      <c r="G12" s="39"/>
      <c r="H12" s="39"/>
      <c r="I12" s="133" t="s">
        <v>23</v>
      </c>
      <c r="J12" s="138" t="str">
        <f>'Rekapitulace stavby'!AN8</f>
        <v>13. 11. 2024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tr">
        <f>IF('Rekapitulace stavby'!E11="","",'Rekapitulace stavby'!E11)</f>
        <v>Středočeský kraj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tr">
        <f>IF('Rekapitulace stavby'!E17="","",'Rekapitulace stavby'!E17)</f>
        <v>Sdružení AFSAG PRISMOTT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ROUND((SUM(BE89:BE468)),  2)</f>
        <v>0</v>
      </c>
      <c r="G33" s="39"/>
      <c r="H33" s="39"/>
      <c r="I33" s="149">
        <v>0.20999999999999999</v>
      </c>
      <c r="J33" s="148">
        <f>ROUND(((SUM(BE89:BE468))*I33),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ROUND((SUM(BF89:BF468)),  2)</f>
        <v>0</v>
      </c>
      <c r="G34" s="39"/>
      <c r="H34" s="39"/>
      <c r="I34" s="149">
        <v>0.12</v>
      </c>
      <c r="J34" s="148">
        <f>ROUND(((SUM(BF89:BF468))*I34),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ROUND((SUM(BG89:BG468)),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ROUND((SUM(BH89:BH468)),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ROUND((SUM(BI89:BI468)),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125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1" t="str">
        <f>E7</f>
        <v>II/261 a III/26124 Liběchov- hr. kraje, rekonstrukce, 1.část stavby ( intravilán LIběchov)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123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201 - Most ev.č.261-001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13. 11. 2024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Středočeský kraj</v>
      </c>
      <c r="G54" s="41"/>
      <c r="H54" s="41"/>
      <c r="I54" s="33" t="s">
        <v>31</v>
      </c>
      <c r="J54" s="37" t="str">
        <f>E21</f>
        <v>Sdružení AFSAG PRISMOTT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126</v>
      </c>
      <c r="D57" s="163"/>
      <c r="E57" s="163"/>
      <c r="F57" s="163"/>
      <c r="G57" s="163"/>
      <c r="H57" s="163"/>
      <c r="I57" s="163"/>
      <c r="J57" s="164" t="s">
        <v>127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128</v>
      </c>
    </row>
    <row r="60" hidden="1" s="9" customFormat="1" ht="24.96" customHeight="1">
      <c r="A60" s="9"/>
      <c r="B60" s="166"/>
      <c r="C60" s="167"/>
      <c r="D60" s="168" t="s">
        <v>1085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6"/>
      <c r="C61" s="167"/>
      <c r="D61" s="168" t="s">
        <v>1086</v>
      </c>
      <c r="E61" s="169"/>
      <c r="F61" s="169"/>
      <c r="G61" s="169"/>
      <c r="H61" s="169"/>
      <c r="I61" s="169"/>
      <c r="J61" s="170">
        <f>J139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9" customFormat="1" ht="24.96" customHeight="1">
      <c r="A62" s="9"/>
      <c r="B62" s="166"/>
      <c r="C62" s="167"/>
      <c r="D62" s="168" t="s">
        <v>1087</v>
      </c>
      <c r="E62" s="169"/>
      <c r="F62" s="169"/>
      <c r="G62" s="169"/>
      <c r="H62" s="169"/>
      <c r="I62" s="169"/>
      <c r="J62" s="170">
        <f>J227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6"/>
      <c r="C63" s="167"/>
      <c r="D63" s="168" t="s">
        <v>1088</v>
      </c>
      <c r="E63" s="169"/>
      <c r="F63" s="169"/>
      <c r="G63" s="169"/>
      <c r="H63" s="169"/>
      <c r="I63" s="169"/>
      <c r="J63" s="170">
        <f>J273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66"/>
      <c r="C64" s="167"/>
      <c r="D64" s="168" t="s">
        <v>1089</v>
      </c>
      <c r="E64" s="169"/>
      <c r="F64" s="169"/>
      <c r="G64" s="169"/>
      <c r="H64" s="169"/>
      <c r="I64" s="169"/>
      <c r="J64" s="170">
        <f>J302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9" customFormat="1" ht="24.96" customHeight="1">
      <c r="A65" s="9"/>
      <c r="B65" s="166"/>
      <c r="C65" s="167"/>
      <c r="D65" s="168" t="s">
        <v>1090</v>
      </c>
      <c r="E65" s="169"/>
      <c r="F65" s="169"/>
      <c r="G65" s="169"/>
      <c r="H65" s="169"/>
      <c r="I65" s="169"/>
      <c r="J65" s="170">
        <f>J315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9" customFormat="1" ht="24.96" customHeight="1">
      <c r="A66" s="9"/>
      <c r="B66" s="166"/>
      <c r="C66" s="167"/>
      <c r="D66" s="168" t="s">
        <v>1091</v>
      </c>
      <c r="E66" s="169"/>
      <c r="F66" s="169"/>
      <c r="G66" s="169"/>
      <c r="H66" s="169"/>
      <c r="I66" s="169"/>
      <c r="J66" s="170">
        <f>J328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9" customFormat="1" ht="24.96" customHeight="1">
      <c r="A67" s="9"/>
      <c r="B67" s="166"/>
      <c r="C67" s="167"/>
      <c r="D67" s="168" t="s">
        <v>1092</v>
      </c>
      <c r="E67" s="169"/>
      <c r="F67" s="169"/>
      <c r="G67" s="169"/>
      <c r="H67" s="169"/>
      <c r="I67" s="169"/>
      <c r="J67" s="170">
        <f>J363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9" customFormat="1" ht="24.96" customHeight="1">
      <c r="A68" s="9"/>
      <c r="B68" s="166"/>
      <c r="C68" s="167"/>
      <c r="D68" s="168" t="s">
        <v>134</v>
      </c>
      <c r="E68" s="169"/>
      <c r="F68" s="169"/>
      <c r="G68" s="169"/>
      <c r="H68" s="169"/>
      <c r="I68" s="169"/>
      <c r="J68" s="170">
        <f>J438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2"/>
      <c r="C69" s="173"/>
      <c r="D69" s="174" t="s">
        <v>1093</v>
      </c>
      <c r="E69" s="175"/>
      <c r="F69" s="175"/>
      <c r="G69" s="175"/>
      <c r="H69" s="175"/>
      <c r="I69" s="175"/>
      <c r="J69" s="176">
        <f>J465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/>
    <row r="73" hidden="1"/>
    <row r="74" hidden="1"/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135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II/261 a III/26124 Liběchov- hr. kraje, rekonstrukce, 1.část stavby ( intravilán LIběchov)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123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SO 201 - Most ev.č.261-001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 xml:space="preserve"> </v>
      </c>
      <c r="G83" s="41"/>
      <c r="H83" s="41"/>
      <c r="I83" s="33" t="s">
        <v>23</v>
      </c>
      <c r="J83" s="73" t="str">
        <f>IF(J12="","",J12)</f>
        <v>13. 11. 2024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41"/>
      <c r="E85" s="41"/>
      <c r="F85" s="28" t="str">
        <f>E15</f>
        <v>Středočeský kraj</v>
      </c>
      <c r="G85" s="41"/>
      <c r="H85" s="41"/>
      <c r="I85" s="33" t="s">
        <v>31</v>
      </c>
      <c r="J85" s="37" t="str">
        <f>E21</f>
        <v>Sdružení AFSAG PRISMOTT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33" t="s">
        <v>34</v>
      </c>
      <c r="J86" s="37" t="str">
        <f>E24</f>
        <v xml:space="preserve"> 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136</v>
      </c>
      <c r="D88" s="181" t="s">
        <v>57</v>
      </c>
      <c r="E88" s="181" t="s">
        <v>53</v>
      </c>
      <c r="F88" s="181" t="s">
        <v>54</v>
      </c>
      <c r="G88" s="181" t="s">
        <v>137</v>
      </c>
      <c r="H88" s="181" t="s">
        <v>138</v>
      </c>
      <c r="I88" s="181" t="s">
        <v>139</v>
      </c>
      <c r="J88" s="181" t="s">
        <v>127</v>
      </c>
      <c r="K88" s="182" t="s">
        <v>140</v>
      </c>
      <c r="L88" s="183"/>
      <c r="M88" s="93" t="s">
        <v>19</v>
      </c>
      <c r="N88" s="94" t="s">
        <v>42</v>
      </c>
      <c r="O88" s="94" t="s">
        <v>141</v>
      </c>
      <c r="P88" s="94" t="s">
        <v>142</v>
      </c>
      <c r="Q88" s="94" t="s">
        <v>143</v>
      </c>
      <c r="R88" s="94" t="s">
        <v>144</v>
      </c>
      <c r="S88" s="94" t="s">
        <v>145</v>
      </c>
      <c r="T88" s="95" t="s">
        <v>146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147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P90+P139+P227+P273+P302+P315+P328+P363+P438</f>
        <v>0</v>
      </c>
      <c r="Q89" s="97"/>
      <c r="R89" s="186">
        <f>R90+R139+R227+R273+R302+R315+R328+R363+R438</f>
        <v>90.782640000000001</v>
      </c>
      <c r="S89" s="97"/>
      <c r="T89" s="187">
        <f>T90+T139+T227+T273+T302+T315+T328+T363+T438</f>
        <v>744.25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128</v>
      </c>
      <c r="BK89" s="188">
        <f>BK90+BK139+BK227+BK273+BK302+BK315+BK328+BK363+BK438</f>
        <v>0</v>
      </c>
    </row>
    <row r="90" s="12" customFormat="1" ht="25.92" customHeight="1">
      <c r="A90" s="12"/>
      <c r="B90" s="189"/>
      <c r="C90" s="190"/>
      <c r="D90" s="191" t="s">
        <v>71</v>
      </c>
      <c r="E90" s="192" t="s">
        <v>80</v>
      </c>
      <c r="F90" s="192" t="s">
        <v>151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SUM(P91:P138)</f>
        <v>0</v>
      </c>
      <c r="Q90" s="197"/>
      <c r="R90" s="198">
        <f>SUM(R91:R138)</f>
        <v>0</v>
      </c>
      <c r="S90" s="197"/>
      <c r="T90" s="199">
        <f>SUM(T91:T138)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72</v>
      </c>
      <c r="AY90" s="200" t="s">
        <v>150</v>
      </c>
      <c r="BK90" s="202">
        <f>SUM(BK91:BK138)</f>
        <v>0</v>
      </c>
    </row>
    <row r="91" s="2" customFormat="1" ht="16.5" customHeight="1">
      <c r="A91" s="39"/>
      <c r="B91" s="40"/>
      <c r="C91" s="205" t="s">
        <v>80</v>
      </c>
      <c r="D91" s="205" t="s">
        <v>152</v>
      </c>
      <c r="E91" s="206" t="s">
        <v>1094</v>
      </c>
      <c r="F91" s="207" t="s">
        <v>1095</v>
      </c>
      <c r="G91" s="208" t="s">
        <v>502</v>
      </c>
      <c r="H91" s="209">
        <v>36</v>
      </c>
      <c r="I91" s="210"/>
      <c r="J91" s="211">
        <f>ROUND(I91*H91,2)</f>
        <v>0</v>
      </c>
      <c r="K91" s="207" t="s">
        <v>319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157</v>
      </c>
      <c r="AT91" s="216" t="s">
        <v>152</v>
      </c>
      <c r="AU91" s="216" t="s">
        <v>80</v>
      </c>
      <c r="AY91" s="18" t="s">
        <v>150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157</v>
      </c>
      <c r="BM91" s="216" t="s">
        <v>225</v>
      </c>
    </row>
    <row r="92" s="13" customFormat="1">
      <c r="A92" s="13"/>
      <c r="B92" s="223"/>
      <c r="C92" s="224"/>
      <c r="D92" s="225" t="s">
        <v>161</v>
      </c>
      <c r="E92" s="226" t="s">
        <v>19</v>
      </c>
      <c r="F92" s="227" t="s">
        <v>1096</v>
      </c>
      <c r="G92" s="224"/>
      <c r="H92" s="228">
        <v>36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161</v>
      </c>
      <c r="AU92" s="234" t="s">
        <v>80</v>
      </c>
      <c r="AV92" s="13" t="s">
        <v>82</v>
      </c>
      <c r="AW92" s="13" t="s">
        <v>33</v>
      </c>
      <c r="AX92" s="13" t="s">
        <v>72</v>
      </c>
      <c r="AY92" s="234" t="s">
        <v>150</v>
      </c>
    </row>
    <row r="93" s="15" customFormat="1">
      <c r="A93" s="15"/>
      <c r="B93" s="245"/>
      <c r="C93" s="246"/>
      <c r="D93" s="225" t="s">
        <v>161</v>
      </c>
      <c r="E93" s="247" t="s">
        <v>19</v>
      </c>
      <c r="F93" s="248" t="s">
        <v>209</v>
      </c>
      <c r="G93" s="246"/>
      <c r="H93" s="249">
        <v>36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5" t="s">
        <v>161</v>
      </c>
      <c r="AU93" s="255" t="s">
        <v>80</v>
      </c>
      <c r="AV93" s="15" t="s">
        <v>157</v>
      </c>
      <c r="AW93" s="15" t="s">
        <v>33</v>
      </c>
      <c r="AX93" s="15" t="s">
        <v>80</v>
      </c>
      <c r="AY93" s="255" t="s">
        <v>150</v>
      </c>
    </row>
    <row r="94" s="2" customFormat="1" ht="16.5" customHeight="1">
      <c r="A94" s="39"/>
      <c r="B94" s="40"/>
      <c r="C94" s="205" t="s">
        <v>82</v>
      </c>
      <c r="D94" s="205" t="s">
        <v>152</v>
      </c>
      <c r="E94" s="206" t="s">
        <v>1097</v>
      </c>
      <c r="F94" s="207" t="s">
        <v>1098</v>
      </c>
      <c r="G94" s="208" t="s">
        <v>1099</v>
      </c>
      <c r="H94" s="209">
        <v>1080</v>
      </c>
      <c r="I94" s="210"/>
      <c r="J94" s="211">
        <f>ROUND(I94*H94,2)</f>
        <v>0</v>
      </c>
      <c r="K94" s="207" t="s">
        <v>1100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157</v>
      </c>
      <c r="AT94" s="216" t="s">
        <v>152</v>
      </c>
      <c r="AU94" s="216" t="s">
        <v>80</v>
      </c>
      <c r="AY94" s="18" t="s">
        <v>150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157</v>
      </c>
      <c r="BM94" s="216" t="s">
        <v>8</v>
      </c>
    </row>
    <row r="95" s="13" customFormat="1">
      <c r="A95" s="13"/>
      <c r="B95" s="223"/>
      <c r="C95" s="224"/>
      <c r="D95" s="225" t="s">
        <v>161</v>
      </c>
      <c r="E95" s="226" t="s">
        <v>19</v>
      </c>
      <c r="F95" s="227" t="s">
        <v>1101</v>
      </c>
      <c r="G95" s="224"/>
      <c r="H95" s="228">
        <v>1080</v>
      </c>
      <c r="I95" s="229"/>
      <c r="J95" s="224"/>
      <c r="K95" s="224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161</v>
      </c>
      <c r="AU95" s="234" t="s">
        <v>80</v>
      </c>
      <c r="AV95" s="13" t="s">
        <v>82</v>
      </c>
      <c r="AW95" s="13" t="s">
        <v>33</v>
      </c>
      <c r="AX95" s="13" t="s">
        <v>72</v>
      </c>
      <c r="AY95" s="234" t="s">
        <v>150</v>
      </c>
    </row>
    <row r="96" s="15" customFormat="1">
      <c r="A96" s="15"/>
      <c r="B96" s="245"/>
      <c r="C96" s="246"/>
      <c r="D96" s="225" t="s">
        <v>161</v>
      </c>
      <c r="E96" s="247" t="s">
        <v>19</v>
      </c>
      <c r="F96" s="248" t="s">
        <v>209</v>
      </c>
      <c r="G96" s="246"/>
      <c r="H96" s="249">
        <v>1080</v>
      </c>
      <c r="I96" s="250"/>
      <c r="J96" s="246"/>
      <c r="K96" s="246"/>
      <c r="L96" s="251"/>
      <c r="M96" s="252"/>
      <c r="N96" s="253"/>
      <c r="O96" s="253"/>
      <c r="P96" s="253"/>
      <c r="Q96" s="253"/>
      <c r="R96" s="253"/>
      <c r="S96" s="253"/>
      <c r="T96" s="254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5" t="s">
        <v>161</v>
      </c>
      <c r="AU96" s="255" t="s">
        <v>80</v>
      </c>
      <c r="AV96" s="15" t="s">
        <v>157</v>
      </c>
      <c r="AW96" s="15" t="s">
        <v>33</v>
      </c>
      <c r="AX96" s="15" t="s">
        <v>80</v>
      </c>
      <c r="AY96" s="255" t="s">
        <v>150</v>
      </c>
    </row>
    <row r="97" s="2" customFormat="1" ht="16.5" customHeight="1">
      <c r="A97" s="39"/>
      <c r="B97" s="40"/>
      <c r="C97" s="205" t="s">
        <v>171</v>
      </c>
      <c r="D97" s="205" t="s">
        <v>152</v>
      </c>
      <c r="E97" s="206" t="s">
        <v>1102</v>
      </c>
      <c r="F97" s="207" t="s">
        <v>1103</v>
      </c>
      <c r="G97" s="208" t="s">
        <v>1104</v>
      </c>
      <c r="H97" s="209">
        <v>90</v>
      </c>
      <c r="I97" s="210"/>
      <c r="J97" s="211">
        <f>ROUND(I97*H97,2)</f>
        <v>0</v>
      </c>
      <c r="K97" s="207" t="s">
        <v>1100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157</v>
      </c>
      <c r="AT97" s="216" t="s">
        <v>152</v>
      </c>
      <c r="AU97" s="216" t="s">
        <v>80</v>
      </c>
      <c r="AY97" s="18" t="s">
        <v>150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157</v>
      </c>
      <c r="BM97" s="216" t="s">
        <v>262</v>
      </c>
    </row>
    <row r="98" s="13" customFormat="1">
      <c r="A98" s="13"/>
      <c r="B98" s="223"/>
      <c r="C98" s="224"/>
      <c r="D98" s="225" t="s">
        <v>161</v>
      </c>
      <c r="E98" s="226" t="s">
        <v>19</v>
      </c>
      <c r="F98" s="227" t="s">
        <v>1105</v>
      </c>
      <c r="G98" s="224"/>
      <c r="H98" s="228">
        <v>90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161</v>
      </c>
      <c r="AU98" s="234" t="s">
        <v>80</v>
      </c>
      <c r="AV98" s="13" t="s">
        <v>82</v>
      </c>
      <c r="AW98" s="13" t="s">
        <v>33</v>
      </c>
      <c r="AX98" s="13" t="s">
        <v>72</v>
      </c>
      <c r="AY98" s="234" t="s">
        <v>150</v>
      </c>
    </row>
    <row r="99" s="15" customFormat="1">
      <c r="A99" s="15"/>
      <c r="B99" s="245"/>
      <c r="C99" s="246"/>
      <c r="D99" s="225" t="s">
        <v>161</v>
      </c>
      <c r="E99" s="247" t="s">
        <v>19</v>
      </c>
      <c r="F99" s="248" t="s">
        <v>209</v>
      </c>
      <c r="G99" s="246"/>
      <c r="H99" s="249">
        <v>90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5" t="s">
        <v>161</v>
      </c>
      <c r="AU99" s="255" t="s">
        <v>80</v>
      </c>
      <c r="AV99" s="15" t="s">
        <v>157</v>
      </c>
      <c r="AW99" s="15" t="s">
        <v>33</v>
      </c>
      <c r="AX99" s="15" t="s">
        <v>80</v>
      </c>
      <c r="AY99" s="255" t="s">
        <v>150</v>
      </c>
    </row>
    <row r="100" s="2" customFormat="1" ht="24.15" customHeight="1">
      <c r="A100" s="39"/>
      <c r="B100" s="40"/>
      <c r="C100" s="205" t="s">
        <v>157</v>
      </c>
      <c r="D100" s="205" t="s">
        <v>152</v>
      </c>
      <c r="E100" s="206" t="s">
        <v>1106</v>
      </c>
      <c r="F100" s="207" t="s">
        <v>1107</v>
      </c>
      <c r="G100" s="208" t="s">
        <v>255</v>
      </c>
      <c r="H100" s="209">
        <v>1280</v>
      </c>
      <c r="I100" s="210"/>
      <c r="J100" s="211">
        <f>ROUND(I100*H100,2)</f>
        <v>0</v>
      </c>
      <c r="K100" s="207" t="s">
        <v>1100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157</v>
      </c>
      <c r="AT100" s="216" t="s">
        <v>152</v>
      </c>
      <c r="AU100" s="216" t="s">
        <v>80</v>
      </c>
      <c r="AY100" s="18" t="s">
        <v>150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157</v>
      </c>
      <c r="BM100" s="216" t="s">
        <v>1108</v>
      </c>
    </row>
    <row r="101" s="13" customFormat="1">
      <c r="A101" s="13"/>
      <c r="B101" s="223"/>
      <c r="C101" s="224"/>
      <c r="D101" s="225" t="s">
        <v>161</v>
      </c>
      <c r="E101" s="226" t="s">
        <v>19</v>
      </c>
      <c r="F101" s="227" t="s">
        <v>1109</v>
      </c>
      <c r="G101" s="224"/>
      <c r="H101" s="228">
        <v>1280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161</v>
      </c>
      <c r="AU101" s="234" t="s">
        <v>80</v>
      </c>
      <c r="AV101" s="13" t="s">
        <v>82</v>
      </c>
      <c r="AW101" s="13" t="s">
        <v>33</v>
      </c>
      <c r="AX101" s="13" t="s">
        <v>72</v>
      </c>
      <c r="AY101" s="234" t="s">
        <v>150</v>
      </c>
    </row>
    <row r="102" s="15" customFormat="1">
      <c r="A102" s="15"/>
      <c r="B102" s="245"/>
      <c r="C102" s="246"/>
      <c r="D102" s="225" t="s">
        <v>161</v>
      </c>
      <c r="E102" s="247" t="s">
        <v>19</v>
      </c>
      <c r="F102" s="248" t="s">
        <v>209</v>
      </c>
      <c r="G102" s="246"/>
      <c r="H102" s="249">
        <v>1280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5" t="s">
        <v>161</v>
      </c>
      <c r="AU102" s="255" t="s">
        <v>80</v>
      </c>
      <c r="AV102" s="15" t="s">
        <v>157</v>
      </c>
      <c r="AW102" s="15" t="s">
        <v>33</v>
      </c>
      <c r="AX102" s="15" t="s">
        <v>80</v>
      </c>
      <c r="AY102" s="255" t="s">
        <v>150</v>
      </c>
    </row>
    <row r="103" s="2" customFormat="1" ht="16.5" customHeight="1">
      <c r="A103" s="39"/>
      <c r="B103" s="40"/>
      <c r="C103" s="205" t="s">
        <v>184</v>
      </c>
      <c r="D103" s="205" t="s">
        <v>152</v>
      </c>
      <c r="E103" s="206" t="s">
        <v>1110</v>
      </c>
      <c r="F103" s="207" t="s">
        <v>1111</v>
      </c>
      <c r="G103" s="208" t="s">
        <v>502</v>
      </c>
      <c r="H103" s="209">
        <v>330.5</v>
      </c>
      <c r="I103" s="210"/>
      <c r="J103" s="211">
        <f>ROUND(I103*H103,2)</f>
        <v>0</v>
      </c>
      <c r="K103" s="207" t="s">
        <v>1100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157</v>
      </c>
      <c r="AT103" s="216" t="s">
        <v>152</v>
      </c>
      <c r="AU103" s="216" t="s">
        <v>80</v>
      </c>
      <c r="AY103" s="18" t="s">
        <v>150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157</v>
      </c>
      <c r="BM103" s="216" t="s">
        <v>332</v>
      </c>
    </row>
    <row r="104" s="13" customFormat="1">
      <c r="A104" s="13"/>
      <c r="B104" s="223"/>
      <c r="C104" s="224"/>
      <c r="D104" s="225" t="s">
        <v>161</v>
      </c>
      <c r="E104" s="226" t="s">
        <v>19</v>
      </c>
      <c r="F104" s="227" t="s">
        <v>1112</v>
      </c>
      <c r="G104" s="224"/>
      <c r="H104" s="228">
        <v>330.5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161</v>
      </c>
      <c r="AU104" s="234" t="s">
        <v>80</v>
      </c>
      <c r="AV104" s="13" t="s">
        <v>82</v>
      </c>
      <c r="AW104" s="13" t="s">
        <v>33</v>
      </c>
      <c r="AX104" s="13" t="s">
        <v>72</v>
      </c>
      <c r="AY104" s="234" t="s">
        <v>150</v>
      </c>
    </row>
    <row r="105" s="15" customFormat="1">
      <c r="A105" s="15"/>
      <c r="B105" s="245"/>
      <c r="C105" s="246"/>
      <c r="D105" s="225" t="s">
        <v>161</v>
      </c>
      <c r="E105" s="247" t="s">
        <v>19</v>
      </c>
      <c r="F105" s="248" t="s">
        <v>209</v>
      </c>
      <c r="G105" s="246"/>
      <c r="H105" s="249">
        <v>330.5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5" t="s">
        <v>161</v>
      </c>
      <c r="AU105" s="255" t="s">
        <v>80</v>
      </c>
      <c r="AV105" s="15" t="s">
        <v>157</v>
      </c>
      <c r="AW105" s="15" t="s">
        <v>33</v>
      </c>
      <c r="AX105" s="15" t="s">
        <v>80</v>
      </c>
      <c r="AY105" s="255" t="s">
        <v>150</v>
      </c>
    </row>
    <row r="106" s="2" customFormat="1" ht="16.5" customHeight="1">
      <c r="A106" s="39"/>
      <c r="B106" s="40"/>
      <c r="C106" s="205" t="s">
        <v>192</v>
      </c>
      <c r="D106" s="205" t="s">
        <v>152</v>
      </c>
      <c r="E106" s="206" t="s">
        <v>1113</v>
      </c>
      <c r="F106" s="207" t="s">
        <v>1114</v>
      </c>
      <c r="G106" s="208" t="s">
        <v>318</v>
      </c>
      <c r="H106" s="209">
        <v>14.079000000000001</v>
      </c>
      <c r="I106" s="210"/>
      <c r="J106" s="211">
        <f>ROUND(I106*H106,2)</f>
        <v>0</v>
      </c>
      <c r="K106" s="207" t="s">
        <v>1115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157</v>
      </c>
      <c r="AT106" s="216" t="s">
        <v>152</v>
      </c>
      <c r="AU106" s="216" t="s">
        <v>80</v>
      </c>
      <c r="AY106" s="18" t="s">
        <v>150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157</v>
      </c>
      <c r="BM106" s="216" t="s">
        <v>291</v>
      </c>
    </row>
    <row r="107" s="13" customFormat="1">
      <c r="A107" s="13"/>
      <c r="B107" s="223"/>
      <c r="C107" s="224"/>
      <c r="D107" s="225" t="s">
        <v>161</v>
      </c>
      <c r="E107" s="226" t="s">
        <v>19</v>
      </c>
      <c r="F107" s="227" t="s">
        <v>1116</v>
      </c>
      <c r="G107" s="224"/>
      <c r="H107" s="228">
        <v>14.079000000000001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161</v>
      </c>
      <c r="AU107" s="234" t="s">
        <v>80</v>
      </c>
      <c r="AV107" s="13" t="s">
        <v>82</v>
      </c>
      <c r="AW107" s="13" t="s">
        <v>33</v>
      </c>
      <c r="AX107" s="13" t="s">
        <v>72</v>
      </c>
      <c r="AY107" s="234" t="s">
        <v>150</v>
      </c>
    </row>
    <row r="108" s="15" customFormat="1">
      <c r="A108" s="15"/>
      <c r="B108" s="245"/>
      <c r="C108" s="246"/>
      <c r="D108" s="225" t="s">
        <v>161</v>
      </c>
      <c r="E108" s="247" t="s">
        <v>19</v>
      </c>
      <c r="F108" s="248" t="s">
        <v>209</v>
      </c>
      <c r="G108" s="246"/>
      <c r="H108" s="249">
        <v>14.079000000000001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5" t="s">
        <v>161</v>
      </c>
      <c r="AU108" s="255" t="s">
        <v>80</v>
      </c>
      <c r="AV108" s="15" t="s">
        <v>157</v>
      </c>
      <c r="AW108" s="15" t="s">
        <v>33</v>
      </c>
      <c r="AX108" s="15" t="s">
        <v>80</v>
      </c>
      <c r="AY108" s="255" t="s">
        <v>150</v>
      </c>
    </row>
    <row r="109" s="2" customFormat="1" ht="16.5" customHeight="1">
      <c r="A109" s="39"/>
      <c r="B109" s="40"/>
      <c r="C109" s="205" t="s">
        <v>199</v>
      </c>
      <c r="D109" s="205" t="s">
        <v>152</v>
      </c>
      <c r="E109" s="206" t="s">
        <v>1117</v>
      </c>
      <c r="F109" s="207" t="s">
        <v>1118</v>
      </c>
      <c r="G109" s="208" t="s">
        <v>502</v>
      </c>
      <c r="H109" s="209">
        <v>128</v>
      </c>
      <c r="I109" s="210"/>
      <c r="J109" s="211">
        <f>ROUND(I109*H109,2)</f>
        <v>0</v>
      </c>
      <c r="K109" s="207" t="s">
        <v>1100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157</v>
      </c>
      <c r="AT109" s="216" t="s">
        <v>152</v>
      </c>
      <c r="AU109" s="216" t="s">
        <v>80</v>
      </c>
      <c r="AY109" s="18" t="s">
        <v>150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157</v>
      </c>
      <c r="BM109" s="216" t="s">
        <v>348</v>
      </c>
    </row>
    <row r="110" s="13" customFormat="1">
      <c r="A110" s="13"/>
      <c r="B110" s="223"/>
      <c r="C110" s="224"/>
      <c r="D110" s="225" t="s">
        <v>161</v>
      </c>
      <c r="E110" s="226" t="s">
        <v>19</v>
      </c>
      <c r="F110" s="227" t="s">
        <v>1119</v>
      </c>
      <c r="G110" s="224"/>
      <c r="H110" s="228">
        <v>128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161</v>
      </c>
      <c r="AU110" s="234" t="s">
        <v>80</v>
      </c>
      <c r="AV110" s="13" t="s">
        <v>82</v>
      </c>
      <c r="AW110" s="13" t="s">
        <v>33</v>
      </c>
      <c r="AX110" s="13" t="s">
        <v>72</v>
      </c>
      <c r="AY110" s="234" t="s">
        <v>150</v>
      </c>
    </row>
    <row r="111" s="15" customFormat="1">
      <c r="A111" s="15"/>
      <c r="B111" s="245"/>
      <c r="C111" s="246"/>
      <c r="D111" s="225" t="s">
        <v>161</v>
      </c>
      <c r="E111" s="247" t="s">
        <v>19</v>
      </c>
      <c r="F111" s="248" t="s">
        <v>209</v>
      </c>
      <c r="G111" s="246"/>
      <c r="H111" s="249">
        <v>128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5" t="s">
        <v>161</v>
      </c>
      <c r="AU111" s="255" t="s">
        <v>80</v>
      </c>
      <c r="AV111" s="15" t="s">
        <v>157</v>
      </c>
      <c r="AW111" s="15" t="s">
        <v>33</v>
      </c>
      <c r="AX111" s="15" t="s">
        <v>80</v>
      </c>
      <c r="AY111" s="255" t="s">
        <v>150</v>
      </c>
    </row>
    <row r="112" s="2" customFormat="1" ht="16.5" customHeight="1">
      <c r="A112" s="39"/>
      <c r="B112" s="40"/>
      <c r="C112" s="205" t="s">
        <v>210</v>
      </c>
      <c r="D112" s="205" t="s">
        <v>152</v>
      </c>
      <c r="E112" s="206" t="s">
        <v>1120</v>
      </c>
      <c r="F112" s="207" t="s">
        <v>1121</v>
      </c>
      <c r="G112" s="208" t="s">
        <v>1122</v>
      </c>
      <c r="H112" s="209">
        <v>45</v>
      </c>
      <c r="I112" s="210"/>
      <c r="J112" s="211">
        <f>ROUND(I112*H112,2)</f>
        <v>0</v>
      </c>
      <c r="K112" s="207" t="s">
        <v>1100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157</v>
      </c>
      <c r="AT112" s="216" t="s">
        <v>152</v>
      </c>
      <c r="AU112" s="216" t="s">
        <v>80</v>
      </c>
      <c r="AY112" s="18" t="s">
        <v>150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157</v>
      </c>
      <c r="BM112" s="216" t="s">
        <v>590</v>
      </c>
    </row>
    <row r="113" s="13" customFormat="1">
      <c r="A113" s="13"/>
      <c r="B113" s="223"/>
      <c r="C113" s="224"/>
      <c r="D113" s="225" t="s">
        <v>161</v>
      </c>
      <c r="E113" s="226" t="s">
        <v>19</v>
      </c>
      <c r="F113" s="227" t="s">
        <v>1123</v>
      </c>
      <c r="G113" s="224"/>
      <c r="H113" s="228">
        <v>45</v>
      </c>
      <c r="I113" s="229"/>
      <c r="J113" s="224"/>
      <c r="K113" s="224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161</v>
      </c>
      <c r="AU113" s="234" t="s">
        <v>80</v>
      </c>
      <c r="AV113" s="13" t="s">
        <v>82</v>
      </c>
      <c r="AW113" s="13" t="s">
        <v>33</v>
      </c>
      <c r="AX113" s="13" t="s">
        <v>72</v>
      </c>
      <c r="AY113" s="234" t="s">
        <v>150</v>
      </c>
    </row>
    <row r="114" s="15" customFormat="1">
      <c r="A114" s="15"/>
      <c r="B114" s="245"/>
      <c r="C114" s="246"/>
      <c r="D114" s="225" t="s">
        <v>161</v>
      </c>
      <c r="E114" s="247" t="s">
        <v>19</v>
      </c>
      <c r="F114" s="248" t="s">
        <v>209</v>
      </c>
      <c r="G114" s="246"/>
      <c r="H114" s="249">
        <v>45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5" t="s">
        <v>161</v>
      </c>
      <c r="AU114" s="255" t="s">
        <v>80</v>
      </c>
      <c r="AV114" s="15" t="s">
        <v>157</v>
      </c>
      <c r="AW114" s="15" t="s">
        <v>33</v>
      </c>
      <c r="AX114" s="15" t="s">
        <v>80</v>
      </c>
      <c r="AY114" s="255" t="s">
        <v>150</v>
      </c>
    </row>
    <row r="115" s="2" customFormat="1" ht="16.5" customHeight="1">
      <c r="A115" s="39"/>
      <c r="B115" s="40"/>
      <c r="C115" s="205" t="s">
        <v>217</v>
      </c>
      <c r="D115" s="205" t="s">
        <v>152</v>
      </c>
      <c r="E115" s="206" t="s">
        <v>1124</v>
      </c>
      <c r="F115" s="207" t="s">
        <v>1125</v>
      </c>
      <c r="G115" s="208" t="s">
        <v>318</v>
      </c>
      <c r="H115" s="209">
        <v>2</v>
      </c>
      <c r="I115" s="210"/>
      <c r="J115" s="211">
        <f>ROUND(I115*H115,2)</f>
        <v>0</v>
      </c>
      <c r="K115" s="207" t="s">
        <v>1100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157</v>
      </c>
      <c r="AT115" s="216" t="s">
        <v>152</v>
      </c>
      <c r="AU115" s="216" t="s">
        <v>80</v>
      </c>
      <c r="AY115" s="18" t="s">
        <v>150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157</v>
      </c>
      <c r="BM115" s="216" t="s">
        <v>605</v>
      </c>
    </row>
    <row r="116" s="13" customFormat="1">
      <c r="A116" s="13"/>
      <c r="B116" s="223"/>
      <c r="C116" s="224"/>
      <c r="D116" s="225" t="s">
        <v>161</v>
      </c>
      <c r="E116" s="226" t="s">
        <v>19</v>
      </c>
      <c r="F116" s="227" t="s">
        <v>1126</v>
      </c>
      <c r="G116" s="224"/>
      <c r="H116" s="228">
        <v>2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161</v>
      </c>
      <c r="AU116" s="234" t="s">
        <v>80</v>
      </c>
      <c r="AV116" s="13" t="s">
        <v>82</v>
      </c>
      <c r="AW116" s="13" t="s">
        <v>33</v>
      </c>
      <c r="AX116" s="13" t="s">
        <v>72</v>
      </c>
      <c r="AY116" s="234" t="s">
        <v>150</v>
      </c>
    </row>
    <row r="117" s="15" customFormat="1">
      <c r="A117" s="15"/>
      <c r="B117" s="245"/>
      <c r="C117" s="246"/>
      <c r="D117" s="225" t="s">
        <v>161</v>
      </c>
      <c r="E117" s="247" t="s">
        <v>19</v>
      </c>
      <c r="F117" s="248" t="s">
        <v>209</v>
      </c>
      <c r="G117" s="246"/>
      <c r="H117" s="249">
        <v>2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5" t="s">
        <v>161</v>
      </c>
      <c r="AU117" s="255" t="s">
        <v>80</v>
      </c>
      <c r="AV117" s="15" t="s">
        <v>157</v>
      </c>
      <c r="AW117" s="15" t="s">
        <v>33</v>
      </c>
      <c r="AX117" s="15" t="s">
        <v>80</v>
      </c>
      <c r="AY117" s="255" t="s">
        <v>150</v>
      </c>
    </row>
    <row r="118" s="2" customFormat="1" ht="16.5" customHeight="1">
      <c r="A118" s="39"/>
      <c r="B118" s="40"/>
      <c r="C118" s="205" t="s">
        <v>225</v>
      </c>
      <c r="D118" s="205" t="s">
        <v>152</v>
      </c>
      <c r="E118" s="206" t="s">
        <v>1127</v>
      </c>
      <c r="F118" s="207" t="s">
        <v>1128</v>
      </c>
      <c r="G118" s="208" t="s">
        <v>409</v>
      </c>
      <c r="H118" s="209">
        <v>148</v>
      </c>
      <c r="I118" s="210"/>
      <c r="J118" s="211">
        <f>ROUND(I118*H118,2)</f>
        <v>0</v>
      </c>
      <c r="K118" s="207" t="s">
        <v>1100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157</v>
      </c>
      <c r="AT118" s="216" t="s">
        <v>152</v>
      </c>
      <c r="AU118" s="216" t="s">
        <v>80</v>
      </c>
      <c r="AY118" s="18" t="s">
        <v>150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157</v>
      </c>
      <c r="BM118" s="216" t="s">
        <v>618</v>
      </c>
    </row>
    <row r="119" s="13" customFormat="1">
      <c r="A119" s="13"/>
      <c r="B119" s="223"/>
      <c r="C119" s="224"/>
      <c r="D119" s="225" t="s">
        <v>161</v>
      </c>
      <c r="E119" s="226" t="s">
        <v>19</v>
      </c>
      <c r="F119" s="227" t="s">
        <v>1129</v>
      </c>
      <c r="G119" s="224"/>
      <c r="H119" s="228">
        <v>148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161</v>
      </c>
      <c r="AU119" s="234" t="s">
        <v>80</v>
      </c>
      <c r="AV119" s="13" t="s">
        <v>82</v>
      </c>
      <c r="AW119" s="13" t="s">
        <v>33</v>
      </c>
      <c r="AX119" s="13" t="s">
        <v>72</v>
      </c>
      <c r="AY119" s="234" t="s">
        <v>150</v>
      </c>
    </row>
    <row r="120" s="15" customFormat="1">
      <c r="A120" s="15"/>
      <c r="B120" s="245"/>
      <c r="C120" s="246"/>
      <c r="D120" s="225" t="s">
        <v>161</v>
      </c>
      <c r="E120" s="247" t="s">
        <v>19</v>
      </c>
      <c r="F120" s="248" t="s">
        <v>209</v>
      </c>
      <c r="G120" s="246"/>
      <c r="H120" s="249">
        <v>148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5" t="s">
        <v>161</v>
      </c>
      <c r="AU120" s="255" t="s">
        <v>80</v>
      </c>
      <c r="AV120" s="15" t="s">
        <v>157</v>
      </c>
      <c r="AW120" s="15" t="s">
        <v>33</v>
      </c>
      <c r="AX120" s="15" t="s">
        <v>80</v>
      </c>
      <c r="AY120" s="255" t="s">
        <v>150</v>
      </c>
    </row>
    <row r="121" s="2" customFormat="1" ht="16.5" customHeight="1">
      <c r="A121" s="39"/>
      <c r="B121" s="40"/>
      <c r="C121" s="205" t="s">
        <v>235</v>
      </c>
      <c r="D121" s="205" t="s">
        <v>152</v>
      </c>
      <c r="E121" s="206" t="s">
        <v>1130</v>
      </c>
      <c r="F121" s="207" t="s">
        <v>1131</v>
      </c>
      <c r="G121" s="208" t="s">
        <v>1132</v>
      </c>
      <c r="H121" s="209">
        <v>10</v>
      </c>
      <c r="I121" s="210"/>
      <c r="J121" s="211">
        <f>ROUND(I121*H121,2)</f>
        <v>0</v>
      </c>
      <c r="K121" s="207" t="s">
        <v>1100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157</v>
      </c>
      <c r="AT121" s="216" t="s">
        <v>152</v>
      </c>
      <c r="AU121" s="216" t="s">
        <v>80</v>
      </c>
      <c r="AY121" s="18" t="s">
        <v>150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157</v>
      </c>
      <c r="BM121" s="216" t="s">
        <v>630</v>
      </c>
    </row>
    <row r="122" s="13" customFormat="1">
      <c r="A122" s="13"/>
      <c r="B122" s="223"/>
      <c r="C122" s="224"/>
      <c r="D122" s="225" t="s">
        <v>161</v>
      </c>
      <c r="E122" s="226" t="s">
        <v>19</v>
      </c>
      <c r="F122" s="227" t="s">
        <v>1133</v>
      </c>
      <c r="G122" s="224"/>
      <c r="H122" s="228">
        <v>10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161</v>
      </c>
      <c r="AU122" s="234" t="s">
        <v>80</v>
      </c>
      <c r="AV122" s="13" t="s">
        <v>82</v>
      </c>
      <c r="AW122" s="13" t="s">
        <v>33</v>
      </c>
      <c r="AX122" s="13" t="s">
        <v>72</v>
      </c>
      <c r="AY122" s="234" t="s">
        <v>150</v>
      </c>
    </row>
    <row r="123" s="15" customFormat="1">
      <c r="A123" s="15"/>
      <c r="B123" s="245"/>
      <c r="C123" s="246"/>
      <c r="D123" s="225" t="s">
        <v>161</v>
      </c>
      <c r="E123" s="247" t="s">
        <v>19</v>
      </c>
      <c r="F123" s="248" t="s">
        <v>209</v>
      </c>
      <c r="G123" s="246"/>
      <c r="H123" s="249">
        <v>10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5" t="s">
        <v>161</v>
      </c>
      <c r="AU123" s="255" t="s">
        <v>80</v>
      </c>
      <c r="AV123" s="15" t="s">
        <v>157</v>
      </c>
      <c r="AW123" s="15" t="s">
        <v>33</v>
      </c>
      <c r="AX123" s="15" t="s">
        <v>80</v>
      </c>
      <c r="AY123" s="255" t="s">
        <v>150</v>
      </c>
    </row>
    <row r="124" s="2" customFormat="1" ht="16.5" customHeight="1">
      <c r="A124" s="39"/>
      <c r="B124" s="40"/>
      <c r="C124" s="205" t="s">
        <v>8</v>
      </c>
      <c r="D124" s="205" t="s">
        <v>152</v>
      </c>
      <c r="E124" s="206" t="s">
        <v>1134</v>
      </c>
      <c r="F124" s="207" t="s">
        <v>1135</v>
      </c>
      <c r="G124" s="208" t="s">
        <v>1132</v>
      </c>
      <c r="H124" s="209">
        <v>10</v>
      </c>
      <c r="I124" s="210"/>
      <c r="J124" s="211">
        <f>ROUND(I124*H124,2)</f>
        <v>0</v>
      </c>
      <c r="K124" s="207" t="s">
        <v>1100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157</v>
      </c>
      <c r="AT124" s="216" t="s">
        <v>152</v>
      </c>
      <c r="AU124" s="216" t="s">
        <v>80</v>
      </c>
      <c r="AY124" s="18" t="s">
        <v>150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157</v>
      </c>
      <c r="BM124" s="216" t="s">
        <v>644</v>
      </c>
    </row>
    <row r="125" s="13" customFormat="1">
      <c r="A125" s="13"/>
      <c r="B125" s="223"/>
      <c r="C125" s="224"/>
      <c r="D125" s="225" t="s">
        <v>161</v>
      </c>
      <c r="E125" s="226" t="s">
        <v>19</v>
      </c>
      <c r="F125" s="227" t="s">
        <v>1136</v>
      </c>
      <c r="G125" s="224"/>
      <c r="H125" s="228">
        <v>10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161</v>
      </c>
      <c r="AU125" s="234" t="s">
        <v>80</v>
      </c>
      <c r="AV125" s="13" t="s">
        <v>82</v>
      </c>
      <c r="AW125" s="13" t="s">
        <v>33</v>
      </c>
      <c r="AX125" s="13" t="s">
        <v>72</v>
      </c>
      <c r="AY125" s="234" t="s">
        <v>150</v>
      </c>
    </row>
    <row r="126" s="15" customFormat="1">
      <c r="A126" s="15"/>
      <c r="B126" s="245"/>
      <c r="C126" s="246"/>
      <c r="D126" s="225" t="s">
        <v>161</v>
      </c>
      <c r="E126" s="247" t="s">
        <v>19</v>
      </c>
      <c r="F126" s="248" t="s">
        <v>209</v>
      </c>
      <c r="G126" s="246"/>
      <c r="H126" s="249">
        <v>10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5" t="s">
        <v>161</v>
      </c>
      <c r="AU126" s="255" t="s">
        <v>80</v>
      </c>
      <c r="AV126" s="15" t="s">
        <v>157</v>
      </c>
      <c r="AW126" s="15" t="s">
        <v>33</v>
      </c>
      <c r="AX126" s="15" t="s">
        <v>80</v>
      </c>
      <c r="AY126" s="255" t="s">
        <v>150</v>
      </c>
    </row>
    <row r="127" s="2" customFormat="1" ht="21.75" customHeight="1">
      <c r="A127" s="39"/>
      <c r="B127" s="40"/>
      <c r="C127" s="205" t="s">
        <v>252</v>
      </c>
      <c r="D127" s="205" t="s">
        <v>152</v>
      </c>
      <c r="E127" s="206" t="s">
        <v>1137</v>
      </c>
      <c r="F127" s="207" t="s">
        <v>1138</v>
      </c>
      <c r="G127" s="208" t="s">
        <v>1132</v>
      </c>
      <c r="H127" s="209">
        <v>175.08799999999999</v>
      </c>
      <c r="I127" s="210"/>
      <c r="J127" s="211">
        <f>ROUND(I127*H127,2)</f>
        <v>0</v>
      </c>
      <c r="K127" s="207" t="s">
        <v>1100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157</v>
      </c>
      <c r="AT127" s="216" t="s">
        <v>152</v>
      </c>
      <c r="AU127" s="216" t="s">
        <v>80</v>
      </c>
      <c r="AY127" s="18" t="s">
        <v>150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157</v>
      </c>
      <c r="BM127" s="216" t="s">
        <v>656</v>
      </c>
    </row>
    <row r="128" s="13" customFormat="1">
      <c r="A128" s="13"/>
      <c r="B128" s="223"/>
      <c r="C128" s="224"/>
      <c r="D128" s="225" t="s">
        <v>161</v>
      </c>
      <c r="E128" s="226" t="s">
        <v>19</v>
      </c>
      <c r="F128" s="227" t="s">
        <v>1139</v>
      </c>
      <c r="G128" s="224"/>
      <c r="H128" s="228">
        <v>175.08799999999999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161</v>
      </c>
      <c r="AU128" s="234" t="s">
        <v>80</v>
      </c>
      <c r="AV128" s="13" t="s">
        <v>82</v>
      </c>
      <c r="AW128" s="13" t="s">
        <v>33</v>
      </c>
      <c r="AX128" s="13" t="s">
        <v>72</v>
      </c>
      <c r="AY128" s="234" t="s">
        <v>150</v>
      </c>
    </row>
    <row r="129" s="15" customFormat="1">
      <c r="A129" s="15"/>
      <c r="B129" s="245"/>
      <c r="C129" s="246"/>
      <c r="D129" s="225" t="s">
        <v>161</v>
      </c>
      <c r="E129" s="247" t="s">
        <v>19</v>
      </c>
      <c r="F129" s="248" t="s">
        <v>209</v>
      </c>
      <c r="G129" s="246"/>
      <c r="H129" s="249">
        <v>175.08799999999999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5" t="s">
        <v>161</v>
      </c>
      <c r="AU129" s="255" t="s">
        <v>80</v>
      </c>
      <c r="AV129" s="15" t="s">
        <v>157</v>
      </c>
      <c r="AW129" s="15" t="s">
        <v>33</v>
      </c>
      <c r="AX129" s="15" t="s">
        <v>80</v>
      </c>
      <c r="AY129" s="255" t="s">
        <v>150</v>
      </c>
    </row>
    <row r="130" s="2" customFormat="1" ht="24.15" customHeight="1">
      <c r="A130" s="39"/>
      <c r="B130" s="40"/>
      <c r="C130" s="205" t="s">
        <v>262</v>
      </c>
      <c r="D130" s="205" t="s">
        <v>152</v>
      </c>
      <c r="E130" s="206" t="s">
        <v>1140</v>
      </c>
      <c r="F130" s="207" t="s">
        <v>1141</v>
      </c>
      <c r="G130" s="208" t="s">
        <v>255</v>
      </c>
      <c r="H130" s="209">
        <v>175.08799999999999</v>
      </c>
      <c r="I130" s="210"/>
      <c r="J130" s="211">
        <f>ROUND(I130*H130,2)</f>
        <v>0</v>
      </c>
      <c r="K130" s="207" t="s">
        <v>1100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157</v>
      </c>
      <c r="AT130" s="216" t="s">
        <v>152</v>
      </c>
      <c r="AU130" s="216" t="s">
        <v>80</v>
      </c>
      <c r="AY130" s="18" t="s">
        <v>150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157</v>
      </c>
      <c r="BM130" s="216" t="s">
        <v>1142</v>
      </c>
    </row>
    <row r="131" s="13" customFormat="1">
      <c r="A131" s="13"/>
      <c r="B131" s="223"/>
      <c r="C131" s="224"/>
      <c r="D131" s="225" t="s">
        <v>161</v>
      </c>
      <c r="E131" s="226" t="s">
        <v>19</v>
      </c>
      <c r="F131" s="227" t="s">
        <v>1143</v>
      </c>
      <c r="G131" s="224"/>
      <c r="H131" s="228">
        <v>175.08799999999999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161</v>
      </c>
      <c r="AU131" s="234" t="s">
        <v>80</v>
      </c>
      <c r="AV131" s="13" t="s">
        <v>82</v>
      </c>
      <c r="AW131" s="13" t="s">
        <v>33</v>
      </c>
      <c r="AX131" s="13" t="s">
        <v>72</v>
      </c>
      <c r="AY131" s="234" t="s">
        <v>150</v>
      </c>
    </row>
    <row r="132" s="15" customFormat="1">
      <c r="A132" s="15"/>
      <c r="B132" s="245"/>
      <c r="C132" s="246"/>
      <c r="D132" s="225" t="s">
        <v>161</v>
      </c>
      <c r="E132" s="247" t="s">
        <v>19</v>
      </c>
      <c r="F132" s="248" t="s">
        <v>209</v>
      </c>
      <c r="G132" s="246"/>
      <c r="H132" s="249">
        <v>175.08799999999999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5" t="s">
        <v>161</v>
      </c>
      <c r="AU132" s="255" t="s">
        <v>80</v>
      </c>
      <c r="AV132" s="15" t="s">
        <v>157</v>
      </c>
      <c r="AW132" s="15" t="s">
        <v>33</v>
      </c>
      <c r="AX132" s="15" t="s">
        <v>80</v>
      </c>
      <c r="AY132" s="255" t="s">
        <v>150</v>
      </c>
    </row>
    <row r="133" s="2" customFormat="1" ht="16.5" customHeight="1">
      <c r="A133" s="39"/>
      <c r="B133" s="40"/>
      <c r="C133" s="205" t="s">
        <v>270</v>
      </c>
      <c r="D133" s="205" t="s">
        <v>152</v>
      </c>
      <c r="E133" s="206" t="s">
        <v>485</v>
      </c>
      <c r="F133" s="207" t="s">
        <v>1144</v>
      </c>
      <c r="G133" s="208" t="s">
        <v>1132</v>
      </c>
      <c r="H133" s="209">
        <v>175.08799999999999</v>
      </c>
      <c r="I133" s="210"/>
      <c r="J133" s="211">
        <f>ROUND(I133*H133,2)</f>
        <v>0</v>
      </c>
      <c r="K133" s="207" t="s">
        <v>1100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157</v>
      </c>
      <c r="AT133" s="216" t="s">
        <v>152</v>
      </c>
      <c r="AU133" s="216" t="s">
        <v>80</v>
      </c>
      <c r="AY133" s="18" t="s">
        <v>150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157</v>
      </c>
      <c r="BM133" s="216" t="s">
        <v>1145</v>
      </c>
    </row>
    <row r="134" s="13" customFormat="1">
      <c r="A134" s="13"/>
      <c r="B134" s="223"/>
      <c r="C134" s="224"/>
      <c r="D134" s="225" t="s">
        <v>161</v>
      </c>
      <c r="E134" s="226" t="s">
        <v>19</v>
      </c>
      <c r="F134" s="227" t="s">
        <v>1146</v>
      </c>
      <c r="G134" s="224"/>
      <c r="H134" s="228">
        <v>175.08799999999999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161</v>
      </c>
      <c r="AU134" s="234" t="s">
        <v>80</v>
      </c>
      <c r="AV134" s="13" t="s">
        <v>82</v>
      </c>
      <c r="AW134" s="13" t="s">
        <v>33</v>
      </c>
      <c r="AX134" s="13" t="s">
        <v>72</v>
      </c>
      <c r="AY134" s="234" t="s">
        <v>150</v>
      </c>
    </row>
    <row r="135" s="15" customFormat="1">
      <c r="A135" s="15"/>
      <c r="B135" s="245"/>
      <c r="C135" s="246"/>
      <c r="D135" s="225" t="s">
        <v>161</v>
      </c>
      <c r="E135" s="247" t="s">
        <v>19</v>
      </c>
      <c r="F135" s="248" t="s">
        <v>209</v>
      </c>
      <c r="G135" s="246"/>
      <c r="H135" s="249">
        <v>175.08799999999999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5" t="s">
        <v>161</v>
      </c>
      <c r="AU135" s="255" t="s">
        <v>80</v>
      </c>
      <c r="AV135" s="15" t="s">
        <v>157</v>
      </c>
      <c r="AW135" s="15" t="s">
        <v>33</v>
      </c>
      <c r="AX135" s="15" t="s">
        <v>80</v>
      </c>
      <c r="AY135" s="255" t="s">
        <v>150</v>
      </c>
    </row>
    <row r="136" s="2" customFormat="1" ht="16.5" customHeight="1">
      <c r="A136" s="39"/>
      <c r="B136" s="40"/>
      <c r="C136" s="205" t="s">
        <v>276</v>
      </c>
      <c r="D136" s="205" t="s">
        <v>152</v>
      </c>
      <c r="E136" s="206" t="s">
        <v>401</v>
      </c>
      <c r="F136" s="207" t="s">
        <v>1147</v>
      </c>
      <c r="G136" s="208" t="s">
        <v>1132</v>
      </c>
      <c r="H136" s="209">
        <v>175.08799999999999</v>
      </c>
      <c r="I136" s="210"/>
      <c r="J136" s="211">
        <f>ROUND(I136*H136,2)</f>
        <v>0</v>
      </c>
      <c r="K136" s="207" t="s">
        <v>1100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157</v>
      </c>
      <c r="AT136" s="216" t="s">
        <v>152</v>
      </c>
      <c r="AU136" s="216" t="s">
        <v>80</v>
      </c>
      <c r="AY136" s="18" t="s">
        <v>150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157</v>
      </c>
      <c r="BM136" s="216" t="s">
        <v>1148</v>
      </c>
    </row>
    <row r="137" s="13" customFormat="1">
      <c r="A137" s="13"/>
      <c r="B137" s="223"/>
      <c r="C137" s="224"/>
      <c r="D137" s="225" t="s">
        <v>161</v>
      </c>
      <c r="E137" s="226" t="s">
        <v>19</v>
      </c>
      <c r="F137" s="227" t="s">
        <v>1149</v>
      </c>
      <c r="G137" s="224"/>
      <c r="H137" s="228">
        <v>175.08799999999999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161</v>
      </c>
      <c r="AU137" s="234" t="s">
        <v>80</v>
      </c>
      <c r="AV137" s="13" t="s">
        <v>82</v>
      </c>
      <c r="AW137" s="13" t="s">
        <v>33</v>
      </c>
      <c r="AX137" s="13" t="s">
        <v>72</v>
      </c>
      <c r="AY137" s="234" t="s">
        <v>150</v>
      </c>
    </row>
    <row r="138" s="15" customFormat="1">
      <c r="A138" s="15"/>
      <c r="B138" s="245"/>
      <c r="C138" s="246"/>
      <c r="D138" s="225" t="s">
        <v>161</v>
      </c>
      <c r="E138" s="247" t="s">
        <v>19</v>
      </c>
      <c r="F138" s="248" t="s">
        <v>209</v>
      </c>
      <c r="G138" s="246"/>
      <c r="H138" s="249">
        <v>175.08799999999999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5" t="s">
        <v>161</v>
      </c>
      <c r="AU138" s="255" t="s">
        <v>80</v>
      </c>
      <c r="AV138" s="15" t="s">
        <v>157</v>
      </c>
      <c r="AW138" s="15" t="s">
        <v>33</v>
      </c>
      <c r="AX138" s="15" t="s">
        <v>80</v>
      </c>
      <c r="AY138" s="255" t="s">
        <v>150</v>
      </c>
    </row>
    <row r="139" s="12" customFormat="1" ht="25.92" customHeight="1">
      <c r="A139" s="12"/>
      <c r="B139" s="189"/>
      <c r="C139" s="190"/>
      <c r="D139" s="191" t="s">
        <v>71</v>
      </c>
      <c r="E139" s="192" t="s">
        <v>82</v>
      </c>
      <c r="F139" s="192" t="s">
        <v>1150</v>
      </c>
      <c r="G139" s="190"/>
      <c r="H139" s="190"/>
      <c r="I139" s="193"/>
      <c r="J139" s="194">
        <f>BK139</f>
        <v>0</v>
      </c>
      <c r="K139" s="190"/>
      <c r="L139" s="195"/>
      <c r="M139" s="196"/>
      <c r="N139" s="197"/>
      <c r="O139" s="197"/>
      <c r="P139" s="198">
        <f>SUM(P140:P226)</f>
        <v>0</v>
      </c>
      <c r="Q139" s="197"/>
      <c r="R139" s="198">
        <f>SUM(R140:R226)</f>
        <v>90.782640000000001</v>
      </c>
      <c r="S139" s="197"/>
      <c r="T139" s="199">
        <f>SUM(T140:T226)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0" t="s">
        <v>80</v>
      </c>
      <c r="AT139" s="201" t="s">
        <v>71</v>
      </c>
      <c r="AU139" s="201" t="s">
        <v>72</v>
      </c>
      <c r="AY139" s="200" t="s">
        <v>150</v>
      </c>
      <c r="BK139" s="202">
        <f>SUM(BK140:BK226)</f>
        <v>0</v>
      </c>
    </row>
    <row r="140" s="2" customFormat="1" ht="16.5" customHeight="1">
      <c r="A140" s="39"/>
      <c r="B140" s="40"/>
      <c r="C140" s="205" t="s">
        <v>283</v>
      </c>
      <c r="D140" s="205" t="s">
        <v>152</v>
      </c>
      <c r="E140" s="206" t="s">
        <v>1151</v>
      </c>
      <c r="F140" s="207" t="s">
        <v>1152</v>
      </c>
      <c r="G140" s="208" t="s">
        <v>1132</v>
      </c>
      <c r="H140" s="209">
        <v>20.199999999999999</v>
      </c>
      <c r="I140" s="210"/>
      <c r="J140" s="211">
        <f>ROUND(I140*H140,2)</f>
        <v>0</v>
      </c>
      <c r="K140" s="207" t="s">
        <v>1100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157</v>
      </c>
      <c r="AT140" s="216" t="s">
        <v>152</v>
      </c>
      <c r="AU140" s="216" t="s">
        <v>80</v>
      </c>
      <c r="AY140" s="18" t="s">
        <v>150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157</v>
      </c>
      <c r="BM140" s="216" t="s">
        <v>1153</v>
      </c>
    </row>
    <row r="141" s="13" customFormat="1">
      <c r="A141" s="13"/>
      <c r="B141" s="223"/>
      <c r="C141" s="224"/>
      <c r="D141" s="225" t="s">
        <v>161</v>
      </c>
      <c r="E141" s="226" t="s">
        <v>19</v>
      </c>
      <c r="F141" s="227" t="s">
        <v>1154</v>
      </c>
      <c r="G141" s="224"/>
      <c r="H141" s="228">
        <v>20.199999999999999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161</v>
      </c>
      <c r="AU141" s="234" t="s">
        <v>80</v>
      </c>
      <c r="AV141" s="13" t="s">
        <v>82</v>
      </c>
      <c r="AW141" s="13" t="s">
        <v>33</v>
      </c>
      <c r="AX141" s="13" t="s">
        <v>72</v>
      </c>
      <c r="AY141" s="234" t="s">
        <v>150</v>
      </c>
    </row>
    <row r="142" s="15" customFormat="1">
      <c r="A142" s="15"/>
      <c r="B142" s="245"/>
      <c r="C142" s="246"/>
      <c r="D142" s="225" t="s">
        <v>161</v>
      </c>
      <c r="E142" s="247" t="s">
        <v>19</v>
      </c>
      <c r="F142" s="248" t="s">
        <v>209</v>
      </c>
      <c r="G142" s="246"/>
      <c r="H142" s="249">
        <v>20.199999999999999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5" t="s">
        <v>161</v>
      </c>
      <c r="AU142" s="255" t="s">
        <v>80</v>
      </c>
      <c r="AV142" s="15" t="s">
        <v>157</v>
      </c>
      <c r="AW142" s="15" t="s">
        <v>33</v>
      </c>
      <c r="AX142" s="15" t="s">
        <v>80</v>
      </c>
      <c r="AY142" s="255" t="s">
        <v>150</v>
      </c>
    </row>
    <row r="143" s="2" customFormat="1" ht="16.5" customHeight="1">
      <c r="A143" s="39"/>
      <c r="B143" s="40"/>
      <c r="C143" s="205" t="s">
        <v>291</v>
      </c>
      <c r="D143" s="205" t="s">
        <v>152</v>
      </c>
      <c r="E143" s="206" t="s">
        <v>1155</v>
      </c>
      <c r="F143" s="207" t="s">
        <v>1156</v>
      </c>
      <c r="G143" s="208" t="s">
        <v>1132</v>
      </c>
      <c r="H143" s="209">
        <v>3.0299999999999998</v>
      </c>
      <c r="I143" s="210"/>
      <c r="J143" s="211">
        <f>ROUND(I143*H143,2)</f>
        <v>0</v>
      </c>
      <c r="K143" s="207" t="s">
        <v>1100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157</v>
      </c>
      <c r="AT143" s="216" t="s">
        <v>152</v>
      </c>
      <c r="AU143" s="216" t="s">
        <v>80</v>
      </c>
      <c r="AY143" s="18" t="s">
        <v>150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157</v>
      </c>
      <c r="BM143" s="216" t="s">
        <v>1157</v>
      </c>
    </row>
    <row r="144" s="13" customFormat="1">
      <c r="A144" s="13"/>
      <c r="B144" s="223"/>
      <c r="C144" s="224"/>
      <c r="D144" s="225" t="s">
        <v>161</v>
      </c>
      <c r="E144" s="226" t="s">
        <v>19</v>
      </c>
      <c r="F144" s="227" t="s">
        <v>1158</v>
      </c>
      <c r="G144" s="224"/>
      <c r="H144" s="228">
        <v>3.0299999999999998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161</v>
      </c>
      <c r="AU144" s="234" t="s">
        <v>80</v>
      </c>
      <c r="AV144" s="13" t="s">
        <v>82</v>
      </c>
      <c r="AW144" s="13" t="s">
        <v>33</v>
      </c>
      <c r="AX144" s="13" t="s">
        <v>72</v>
      </c>
      <c r="AY144" s="234" t="s">
        <v>150</v>
      </c>
    </row>
    <row r="145" s="15" customFormat="1">
      <c r="A145" s="15"/>
      <c r="B145" s="245"/>
      <c r="C145" s="246"/>
      <c r="D145" s="225" t="s">
        <v>161</v>
      </c>
      <c r="E145" s="247" t="s">
        <v>19</v>
      </c>
      <c r="F145" s="248" t="s">
        <v>209</v>
      </c>
      <c r="G145" s="246"/>
      <c r="H145" s="249">
        <v>3.0299999999999998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5" t="s">
        <v>161</v>
      </c>
      <c r="AU145" s="255" t="s">
        <v>80</v>
      </c>
      <c r="AV145" s="15" t="s">
        <v>157</v>
      </c>
      <c r="AW145" s="15" t="s">
        <v>33</v>
      </c>
      <c r="AX145" s="15" t="s">
        <v>80</v>
      </c>
      <c r="AY145" s="255" t="s">
        <v>150</v>
      </c>
    </row>
    <row r="146" s="2" customFormat="1" ht="16.5" customHeight="1">
      <c r="A146" s="39"/>
      <c r="B146" s="40"/>
      <c r="C146" s="205" t="s">
        <v>298</v>
      </c>
      <c r="D146" s="205" t="s">
        <v>152</v>
      </c>
      <c r="E146" s="206" t="s">
        <v>1159</v>
      </c>
      <c r="F146" s="207" t="s">
        <v>1160</v>
      </c>
      <c r="G146" s="208" t="s">
        <v>502</v>
      </c>
      <c r="H146" s="209">
        <v>22.199999999999999</v>
      </c>
      <c r="I146" s="210"/>
      <c r="J146" s="211">
        <f>ROUND(I146*H146,2)</f>
        <v>0</v>
      </c>
      <c r="K146" s="207" t="s">
        <v>1100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157</v>
      </c>
      <c r="AT146" s="216" t="s">
        <v>152</v>
      </c>
      <c r="AU146" s="216" t="s">
        <v>80</v>
      </c>
      <c r="AY146" s="18" t="s">
        <v>150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157</v>
      </c>
      <c r="BM146" s="216" t="s">
        <v>1161</v>
      </c>
    </row>
    <row r="147" s="13" customFormat="1">
      <c r="A147" s="13"/>
      <c r="B147" s="223"/>
      <c r="C147" s="224"/>
      <c r="D147" s="225" t="s">
        <v>161</v>
      </c>
      <c r="E147" s="226" t="s">
        <v>19</v>
      </c>
      <c r="F147" s="227" t="s">
        <v>1162</v>
      </c>
      <c r="G147" s="224"/>
      <c r="H147" s="228">
        <v>22.199999999999999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161</v>
      </c>
      <c r="AU147" s="234" t="s">
        <v>80</v>
      </c>
      <c r="AV147" s="13" t="s">
        <v>82</v>
      </c>
      <c r="AW147" s="13" t="s">
        <v>33</v>
      </c>
      <c r="AX147" s="13" t="s">
        <v>72</v>
      </c>
      <c r="AY147" s="234" t="s">
        <v>150</v>
      </c>
    </row>
    <row r="148" s="15" customFormat="1">
      <c r="A148" s="15"/>
      <c r="B148" s="245"/>
      <c r="C148" s="246"/>
      <c r="D148" s="225" t="s">
        <v>161</v>
      </c>
      <c r="E148" s="247" t="s">
        <v>19</v>
      </c>
      <c r="F148" s="248" t="s">
        <v>209</v>
      </c>
      <c r="G148" s="246"/>
      <c r="H148" s="249">
        <v>22.199999999999999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5" t="s">
        <v>161</v>
      </c>
      <c r="AU148" s="255" t="s">
        <v>80</v>
      </c>
      <c r="AV148" s="15" t="s">
        <v>157</v>
      </c>
      <c r="AW148" s="15" t="s">
        <v>33</v>
      </c>
      <c r="AX148" s="15" t="s">
        <v>80</v>
      </c>
      <c r="AY148" s="255" t="s">
        <v>150</v>
      </c>
    </row>
    <row r="149" s="2" customFormat="1" ht="16.5" customHeight="1">
      <c r="A149" s="39"/>
      <c r="B149" s="40"/>
      <c r="C149" s="205" t="s">
        <v>308</v>
      </c>
      <c r="D149" s="205" t="s">
        <v>152</v>
      </c>
      <c r="E149" s="206" t="s">
        <v>1163</v>
      </c>
      <c r="F149" s="207" t="s">
        <v>1164</v>
      </c>
      <c r="G149" s="208" t="s">
        <v>1132</v>
      </c>
      <c r="H149" s="209">
        <v>32</v>
      </c>
      <c r="I149" s="210"/>
      <c r="J149" s="211">
        <f>ROUND(I149*H149,2)</f>
        <v>0</v>
      </c>
      <c r="K149" s="207" t="s">
        <v>1100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157</v>
      </c>
      <c r="AT149" s="216" t="s">
        <v>152</v>
      </c>
      <c r="AU149" s="216" t="s">
        <v>80</v>
      </c>
      <c r="AY149" s="18" t="s">
        <v>150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157</v>
      </c>
      <c r="BM149" s="216" t="s">
        <v>1165</v>
      </c>
    </row>
    <row r="150" s="13" customFormat="1">
      <c r="A150" s="13"/>
      <c r="B150" s="223"/>
      <c r="C150" s="224"/>
      <c r="D150" s="225" t="s">
        <v>161</v>
      </c>
      <c r="E150" s="226" t="s">
        <v>19</v>
      </c>
      <c r="F150" s="227" t="s">
        <v>1166</v>
      </c>
      <c r="G150" s="224"/>
      <c r="H150" s="228">
        <v>32</v>
      </c>
      <c r="I150" s="229"/>
      <c r="J150" s="224"/>
      <c r="K150" s="224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161</v>
      </c>
      <c r="AU150" s="234" t="s">
        <v>80</v>
      </c>
      <c r="AV150" s="13" t="s">
        <v>82</v>
      </c>
      <c r="AW150" s="13" t="s">
        <v>33</v>
      </c>
      <c r="AX150" s="13" t="s">
        <v>72</v>
      </c>
      <c r="AY150" s="234" t="s">
        <v>150</v>
      </c>
    </row>
    <row r="151" s="15" customFormat="1">
      <c r="A151" s="15"/>
      <c r="B151" s="245"/>
      <c r="C151" s="246"/>
      <c r="D151" s="225" t="s">
        <v>161</v>
      </c>
      <c r="E151" s="247" t="s">
        <v>19</v>
      </c>
      <c r="F151" s="248" t="s">
        <v>209</v>
      </c>
      <c r="G151" s="246"/>
      <c r="H151" s="249">
        <v>32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5" t="s">
        <v>161</v>
      </c>
      <c r="AU151" s="255" t="s">
        <v>80</v>
      </c>
      <c r="AV151" s="15" t="s">
        <v>157</v>
      </c>
      <c r="AW151" s="15" t="s">
        <v>33</v>
      </c>
      <c r="AX151" s="15" t="s">
        <v>80</v>
      </c>
      <c r="AY151" s="255" t="s">
        <v>150</v>
      </c>
    </row>
    <row r="152" s="2" customFormat="1" ht="16.5" customHeight="1">
      <c r="A152" s="39"/>
      <c r="B152" s="40"/>
      <c r="C152" s="205" t="s">
        <v>7</v>
      </c>
      <c r="D152" s="205" t="s">
        <v>152</v>
      </c>
      <c r="E152" s="206" t="s">
        <v>1167</v>
      </c>
      <c r="F152" s="207" t="s">
        <v>1168</v>
      </c>
      <c r="G152" s="208" t="s">
        <v>1132</v>
      </c>
      <c r="H152" s="209">
        <v>38.5</v>
      </c>
      <c r="I152" s="210"/>
      <c r="J152" s="211">
        <f>ROUND(I152*H152,2)</f>
        <v>0</v>
      </c>
      <c r="K152" s="207" t="s">
        <v>1100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157</v>
      </c>
      <c r="AT152" s="216" t="s">
        <v>152</v>
      </c>
      <c r="AU152" s="216" t="s">
        <v>80</v>
      </c>
      <c r="AY152" s="18" t="s">
        <v>150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157</v>
      </c>
      <c r="BM152" s="216" t="s">
        <v>1169</v>
      </c>
    </row>
    <row r="153" s="13" customFormat="1">
      <c r="A153" s="13"/>
      <c r="B153" s="223"/>
      <c r="C153" s="224"/>
      <c r="D153" s="225" t="s">
        <v>161</v>
      </c>
      <c r="E153" s="226" t="s">
        <v>19</v>
      </c>
      <c r="F153" s="227" t="s">
        <v>1170</v>
      </c>
      <c r="G153" s="224"/>
      <c r="H153" s="228">
        <v>16.5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161</v>
      </c>
      <c r="AU153" s="234" t="s">
        <v>80</v>
      </c>
      <c r="AV153" s="13" t="s">
        <v>82</v>
      </c>
      <c r="AW153" s="13" t="s">
        <v>33</v>
      </c>
      <c r="AX153" s="13" t="s">
        <v>72</v>
      </c>
      <c r="AY153" s="234" t="s">
        <v>150</v>
      </c>
    </row>
    <row r="154" s="13" customFormat="1">
      <c r="A154" s="13"/>
      <c r="B154" s="223"/>
      <c r="C154" s="224"/>
      <c r="D154" s="225" t="s">
        <v>161</v>
      </c>
      <c r="E154" s="226" t="s">
        <v>19</v>
      </c>
      <c r="F154" s="227" t="s">
        <v>1171</v>
      </c>
      <c r="G154" s="224"/>
      <c r="H154" s="228">
        <v>22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161</v>
      </c>
      <c r="AU154" s="234" t="s">
        <v>80</v>
      </c>
      <c r="AV154" s="13" t="s">
        <v>82</v>
      </c>
      <c r="AW154" s="13" t="s">
        <v>33</v>
      </c>
      <c r="AX154" s="13" t="s">
        <v>72</v>
      </c>
      <c r="AY154" s="234" t="s">
        <v>150</v>
      </c>
    </row>
    <row r="155" s="15" customFormat="1">
      <c r="A155" s="15"/>
      <c r="B155" s="245"/>
      <c r="C155" s="246"/>
      <c r="D155" s="225" t="s">
        <v>161</v>
      </c>
      <c r="E155" s="247" t="s">
        <v>19</v>
      </c>
      <c r="F155" s="248" t="s">
        <v>209</v>
      </c>
      <c r="G155" s="246"/>
      <c r="H155" s="249">
        <v>38.5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5" t="s">
        <v>161</v>
      </c>
      <c r="AU155" s="255" t="s">
        <v>80</v>
      </c>
      <c r="AV155" s="15" t="s">
        <v>157</v>
      </c>
      <c r="AW155" s="15" t="s">
        <v>33</v>
      </c>
      <c r="AX155" s="15" t="s">
        <v>80</v>
      </c>
      <c r="AY155" s="255" t="s">
        <v>150</v>
      </c>
    </row>
    <row r="156" s="2" customFormat="1" ht="16.5" customHeight="1">
      <c r="A156" s="39"/>
      <c r="B156" s="40"/>
      <c r="C156" s="205" t="s">
        <v>332</v>
      </c>
      <c r="D156" s="205" t="s">
        <v>152</v>
      </c>
      <c r="E156" s="206" t="s">
        <v>1172</v>
      </c>
      <c r="F156" s="207" t="s">
        <v>1173</v>
      </c>
      <c r="G156" s="208" t="s">
        <v>1132</v>
      </c>
      <c r="H156" s="209">
        <v>0.064000000000000001</v>
      </c>
      <c r="I156" s="210"/>
      <c r="J156" s="211">
        <f>ROUND(I156*H156,2)</f>
        <v>0</v>
      </c>
      <c r="K156" s="207" t="s">
        <v>319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157</v>
      </c>
      <c r="AT156" s="216" t="s">
        <v>152</v>
      </c>
      <c r="AU156" s="216" t="s">
        <v>80</v>
      </c>
      <c r="AY156" s="18" t="s">
        <v>150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157</v>
      </c>
      <c r="BM156" s="216" t="s">
        <v>1174</v>
      </c>
    </row>
    <row r="157" s="13" customFormat="1">
      <c r="A157" s="13"/>
      <c r="B157" s="223"/>
      <c r="C157" s="224"/>
      <c r="D157" s="225" t="s">
        <v>161</v>
      </c>
      <c r="E157" s="226" t="s">
        <v>19</v>
      </c>
      <c r="F157" s="227" t="s">
        <v>1175</v>
      </c>
      <c r="G157" s="224"/>
      <c r="H157" s="228">
        <v>0.064000000000000001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161</v>
      </c>
      <c r="AU157" s="234" t="s">
        <v>80</v>
      </c>
      <c r="AV157" s="13" t="s">
        <v>82</v>
      </c>
      <c r="AW157" s="13" t="s">
        <v>33</v>
      </c>
      <c r="AX157" s="13" t="s">
        <v>72</v>
      </c>
      <c r="AY157" s="234" t="s">
        <v>150</v>
      </c>
    </row>
    <row r="158" s="15" customFormat="1">
      <c r="A158" s="15"/>
      <c r="B158" s="245"/>
      <c r="C158" s="246"/>
      <c r="D158" s="225" t="s">
        <v>161</v>
      </c>
      <c r="E158" s="247" t="s">
        <v>19</v>
      </c>
      <c r="F158" s="248" t="s">
        <v>209</v>
      </c>
      <c r="G158" s="246"/>
      <c r="H158" s="249">
        <v>0.064000000000000001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5" t="s">
        <v>161</v>
      </c>
      <c r="AU158" s="255" t="s">
        <v>80</v>
      </c>
      <c r="AV158" s="15" t="s">
        <v>157</v>
      </c>
      <c r="AW158" s="15" t="s">
        <v>33</v>
      </c>
      <c r="AX158" s="15" t="s">
        <v>80</v>
      </c>
      <c r="AY158" s="255" t="s">
        <v>150</v>
      </c>
    </row>
    <row r="159" s="2" customFormat="1" ht="16.5" customHeight="1">
      <c r="A159" s="39"/>
      <c r="B159" s="40"/>
      <c r="C159" s="205" t="s">
        <v>341</v>
      </c>
      <c r="D159" s="205" t="s">
        <v>152</v>
      </c>
      <c r="E159" s="206" t="s">
        <v>1176</v>
      </c>
      <c r="F159" s="207" t="s">
        <v>1177</v>
      </c>
      <c r="G159" s="208" t="s">
        <v>502</v>
      </c>
      <c r="H159" s="209">
        <v>360</v>
      </c>
      <c r="I159" s="210"/>
      <c r="J159" s="211">
        <f>ROUND(I159*H159,2)</f>
        <v>0</v>
      </c>
      <c r="K159" s="207" t="s">
        <v>1100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157</v>
      </c>
      <c r="AT159" s="216" t="s">
        <v>152</v>
      </c>
      <c r="AU159" s="216" t="s">
        <v>80</v>
      </c>
      <c r="AY159" s="18" t="s">
        <v>150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157</v>
      </c>
      <c r="BM159" s="216" t="s">
        <v>1178</v>
      </c>
    </row>
    <row r="160" s="13" customFormat="1">
      <c r="A160" s="13"/>
      <c r="B160" s="223"/>
      <c r="C160" s="224"/>
      <c r="D160" s="225" t="s">
        <v>161</v>
      </c>
      <c r="E160" s="226" t="s">
        <v>19</v>
      </c>
      <c r="F160" s="227" t="s">
        <v>1179</v>
      </c>
      <c r="G160" s="224"/>
      <c r="H160" s="228">
        <v>360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161</v>
      </c>
      <c r="AU160" s="234" t="s">
        <v>80</v>
      </c>
      <c r="AV160" s="13" t="s">
        <v>82</v>
      </c>
      <c r="AW160" s="13" t="s">
        <v>33</v>
      </c>
      <c r="AX160" s="13" t="s">
        <v>72</v>
      </c>
      <c r="AY160" s="234" t="s">
        <v>150</v>
      </c>
    </row>
    <row r="161" s="15" customFormat="1">
      <c r="A161" s="15"/>
      <c r="B161" s="245"/>
      <c r="C161" s="246"/>
      <c r="D161" s="225" t="s">
        <v>161</v>
      </c>
      <c r="E161" s="247" t="s">
        <v>19</v>
      </c>
      <c r="F161" s="248" t="s">
        <v>209</v>
      </c>
      <c r="G161" s="246"/>
      <c r="H161" s="249">
        <v>360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5" t="s">
        <v>161</v>
      </c>
      <c r="AU161" s="255" t="s">
        <v>80</v>
      </c>
      <c r="AV161" s="15" t="s">
        <v>157</v>
      </c>
      <c r="AW161" s="15" t="s">
        <v>33</v>
      </c>
      <c r="AX161" s="15" t="s">
        <v>80</v>
      </c>
      <c r="AY161" s="255" t="s">
        <v>150</v>
      </c>
    </row>
    <row r="162" s="2" customFormat="1" ht="16.5" customHeight="1">
      <c r="A162" s="39"/>
      <c r="B162" s="40"/>
      <c r="C162" s="205" t="s">
        <v>348</v>
      </c>
      <c r="D162" s="205" t="s">
        <v>152</v>
      </c>
      <c r="E162" s="206" t="s">
        <v>1180</v>
      </c>
      <c r="F162" s="207" t="s">
        <v>1181</v>
      </c>
      <c r="G162" s="208" t="s">
        <v>502</v>
      </c>
      <c r="H162" s="209">
        <v>330.5</v>
      </c>
      <c r="I162" s="210"/>
      <c r="J162" s="211">
        <f>ROUND(I162*H162,2)</f>
        <v>0</v>
      </c>
      <c r="K162" s="207" t="s">
        <v>1100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157</v>
      </c>
      <c r="AT162" s="216" t="s">
        <v>152</v>
      </c>
      <c r="AU162" s="216" t="s">
        <v>80</v>
      </c>
      <c r="AY162" s="18" t="s">
        <v>150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157</v>
      </c>
      <c r="BM162" s="216" t="s">
        <v>1182</v>
      </c>
    </row>
    <row r="163" s="13" customFormat="1">
      <c r="A163" s="13"/>
      <c r="B163" s="223"/>
      <c r="C163" s="224"/>
      <c r="D163" s="225" t="s">
        <v>161</v>
      </c>
      <c r="E163" s="226" t="s">
        <v>19</v>
      </c>
      <c r="F163" s="227" t="s">
        <v>1183</v>
      </c>
      <c r="G163" s="224"/>
      <c r="H163" s="228">
        <v>330.5</v>
      </c>
      <c r="I163" s="229"/>
      <c r="J163" s="224"/>
      <c r="K163" s="224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161</v>
      </c>
      <c r="AU163" s="234" t="s">
        <v>80</v>
      </c>
      <c r="AV163" s="13" t="s">
        <v>82</v>
      </c>
      <c r="AW163" s="13" t="s">
        <v>33</v>
      </c>
      <c r="AX163" s="13" t="s">
        <v>72</v>
      </c>
      <c r="AY163" s="234" t="s">
        <v>150</v>
      </c>
    </row>
    <row r="164" s="15" customFormat="1">
      <c r="A164" s="15"/>
      <c r="B164" s="245"/>
      <c r="C164" s="246"/>
      <c r="D164" s="225" t="s">
        <v>161</v>
      </c>
      <c r="E164" s="247" t="s">
        <v>19</v>
      </c>
      <c r="F164" s="248" t="s">
        <v>209</v>
      </c>
      <c r="G164" s="246"/>
      <c r="H164" s="249">
        <v>330.5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5" t="s">
        <v>161</v>
      </c>
      <c r="AU164" s="255" t="s">
        <v>80</v>
      </c>
      <c r="AV164" s="15" t="s">
        <v>157</v>
      </c>
      <c r="AW164" s="15" t="s">
        <v>33</v>
      </c>
      <c r="AX164" s="15" t="s">
        <v>80</v>
      </c>
      <c r="AY164" s="255" t="s">
        <v>150</v>
      </c>
    </row>
    <row r="165" s="2" customFormat="1" ht="16.5" customHeight="1">
      <c r="A165" s="39"/>
      <c r="B165" s="40"/>
      <c r="C165" s="205" t="s">
        <v>583</v>
      </c>
      <c r="D165" s="205" t="s">
        <v>152</v>
      </c>
      <c r="E165" s="206" t="s">
        <v>1184</v>
      </c>
      <c r="F165" s="207" t="s">
        <v>1185</v>
      </c>
      <c r="G165" s="208" t="s">
        <v>502</v>
      </c>
      <c r="H165" s="209">
        <v>2</v>
      </c>
      <c r="I165" s="210"/>
      <c r="J165" s="211">
        <f>ROUND(I165*H165,2)</f>
        <v>0</v>
      </c>
      <c r="K165" s="207" t="s">
        <v>1100</v>
      </c>
      <c r="L165" s="45"/>
      <c r="M165" s="212" t="s">
        <v>19</v>
      </c>
      <c r="N165" s="213" t="s">
        <v>43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157</v>
      </c>
      <c r="AT165" s="216" t="s">
        <v>152</v>
      </c>
      <c r="AU165" s="216" t="s">
        <v>80</v>
      </c>
      <c r="AY165" s="18" t="s">
        <v>150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80</v>
      </c>
      <c r="BK165" s="217">
        <f>ROUND(I165*H165,2)</f>
        <v>0</v>
      </c>
      <c r="BL165" s="18" t="s">
        <v>157</v>
      </c>
      <c r="BM165" s="216" t="s">
        <v>626</v>
      </c>
    </row>
    <row r="166" s="13" customFormat="1">
      <c r="A166" s="13"/>
      <c r="B166" s="223"/>
      <c r="C166" s="224"/>
      <c r="D166" s="225" t="s">
        <v>161</v>
      </c>
      <c r="E166" s="226" t="s">
        <v>19</v>
      </c>
      <c r="F166" s="227" t="s">
        <v>1186</v>
      </c>
      <c r="G166" s="224"/>
      <c r="H166" s="228">
        <v>2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161</v>
      </c>
      <c r="AU166" s="234" t="s">
        <v>80</v>
      </c>
      <c r="AV166" s="13" t="s">
        <v>82</v>
      </c>
      <c r="AW166" s="13" t="s">
        <v>33</v>
      </c>
      <c r="AX166" s="13" t="s">
        <v>72</v>
      </c>
      <c r="AY166" s="234" t="s">
        <v>150</v>
      </c>
    </row>
    <row r="167" s="15" customFormat="1">
      <c r="A167" s="15"/>
      <c r="B167" s="245"/>
      <c r="C167" s="246"/>
      <c r="D167" s="225" t="s">
        <v>161</v>
      </c>
      <c r="E167" s="247" t="s">
        <v>19</v>
      </c>
      <c r="F167" s="248" t="s">
        <v>209</v>
      </c>
      <c r="G167" s="246"/>
      <c r="H167" s="249">
        <v>2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5" t="s">
        <v>161</v>
      </c>
      <c r="AU167" s="255" t="s">
        <v>80</v>
      </c>
      <c r="AV167" s="15" t="s">
        <v>157</v>
      </c>
      <c r="AW167" s="15" t="s">
        <v>33</v>
      </c>
      <c r="AX167" s="15" t="s">
        <v>80</v>
      </c>
      <c r="AY167" s="255" t="s">
        <v>150</v>
      </c>
    </row>
    <row r="168" s="2" customFormat="1" ht="16.5" customHeight="1">
      <c r="A168" s="39"/>
      <c r="B168" s="40"/>
      <c r="C168" s="205" t="s">
        <v>590</v>
      </c>
      <c r="D168" s="205" t="s">
        <v>152</v>
      </c>
      <c r="E168" s="206" t="s">
        <v>1187</v>
      </c>
      <c r="F168" s="207" t="s">
        <v>1188</v>
      </c>
      <c r="G168" s="208" t="s">
        <v>502</v>
      </c>
      <c r="H168" s="209">
        <v>2</v>
      </c>
      <c r="I168" s="210"/>
      <c r="J168" s="211">
        <f>ROUND(I168*H168,2)</f>
        <v>0</v>
      </c>
      <c r="K168" s="207" t="s">
        <v>1100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157</v>
      </c>
      <c r="AT168" s="216" t="s">
        <v>152</v>
      </c>
      <c r="AU168" s="216" t="s">
        <v>80</v>
      </c>
      <c r="AY168" s="18" t="s">
        <v>150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157</v>
      </c>
      <c r="BM168" s="216" t="s">
        <v>1189</v>
      </c>
    </row>
    <row r="169" s="13" customFormat="1">
      <c r="A169" s="13"/>
      <c r="B169" s="223"/>
      <c r="C169" s="224"/>
      <c r="D169" s="225" t="s">
        <v>161</v>
      </c>
      <c r="E169" s="226" t="s">
        <v>19</v>
      </c>
      <c r="F169" s="227" t="s">
        <v>1190</v>
      </c>
      <c r="G169" s="224"/>
      <c r="H169" s="228">
        <v>2</v>
      </c>
      <c r="I169" s="229"/>
      <c r="J169" s="224"/>
      <c r="K169" s="224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161</v>
      </c>
      <c r="AU169" s="234" t="s">
        <v>80</v>
      </c>
      <c r="AV169" s="13" t="s">
        <v>82</v>
      </c>
      <c r="AW169" s="13" t="s">
        <v>33</v>
      </c>
      <c r="AX169" s="13" t="s">
        <v>72</v>
      </c>
      <c r="AY169" s="234" t="s">
        <v>150</v>
      </c>
    </row>
    <row r="170" s="15" customFormat="1">
      <c r="A170" s="15"/>
      <c r="B170" s="245"/>
      <c r="C170" s="246"/>
      <c r="D170" s="225" t="s">
        <v>161</v>
      </c>
      <c r="E170" s="247" t="s">
        <v>19</v>
      </c>
      <c r="F170" s="248" t="s">
        <v>209</v>
      </c>
      <c r="G170" s="246"/>
      <c r="H170" s="249">
        <v>2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5" t="s">
        <v>161</v>
      </c>
      <c r="AU170" s="255" t="s">
        <v>80</v>
      </c>
      <c r="AV170" s="15" t="s">
        <v>157</v>
      </c>
      <c r="AW170" s="15" t="s">
        <v>33</v>
      </c>
      <c r="AX170" s="15" t="s">
        <v>80</v>
      </c>
      <c r="AY170" s="255" t="s">
        <v>150</v>
      </c>
    </row>
    <row r="171" s="2" customFormat="1" ht="16.5" customHeight="1">
      <c r="A171" s="39"/>
      <c r="B171" s="40"/>
      <c r="C171" s="205" t="s">
        <v>599</v>
      </c>
      <c r="D171" s="205" t="s">
        <v>152</v>
      </c>
      <c r="E171" s="206" t="s">
        <v>1191</v>
      </c>
      <c r="F171" s="207" t="s">
        <v>1192</v>
      </c>
      <c r="G171" s="208" t="s">
        <v>502</v>
      </c>
      <c r="H171" s="209">
        <v>360</v>
      </c>
      <c r="I171" s="210"/>
      <c r="J171" s="211">
        <f>ROUND(I171*H171,2)</f>
        <v>0</v>
      </c>
      <c r="K171" s="207" t="s">
        <v>319</v>
      </c>
      <c r="L171" s="45"/>
      <c r="M171" s="212" t="s">
        <v>19</v>
      </c>
      <c r="N171" s="213" t="s">
        <v>43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157</v>
      </c>
      <c r="AT171" s="216" t="s">
        <v>152</v>
      </c>
      <c r="AU171" s="216" t="s">
        <v>80</v>
      </c>
      <c r="AY171" s="18" t="s">
        <v>150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80</v>
      </c>
      <c r="BK171" s="217">
        <f>ROUND(I171*H171,2)</f>
        <v>0</v>
      </c>
      <c r="BL171" s="18" t="s">
        <v>157</v>
      </c>
      <c r="BM171" s="216" t="s">
        <v>1193</v>
      </c>
    </row>
    <row r="172" s="2" customFormat="1">
      <c r="A172" s="39"/>
      <c r="B172" s="40"/>
      <c r="C172" s="41"/>
      <c r="D172" s="225" t="s">
        <v>321</v>
      </c>
      <c r="E172" s="41"/>
      <c r="F172" s="256" t="s">
        <v>1194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321</v>
      </c>
      <c r="AU172" s="18" t="s">
        <v>80</v>
      </c>
    </row>
    <row r="173" s="13" customFormat="1">
      <c r="A173" s="13"/>
      <c r="B173" s="223"/>
      <c r="C173" s="224"/>
      <c r="D173" s="225" t="s">
        <v>161</v>
      </c>
      <c r="E173" s="226" t="s">
        <v>19</v>
      </c>
      <c r="F173" s="227" t="s">
        <v>1195</v>
      </c>
      <c r="G173" s="224"/>
      <c r="H173" s="228">
        <v>360</v>
      </c>
      <c r="I173" s="229"/>
      <c r="J173" s="224"/>
      <c r="K173" s="224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161</v>
      </c>
      <c r="AU173" s="234" t="s">
        <v>80</v>
      </c>
      <c r="AV173" s="13" t="s">
        <v>82</v>
      </c>
      <c r="AW173" s="13" t="s">
        <v>33</v>
      </c>
      <c r="AX173" s="13" t="s">
        <v>72</v>
      </c>
      <c r="AY173" s="234" t="s">
        <v>150</v>
      </c>
    </row>
    <row r="174" s="15" customFormat="1">
      <c r="A174" s="15"/>
      <c r="B174" s="245"/>
      <c r="C174" s="246"/>
      <c r="D174" s="225" t="s">
        <v>161</v>
      </c>
      <c r="E174" s="247" t="s">
        <v>19</v>
      </c>
      <c r="F174" s="248" t="s">
        <v>209</v>
      </c>
      <c r="G174" s="246"/>
      <c r="H174" s="249">
        <v>360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5" t="s">
        <v>161</v>
      </c>
      <c r="AU174" s="255" t="s">
        <v>80</v>
      </c>
      <c r="AV174" s="15" t="s">
        <v>157</v>
      </c>
      <c r="AW174" s="15" t="s">
        <v>33</v>
      </c>
      <c r="AX174" s="15" t="s">
        <v>80</v>
      </c>
      <c r="AY174" s="255" t="s">
        <v>150</v>
      </c>
    </row>
    <row r="175" s="2" customFormat="1" ht="21.75" customHeight="1">
      <c r="A175" s="39"/>
      <c r="B175" s="40"/>
      <c r="C175" s="205" t="s">
        <v>605</v>
      </c>
      <c r="D175" s="205" t="s">
        <v>152</v>
      </c>
      <c r="E175" s="206" t="s">
        <v>1196</v>
      </c>
      <c r="F175" s="207" t="s">
        <v>1197</v>
      </c>
      <c r="G175" s="208" t="s">
        <v>502</v>
      </c>
      <c r="H175" s="209">
        <v>220.333</v>
      </c>
      <c r="I175" s="210"/>
      <c r="J175" s="211">
        <f>ROUND(I175*H175,2)</f>
        <v>0</v>
      </c>
      <c r="K175" s="207" t="s">
        <v>1100</v>
      </c>
      <c r="L175" s="45"/>
      <c r="M175" s="212" t="s">
        <v>19</v>
      </c>
      <c r="N175" s="213" t="s">
        <v>43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157</v>
      </c>
      <c r="AT175" s="216" t="s">
        <v>152</v>
      </c>
      <c r="AU175" s="216" t="s">
        <v>80</v>
      </c>
      <c r="AY175" s="18" t="s">
        <v>150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157</v>
      </c>
      <c r="BM175" s="216" t="s">
        <v>1198</v>
      </c>
    </row>
    <row r="176" s="13" customFormat="1">
      <c r="A176" s="13"/>
      <c r="B176" s="223"/>
      <c r="C176" s="224"/>
      <c r="D176" s="225" t="s">
        <v>161</v>
      </c>
      <c r="E176" s="226" t="s">
        <v>19</v>
      </c>
      <c r="F176" s="227" t="s">
        <v>1199</v>
      </c>
      <c r="G176" s="224"/>
      <c r="H176" s="228">
        <v>220.333</v>
      </c>
      <c r="I176" s="229"/>
      <c r="J176" s="224"/>
      <c r="K176" s="224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161</v>
      </c>
      <c r="AU176" s="234" t="s">
        <v>80</v>
      </c>
      <c r="AV176" s="13" t="s">
        <v>82</v>
      </c>
      <c r="AW176" s="13" t="s">
        <v>33</v>
      </c>
      <c r="AX176" s="13" t="s">
        <v>72</v>
      </c>
      <c r="AY176" s="234" t="s">
        <v>150</v>
      </c>
    </row>
    <row r="177" s="15" customFormat="1">
      <c r="A177" s="15"/>
      <c r="B177" s="245"/>
      <c r="C177" s="246"/>
      <c r="D177" s="225" t="s">
        <v>161</v>
      </c>
      <c r="E177" s="247" t="s">
        <v>19</v>
      </c>
      <c r="F177" s="248" t="s">
        <v>209</v>
      </c>
      <c r="G177" s="246"/>
      <c r="H177" s="249">
        <v>220.333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5" t="s">
        <v>161</v>
      </c>
      <c r="AU177" s="255" t="s">
        <v>80</v>
      </c>
      <c r="AV177" s="15" t="s">
        <v>157</v>
      </c>
      <c r="AW177" s="15" t="s">
        <v>33</v>
      </c>
      <c r="AX177" s="15" t="s">
        <v>80</v>
      </c>
      <c r="AY177" s="255" t="s">
        <v>150</v>
      </c>
    </row>
    <row r="178" s="2" customFormat="1" ht="16.5" customHeight="1">
      <c r="A178" s="39"/>
      <c r="B178" s="40"/>
      <c r="C178" s="205" t="s">
        <v>611</v>
      </c>
      <c r="D178" s="205" t="s">
        <v>152</v>
      </c>
      <c r="E178" s="206" t="s">
        <v>1200</v>
      </c>
      <c r="F178" s="207" t="s">
        <v>1201</v>
      </c>
      <c r="G178" s="208" t="s">
        <v>502</v>
      </c>
      <c r="H178" s="209">
        <v>2</v>
      </c>
      <c r="I178" s="210"/>
      <c r="J178" s="211">
        <f>ROUND(I178*H178,2)</f>
        <v>0</v>
      </c>
      <c r="K178" s="207" t="s">
        <v>1100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157</v>
      </c>
      <c r="AT178" s="216" t="s">
        <v>152</v>
      </c>
      <c r="AU178" s="216" t="s">
        <v>80</v>
      </c>
      <c r="AY178" s="18" t="s">
        <v>150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157</v>
      </c>
      <c r="BM178" s="216" t="s">
        <v>1202</v>
      </c>
    </row>
    <row r="179" s="13" customFormat="1">
      <c r="A179" s="13"/>
      <c r="B179" s="223"/>
      <c r="C179" s="224"/>
      <c r="D179" s="225" t="s">
        <v>161</v>
      </c>
      <c r="E179" s="226" t="s">
        <v>19</v>
      </c>
      <c r="F179" s="227" t="s">
        <v>1203</v>
      </c>
      <c r="G179" s="224"/>
      <c r="H179" s="228">
        <v>2</v>
      </c>
      <c r="I179" s="229"/>
      <c r="J179" s="224"/>
      <c r="K179" s="224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161</v>
      </c>
      <c r="AU179" s="234" t="s">
        <v>80</v>
      </c>
      <c r="AV179" s="13" t="s">
        <v>82</v>
      </c>
      <c r="AW179" s="13" t="s">
        <v>33</v>
      </c>
      <c r="AX179" s="13" t="s">
        <v>72</v>
      </c>
      <c r="AY179" s="234" t="s">
        <v>150</v>
      </c>
    </row>
    <row r="180" s="15" customFormat="1">
      <c r="A180" s="15"/>
      <c r="B180" s="245"/>
      <c r="C180" s="246"/>
      <c r="D180" s="225" t="s">
        <v>161</v>
      </c>
      <c r="E180" s="247" t="s">
        <v>19</v>
      </c>
      <c r="F180" s="248" t="s">
        <v>209</v>
      </c>
      <c r="G180" s="246"/>
      <c r="H180" s="249">
        <v>2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5" t="s">
        <v>161</v>
      </c>
      <c r="AU180" s="255" t="s">
        <v>80</v>
      </c>
      <c r="AV180" s="15" t="s">
        <v>157</v>
      </c>
      <c r="AW180" s="15" t="s">
        <v>33</v>
      </c>
      <c r="AX180" s="15" t="s">
        <v>80</v>
      </c>
      <c r="AY180" s="255" t="s">
        <v>150</v>
      </c>
    </row>
    <row r="181" s="2" customFormat="1" ht="16.5" customHeight="1">
      <c r="A181" s="39"/>
      <c r="B181" s="40"/>
      <c r="C181" s="205" t="s">
        <v>618</v>
      </c>
      <c r="D181" s="205" t="s">
        <v>152</v>
      </c>
      <c r="E181" s="206" t="s">
        <v>1204</v>
      </c>
      <c r="F181" s="207" t="s">
        <v>1205</v>
      </c>
      <c r="G181" s="208" t="s">
        <v>1122</v>
      </c>
      <c r="H181" s="209">
        <v>2</v>
      </c>
      <c r="I181" s="210"/>
      <c r="J181" s="211">
        <f>ROUND(I181*H181,2)</f>
        <v>0</v>
      </c>
      <c r="K181" s="207" t="s">
        <v>1100</v>
      </c>
      <c r="L181" s="45"/>
      <c r="M181" s="212" t="s">
        <v>19</v>
      </c>
      <c r="N181" s="213" t="s">
        <v>43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157</v>
      </c>
      <c r="AT181" s="216" t="s">
        <v>152</v>
      </c>
      <c r="AU181" s="216" t="s">
        <v>80</v>
      </c>
      <c r="AY181" s="18" t="s">
        <v>150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80</v>
      </c>
      <c r="BK181" s="217">
        <f>ROUND(I181*H181,2)</f>
        <v>0</v>
      </c>
      <c r="BL181" s="18" t="s">
        <v>157</v>
      </c>
      <c r="BM181" s="216" t="s">
        <v>1206</v>
      </c>
    </row>
    <row r="182" s="13" customFormat="1">
      <c r="A182" s="13"/>
      <c r="B182" s="223"/>
      <c r="C182" s="224"/>
      <c r="D182" s="225" t="s">
        <v>161</v>
      </c>
      <c r="E182" s="226" t="s">
        <v>19</v>
      </c>
      <c r="F182" s="227" t="s">
        <v>1207</v>
      </c>
      <c r="G182" s="224"/>
      <c r="H182" s="228">
        <v>2</v>
      </c>
      <c r="I182" s="229"/>
      <c r="J182" s="224"/>
      <c r="K182" s="224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161</v>
      </c>
      <c r="AU182" s="234" t="s">
        <v>80</v>
      </c>
      <c r="AV182" s="13" t="s">
        <v>82</v>
      </c>
      <c r="AW182" s="13" t="s">
        <v>33</v>
      </c>
      <c r="AX182" s="13" t="s">
        <v>72</v>
      </c>
      <c r="AY182" s="234" t="s">
        <v>150</v>
      </c>
    </row>
    <row r="183" s="15" customFormat="1">
      <c r="A183" s="15"/>
      <c r="B183" s="245"/>
      <c r="C183" s="246"/>
      <c r="D183" s="225" t="s">
        <v>161</v>
      </c>
      <c r="E183" s="247" t="s">
        <v>19</v>
      </c>
      <c r="F183" s="248" t="s">
        <v>209</v>
      </c>
      <c r="G183" s="246"/>
      <c r="H183" s="249">
        <v>2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5" t="s">
        <v>161</v>
      </c>
      <c r="AU183" s="255" t="s">
        <v>80</v>
      </c>
      <c r="AV183" s="15" t="s">
        <v>157</v>
      </c>
      <c r="AW183" s="15" t="s">
        <v>33</v>
      </c>
      <c r="AX183" s="15" t="s">
        <v>80</v>
      </c>
      <c r="AY183" s="255" t="s">
        <v>150</v>
      </c>
    </row>
    <row r="184" s="2" customFormat="1" ht="21.75" customHeight="1">
      <c r="A184" s="39"/>
      <c r="B184" s="40"/>
      <c r="C184" s="205" t="s">
        <v>623</v>
      </c>
      <c r="D184" s="205" t="s">
        <v>152</v>
      </c>
      <c r="E184" s="206" t="s">
        <v>1208</v>
      </c>
      <c r="F184" s="207" t="s">
        <v>1209</v>
      </c>
      <c r="G184" s="208" t="s">
        <v>286</v>
      </c>
      <c r="H184" s="209">
        <v>54</v>
      </c>
      <c r="I184" s="210"/>
      <c r="J184" s="211">
        <f>ROUND(I184*H184,2)</f>
        <v>0</v>
      </c>
      <c r="K184" s="207" t="s">
        <v>156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0.14999999999999999</v>
      </c>
      <c r="R184" s="214">
        <f>Q184*H184</f>
        <v>8.0999999999999996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157</v>
      </c>
      <c r="AT184" s="216" t="s">
        <v>152</v>
      </c>
      <c r="AU184" s="216" t="s">
        <v>80</v>
      </c>
      <c r="AY184" s="18" t="s">
        <v>150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157</v>
      </c>
      <c r="BM184" s="216" t="s">
        <v>1210</v>
      </c>
    </row>
    <row r="185" s="2" customFormat="1">
      <c r="A185" s="39"/>
      <c r="B185" s="40"/>
      <c r="C185" s="41"/>
      <c r="D185" s="218" t="s">
        <v>159</v>
      </c>
      <c r="E185" s="41"/>
      <c r="F185" s="219" t="s">
        <v>1211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159</v>
      </c>
      <c r="AU185" s="18" t="s">
        <v>80</v>
      </c>
    </row>
    <row r="186" s="14" customFormat="1">
      <c r="A186" s="14"/>
      <c r="B186" s="235"/>
      <c r="C186" s="236"/>
      <c r="D186" s="225" t="s">
        <v>161</v>
      </c>
      <c r="E186" s="237" t="s">
        <v>19</v>
      </c>
      <c r="F186" s="238" t="s">
        <v>1212</v>
      </c>
      <c r="G186" s="236"/>
      <c r="H186" s="237" t="s">
        <v>19</v>
      </c>
      <c r="I186" s="239"/>
      <c r="J186" s="236"/>
      <c r="K186" s="236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161</v>
      </c>
      <c r="AU186" s="244" t="s">
        <v>80</v>
      </c>
      <c r="AV186" s="14" t="s">
        <v>80</v>
      </c>
      <c r="AW186" s="14" t="s">
        <v>33</v>
      </c>
      <c r="AX186" s="14" t="s">
        <v>72</v>
      </c>
      <c r="AY186" s="244" t="s">
        <v>150</v>
      </c>
    </row>
    <row r="187" s="13" customFormat="1">
      <c r="A187" s="13"/>
      <c r="B187" s="223"/>
      <c r="C187" s="224"/>
      <c r="D187" s="225" t="s">
        <v>161</v>
      </c>
      <c r="E187" s="226" t="s">
        <v>19</v>
      </c>
      <c r="F187" s="227" t="s">
        <v>1213</v>
      </c>
      <c r="G187" s="224"/>
      <c r="H187" s="228">
        <v>54</v>
      </c>
      <c r="I187" s="229"/>
      <c r="J187" s="224"/>
      <c r="K187" s="224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161</v>
      </c>
      <c r="AU187" s="234" t="s">
        <v>80</v>
      </c>
      <c r="AV187" s="13" t="s">
        <v>82</v>
      </c>
      <c r="AW187" s="13" t="s">
        <v>33</v>
      </c>
      <c r="AX187" s="13" t="s">
        <v>80</v>
      </c>
      <c r="AY187" s="234" t="s">
        <v>150</v>
      </c>
    </row>
    <row r="188" s="2" customFormat="1" ht="16.5" customHeight="1">
      <c r="A188" s="39"/>
      <c r="B188" s="40"/>
      <c r="C188" s="260" t="s">
        <v>630</v>
      </c>
      <c r="D188" s="260" t="s">
        <v>502</v>
      </c>
      <c r="E188" s="261" t="s">
        <v>1214</v>
      </c>
      <c r="F188" s="262" t="s">
        <v>1215</v>
      </c>
      <c r="G188" s="263" t="s">
        <v>286</v>
      </c>
      <c r="H188" s="264">
        <v>54.539999999999999</v>
      </c>
      <c r="I188" s="265"/>
      <c r="J188" s="266">
        <f>ROUND(I188*H188,2)</f>
        <v>0</v>
      </c>
      <c r="K188" s="262" t="s">
        <v>1100</v>
      </c>
      <c r="L188" s="267"/>
      <c r="M188" s="268" t="s">
        <v>19</v>
      </c>
      <c r="N188" s="269" t="s">
        <v>43</v>
      </c>
      <c r="O188" s="85"/>
      <c r="P188" s="214">
        <f>O188*H188</f>
        <v>0</v>
      </c>
      <c r="Q188" s="214">
        <v>1.516</v>
      </c>
      <c r="R188" s="214">
        <f>Q188*H188</f>
        <v>82.682640000000006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210</v>
      </c>
      <c r="AT188" s="216" t="s">
        <v>502</v>
      </c>
      <c r="AU188" s="216" t="s">
        <v>80</v>
      </c>
      <c r="AY188" s="18" t="s">
        <v>150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157</v>
      </c>
      <c r="BM188" s="216" t="s">
        <v>1216</v>
      </c>
    </row>
    <row r="189" s="13" customFormat="1">
      <c r="A189" s="13"/>
      <c r="B189" s="223"/>
      <c r="C189" s="224"/>
      <c r="D189" s="225" t="s">
        <v>161</v>
      </c>
      <c r="E189" s="226" t="s">
        <v>19</v>
      </c>
      <c r="F189" s="227" t="s">
        <v>1217</v>
      </c>
      <c r="G189" s="224"/>
      <c r="H189" s="228">
        <v>54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161</v>
      </c>
      <c r="AU189" s="234" t="s">
        <v>80</v>
      </c>
      <c r="AV189" s="13" t="s">
        <v>82</v>
      </c>
      <c r="AW189" s="13" t="s">
        <v>33</v>
      </c>
      <c r="AX189" s="13" t="s">
        <v>80</v>
      </c>
      <c r="AY189" s="234" t="s">
        <v>150</v>
      </c>
    </row>
    <row r="190" s="13" customFormat="1">
      <c r="A190" s="13"/>
      <c r="B190" s="223"/>
      <c r="C190" s="224"/>
      <c r="D190" s="225" t="s">
        <v>161</v>
      </c>
      <c r="E190" s="224"/>
      <c r="F190" s="227" t="s">
        <v>1218</v>
      </c>
      <c r="G190" s="224"/>
      <c r="H190" s="228">
        <v>54.539999999999999</v>
      </c>
      <c r="I190" s="229"/>
      <c r="J190" s="224"/>
      <c r="K190" s="224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161</v>
      </c>
      <c r="AU190" s="234" t="s">
        <v>80</v>
      </c>
      <c r="AV190" s="13" t="s">
        <v>82</v>
      </c>
      <c r="AW190" s="13" t="s">
        <v>4</v>
      </c>
      <c r="AX190" s="13" t="s">
        <v>80</v>
      </c>
      <c r="AY190" s="234" t="s">
        <v>150</v>
      </c>
    </row>
    <row r="191" s="2" customFormat="1" ht="24.15" customHeight="1">
      <c r="A191" s="39"/>
      <c r="B191" s="40"/>
      <c r="C191" s="205" t="s">
        <v>637</v>
      </c>
      <c r="D191" s="205" t="s">
        <v>152</v>
      </c>
      <c r="E191" s="206" t="s">
        <v>1219</v>
      </c>
      <c r="F191" s="207" t="s">
        <v>1220</v>
      </c>
      <c r="G191" s="208" t="s">
        <v>286</v>
      </c>
      <c r="H191" s="209">
        <v>54</v>
      </c>
      <c r="I191" s="210"/>
      <c r="J191" s="211">
        <f>ROUND(I191*H191,2)</f>
        <v>0</v>
      </c>
      <c r="K191" s="207" t="s">
        <v>156</v>
      </c>
      <c r="L191" s="45"/>
      <c r="M191" s="212" t="s">
        <v>19</v>
      </c>
      <c r="N191" s="213" t="s">
        <v>43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157</v>
      </c>
      <c r="AT191" s="216" t="s">
        <v>152</v>
      </c>
      <c r="AU191" s="216" t="s">
        <v>80</v>
      </c>
      <c r="AY191" s="18" t="s">
        <v>150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80</v>
      </c>
      <c r="BK191" s="217">
        <f>ROUND(I191*H191,2)</f>
        <v>0</v>
      </c>
      <c r="BL191" s="18" t="s">
        <v>157</v>
      </c>
      <c r="BM191" s="216" t="s">
        <v>1221</v>
      </c>
    </row>
    <row r="192" s="2" customFormat="1">
      <c r="A192" s="39"/>
      <c r="B192" s="40"/>
      <c r="C192" s="41"/>
      <c r="D192" s="218" t="s">
        <v>159</v>
      </c>
      <c r="E192" s="41"/>
      <c r="F192" s="219" t="s">
        <v>1222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159</v>
      </c>
      <c r="AU192" s="18" t="s">
        <v>80</v>
      </c>
    </row>
    <row r="193" s="14" customFormat="1">
      <c r="A193" s="14"/>
      <c r="B193" s="235"/>
      <c r="C193" s="236"/>
      <c r="D193" s="225" t="s">
        <v>161</v>
      </c>
      <c r="E193" s="237" t="s">
        <v>19</v>
      </c>
      <c r="F193" s="238" t="s">
        <v>1212</v>
      </c>
      <c r="G193" s="236"/>
      <c r="H193" s="237" t="s">
        <v>19</v>
      </c>
      <c r="I193" s="239"/>
      <c r="J193" s="236"/>
      <c r="K193" s="236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161</v>
      </c>
      <c r="AU193" s="244" t="s">
        <v>80</v>
      </c>
      <c r="AV193" s="14" t="s">
        <v>80</v>
      </c>
      <c r="AW193" s="14" t="s">
        <v>33</v>
      </c>
      <c r="AX193" s="14" t="s">
        <v>72</v>
      </c>
      <c r="AY193" s="244" t="s">
        <v>150</v>
      </c>
    </row>
    <row r="194" s="13" customFormat="1">
      <c r="A194" s="13"/>
      <c r="B194" s="223"/>
      <c r="C194" s="224"/>
      <c r="D194" s="225" t="s">
        <v>161</v>
      </c>
      <c r="E194" s="226" t="s">
        <v>19</v>
      </c>
      <c r="F194" s="227" t="s">
        <v>1213</v>
      </c>
      <c r="G194" s="224"/>
      <c r="H194" s="228">
        <v>54</v>
      </c>
      <c r="I194" s="229"/>
      <c r="J194" s="224"/>
      <c r="K194" s="224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161</v>
      </c>
      <c r="AU194" s="234" t="s">
        <v>80</v>
      </c>
      <c r="AV194" s="13" t="s">
        <v>82</v>
      </c>
      <c r="AW194" s="13" t="s">
        <v>33</v>
      </c>
      <c r="AX194" s="13" t="s">
        <v>80</v>
      </c>
      <c r="AY194" s="234" t="s">
        <v>150</v>
      </c>
    </row>
    <row r="195" s="2" customFormat="1" ht="16.5" customHeight="1">
      <c r="A195" s="39"/>
      <c r="B195" s="40"/>
      <c r="C195" s="205" t="s">
        <v>644</v>
      </c>
      <c r="D195" s="205" t="s">
        <v>152</v>
      </c>
      <c r="E195" s="206" t="s">
        <v>1223</v>
      </c>
      <c r="F195" s="207" t="s">
        <v>1224</v>
      </c>
      <c r="G195" s="208" t="s">
        <v>1132</v>
      </c>
      <c r="H195" s="209">
        <v>34</v>
      </c>
      <c r="I195" s="210"/>
      <c r="J195" s="211">
        <f>ROUND(I195*H195,2)</f>
        <v>0</v>
      </c>
      <c r="K195" s="207" t="s">
        <v>1100</v>
      </c>
      <c r="L195" s="45"/>
      <c r="M195" s="212" t="s">
        <v>19</v>
      </c>
      <c r="N195" s="213" t="s">
        <v>43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157</v>
      </c>
      <c r="AT195" s="216" t="s">
        <v>152</v>
      </c>
      <c r="AU195" s="216" t="s">
        <v>80</v>
      </c>
      <c r="AY195" s="18" t="s">
        <v>150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80</v>
      </c>
      <c r="BK195" s="217">
        <f>ROUND(I195*H195,2)</f>
        <v>0</v>
      </c>
      <c r="BL195" s="18" t="s">
        <v>157</v>
      </c>
      <c r="BM195" s="216" t="s">
        <v>1225</v>
      </c>
    </row>
    <row r="196" s="13" customFormat="1">
      <c r="A196" s="13"/>
      <c r="B196" s="223"/>
      <c r="C196" s="224"/>
      <c r="D196" s="225" t="s">
        <v>161</v>
      </c>
      <c r="E196" s="226" t="s">
        <v>19</v>
      </c>
      <c r="F196" s="227" t="s">
        <v>1226</v>
      </c>
      <c r="G196" s="224"/>
      <c r="H196" s="228">
        <v>34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161</v>
      </c>
      <c r="AU196" s="234" t="s">
        <v>80</v>
      </c>
      <c r="AV196" s="13" t="s">
        <v>82</v>
      </c>
      <c r="AW196" s="13" t="s">
        <v>33</v>
      </c>
      <c r="AX196" s="13" t="s">
        <v>72</v>
      </c>
      <c r="AY196" s="234" t="s">
        <v>150</v>
      </c>
    </row>
    <row r="197" s="15" customFormat="1">
      <c r="A197" s="15"/>
      <c r="B197" s="245"/>
      <c r="C197" s="246"/>
      <c r="D197" s="225" t="s">
        <v>161</v>
      </c>
      <c r="E197" s="247" t="s">
        <v>19</v>
      </c>
      <c r="F197" s="248" t="s">
        <v>209</v>
      </c>
      <c r="G197" s="246"/>
      <c r="H197" s="249">
        <v>34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5" t="s">
        <v>161</v>
      </c>
      <c r="AU197" s="255" t="s">
        <v>80</v>
      </c>
      <c r="AV197" s="15" t="s">
        <v>157</v>
      </c>
      <c r="AW197" s="15" t="s">
        <v>33</v>
      </c>
      <c r="AX197" s="15" t="s">
        <v>80</v>
      </c>
      <c r="AY197" s="255" t="s">
        <v>150</v>
      </c>
    </row>
    <row r="198" s="2" customFormat="1" ht="16.5" customHeight="1">
      <c r="A198" s="39"/>
      <c r="B198" s="40"/>
      <c r="C198" s="205" t="s">
        <v>650</v>
      </c>
      <c r="D198" s="205" t="s">
        <v>152</v>
      </c>
      <c r="E198" s="206" t="s">
        <v>1227</v>
      </c>
      <c r="F198" s="207" t="s">
        <v>1228</v>
      </c>
      <c r="G198" s="208" t="s">
        <v>318</v>
      </c>
      <c r="H198" s="209">
        <v>0.27800000000000002</v>
      </c>
      <c r="I198" s="210"/>
      <c r="J198" s="211">
        <f>ROUND(I198*H198,2)</f>
        <v>0</v>
      </c>
      <c r="K198" s="207" t="s">
        <v>1100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157</v>
      </c>
      <c r="AT198" s="216" t="s">
        <v>152</v>
      </c>
      <c r="AU198" s="216" t="s">
        <v>80</v>
      </c>
      <c r="AY198" s="18" t="s">
        <v>150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157</v>
      </c>
      <c r="BM198" s="216" t="s">
        <v>1229</v>
      </c>
    </row>
    <row r="199" s="13" customFormat="1">
      <c r="A199" s="13"/>
      <c r="B199" s="223"/>
      <c r="C199" s="224"/>
      <c r="D199" s="225" t="s">
        <v>161</v>
      </c>
      <c r="E199" s="226" t="s">
        <v>19</v>
      </c>
      <c r="F199" s="227" t="s">
        <v>1230</v>
      </c>
      <c r="G199" s="224"/>
      <c r="H199" s="228">
        <v>0.27800000000000002</v>
      </c>
      <c r="I199" s="229"/>
      <c r="J199" s="224"/>
      <c r="K199" s="224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161</v>
      </c>
      <c r="AU199" s="234" t="s">
        <v>80</v>
      </c>
      <c r="AV199" s="13" t="s">
        <v>82</v>
      </c>
      <c r="AW199" s="13" t="s">
        <v>33</v>
      </c>
      <c r="AX199" s="13" t="s">
        <v>72</v>
      </c>
      <c r="AY199" s="234" t="s">
        <v>150</v>
      </c>
    </row>
    <row r="200" s="15" customFormat="1">
      <c r="A200" s="15"/>
      <c r="B200" s="245"/>
      <c r="C200" s="246"/>
      <c r="D200" s="225" t="s">
        <v>161</v>
      </c>
      <c r="E200" s="247" t="s">
        <v>19</v>
      </c>
      <c r="F200" s="248" t="s">
        <v>209</v>
      </c>
      <c r="G200" s="246"/>
      <c r="H200" s="249">
        <v>0.27800000000000002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5" t="s">
        <v>161</v>
      </c>
      <c r="AU200" s="255" t="s">
        <v>80</v>
      </c>
      <c r="AV200" s="15" t="s">
        <v>157</v>
      </c>
      <c r="AW200" s="15" t="s">
        <v>33</v>
      </c>
      <c r="AX200" s="15" t="s">
        <v>80</v>
      </c>
      <c r="AY200" s="255" t="s">
        <v>150</v>
      </c>
    </row>
    <row r="201" s="2" customFormat="1" ht="16.5" customHeight="1">
      <c r="A201" s="39"/>
      <c r="B201" s="40"/>
      <c r="C201" s="205" t="s">
        <v>656</v>
      </c>
      <c r="D201" s="205" t="s">
        <v>152</v>
      </c>
      <c r="E201" s="206" t="s">
        <v>1231</v>
      </c>
      <c r="F201" s="207" t="s">
        <v>1232</v>
      </c>
      <c r="G201" s="208" t="s">
        <v>1132</v>
      </c>
      <c r="H201" s="209">
        <v>20.73</v>
      </c>
      <c r="I201" s="210"/>
      <c r="J201" s="211">
        <f>ROUND(I201*H201,2)</f>
        <v>0</v>
      </c>
      <c r="K201" s="207" t="s">
        <v>1100</v>
      </c>
      <c r="L201" s="45"/>
      <c r="M201" s="212" t="s">
        <v>19</v>
      </c>
      <c r="N201" s="213" t="s">
        <v>43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157</v>
      </c>
      <c r="AT201" s="216" t="s">
        <v>152</v>
      </c>
      <c r="AU201" s="216" t="s">
        <v>80</v>
      </c>
      <c r="AY201" s="18" t="s">
        <v>150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80</v>
      </c>
      <c r="BK201" s="217">
        <f>ROUND(I201*H201,2)</f>
        <v>0</v>
      </c>
      <c r="BL201" s="18" t="s">
        <v>157</v>
      </c>
      <c r="BM201" s="216" t="s">
        <v>1233</v>
      </c>
    </row>
    <row r="202" s="13" customFormat="1">
      <c r="A202" s="13"/>
      <c r="B202" s="223"/>
      <c r="C202" s="224"/>
      <c r="D202" s="225" t="s">
        <v>161</v>
      </c>
      <c r="E202" s="226" t="s">
        <v>19</v>
      </c>
      <c r="F202" s="227" t="s">
        <v>1234</v>
      </c>
      <c r="G202" s="224"/>
      <c r="H202" s="228">
        <v>12.07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161</v>
      </c>
      <c r="AU202" s="234" t="s">
        <v>80</v>
      </c>
      <c r="AV202" s="13" t="s">
        <v>82</v>
      </c>
      <c r="AW202" s="13" t="s">
        <v>33</v>
      </c>
      <c r="AX202" s="13" t="s">
        <v>72</v>
      </c>
      <c r="AY202" s="234" t="s">
        <v>150</v>
      </c>
    </row>
    <row r="203" s="13" customFormat="1">
      <c r="A203" s="13"/>
      <c r="B203" s="223"/>
      <c r="C203" s="224"/>
      <c r="D203" s="225" t="s">
        <v>161</v>
      </c>
      <c r="E203" s="226" t="s">
        <v>19</v>
      </c>
      <c r="F203" s="227" t="s">
        <v>1235</v>
      </c>
      <c r="G203" s="224"/>
      <c r="H203" s="228">
        <v>3.6200000000000001</v>
      </c>
      <c r="I203" s="229"/>
      <c r="J203" s="224"/>
      <c r="K203" s="224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161</v>
      </c>
      <c r="AU203" s="234" t="s">
        <v>80</v>
      </c>
      <c r="AV203" s="13" t="s">
        <v>82</v>
      </c>
      <c r="AW203" s="13" t="s">
        <v>33</v>
      </c>
      <c r="AX203" s="13" t="s">
        <v>72</v>
      </c>
      <c r="AY203" s="234" t="s">
        <v>150</v>
      </c>
    </row>
    <row r="204" s="13" customFormat="1">
      <c r="A204" s="13"/>
      <c r="B204" s="223"/>
      <c r="C204" s="224"/>
      <c r="D204" s="225" t="s">
        <v>161</v>
      </c>
      <c r="E204" s="226" t="s">
        <v>19</v>
      </c>
      <c r="F204" s="227" t="s">
        <v>1236</v>
      </c>
      <c r="G204" s="224"/>
      <c r="H204" s="228">
        <v>5.04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161</v>
      </c>
      <c r="AU204" s="234" t="s">
        <v>80</v>
      </c>
      <c r="AV204" s="13" t="s">
        <v>82</v>
      </c>
      <c r="AW204" s="13" t="s">
        <v>33</v>
      </c>
      <c r="AX204" s="13" t="s">
        <v>72</v>
      </c>
      <c r="AY204" s="234" t="s">
        <v>150</v>
      </c>
    </row>
    <row r="205" s="15" customFormat="1">
      <c r="A205" s="15"/>
      <c r="B205" s="245"/>
      <c r="C205" s="246"/>
      <c r="D205" s="225" t="s">
        <v>161</v>
      </c>
      <c r="E205" s="247" t="s">
        <v>19</v>
      </c>
      <c r="F205" s="248" t="s">
        <v>209</v>
      </c>
      <c r="G205" s="246"/>
      <c r="H205" s="249">
        <v>20.73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5" t="s">
        <v>161</v>
      </c>
      <c r="AU205" s="255" t="s">
        <v>80</v>
      </c>
      <c r="AV205" s="15" t="s">
        <v>157</v>
      </c>
      <c r="AW205" s="15" t="s">
        <v>33</v>
      </c>
      <c r="AX205" s="15" t="s">
        <v>80</v>
      </c>
      <c r="AY205" s="255" t="s">
        <v>150</v>
      </c>
    </row>
    <row r="206" s="2" customFormat="1" ht="16.5" customHeight="1">
      <c r="A206" s="39"/>
      <c r="B206" s="40"/>
      <c r="C206" s="205" t="s">
        <v>662</v>
      </c>
      <c r="D206" s="205" t="s">
        <v>152</v>
      </c>
      <c r="E206" s="206" t="s">
        <v>1237</v>
      </c>
      <c r="F206" s="207" t="s">
        <v>1238</v>
      </c>
      <c r="G206" s="208" t="s">
        <v>1132</v>
      </c>
      <c r="H206" s="209">
        <v>68.099999999999994</v>
      </c>
      <c r="I206" s="210"/>
      <c r="J206" s="211">
        <f>ROUND(I206*H206,2)</f>
        <v>0</v>
      </c>
      <c r="K206" s="207" t="s">
        <v>1100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157</v>
      </c>
      <c r="AT206" s="216" t="s">
        <v>152</v>
      </c>
      <c r="AU206" s="216" t="s">
        <v>80</v>
      </c>
      <c r="AY206" s="18" t="s">
        <v>150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157</v>
      </c>
      <c r="BM206" s="216" t="s">
        <v>1239</v>
      </c>
    </row>
    <row r="207" s="13" customFormat="1">
      <c r="A207" s="13"/>
      <c r="B207" s="223"/>
      <c r="C207" s="224"/>
      <c r="D207" s="225" t="s">
        <v>161</v>
      </c>
      <c r="E207" s="226" t="s">
        <v>19</v>
      </c>
      <c r="F207" s="227" t="s">
        <v>1240</v>
      </c>
      <c r="G207" s="224"/>
      <c r="H207" s="228">
        <v>34.5</v>
      </c>
      <c r="I207" s="229"/>
      <c r="J207" s="224"/>
      <c r="K207" s="224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161</v>
      </c>
      <c r="AU207" s="234" t="s">
        <v>80</v>
      </c>
      <c r="AV207" s="13" t="s">
        <v>82</v>
      </c>
      <c r="AW207" s="13" t="s">
        <v>33</v>
      </c>
      <c r="AX207" s="13" t="s">
        <v>72</v>
      </c>
      <c r="AY207" s="234" t="s">
        <v>150</v>
      </c>
    </row>
    <row r="208" s="13" customFormat="1">
      <c r="A208" s="13"/>
      <c r="B208" s="223"/>
      <c r="C208" s="224"/>
      <c r="D208" s="225" t="s">
        <v>161</v>
      </c>
      <c r="E208" s="226" t="s">
        <v>19</v>
      </c>
      <c r="F208" s="227" t="s">
        <v>1241</v>
      </c>
      <c r="G208" s="224"/>
      <c r="H208" s="228">
        <v>33.600000000000001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161</v>
      </c>
      <c r="AU208" s="234" t="s">
        <v>80</v>
      </c>
      <c r="AV208" s="13" t="s">
        <v>82</v>
      </c>
      <c r="AW208" s="13" t="s">
        <v>33</v>
      </c>
      <c r="AX208" s="13" t="s">
        <v>72</v>
      </c>
      <c r="AY208" s="234" t="s">
        <v>150</v>
      </c>
    </row>
    <row r="209" s="15" customFormat="1">
      <c r="A209" s="15"/>
      <c r="B209" s="245"/>
      <c r="C209" s="246"/>
      <c r="D209" s="225" t="s">
        <v>161</v>
      </c>
      <c r="E209" s="247" t="s">
        <v>19</v>
      </c>
      <c r="F209" s="248" t="s">
        <v>209</v>
      </c>
      <c r="G209" s="246"/>
      <c r="H209" s="249">
        <v>68.099999999999994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5" t="s">
        <v>161</v>
      </c>
      <c r="AU209" s="255" t="s">
        <v>80</v>
      </c>
      <c r="AV209" s="15" t="s">
        <v>157</v>
      </c>
      <c r="AW209" s="15" t="s">
        <v>33</v>
      </c>
      <c r="AX209" s="15" t="s">
        <v>80</v>
      </c>
      <c r="AY209" s="255" t="s">
        <v>150</v>
      </c>
    </row>
    <row r="210" s="2" customFormat="1" ht="16.5" customHeight="1">
      <c r="A210" s="39"/>
      <c r="B210" s="40"/>
      <c r="C210" s="205" t="s">
        <v>669</v>
      </c>
      <c r="D210" s="205" t="s">
        <v>152</v>
      </c>
      <c r="E210" s="206" t="s">
        <v>1242</v>
      </c>
      <c r="F210" s="207" t="s">
        <v>1243</v>
      </c>
      <c r="G210" s="208" t="s">
        <v>409</v>
      </c>
      <c r="H210" s="209">
        <v>79.099999999999994</v>
      </c>
      <c r="I210" s="210"/>
      <c r="J210" s="211">
        <f>ROUND(I210*H210,2)</f>
        <v>0</v>
      </c>
      <c r="K210" s="207" t="s">
        <v>1100</v>
      </c>
      <c r="L210" s="45"/>
      <c r="M210" s="212" t="s">
        <v>19</v>
      </c>
      <c r="N210" s="213" t="s">
        <v>43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157</v>
      </c>
      <c r="AT210" s="216" t="s">
        <v>152</v>
      </c>
      <c r="AU210" s="216" t="s">
        <v>80</v>
      </c>
      <c r="AY210" s="18" t="s">
        <v>150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80</v>
      </c>
      <c r="BK210" s="217">
        <f>ROUND(I210*H210,2)</f>
        <v>0</v>
      </c>
      <c r="BL210" s="18" t="s">
        <v>157</v>
      </c>
      <c r="BM210" s="216" t="s">
        <v>1244</v>
      </c>
    </row>
    <row r="211" s="13" customFormat="1">
      <c r="A211" s="13"/>
      <c r="B211" s="223"/>
      <c r="C211" s="224"/>
      <c r="D211" s="225" t="s">
        <v>161</v>
      </c>
      <c r="E211" s="226" t="s">
        <v>19</v>
      </c>
      <c r="F211" s="227" t="s">
        <v>1245</v>
      </c>
      <c r="G211" s="224"/>
      <c r="H211" s="228">
        <v>36</v>
      </c>
      <c r="I211" s="229"/>
      <c r="J211" s="224"/>
      <c r="K211" s="224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161</v>
      </c>
      <c r="AU211" s="234" t="s">
        <v>80</v>
      </c>
      <c r="AV211" s="13" t="s">
        <v>82</v>
      </c>
      <c r="AW211" s="13" t="s">
        <v>33</v>
      </c>
      <c r="AX211" s="13" t="s">
        <v>72</v>
      </c>
      <c r="AY211" s="234" t="s">
        <v>150</v>
      </c>
    </row>
    <row r="212" s="13" customFormat="1">
      <c r="A212" s="13"/>
      <c r="B212" s="223"/>
      <c r="C212" s="224"/>
      <c r="D212" s="225" t="s">
        <v>161</v>
      </c>
      <c r="E212" s="226" t="s">
        <v>19</v>
      </c>
      <c r="F212" s="227" t="s">
        <v>1246</v>
      </c>
      <c r="G212" s="224"/>
      <c r="H212" s="228">
        <v>43.100000000000001</v>
      </c>
      <c r="I212" s="229"/>
      <c r="J212" s="224"/>
      <c r="K212" s="224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161</v>
      </c>
      <c r="AU212" s="234" t="s">
        <v>80</v>
      </c>
      <c r="AV212" s="13" t="s">
        <v>82</v>
      </c>
      <c r="AW212" s="13" t="s">
        <v>33</v>
      </c>
      <c r="AX212" s="13" t="s">
        <v>72</v>
      </c>
      <c r="AY212" s="234" t="s">
        <v>150</v>
      </c>
    </row>
    <row r="213" s="15" customFormat="1">
      <c r="A213" s="15"/>
      <c r="B213" s="245"/>
      <c r="C213" s="246"/>
      <c r="D213" s="225" t="s">
        <v>161</v>
      </c>
      <c r="E213" s="247" t="s">
        <v>19</v>
      </c>
      <c r="F213" s="248" t="s">
        <v>209</v>
      </c>
      <c r="G213" s="246"/>
      <c r="H213" s="249">
        <v>79.099999999999994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5" t="s">
        <v>161</v>
      </c>
      <c r="AU213" s="255" t="s">
        <v>80</v>
      </c>
      <c r="AV213" s="15" t="s">
        <v>157</v>
      </c>
      <c r="AW213" s="15" t="s">
        <v>33</v>
      </c>
      <c r="AX213" s="15" t="s">
        <v>80</v>
      </c>
      <c r="AY213" s="255" t="s">
        <v>150</v>
      </c>
    </row>
    <row r="214" s="2" customFormat="1" ht="16.5" customHeight="1">
      <c r="A214" s="39"/>
      <c r="B214" s="40"/>
      <c r="C214" s="205" t="s">
        <v>1247</v>
      </c>
      <c r="D214" s="205" t="s">
        <v>152</v>
      </c>
      <c r="E214" s="206" t="s">
        <v>1248</v>
      </c>
      <c r="F214" s="207" t="s">
        <v>1249</v>
      </c>
      <c r="G214" s="208" t="s">
        <v>409</v>
      </c>
      <c r="H214" s="209">
        <v>79.099999999999994</v>
      </c>
      <c r="I214" s="210"/>
      <c r="J214" s="211">
        <f>ROUND(I214*H214,2)</f>
        <v>0</v>
      </c>
      <c r="K214" s="207" t="s">
        <v>1100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157</v>
      </c>
      <c r="AT214" s="216" t="s">
        <v>152</v>
      </c>
      <c r="AU214" s="216" t="s">
        <v>80</v>
      </c>
      <c r="AY214" s="18" t="s">
        <v>150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157</v>
      </c>
      <c r="BM214" s="216" t="s">
        <v>1250</v>
      </c>
    </row>
    <row r="215" s="13" customFormat="1">
      <c r="A215" s="13"/>
      <c r="B215" s="223"/>
      <c r="C215" s="224"/>
      <c r="D215" s="225" t="s">
        <v>161</v>
      </c>
      <c r="E215" s="226" t="s">
        <v>19</v>
      </c>
      <c r="F215" s="227" t="s">
        <v>1251</v>
      </c>
      <c r="G215" s="224"/>
      <c r="H215" s="228">
        <v>79.099999999999994</v>
      </c>
      <c r="I215" s="229"/>
      <c r="J215" s="224"/>
      <c r="K215" s="224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161</v>
      </c>
      <c r="AU215" s="234" t="s">
        <v>80</v>
      </c>
      <c r="AV215" s="13" t="s">
        <v>82</v>
      </c>
      <c r="AW215" s="13" t="s">
        <v>33</v>
      </c>
      <c r="AX215" s="13" t="s">
        <v>72</v>
      </c>
      <c r="AY215" s="234" t="s">
        <v>150</v>
      </c>
    </row>
    <row r="216" s="15" customFormat="1">
      <c r="A216" s="15"/>
      <c r="B216" s="245"/>
      <c r="C216" s="246"/>
      <c r="D216" s="225" t="s">
        <v>161</v>
      </c>
      <c r="E216" s="247" t="s">
        <v>19</v>
      </c>
      <c r="F216" s="248" t="s">
        <v>209</v>
      </c>
      <c r="G216" s="246"/>
      <c r="H216" s="249">
        <v>79.099999999999994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5" t="s">
        <v>161</v>
      </c>
      <c r="AU216" s="255" t="s">
        <v>80</v>
      </c>
      <c r="AV216" s="15" t="s">
        <v>157</v>
      </c>
      <c r="AW216" s="15" t="s">
        <v>33</v>
      </c>
      <c r="AX216" s="15" t="s">
        <v>80</v>
      </c>
      <c r="AY216" s="255" t="s">
        <v>150</v>
      </c>
    </row>
    <row r="217" s="2" customFormat="1" ht="16.5" customHeight="1">
      <c r="A217" s="39"/>
      <c r="B217" s="40"/>
      <c r="C217" s="205" t="s">
        <v>1252</v>
      </c>
      <c r="D217" s="205" t="s">
        <v>152</v>
      </c>
      <c r="E217" s="206" t="s">
        <v>1253</v>
      </c>
      <c r="F217" s="207" t="s">
        <v>1254</v>
      </c>
      <c r="G217" s="208" t="s">
        <v>318</v>
      </c>
      <c r="H217" s="209">
        <v>12.968999999999999</v>
      </c>
      <c r="I217" s="210"/>
      <c r="J217" s="211">
        <f>ROUND(I217*H217,2)</f>
        <v>0</v>
      </c>
      <c r="K217" s="207" t="s">
        <v>1100</v>
      </c>
      <c r="L217" s="45"/>
      <c r="M217" s="212" t="s">
        <v>19</v>
      </c>
      <c r="N217" s="213" t="s">
        <v>43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157</v>
      </c>
      <c r="AT217" s="216" t="s">
        <v>152</v>
      </c>
      <c r="AU217" s="216" t="s">
        <v>80</v>
      </c>
      <c r="AY217" s="18" t="s">
        <v>150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80</v>
      </c>
      <c r="BK217" s="217">
        <f>ROUND(I217*H217,2)</f>
        <v>0</v>
      </c>
      <c r="BL217" s="18" t="s">
        <v>157</v>
      </c>
      <c r="BM217" s="216" t="s">
        <v>1255</v>
      </c>
    </row>
    <row r="218" s="13" customFormat="1">
      <c r="A218" s="13"/>
      <c r="B218" s="223"/>
      <c r="C218" s="224"/>
      <c r="D218" s="225" t="s">
        <v>161</v>
      </c>
      <c r="E218" s="226" t="s">
        <v>19</v>
      </c>
      <c r="F218" s="227" t="s">
        <v>1256</v>
      </c>
      <c r="G218" s="224"/>
      <c r="H218" s="228">
        <v>2.073</v>
      </c>
      <c r="I218" s="229"/>
      <c r="J218" s="224"/>
      <c r="K218" s="224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161</v>
      </c>
      <c r="AU218" s="234" t="s">
        <v>80</v>
      </c>
      <c r="AV218" s="13" t="s">
        <v>82</v>
      </c>
      <c r="AW218" s="13" t="s">
        <v>33</v>
      </c>
      <c r="AX218" s="13" t="s">
        <v>72</v>
      </c>
      <c r="AY218" s="234" t="s">
        <v>150</v>
      </c>
    </row>
    <row r="219" s="13" customFormat="1">
      <c r="A219" s="13"/>
      <c r="B219" s="223"/>
      <c r="C219" s="224"/>
      <c r="D219" s="225" t="s">
        <v>161</v>
      </c>
      <c r="E219" s="226" t="s">
        <v>19</v>
      </c>
      <c r="F219" s="227" t="s">
        <v>1257</v>
      </c>
      <c r="G219" s="224"/>
      <c r="H219" s="228">
        <v>10.896000000000001</v>
      </c>
      <c r="I219" s="229"/>
      <c r="J219" s="224"/>
      <c r="K219" s="224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161</v>
      </c>
      <c r="AU219" s="234" t="s">
        <v>80</v>
      </c>
      <c r="AV219" s="13" t="s">
        <v>82</v>
      </c>
      <c r="AW219" s="13" t="s">
        <v>33</v>
      </c>
      <c r="AX219" s="13" t="s">
        <v>72</v>
      </c>
      <c r="AY219" s="234" t="s">
        <v>150</v>
      </c>
    </row>
    <row r="220" s="15" customFormat="1">
      <c r="A220" s="15"/>
      <c r="B220" s="245"/>
      <c r="C220" s="246"/>
      <c r="D220" s="225" t="s">
        <v>161</v>
      </c>
      <c r="E220" s="247" t="s">
        <v>19</v>
      </c>
      <c r="F220" s="248" t="s">
        <v>209</v>
      </c>
      <c r="G220" s="246"/>
      <c r="H220" s="249">
        <v>12.969000000000001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5" t="s">
        <v>161</v>
      </c>
      <c r="AU220" s="255" t="s">
        <v>80</v>
      </c>
      <c r="AV220" s="15" t="s">
        <v>157</v>
      </c>
      <c r="AW220" s="15" t="s">
        <v>33</v>
      </c>
      <c r="AX220" s="15" t="s">
        <v>80</v>
      </c>
      <c r="AY220" s="255" t="s">
        <v>150</v>
      </c>
    </row>
    <row r="221" s="2" customFormat="1" ht="16.5" customHeight="1">
      <c r="A221" s="39"/>
      <c r="B221" s="40"/>
      <c r="C221" s="205" t="s">
        <v>1258</v>
      </c>
      <c r="D221" s="205" t="s">
        <v>152</v>
      </c>
      <c r="E221" s="206" t="s">
        <v>1259</v>
      </c>
      <c r="F221" s="207" t="s">
        <v>1260</v>
      </c>
      <c r="G221" s="208" t="s">
        <v>318</v>
      </c>
      <c r="H221" s="209">
        <v>2.3999999999999999</v>
      </c>
      <c r="I221" s="210"/>
      <c r="J221" s="211">
        <f>ROUND(I221*H221,2)</f>
        <v>0</v>
      </c>
      <c r="K221" s="207" t="s">
        <v>1100</v>
      </c>
      <c r="L221" s="45"/>
      <c r="M221" s="212" t="s">
        <v>19</v>
      </c>
      <c r="N221" s="213" t="s">
        <v>43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157</v>
      </c>
      <c r="AT221" s="216" t="s">
        <v>152</v>
      </c>
      <c r="AU221" s="216" t="s">
        <v>80</v>
      </c>
      <c r="AY221" s="18" t="s">
        <v>150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80</v>
      </c>
      <c r="BK221" s="217">
        <f>ROUND(I221*H221,2)</f>
        <v>0</v>
      </c>
      <c r="BL221" s="18" t="s">
        <v>157</v>
      </c>
      <c r="BM221" s="216" t="s">
        <v>1261</v>
      </c>
    </row>
    <row r="222" s="13" customFormat="1">
      <c r="A222" s="13"/>
      <c r="B222" s="223"/>
      <c r="C222" s="224"/>
      <c r="D222" s="225" t="s">
        <v>161</v>
      </c>
      <c r="E222" s="226" t="s">
        <v>19</v>
      </c>
      <c r="F222" s="227" t="s">
        <v>1262</v>
      </c>
      <c r="G222" s="224"/>
      <c r="H222" s="228">
        <v>2.3999999999999999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161</v>
      </c>
      <c r="AU222" s="234" t="s">
        <v>80</v>
      </c>
      <c r="AV222" s="13" t="s">
        <v>82</v>
      </c>
      <c r="AW222" s="13" t="s">
        <v>33</v>
      </c>
      <c r="AX222" s="13" t="s">
        <v>72</v>
      </c>
      <c r="AY222" s="234" t="s">
        <v>150</v>
      </c>
    </row>
    <row r="223" s="15" customFormat="1">
      <c r="A223" s="15"/>
      <c r="B223" s="245"/>
      <c r="C223" s="246"/>
      <c r="D223" s="225" t="s">
        <v>161</v>
      </c>
      <c r="E223" s="247" t="s">
        <v>19</v>
      </c>
      <c r="F223" s="248" t="s">
        <v>209</v>
      </c>
      <c r="G223" s="246"/>
      <c r="H223" s="249">
        <v>2.3999999999999999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5" t="s">
        <v>161</v>
      </c>
      <c r="AU223" s="255" t="s">
        <v>80</v>
      </c>
      <c r="AV223" s="15" t="s">
        <v>157</v>
      </c>
      <c r="AW223" s="15" t="s">
        <v>33</v>
      </c>
      <c r="AX223" s="15" t="s">
        <v>80</v>
      </c>
      <c r="AY223" s="255" t="s">
        <v>150</v>
      </c>
    </row>
    <row r="224" s="2" customFormat="1" ht="16.5" customHeight="1">
      <c r="A224" s="39"/>
      <c r="B224" s="40"/>
      <c r="C224" s="205" t="s">
        <v>1263</v>
      </c>
      <c r="D224" s="205" t="s">
        <v>152</v>
      </c>
      <c r="E224" s="206" t="s">
        <v>1264</v>
      </c>
      <c r="F224" s="207" t="s">
        <v>1265</v>
      </c>
      <c r="G224" s="208" t="s">
        <v>409</v>
      </c>
      <c r="H224" s="209">
        <v>93.323999999999998</v>
      </c>
      <c r="I224" s="210"/>
      <c r="J224" s="211">
        <f>ROUND(I224*H224,2)</f>
        <v>0</v>
      </c>
      <c r="K224" s="207" t="s">
        <v>319</v>
      </c>
      <c r="L224" s="45"/>
      <c r="M224" s="212" t="s">
        <v>19</v>
      </c>
      <c r="N224" s="213" t="s">
        <v>43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157</v>
      </c>
      <c r="AT224" s="216" t="s">
        <v>152</v>
      </c>
      <c r="AU224" s="216" t="s">
        <v>80</v>
      </c>
      <c r="AY224" s="18" t="s">
        <v>150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80</v>
      </c>
      <c r="BK224" s="217">
        <f>ROUND(I224*H224,2)</f>
        <v>0</v>
      </c>
      <c r="BL224" s="18" t="s">
        <v>157</v>
      </c>
      <c r="BM224" s="216" t="s">
        <v>1266</v>
      </c>
    </row>
    <row r="225" s="13" customFormat="1">
      <c r="A225" s="13"/>
      <c r="B225" s="223"/>
      <c r="C225" s="224"/>
      <c r="D225" s="225" t="s">
        <v>161</v>
      </c>
      <c r="E225" s="226" t="s">
        <v>19</v>
      </c>
      <c r="F225" s="227" t="s">
        <v>1267</v>
      </c>
      <c r="G225" s="224"/>
      <c r="H225" s="228">
        <v>93.323999999999998</v>
      </c>
      <c r="I225" s="229"/>
      <c r="J225" s="224"/>
      <c r="K225" s="224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161</v>
      </c>
      <c r="AU225" s="234" t="s">
        <v>80</v>
      </c>
      <c r="AV225" s="13" t="s">
        <v>82</v>
      </c>
      <c r="AW225" s="13" t="s">
        <v>33</v>
      </c>
      <c r="AX225" s="13" t="s">
        <v>72</v>
      </c>
      <c r="AY225" s="234" t="s">
        <v>150</v>
      </c>
    </row>
    <row r="226" s="15" customFormat="1">
      <c r="A226" s="15"/>
      <c r="B226" s="245"/>
      <c r="C226" s="246"/>
      <c r="D226" s="225" t="s">
        <v>161</v>
      </c>
      <c r="E226" s="247" t="s">
        <v>19</v>
      </c>
      <c r="F226" s="248" t="s">
        <v>209</v>
      </c>
      <c r="G226" s="246"/>
      <c r="H226" s="249">
        <v>93.323999999999998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5" t="s">
        <v>161</v>
      </c>
      <c r="AU226" s="255" t="s">
        <v>80</v>
      </c>
      <c r="AV226" s="15" t="s">
        <v>157</v>
      </c>
      <c r="AW226" s="15" t="s">
        <v>33</v>
      </c>
      <c r="AX226" s="15" t="s">
        <v>80</v>
      </c>
      <c r="AY226" s="255" t="s">
        <v>150</v>
      </c>
    </row>
    <row r="227" s="12" customFormat="1" ht="25.92" customHeight="1">
      <c r="A227" s="12"/>
      <c r="B227" s="189"/>
      <c r="C227" s="190"/>
      <c r="D227" s="191" t="s">
        <v>71</v>
      </c>
      <c r="E227" s="192" t="s">
        <v>171</v>
      </c>
      <c r="F227" s="192" t="s">
        <v>1268</v>
      </c>
      <c r="G227" s="190"/>
      <c r="H227" s="190"/>
      <c r="I227" s="193"/>
      <c r="J227" s="194">
        <f>BK227</f>
        <v>0</v>
      </c>
      <c r="K227" s="190"/>
      <c r="L227" s="195"/>
      <c r="M227" s="196"/>
      <c r="N227" s="197"/>
      <c r="O227" s="197"/>
      <c r="P227" s="198">
        <f>SUM(P228:P272)</f>
        <v>0</v>
      </c>
      <c r="Q227" s="197"/>
      <c r="R227" s="198">
        <f>SUM(R228:R272)</f>
        <v>0</v>
      </c>
      <c r="S227" s="197"/>
      <c r="T227" s="199">
        <f>SUM(T228:T272)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0" t="s">
        <v>80</v>
      </c>
      <c r="AT227" s="201" t="s">
        <v>71</v>
      </c>
      <c r="AU227" s="201" t="s">
        <v>72</v>
      </c>
      <c r="AY227" s="200" t="s">
        <v>150</v>
      </c>
      <c r="BK227" s="202">
        <f>SUM(BK228:BK272)</f>
        <v>0</v>
      </c>
    </row>
    <row r="228" s="2" customFormat="1" ht="16.5" customHeight="1">
      <c r="A228" s="39"/>
      <c r="B228" s="40"/>
      <c r="C228" s="205" t="s">
        <v>1269</v>
      </c>
      <c r="D228" s="205" t="s">
        <v>152</v>
      </c>
      <c r="E228" s="206" t="s">
        <v>1270</v>
      </c>
      <c r="F228" s="207" t="s">
        <v>1271</v>
      </c>
      <c r="G228" s="208" t="s">
        <v>1122</v>
      </c>
      <c r="H228" s="209">
        <v>36</v>
      </c>
      <c r="I228" s="210"/>
      <c r="J228" s="211">
        <f>ROUND(I228*H228,2)</f>
        <v>0</v>
      </c>
      <c r="K228" s="207" t="s">
        <v>1100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157</v>
      </c>
      <c r="AT228" s="216" t="s">
        <v>152</v>
      </c>
      <c r="AU228" s="216" t="s">
        <v>80</v>
      </c>
      <c r="AY228" s="18" t="s">
        <v>150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80</v>
      </c>
      <c r="BK228" s="217">
        <f>ROUND(I228*H228,2)</f>
        <v>0</v>
      </c>
      <c r="BL228" s="18" t="s">
        <v>157</v>
      </c>
      <c r="BM228" s="216" t="s">
        <v>1272</v>
      </c>
    </row>
    <row r="229" s="13" customFormat="1">
      <c r="A229" s="13"/>
      <c r="B229" s="223"/>
      <c r="C229" s="224"/>
      <c r="D229" s="225" t="s">
        <v>161</v>
      </c>
      <c r="E229" s="226" t="s">
        <v>19</v>
      </c>
      <c r="F229" s="227" t="s">
        <v>1273</v>
      </c>
      <c r="G229" s="224"/>
      <c r="H229" s="228">
        <v>36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161</v>
      </c>
      <c r="AU229" s="234" t="s">
        <v>80</v>
      </c>
      <c r="AV229" s="13" t="s">
        <v>82</v>
      </c>
      <c r="AW229" s="13" t="s">
        <v>33</v>
      </c>
      <c r="AX229" s="13" t="s">
        <v>72</v>
      </c>
      <c r="AY229" s="234" t="s">
        <v>150</v>
      </c>
    </row>
    <row r="230" s="15" customFormat="1">
      <c r="A230" s="15"/>
      <c r="B230" s="245"/>
      <c r="C230" s="246"/>
      <c r="D230" s="225" t="s">
        <v>161</v>
      </c>
      <c r="E230" s="247" t="s">
        <v>19</v>
      </c>
      <c r="F230" s="248" t="s">
        <v>209</v>
      </c>
      <c r="G230" s="246"/>
      <c r="H230" s="249">
        <v>36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5" t="s">
        <v>161</v>
      </c>
      <c r="AU230" s="255" t="s">
        <v>80</v>
      </c>
      <c r="AV230" s="15" t="s">
        <v>157</v>
      </c>
      <c r="AW230" s="15" t="s">
        <v>33</v>
      </c>
      <c r="AX230" s="15" t="s">
        <v>80</v>
      </c>
      <c r="AY230" s="255" t="s">
        <v>150</v>
      </c>
    </row>
    <row r="231" s="2" customFormat="1" ht="16.5" customHeight="1">
      <c r="A231" s="39"/>
      <c r="B231" s="40"/>
      <c r="C231" s="205" t="s">
        <v>1145</v>
      </c>
      <c r="D231" s="205" t="s">
        <v>152</v>
      </c>
      <c r="E231" s="206" t="s">
        <v>1274</v>
      </c>
      <c r="F231" s="207" t="s">
        <v>1275</v>
      </c>
      <c r="G231" s="208" t="s">
        <v>1132</v>
      </c>
      <c r="H231" s="209">
        <v>24.899999999999999</v>
      </c>
      <c r="I231" s="210"/>
      <c r="J231" s="211">
        <f>ROUND(I231*H231,2)</f>
        <v>0</v>
      </c>
      <c r="K231" s="207" t="s">
        <v>1100</v>
      </c>
      <c r="L231" s="45"/>
      <c r="M231" s="212" t="s">
        <v>19</v>
      </c>
      <c r="N231" s="213" t="s">
        <v>43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157</v>
      </c>
      <c r="AT231" s="216" t="s">
        <v>152</v>
      </c>
      <c r="AU231" s="216" t="s">
        <v>80</v>
      </c>
      <c r="AY231" s="18" t="s">
        <v>150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80</v>
      </c>
      <c r="BK231" s="217">
        <f>ROUND(I231*H231,2)</f>
        <v>0</v>
      </c>
      <c r="BL231" s="18" t="s">
        <v>157</v>
      </c>
      <c r="BM231" s="216" t="s">
        <v>1276</v>
      </c>
    </row>
    <row r="232" s="13" customFormat="1">
      <c r="A232" s="13"/>
      <c r="B232" s="223"/>
      <c r="C232" s="224"/>
      <c r="D232" s="225" t="s">
        <v>161</v>
      </c>
      <c r="E232" s="226" t="s">
        <v>19</v>
      </c>
      <c r="F232" s="227" t="s">
        <v>1277</v>
      </c>
      <c r="G232" s="224"/>
      <c r="H232" s="228">
        <v>23.399999999999999</v>
      </c>
      <c r="I232" s="229"/>
      <c r="J232" s="224"/>
      <c r="K232" s="224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161</v>
      </c>
      <c r="AU232" s="234" t="s">
        <v>80</v>
      </c>
      <c r="AV232" s="13" t="s">
        <v>82</v>
      </c>
      <c r="AW232" s="13" t="s">
        <v>33</v>
      </c>
      <c r="AX232" s="13" t="s">
        <v>72</v>
      </c>
      <c r="AY232" s="234" t="s">
        <v>150</v>
      </c>
    </row>
    <row r="233" s="13" customFormat="1">
      <c r="A233" s="13"/>
      <c r="B233" s="223"/>
      <c r="C233" s="224"/>
      <c r="D233" s="225" t="s">
        <v>161</v>
      </c>
      <c r="E233" s="226" t="s">
        <v>19</v>
      </c>
      <c r="F233" s="227" t="s">
        <v>1278</v>
      </c>
      <c r="G233" s="224"/>
      <c r="H233" s="228">
        <v>1.5</v>
      </c>
      <c r="I233" s="229"/>
      <c r="J233" s="224"/>
      <c r="K233" s="224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161</v>
      </c>
      <c r="AU233" s="234" t="s">
        <v>80</v>
      </c>
      <c r="AV233" s="13" t="s">
        <v>82</v>
      </c>
      <c r="AW233" s="13" t="s">
        <v>33</v>
      </c>
      <c r="AX233" s="13" t="s">
        <v>72</v>
      </c>
      <c r="AY233" s="234" t="s">
        <v>150</v>
      </c>
    </row>
    <row r="234" s="15" customFormat="1">
      <c r="A234" s="15"/>
      <c r="B234" s="245"/>
      <c r="C234" s="246"/>
      <c r="D234" s="225" t="s">
        <v>161</v>
      </c>
      <c r="E234" s="247" t="s">
        <v>19</v>
      </c>
      <c r="F234" s="248" t="s">
        <v>209</v>
      </c>
      <c r="G234" s="246"/>
      <c r="H234" s="249">
        <v>24.899999999999999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5" t="s">
        <v>161</v>
      </c>
      <c r="AU234" s="255" t="s">
        <v>80</v>
      </c>
      <c r="AV234" s="15" t="s">
        <v>157</v>
      </c>
      <c r="AW234" s="15" t="s">
        <v>33</v>
      </c>
      <c r="AX234" s="15" t="s">
        <v>80</v>
      </c>
      <c r="AY234" s="255" t="s">
        <v>150</v>
      </c>
    </row>
    <row r="235" s="2" customFormat="1" ht="16.5" customHeight="1">
      <c r="A235" s="39"/>
      <c r="B235" s="40"/>
      <c r="C235" s="205" t="s">
        <v>1279</v>
      </c>
      <c r="D235" s="205" t="s">
        <v>152</v>
      </c>
      <c r="E235" s="206" t="s">
        <v>1280</v>
      </c>
      <c r="F235" s="207" t="s">
        <v>1281</v>
      </c>
      <c r="G235" s="208" t="s">
        <v>409</v>
      </c>
      <c r="H235" s="209">
        <v>32.996000000000002</v>
      </c>
      <c r="I235" s="210"/>
      <c r="J235" s="211">
        <f>ROUND(I235*H235,2)</f>
        <v>0</v>
      </c>
      <c r="K235" s="207" t="s">
        <v>1100</v>
      </c>
      <c r="L235" s="45"/>
      <c r="M235" s="212" t="s">
        <v>19</v>
      </c>
      <c r="N235" s="213" t="s">
        <v>43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157</v>
      </c>
      <c r="AT235" s="216" t="s">
        <v>152</v>
      </c>
      <c r="AU235" s="216" t="s">
        <v>80</v>
      </c>
      <c r="AY235" s="18" t="s">
        <v>150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80</v>
      </c>
      <c r="BK235" s="217">
        <f>ROUND(I235*H235,2)</f>
        <v>0</v>
      </c>
      <c r="BL235" s="18" t="s">
        <v>157</v>
      </c>
      <c r="BM235" s="216" t="s">
        <v>1282</v>
      </c>
    </row>
    <row r="236" s="13" customFormat="1">
      <c r="A236" s="13"/>
      <c r="B236" s="223"/>
      <c r="C236" s="224"/>
      <c r="D236" s="225" t="s">
        <v>161</v>
      </c>
      <c r="E236" s="226" t="s">
        <v>19</v>
      </c>
      <c r="F236" s="227" t="s">
        <v>1283</v>
      </c>
      <c r="G236" s="224"/>
      <c r="H236" s="228">
        <v>32.996000000000002</v>
      </c>
      <c r="I236" s="229"/>
      <c r="J236" s="224"/>
      <c r="K236" s="224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161</v>
      </c>
      <c r="AU236" s="234" t="s">
        <v>80</v>
      </c>
      <c r="AV236" s="13" t="s">
        <v>82</v>
      </c>
      <c r="AW236" s="13" t="s">
        <v>33</v>
      </c>
      <c r="AX236" s="13" t="s">
        <v>72</v>
      </c>
      <c r="AY236" s="234" t="s">
        <v>150</v>
      </c>
    </row>
    <row r="237" s="15" customFormat="1">
      <c r="A237" s="15"/>
      <c r="B237" s="245"/>
      <c r="C237" s="246"/>
      <c r="D237" s="225" t="s">
        <v>161</v>
      </c>
      <c r="E237" s="247" t="s">
        <v>19</v>
      </c>
      <c r="F237" s="248" t="s">
        <v>209</v>
      </c>
      <c r="G237" s="246"/>
      <c r="H237" s="249">
        <v>32.996000000000002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5" t="s">
        <v>161</v>
      </c>
      <c r="AU237" s="255" t="s">
        <v>80</v>
      </c>
      <c r="AV237" s="15" t="s">
        <v>157</v>
      </c>
      <c r="AW237" s="15" t="s">
        <v>33</v>
      </c>
      <c r="AX237" s="15" t="s">
        <v>80</v>
      </c>
      <c r="AY237" s="255" t="s">
        <v>150</v>
      </c>
    </row>
    <row r="238" s="2" customFormat="1" ht="16.5" customHeight="1">
      <c r="A238" s="39"/>
      <c r="B238" s="40"/>
      <c r="C238" s="205" t="s">
        <v>1148</v>
      </c>
      <c r="D238" s="205" t="s">
        <v>152</v>
      </c>
      <c r="E238" s="206" t="s">
        <v>1284</v>
      </c>
      <c r="F238" s="207" t="s">
        <v>1285</v>
      </c>
      <c r="G238" s="208" t="s">
        <v>409</v>
      </c>
      <c r="H238" s="209">
        <v>32.996000000000002</v>
      </c>
      <c r="I238" s="210"/>
      <c r="J238" s="211">
        <f>ROUND(I238*H238,2)</f>
        <v>0</v>
      </c>
      <c r="K238" s="207" t="s">
        <v>1100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157</v>
      </c>
      <c r="AT238" s="216" t="s">
        <v>152</v>
      </c>
      <c r="AU238" s="216" t="s">
        <v>80</v>
      </c>
      <c r="AY238" s="18" t="s">
        <v>150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157</v>
      </c>
      <c r="BM238" s="216" t="s">
        <v>1286</v>
      </c>
    </row>
    <row r="239" s="13" customFormat="1">
      <c r="A239" s="13"/>
      <c r="B239" s="223"/>
      <c r="C239" s="224"/>
      <c r="D239" s="225" t="s">
        <v>161</v>
      </c>
      <c r="E239" s="226" t="s">
        <v>19</v>
      </c>
      <c r="F239" s="227" t="s">
        <v>1283</v>
      </c>
      <c r="G239" s="224"/>
      <c r="H239" s="228">
        <v>32.996000000000002</v>
      </c>
      <c r="I239" s="229"/>
      <c r="J239" s="224"/>
      <c r="K239" s="224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161</v>
      </c>
      <c r="AU239" s="234" t="s">
        <v>80</v>
      </c>
      <c r="AV239" s="13" t="s">
        <v>82</v>
      </c>
      <c r="AW239" s="13" t="s">
        <v>33</v>
      </c>
      <c r="AX239" s="13" t="s">
        <v>72</v>
      </c>
      <c r="AY239" s="234" t="s">
        <v>150</v>
      </c>
    </row>
    <row r="240" s="15" customFormat="1">
      <c r="A240" s="15"/>
      <c r="B240" s="245"/>
      <c r="C240" s="246"/>
      <c r="D240" s="225" t="s">
        <v>161</v>
      </c>
      <c r="E240" s="247" t="s">
        <v>19</v>
      </c>
      <c r="F240" s="248" t="s">
        <v>209</v>
      </c>
      <c r="G240" s="246"/>
      <c r="H240" s="249">
        <v>32.996000000000002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5" t="s">
        <v>161</v>
      </c>
      <c r="AU240" s="255" t="s">
        <v>80</v>
      </c>
      <c r="AV240" s="15" t="s">
        <v>157</v>
      </c>
      <c r="AW240" s="15" t="s">
        <v>33</v>
      </c>
      <c r="AX240" s="15" t="s">
        <v>80</v>
      </c>
      <c r="AY240" s="255" t="s">
        <v>150</v>
      </c>
    </row>
    <row r="241" s="2" customFormat="1" ht="16.5" customHeight="1">
      <c r="A241" s="39"/>
      <c r="B241" s="40"/>
      <c r="C241" s="205" t="s">
        <v>1287</v>
      </c>
      <c r="D241" s="205" t="s">
        <v>152</v>
      </c>
      <c r="E241" s="206" t="s">
        <v>1288</v>
      </c>
      <c r="F241" s="207" t="s">
        <v>1289</v>
      </c>
      <c r="G241" s="208" t="s">
        <v>318</v>
      </c>
      <c r="H241" s="209">
        <v>3.7349999999999999</v>
      </c>
      <c r="I241" s="210"/>
      <c r="J241" s="211">
        <f>ROUND(I241*H241,2)</f>
        <v>0</v>
      </c>
      <c r="K241" s="207" t="s">
        <v>1100</v>
      </c>
      <c r="L241" s="45"/>
      <c r="M241" s="212" t="s">
        <v>19</v>
      </c>
      <c r="N241" s="213" t="s">
        <v>43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157</v>
      </c>
      <c r="AT241" s="216" t="s">
        <v>152</v>
      </c>
      <c r="AU241" s="216" t="s">
        <v>80</v>
      </c>
      <c r="AY241" s="18" t="s">
        <v>150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80</v>
      </c>
      <c r="BK241" s="217">
        <f>ROUND(I241*H241,2)</f>
        <v>0</v>
      </c>
      <c r="BL241" s="18" t="s">
        <v>157</v>
      </c>
      <c r="BM241" s="216" t="s">
        <v>1290</v>
      </c>
    </row>
    <row r="242" s="13" customFormat="1">
      <c r="A242" s="13"/>
      <c r="B242" s="223"/>
      <c r="C242" s="224"/>
      <c r="D242" s="225" t="s">
        <v>161</v>
      </c>
      <c r="E242" s="226" t="s">
        <v>19</v>
      </c>
      <c r="F242" s="227" t="s">
        <v>1291</v>
      </c>
      <c r="G242" s="224"/>
      <c r="H242" s="228">
        <v>3.7349999999999999</v>
      </c>
      <c r="I242" s="229"/>
      <c r="J242" s="224"/>
      <c r="K242" s="224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161</v>
      </c>
      <c r="AU242" s="234" t="s">
        <v>80</v>
      </c>
      <c r="AV242" s="13" t="s">
        <v>82</v>
      </c>
      <c r="AW242" s="13" t="s">
        <v>33</v>
      </c>
      <c r="AX242" s="13" t="s">
        <v>72</v>
      </c>
      <c r="AY242" s="234" t="s">
        <v>150</v>
      </c>
    </row>
    <row r="243" s="15" customFormat="1">
      <c r="A243" s="15"/>
      <c r="B243" s="245"/>
      <c r="C243" s="246"/>
      <c r="D243" s="225" t="s">
        <v>161</v>
      </c>
      <c r="E243" s="247" t="s">
        <v>19</v>
      </c>
      <c r="F243" s="248" t="s">
        <v>209</v>
      </c>
      <c r="G243" s="246"/>
      <c r="H243" s="249">
        <v>3.7349999999999999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5" t="s">
        <v>161</v>
      </c>
      <c r="AU243" s="255" t="s">
        <v>80</v>
      </c>
      <c r="AV243" s="15" t="s">
        <v>157</v>
      </c>
      <c r="AW243" s="15" t="s">
        <v>33</v>
      </c>
      <c r="AX243" s="15" t="s">
        <v>80</v>
      </c>
      <c r="AY243" s="255" t="s">
        <v>150</v>
      </c>
    </row>
    <row r="244" s="2" customFormat="1" ht="16.5" customHeight="1">
      <c r="A244" s="39"/>
      <c r="B244" s="40"/>
      <c r="C244" s="205" t="s">
        <v>1153</v>
      </c>
      <c r="D244" s="205" t="s">
        <v>152</v>
      </c>
      <c r="E244" s="206" t="s">
        <v>1292</v>
      </c>
      <c r="F244" s="207" t="s">
        <v>1293</v>
      </c>
      <c r="G244" s="208" t="s">
        <v>1132</v>
      </c>
      <c r="H244" s="209">
        <v>17.594999999999999</v>
      </c>
      <c r="I244" s="210"/>
      <c r="J244" s="211">
        <f>ROUND(I244*H244,2)</f>
        <v>0</v>
      </c>
      <c r="K244" s="207" t="s">
        <v>1100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157</v>
      </c>
      <c r="AT244" s="216" t="s">
        <v>152</v>
      </c>
      <c r="AU244" s="216" t="s">
        <v>80</v>
      </c>
      <c r="AY244" s="18" t="s">
        <v>150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157</v>
      </c>
      <c r="BM244" s="216" t="s">
        <v>1294</v>
      </c>
    </row>
    <row r="245" s="14" customFormat="1">
      <c r="A245" s="14"/>
      <c r="B245" s="235"/>
      <c r="C245" s="236"/>
      <c r="D245" s="225" t="s">
        <v>161</v>
      </c>
      <c r="E245" s="237" t="s">
        <v>19</v>
      </c>
      <c r="F245" s="238" t="s">
        <v>1295</v>
      </c>
      <c r="G245" s="236"/>
      <c r="H245" s="237" t="s">
        <v>19</v>
      </c>
      <c r="I245" s="239"/>
      <c r="J245" s="236"/>
      <c r="K245" s="236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161</v>
      </c>
      <c r="AU245" s="244" t="s">
        <v>80</v>
      </c>
      <c r="AV245" s="14" t="s">
        <v>80</v>
      </c>
      <c r="AW245" s="14" t="s">
        <v>33</v>
      </c>
      <c r="AX245" s="14" t="s">
        <v>72</v>
      </c>
      <c r="AY245" s="244" t="s">
        <v>150</v>
      </c>
    </row>
    <row r="246" s="13" customFormat="1">
      <c r="A246" s="13"/>
      <c r="B246" s="223"/>
      <c r="C246" s="224"/>
      <c r="D246" s="225" t="s">
        <v>161</v>
      </c>
      <c r="E246" s="226" t="s">
        <v>19</v>
      </c>
      <c r="F246" s="227" t="s">
        <v>1296</v>
      </c>
      <c r="G246" s="224"/>
      <c r="H246" s="228">
        <v>17.594999999999999</v>
      </c>
      <c r="I246" s="229"/>
      <c r="J246" s="224"/>
      <c r="K246" s="224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161</v>
      </c>
      <c r="AU246" s="234" t="s">
        <v>80</v>
      </c>
      <c r="AV246" s="13" t="s">
        <v>82</v>
      </c>
      <c r="AW246" s="13" t="s">
        <v>33</v>
      </c>
      <c r="AX246" s="13" t="s">
        <v>72</v>
      </c>
      <c r="AY246" s="234" t="s">
        <v>150</v>
      </c>
    </row>
    <row r="247" s="15" customFormat="1">
      <c r="A247" s="15"/>
      <c r="B247" s="245"/>
      <c r="C247" s="246"/>
      <c r="D247" s="225" t="s">
        <v>161</v>
      </c>
      <c r="E247" s="247" t="s">
        <v>19</v>
      </c>
      <c r="F247" s="248" t="s">
        <v>209</v>
      </c>
      <c r="G247" s="246"/>
      <c r="H247" s="249">
        <v>17.594999999999999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5" t="s">
        <v>161</v>
      </c>
      <c r="AU247" s="255" t="s">
        <v>80</v>
      </c>
      <c r="AV247" s="15" t="s">
        <v>157</v>
      </c>
      <c r="AW247" s="15" t="s">
        <v>33</v>
      </c>
      <c r="AX247" s="15" t="s">
        <v>80</v>
      </c>
      <c r="AY247" s="255" t="s">
        <v>150</v>
      </c>
    </row>
    <row r="248" s="2" customFormat="1" ht="16.5" customHeight="1">
      <c r="A248" s="39"/>
      <c r="B248" s="40"/>
      <c r="C248" s="205" t="s">
        <v>1297</v>
      </c>
      <c r="D248" s="205" t="s">
        <v>152</v>
      </c>
      <c r="E248" s="206" t="s">
        <v>1298</v>
      </c>
      <c r="F248" s="207" t="s">
        <v>1299</v>
      </c>
      <c r="G248" s="208" t="s">
        <v>1132</v>
      </c>
      <c r="H248" s="209">
        <v>13.5</v>
      </c>
      <c r="I248" s="210"/>
      <c r="J248" s="211">
        <f>ROUND(I248*H248,2)</f>
        <v>0</v>
      </c>
      <c r="K248" s="207" t="s">
        <v>1100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157</v>
      </c>
      <c r="AT248" s="216" t="s">
        <v>152</v>
      </c>
      <c r="AU248" s="216" t="s">
        <v>80</v>
      </c>
      <c r="AY248" s="18" t="s">
        <v>150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157</v>
      </c>
      <c r="BM248" s="216" t="s">
        <v>1300</v>
      </c>
    </row>
    <row r="249" s="13" customFormat="1">
      <c r="A249" s="13"/>
      <c r="B249" s="223"/>
      <c r="C249" s="224"/>
      <c r="D249" s="225" t="s">
        <v>161</v>
      </c>
      <c r="E249" s="226" t="s">
        <v>19</v>
      </c>
      <c r="F249" s="227" t="s">
        <v>1301</v>
      </c>
      <c r="G249" s="224"/>
      <c r="H249" s="228">
        <v>13.5</v>
      </c>
      <c r="I249" s="229"/>
      <c r="J249" s="224"/>
      <c r="K249" s="224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161</v>
      </c>
      <c r="AU249" s="234" t="s">
        <v>80</v>
      </c>
      <c r="AV249" s="13" t="s">
        <v>82</v>
      </c>
      <c r="AW249" s="13" t="s">
        <v>33</v>
      </c>
      <c r="AX249" s="13" t="s">
        <v>72</v>
      </c>
      <c r="AY249" s="234" t="s">
        <v>150</v>
      </c>
    </row>
    <row r="250" s="15" customFormat="1">
      <c r="A250" s="15"/>
      <c r="B250" s="245"/>
      <c r="C250" s="246"/>
      <c r="D250" s="225" t="s">
        <v>161</v>
      </c>
      <c r="E250" s="247" t="s">
        <v>19</v>
      </c>
      <c r="F250" s="248" t="s">
        <v>209</v>
      </c>
      <c r="G250" s="246"/>
      <c r="H250" s="249">
        <v>13.5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5" t="s">
        <v>161</v>
      </c>
      <c r="AU250" s="255" t="s">
        <v>80</v>
      </c>
      <c r="AV250" s="15" t="s">
        <v>157</v>
      </c>
      <c r="AW250" s="15" t="s">
        <v>33</v>
      </c>
      <c r="AX250" s="15" t="s">
        <v>80</v>
      </c>
      <c r="AY250" s="255" t="s">
        <v>150</v>
      </c>
    </row>
    <row r="251" s="2" customFormat="1" ht="16.5" customHeight="1">
      <c r="A251" s="39"/>
      <c r="B251" s="40"/>
      <c r="C251" s="205" t="s">
        <v>1157</v>
      </c>
      <c r="D251" s="205" t="s">
        <v>152</v>
      </c>
      <c r="E251" s="206" t="s">
        <v>1302</v>
      </c>
      <c r="F251" s="207" t="s">
        <v>1303</v>
      </c>
      <c r="G251" s="208" t="s">
        <v>409</v>
      </c>
      <c r="H251" s="209">
        <v>117.3</v>
      </c>
      <c r="I251" s="210"/>
      <c r="J251" s="211">
        <f>ROUND(I251*H251,2)</f>
        <v>0</v>
      </c>
      <c r="K251" s="207" t="s">
        <v>1100</v>
      </c>
      <c r="L251" s="45"/>
      <c r="M251" s="212" t="s">
        <v>19</v>
      </c>
      <c r="N251" s="213" t="s">
        <v>43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157</v>
      </c>
      <c r="AT251" s="216" t="s">
        <v>152</v>
      </c>
      <c r="AU251" s="216" t="s">
        <v>80</v>
      </c>
      <c r="AY251" s="18" t="s">
        <v>150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80</v>
      </c>
      <c r="BK251" s="217">
        <f>ROUND(I251*H251,2)</f>
        <v>0</v>
      </c>
      <c r="BL251" s="18" t="s">
        <v>157</v>
      </c>
      <c r="BM251" s="216" t="s">
        <v>1304</v>
      </c>
    </row>
    <row r="252" s="13" customFormat="1">
      <c r="A252" s="13"/>
      <c r="B252" s="223"/>
      <c r="C252" s="224"/>
      <c r="D252" s="225" t="s">
        <v>161</v>
      </c>
      <c r="E252" s="226" t="s">
        <v>19</v>
      </c>
      <c r="F252" s="227" t="s">
        <v>1305</v>
      </c>
      <c r="G252" s="224"/>
      <c r="H252" s="228">
        <v>117.3</v>
      </c>
      <c r="I252" s="229"/>
      <c r="J252" s="224"/>
      <c r="K252" s="224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161</v>
      </c>
      <c r="AU252" s="234" t="s">
        <v>80</v>
      </c>
      <c r="AV252" s="13" t="s">
        <v>82</v>
      </c>
      <c r="AW252" s="13" t="s">
        <v>33</v>
      </c>
      <c r="AX252" s="13" t="s">
        <v>72</v>
      </c>
      <c r="AY252" s="234" t="s">
        <v>150</v>
      </c>
    </row>
    <row r="253" s="15" customFormat="1">
      <c r="A253" s="15"/>
      <c r="B253" s="245"/>
      <c r="C253" s="246"/>
      <c r="D253" s="225" t="s">
        <v>161</v>
      </c>
      <c r="E253" s="247" t="s">
        <v>19</v>
      </c>
      <c r="F253" s="248" t="s">
        <v>209</v>
      </c>
      <c r="G253" s="246"/>
      <c r="H253" s="249">
        <v>117.3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5" t="s">
        <v>161</v>
      </c>
      <c r="AU253" s="255" t="s">
        <v>80</v>
      </c>
      <c r="AV253" s="15" t="s">
        <v>157</v>
      </c>
      <c r="AW253" s="15" t="s">
        <v>33</v>
      </c>
      <c r="AX253" s="15" t="s">
        <v>80</v>
      </c>
      <c r="AY253" s="255" t="s">
        <v>150</v>
      </c>
    </row>
    <row r="254" s="2" customFormat="1" ht="16.5" customHeight="1">
      <c r="A254" s="39"/>
      <c r="B254" s="40"/>
      <c r="C254" s="205" t="s">
        <v>1306</v>
      </c>
      <c r="D254" s="205" t="s">
        <v>152</v>
      </c>
      <c r="E254" s="206" t="s">
        <v>1307</v>
      </c>
      <c r="F254" s="207" t="s">
        <v>1308</v>
      </c>
      <c r="G254" s="208" t="s">
        <v>1132</v>
      </c>
      <c r="H254" s="209">
        <v>73.900000000000006</v>
      </c>
      <c r="I254" s="210"/>
      <c r="J254" s="211">
        <f>ROUND(I254*H254,2)</f>
        <v>0</v>
      </c>
      <c r="K254" s="207" t="s">
        <v>1100</v>
      </c>
      <c r="L254" s="45"/>
      <c r="M254" s="212" t="s">
        <v>19</v>
      </c>
      <c r="N254" s="213" t="s">
        <v>43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157</v>
      </c>
      <c r="AT254" s="216" t="s">
        <v>152</v>
      </c>
      <c r="AU254" s="216" t="s">
        <v>80</v>
      </c>
      <c r="AY254" s="18" t="s">
        <v>150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80</v>
      </c>
      <c r="BK254" s="217">
        <f>ROUND(I254*H254,2)</f>
        <v>0</v>
      </c>
      <c r="BL254" s="18" t="s">
        <v>157</v>
      </c>
      <c r="BM254" s="216" t="s">
        <v>1309</v>
      </c>
    </row>
    <row r="255" s="13" customFormat="1">
      <c r="A255" s="13"/>
      <c r="B255" s="223"/>
      <c r="C255" s="224"/>
      <c r="D255" s="225" t="s">
        <v>161</v>
      </c>
      <c r="E255" s="226" t="s">
        <v>19</v>
      </c>
      <c r="F255" s="227" t="s">
        <v>1310</v>
      </c>
      <c r="G255" s="224"/>
      <c r="H255" s="228">
        <v>30</v>
      </c>
      <c r="I255" s="229"/>
      <c r="J255" s="224"/>
      <c r="K255" s="224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161</v>
      </c>
      <c r="AU255" s="234" t="s">
        <v>80</v>
      </c>
      <c r="AV255" s="13" t="s">
        <v>82</v>
      </c>
      <c r="AW255" s="13" t="s">
        <v>33</v>
      </c>
      <c r="AX255" s="13" t="s">
        <v>72</v>
      </c>
      <c r="AY255" s="234" t="s">
        <v>150</v>
      </c>
    </row>
    <row r="256" s="13" customFormat="1">
      <c r="A256" s="13"/>
      <c r="B256" s="223"/>
      <c r="C256" s="224"/>
      <c r="D256" s="225" t="s">
        <v>161</v>
      </c>
      <c r="E256" s="226" t="s">
        <v>19</v>
      </c>
      <c r="F256" s="227" t="s">
        <v>1311</v>
      </c>
      <c r="G256" s="224"/>
      <c r="H256" s="228">
        <v>43.899999999999999</v>
      </c>
      <c r="I256" s="229"/>
      <c r="J256" s="224"/>
      <c r="K256" s="224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161</v>
      </c>
      <c r="AU256" s="234" t="s">
        <v>80</v>
      </c>
      <c r="AV256" s="13" t="s">
        <v>82</v>
      </c>
      <c r="AW256" s="13" t="s">
        <v>33</v>
      </c>
      <c r="AX256" s="13" t="s">
        <v>72</v>
      </c>
      <c r="AY256" s="234" t="s">
        <v>150</v>
      </c>
    </row>
    <row r="257" s="15" customFormat="1">
      <c r="A257" s="15"/>
      <c r="B257" s="245"/>
      <c r="C257" s="246"/>
      <c r="D257" s="225" t="s">
        <v>161</v>
      </c>
      <c r="E257" s="247" t="s">
        <v>19</v>
      </c>
      <c r="F257" s="248" t="s">
        <v>209</v>
      </c>
      <c r="G257" s="246"/>
      <c r="H257" s="249">
        <v>73.900000000000006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5" t="s">
        <v>161</v>
      </c>
      <c r="AU257" s="255" t="s">
        <v>80</v>
      </c>
      <c r="AV257" s="15" t="s">
        <v>157</v>
      </c>
      <c r="AW257" s="15" t="s">
        <v>33</v>
      </c>
      <c r="AX257" s="15" t="s">
        <v>80</v>
      </c>
      <c r="AY257" s="255" t="s">
        <v>150</v>
      </c>
    </row>
    <row r="258" s="2" customFormat="1" ht="16.5" customHeight="1">
      <c r="A258" s="39"/>
      <c r="B258" s="40"/>
      <c r="C258" s="205" t="s">
        <v>1161</v>
      </c>
      <c r="D258" s="205" t="s">
        <v>152</v>
      </c>
      <c r="E258" s="206" t="s">
        <v>1312</v>
      </c>
      <c r="F258" s="207" t="s">
        <v>1313</v>
      </c>
      <c r="G258" s="208" t="s">
        <v>409</v>
      </c>
      <c r="H258" s="209">
        <v>246</v>
      </c>
      <c r="I258" s="210"/>
      <c r="J258" s="211">
        <f>ROUND(I258*H258,2)</f>
        <v>0</v>
      </c>
      <c r="K258" s="207" t="s">
        <v>1100</v>
      </c>
      <c r="L258" s="45"/>
      <c r="M258" s="212" t="s">
        <v>19</v>
      </c>
      <c r="N258" s="213" t="s">
        <v>43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157</v>
      </c>
      <c r="AT258" s="216" t="s">
        <v>152</v>
      </c>
      <c r="AU258" s="216" t="s">
        <v>80</v>
      </c>
      <c r="AY258" s="18" t="s">
        <v>150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80</v>
      </c>
      <c r="BK258" s="217">
        <f>ROUND(I258*H258,2)</f>
        <v>0</v>
      </c>
      <c r="BL258" s="18" t="s">
        <v>157</v>
      </c>
      <c r="BM258" s="216" t="s">
        <v>1314</v>
      </c>
    </row>
    <row r="259" s="13" customFormat="1">
      <c r="A259" s="13"/>
      <c r="B259" s="223"/>
      <c r="C259" s="224"/>
      <c r="D259" s="225" t="s">
        <v>161</v>
      </c>
      <c r="E259" s="226" t="s">
        <v>19</v>
      </c>
      <c r="F259" s="227" t="s">
        <v>1315</v>
      </c>
      <c r="G259" s="224"/>
      <c r="H259" s="228">
        <v>246</v>
      </c>
      <c r="I259" s="229"/>
      <c r="J259" s="224"/>
      <c r="K259" s="224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161</v>
      </c>
      <c r="AU259" s="234" t="s">
        <v>80</v>
      </c>
      <c r="AV259" s="13" t="s">
        <v>82</v>
      </c>
      <c r="AW259" s="13" t="s">
        <v>33</v>
      </c>
      <c r="AX259" s="13" t="s">
        <v>72</v>
      </c>
      <c r="AY259" s="234" t="s">
        <v>150</v>
      </c>
    </row>
    <row r="260" s="15" customFormat="1">
      <c r="A260" s="15"/>
      <c r="B260" s="245"/>
      <c r="C260" s="246"/>
      <c r="D260" s="225" t="s">
        <v>161</v>
      </c>
      <c r="E260" s="247" t="s">
        <v>19</v>
      </c>
      <c r="F260" s="248" t="s">
        <v>209</v>
      </c>
      <c r="G260" s="246"/>
      <c r="H260" s="249">
        <v>246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5" t="s">
        <v>161</v>
      </c>
      <c r="AU260" s="255" t="s">
        <v>80</v>
      </c>
      <c r="AV260" s="15" t="s">
        <v>157</v>
      </c>
      <c r="AW260" s="15" t="s">
        <v>33</v>
      </c>
      <c r="AX260" s="15" t="s">
        <v>80</v>
      </c>
      <c r="AY260" s="255" t="s">
        <v>150</v>
      </c>
    </row>
    <row r="261" s="2" customFormat="1" ht="16.5" customHeight="1">
      <c r="A261" s="39"/>
      <c r="B261" s="40"/>
      <c r="C261" s="205" t="s">
        <v>1316</v>
      </c>
      <c r="D261" s="205" t="s">
        <v>152</v>
      </c>
      <c r="E261" s="206" t="s">
        <v>1317</v>
      </c>
      <c r="F261" s="207" t="s">
        <v>1318</v>
      </c>
      <c r="G261" s="208" t="s">
        <v>409</v>
      </c>
      <c r="H261" s="209">
        <v>246</v>
      </c>
      <c r="I261" s="210"/>
      <c r="J261" s="211">
        <f>ROUND(I261*H261,2)</f>
        <v>0</v>
      </c>
      <c r="K261" s="207" t="s">
        <v>1100</v>
      </c>
      <c r="L261" s="45"/>
      <c r="M261" s="212" t="s">
        <v>19</v>
      </c>
      <c r="N261" s="213" t="s">
        <v>43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157</v>
      </c>
      <c r="AT261" s="216" t="s">
        <v>152</v>
      </c>
      <c r="AU261" s="216" t="s">
        <v>80</v>
      </c>
      <c r="AY261" s="18" t="s">
        <v>150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80</v>
      </c>
      <c r="BK261" s="217">
        <f>ROUND(I261*H261,2)</f>
        <v>0</v>
      </c>
      <c r="BL261" s="18" t="s">
        <v>157</v>
      </c>
      <c r="BM261" s="216" t="s">
        <v>1319</v>
      </c>
    </row>
    <row r="262" s="13" customFormat="1">
      <c r="A262" s="13"/>
      <c r="B262" s="223"/>
      <c r="C262" s="224"/>
      <c r="D262" s="225" t="s">
        <v>161</v>
      </c>
      <c r="E262" s="226" t="s">
        <v>19</v>
      </c>
      <c r="F262" s="227" t="s">
        <v>1320</v>
      </c>
      <c r="G262" s="224"/>
      <c r="H262" s="228">
        <v>246</v>
      </c>
      <c r="I262" s="229"/>
      <c r="J262" s="224"/>
      <c r="K262" s="224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161</v>
      </c>
      <c r="AU262" s="234" t="s">
        <v>80</v>
      </c>
      <c r="AV262" s="13" t="s">
        <v>82</v>
      </c>
      <c r="AW262" s="13" t="s">
        <v>33</v>
      </c>
      <c r="AX262" s="13" t="s">
        <v>72</v>
      </c>
      <c r="AY262" s="234" t="s">
        <v>150</v>
      </c>
    </row>
    <row r="263" s="15" customFormat="1">
      <c r="A263" s="15"/>
      <c r="B263" s="245"/>
      <c r="C263" s="246"/>
      <c r="D263" s="225" t="s">
        <v>161</v>
      </c>
      <c r="E263" s="247" t="s">
        <v>19</v>
      </c>
      <c r="F263" s="248" t="s">
        <v>209</v>
      </c>
      <c r="G263" s="246"/>
      <c r="H263" s="249">
        <v>246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5" t="s">
        <v>161</v>
      </c>
      <c r="AU263" s="255" t="s">
        <v>80</v>
      </c>
      <c r="AV263" s="15" t="s">
        <v>157</v>
      </c>
      <c r="AW263" s="15" t="s">
        <v>33</v>
      </c>
      <c r="AX263" s="15" t="s">
        <v>80</v>
      </c>
      <c r="AY263" s="255" t="s">
        <v>150</v>
      </c>
    </row>
    <row r="264" s="2" customFormat="1" ht="16.5" customHeight="1">
      <c r="A264" s="39"/>
      <c r="B264" s="40"/>
      <c r="C264" s="205" t="s">
        <v>1165</v>
      </c>
      <c r="D264" s="205" t="s">
        <v>152</v>
      </c>
      <c r="E264" s="206" t="s">
        <v>1321</v>
      </c>
      <c r="F264" s="207" t="s">
        <v>1322</v>
      </c>
      <c r="G264" s="208" t="s">
        <v>318</v>
      </c>
      <c r="H264" s="209">
        <v>14.779999999999999</v>
      </c>
      <c r="I264" s="210"/>
      <c r="J264" s="211">
        <f>ROUND(I264*H264,2)</f>
        <v>0</v>
      </c>
      <c r="K264" s="207" t="s">
        <v>1100</v>
      </c>
      <c r="L264" s="45"/>
      <c r="M264" s="212" t="s">
        <v>19</v>
      </c>
      <c r="N264" s="213" t="s">
        <v>43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157</v>
      </c>
      <c r="AT264" s="216" t="s">
        <v>152</v>
      </c>
      <c r="AU264" s="216" t="s">
        <v>80</v>
      </c>
      <c r="AY264" s="18" t="s">
        <v>150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80</v>
      </c>
      <c r="BK264" s="217">
        <f>ROUND(I264*H264,2)</f>
        <v>0</v>
      </c>
      <c r="BL264" s="18" t="s">
        <v>157</v>
      </c>
      <c r="BM264" s="216" t="s">
        <v>1323</v>
      </c>
    </row>
    <row r="265" s="13" customFormat="1">
      <c r="A265" s="13"/>
      <c r="B265" s="223"/>
      <c r="C265" s="224"/>
      <c r="D265" s="225" t="s">
        <v>161</v>
      </c>
      <c r="E265" s="226" t="s">
        <v>19</v>
      </c>
      <c r="F265" s="227" t="s">
        <v>1324</v>
      </c>
      <c r="G265" s="224"/>
      <c r="H265" s="228">
        <v>14.779999999999999</v>
      </c>
      <c r="I265" s="229"/>
      <c r="J265" s="224"/>
      <c r="K265" s="224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161</v>
      </c>
      <c r="AU265" s="234" t="s">
        <v>80</v>
      </c>
      <c r="AV265" s="13" t="s">
        <v>82</v>
      </c>
      <c r="AW265" s="13" t="s">
        <v>33</v>
      </c>
      <c r="AX265" s="13" t="s">
        <v>72</v>
      </c>
      <c r="AY265" s="234" t="s">
        <v>150</v>
      </c>
    </row>
    <row r="266" s="15" customFormat="1">
      <c r="A266" s="15"/>
      <c r="B266" s="245"/>
      <c r="C266" s="246"/>
      <c r="D266" s="225" t="s">
        <v>161</v>
      </c>
      <c r="E266" s="247" t="s">
        <v>19</v>
      </c>
      <c r="F266" s="248" t="s">
        <v>209</v>
      </c>
      <c r="G266" s="246"/>
      <c r="H266" s="249">
        <v>14.779999999999999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5" t="s">
        <v>161</v>
      </c>
      <c r="AU266" s="255" t="s">
        <v>80</v>
      </c>
      <c r="AV266" s="15" t="s">
        <v>157</v>
      </c>
      <c r="AW266" s="15" t="s">
        <v>33</v>
      </c>
      <c r="AX266" s="15" t="s">
        <v>80</v>
      </c>
      <c r="AY266" s="255" t="s">
        <v>150</v>
      </c>
    </row>
    <row r="267" s="2" customFormat="1" ht="16.5" customHeight="1">
      <c r="A267" s="39"/>
      <c r="B267" s="40"/>
      <c r="C267" s="205" t="s">
        <v>1325</v>
      </c>
      <c r="D267" s="205" t="s">
        <v>152</v>
      </c>
      <c r="E267" s="206" t="s">
        <v>1326</v>
      </c>
      <c r="F267" s="207" t="s">
        <v>1327</v>
      </c>
      <c r="G267" s="208" t="s">
        <v>502</v>
      </c>
      <c r="H267" s="209">
        <v>43</v>
      </c>
      <c r="I267" s="210"/>
      <c r="J267" s="211">
        <f>ROUND(I267*H267,2)</f>
        <v>0</v>
      </c>
      <c r="K267" s="207" t="s">
        <v>1100</v>
      </c>
      <c r="L267" s="45"/>
      <c r="M267" s="212" t="s">
        <v>19</v>
      </c>
      <c r="N267" s="213" t="s">
        <v>43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157</v>
      </c>
      <c r="AT267" s="216" t="s">
        <v>152</v>
      </c>
      <c r="AU267" s="216" t="s">
        <v>80</v>
      </c>
      <c r="AY267" s="18" t="s">
        <v>150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80</v>
      </c>
      <c r="BK267" s="217">
        <f>ROUND(I267*H267,2)</f>
        <v>0</v>
      </c>
      <c r="BL267" s="18" t="s">
        <v>157</v>
      </c>
      <c r="BM267" s="216" t="s">
        <v>1328</v>
      </c>
    </row>
    <row r="268" s="13" customFormat="1">
      <c r="A268" s="13"/>
      <c r="B268" s="223"/>
      <c r="C268" s="224"/>
      <c r="D268" s="225" t="s">
        <v>161</v>
      </c>
      <c r="E268" s="226" t="s">
        <v>19</v>
      </c>
      <c r="F268" s="227" t="s">
        <v>1329</v>
      </c>
      <c r="G268" s="224"/>
      <c r="H268" s="228">
        <v>43</v>
      </c>
      <c r="I268" s="229"/>
      <c r="J268" s="224"/>
      <c r="K268" s="224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161</v>
      </c>
      <c r="AU268" s="234" t="s">
        <v>80</v>
      </c>
      <c r="AV268" s="13" t="s">
        <v>82</v>
      </c>
      <c r="AW268" s="13" t="s">
        <v>33</v>
      </c>
      <c r="AX268" s="13" t="s">
        <v>72</v>
      </c>
      <c r="AY268" s="234" t="s">
        <v>150</v>
      </c>
    </row>
    <row r="269" s="15" customFormat="1">
      <c r="A269" s="15"/>
      <c r="B269" s="245"/>
      <c r="C269" s="246"/>
      <c r="D269" s="225" t="s">
        <v>161</v>
      </c>
      <c r="E269" s="247" t="s">
        <v>19</v>
      </c>
      <c r="F269" s="248" t="s">
        <v>209</v>
      </c>
      <c r="G269" s="246"/>
      <c r="H269" s="249">
        <v>43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5" t="s">
        <v>161</v>
      </c>
      <c r="AU269" s="255" t="s">
        <v>80</v>
      </c>
      <c r="AV269" s="15" t="s">
        <v>157</v>
      </c>
      <c r="AW269" s="15" t="s">
        <v>33</v>
      </c>
      <c r="AX269" s="15" t="s">
        <v>80</v>
      </c>
      <c r="AY269" s="255" t="s">
        <v>150</v>
      </c>
    </row>
    <row r="270" s="2" customFormat="1" ht="16.5" customHeight="1">
      <c r="A270" s="39"/>
      <c r="B270" s="40"/>
      <c r="C270" s="205" t="s">
        <v>1169</v>
      </c>
      <c r="D270" s="205" t="s">
        <v>152</v>
      </c>
      <c r="E270" s="206" t="s">
        <v>1330</v>
      </c>
      <c r="F270" s="207" t="s">
        <v>1331</v>
      </c>
      <c r="G270" s="208" t="s">
        <v>502</v>
      </c>
      <c r="H270" s="209">
        <v>458</v>
      </c>
      <c r="I270" s="210"/>
      <c r="J270" s="211">
        <f>ROUND(I270*H270,2)</f>
        <v>0</v>
      </c>
      <c r="K270" s="207" t="s">
        <v>1100</v>
      </c>
      <c r="L270" s="45"/>
      <c r="M270" s="212" t="s">
        <v>19</v>
      </c>
      <c r="N270" s="213" t="s">
        <v>43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157</v>
      </c>
      <c r="AT270" s="216" t="s">
        <v>152</v>
      </c>
      <c r="AU270" s="216" t="s">
        <v>80</v>
      </c>
      <c r="AY270" s="18" t="s">
        <v>150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80</v>
      </c>
      <c r="BK270" s="217">
        <f>ROUND(I270*H270,2)</f>
        <v>0</v>
      </c>
      <c r="BL270" s="18" t="s">
        <v>157</v>
      </c>
      <c r="BM270" s="216" t="s">
        <v>1332</v>
      </c>
    </row>
    <row r="271" s="13" customFormat="1">
      <c r="A271" s="13"/>
      <c r="B271" s="223"/>
      <c r="C271" s="224"/>
      <c r="D271" s="225" t="s">
        <v>161</v>
      </c>
      <c r="E271" s="226" t="s">
        <v>19</v>
      </c>
      <c r="F271" s="227" t="s">
        <v>1333</v>
      </c>
      <c r="G271" s="224"/>
      <c r="H271" s="228">
        <v>458</v>
      </c>
      <c r="I271" s="229"/>
      <c r="J271" s="224"/>
      <c r="K271" s="224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161</v>
      </c>
      <c r="AU271" s="234" t="s">
        <v>80</v>
      </c>
      <c r="AV271" s="13" t="s">
        <v>82</v>
      </c>
      <c r="AW271" s="13" t="s">
        <v>33</v>
      </c>
      <c r="AX271" s="13" t="s">
        <v>72</v>
      </c>
      <c r="AY271" s="234" t="s">
        <v>150</v>
      </c>
    </row>
    <row r="272" s="15" customFormat="1">
      <c r="A272" s="15"/>
      <c r="B272" s="245"/>
      <c r="C272" s="246"/>
      <c r="D272" s="225" t="s">
        <v>161</v>
      </c>
      <c r="E272" s="247" t="s">
        <v>19</v>
      </c>
      <c r="F272" s="248" t="s">
        <v>209</v>
      </c>
      <c r="G272" s="246"/>
      <c r="H272" s="249">
        <v>458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5" t="s">
        <v>161</v>
      </c>
      <c r="AU272" s="255" t="s">
        <v>80</v>
      </c>
      <c r="AV272" s="15" t="s">
        <v>157</v>
      </c>
      <c r="AW272" s="15" t="s">
        <v>33</v>
      </c>
      <c r="AX272" s="15" t="s">
        <v>80</v>
      </c>
      <c r="AY272" s="255" t="s">
        <v>150</v>
      </c>
    </row>
    <row r="273" s="12" customFormat="1" ht="25.92" customHeight="1">
      <c r="A273" s="12"/>
      <c r="B273" s="189"/>
      <c r="C273" s="190"/>
      <c r="D273" s="191" t="s">
        <v>71</v>
      </c>
      <c r="E273" s="192" t="s">
        <v>157</v>
      </c>
      <c r="F273" s="192" t="s">
        <v>1334</v>
      </c>
      <c r="G273" s="190"/>
      <c r="H273" s="190"/>
      <c r="I273" s="193"/>
      <c r="J273" s="194">
        <f>BK273</f>
        <v>0</v>
      </c>
      <c r="K273" s="190"/>
      <c r="L273" s="195"/>
      <c r="M273" s="196"/>
      <c r="N273" s="197"/>
      <c r="O273" s="197"/>
      <c r="P273" s="198">
        <f>SUM(P274:P301)</f>
        <v>0</v>
      </c>
      <c r="Q273" s="197"/>
      <c r="R273" s="198">
        <f>SUM(R274:R301)</f>
        <v>0</v>
      </c>
      <c r="S273" s="197"/>
      <c r="T273" s="199">
        <f>SUM(T274:T301)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0" t="s">
        <v>80</v>
      </c>
      <c r="AT273" s="201" t="s">
        <v>71</v>
      </c>
      <c r="AU273" s="201" t="s">
        <v>72</v>
      </c>
      <c r="AY273" s="200" t="s">
        <v>150</v>
      </c>
      <c r="BK273" s="202">
        <f>SUM(BK274:BK301)</f>
        <v>0</v>
      </c>
    </row>
    <row r="274" s="2" customFormat="1" ht="16.5" customHeight="1">
      <c r="A274" s="39"/>
      <c r="B274" s="40"/>
      <c r="C274" s="205" t="s">
        <v>1335</v>
      </c>
      <c r="D274" s="205" t="s">
        <v>152</v>
      </c>
      <c r="E274" s="206" t="s">
        <v>1336</v>
      </c>
      <c r="F274" s="207" t="s">
        <v>1337</v>
      </c>
      <c r="G274" s="208" t="s">
        <v>1132</v>
      </c>
      <c r="H274" s="209">
        <v>66.799999999999997</v>
      </c>
      <c r="I274" s="210"/>
      <c r="J274" s="211">
        <f>ROUND(I274*H274,2)</f>
        <v>0</v>
      </c>
      <c r="K274" s="207" t="s">
        <v>1100</v>
      </c>
      <c r="L274" s="45"/>
      <c r="M274" s="212" t="s">
        <v>19</v>
      </c>
      <c r="N274" s="213" t="s">
        <v>43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157</v>
      </c>
      <c r="AT274" s="216" t="s">
        <v>152</v>
      </c>
      <c r="AU274" s="216" t="s">
        <v>80</v>
      </c>
      <c r="AY274" s="18" t="s">
        <v>150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80</v>
      </c>
      <c r="BK274" s="217">
        <f>ROUND(I274*H274,2)</f>
        <v>0</v>
      </c>
      <c r="BL274" s="18" t="s">
        <v>157</v>
      </c>
      <c r="BM274" s="216" t="s">
        <v>1338</v>
      </c>
    </row>
    <row r="275" s="13" customFormat="1">
      <c r="A275" s="13"/>
      <c r="B275" s="223"/>
      <c r="C275" s="224"/>
      <c r="D275" s="225" t="s">
        <v>161</v>
      </c>
      <c r="E275" s="226" t="s">
        <v>19</v>
      </c>
      <c r="F275" s="227" t="s">
        <v>1339</v>
      </c>
      <c r="G275" s="224"/>
      <c r="H275" s="228">
        <v>66.799999999999997</v>
      </c>
      <c r="I275" s="229"/>
      <c r="J275" s="224"/>
      <c r="K275" s="224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161</v>
      </c>
      <c r="AU275" s="234" t="s">
        <v>80</v>
      </c>
      <c r="AV275" s="13" t="s">
        <v>82</v>
      </c>
      <c r="AW275" s="13" t="s">
        <v>33</v>
      </c>
      <c r="AX275" s="13" t="s">
        <v>72</v>
      </c>
      <c r="AY275" s="234" t="s">
        <v>150</v>
      </c>
    </row>
    <row r="276" s="15" customFormat="1">
      <c r="A276" s="15"/>
      <c r="B276" s="245"/>
      <c r="C276" s="246"/>
      <c r="D276" s="225" t="s">
        <v>161</v>
      </c>
      <c r="E276" s="247" t="s">
        <v>19</v>
      </c>
      <c r="F276" s="248" t="s">
        <v>209</v>
      </c>
      <c r="G276" s="246"/>
      <c r="H276" s="249">
        <v>66.799999999999997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5" t="s">
        <v>161</v>
      </c>
      <c r="AU276" s="255" t="s">
        <v>80</v>
      </c>
      <c r="AV276" s="15" t="s">
        <v>157</v>
      </c>
      <c r="AW276" s="15" t="s">
        <v>33</v>
      </c>
      <c r="AX276" s="15" t="s">
        <v>80</v>
      </c>
      <c r="AY276" s="255" t="s">
        <v>150</v>
      </c>
    </row>
    <row r="277" s="2" customFormat="1" ht="16.5" customHeight="1">
      <c r="A277" s="39"/>
      <c r="B277" s="40"/>
      <c r="C277" s="205" t="s">
        <v>1174</v>
      </c>
      <c r="D277" s="205" t="s">
        <v>152</v>
      </c>
      <c r="E277" s="206" t="s">
        <v>1340</v>
      </c>
      <c r="F277" s="207" t="s">
        <v>1341</v>
      </c>
      <c r="G277" s="208" t="s">
        <v>409</v>
      </c>
      <c r="H277" s="209">
        <v>113</v>
      </c>
      <c r="I277" s="210"/>
      <c r="J277" s="211">
        <f>ROUND(I277*H277,2)</f>
        <v>0</v>
      </c>
      <c r="K277" s="207" t="s">
        <v>1100</v>
      </c>
      <c r="L277" s="45"/>
      <c r="M277" s="212" t="s">
        <v>19</v>
      </c>
      <c r="N277" s="213" t="s">
        <v>43</v>
      </c>
      <c r="O277" s="85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157</v>
      </c>
      <c r="AT277" s="216" t="s">
        <v>152</v>
      </c>
      <c r="AU277" s="216" t="s">
        <v>80</v>
      </c>
      <c r="AY277" s="18" t="s">
        <v>150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80</v>
      </c>
      <c r="BK277" s="217">
        <f>ROUND(I277*H277,2)</f>
        <v>0</v>
      </c>
      <c r="BL277" s="18" t="s">
        <v>157</v>
      </c>
      <c r="BM277" s="216" t="s">
        <v>1342</v>
      </c>
    </row>
    <row r="278" s="13" customFormat="1">
      <c r="A278" s="13"/>
      <c r="B278" s="223"/>
      <c r="C278" s="224"/>
      <c r="D278" s="225" t="s">
        <v>161</v>
      </c>
      <c r="E278" s="226" t="s">
        <v>19</v>
      </c>
      <c r="F278" s="227" t="s">
        <v>1343</v>
      </c>
      <c r="G278" s="224"/>
      <c r="H278" s="228">
        <v>113</v>
      </c>
      <c r="I278" s="229"/>
      <c r="J278" s="224"/>
      <c r="K278" s="224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161</v>
      </c>
      <c r="AU278" s="234" t="s">
        <v>80</v>
      </c>
      <c r="AV278" s="13" t="s">
        <v>82</v>
      </c>
      <c r="AW278" s="13" t="s">
        <v>33</v>
      </c>
      <c r="AX278" s="13" t="s">
        <v>72</v>
      </c>
      <c r="AY278" s="234" t="s">
        <v>150</v>
      </c>
    </row>
    <row r="279" s="15" customFormat="1">
      <c r="A279" s="15"/>
      <c r="B279" s="245"/>
      <c r="C279" s="246"/>
      <c r="D279" s="225" t="s">
        <v>161</v>
      </c>
      <c r="E279" s="247" t="s">
        <v>19</v>
      </c>
      <c r="F279" s="248" t="s">
        <v>209</v>
      </c>
      <c r="G279" s="246"/>
      <c r="H279" s="249">
        <v>113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5" t="s">
        <v>161</v>
      </c>
      <c r="AU279" s="255" t="s">
        <v>80</v>
      </c>
      <c r="AV279" s="15" t="s">
        <v>157</v>
      </c>
      <c r="AW279" s="15" t="s">
        <v>33</v>
      </c>
      <c r="AX279" s="15" t="s">
        <v>80</v>
      </c>
      <c r="AY279" s="255" t="s">
        <v>150</v>
      </c>
    </row>
    <row r="280" s="2" customFormat="1" ht="16.5" customHeight="1">
      <c r="A280" s="39"/>
      <c r="B280" s="40"/>
      <c r="C280" s="205" t="s">
        <v>1344</v>
      </c>
      <c r="D280" s="205" t="s">
        <v>152</v>
      </c>
      <c r="E280" s="206" t="s">
        <v>1345</v>
      </c>
      <c r="F280" s="207" t="s">
        <v>1346</v>
      </c>
      <c r="G280" s="208" t="s">
        <v>409</v>
      </c>
      <c r="H280" s="209">
        <v>113</v>
      </c>
      <c r="I280" s="210"/>
      <c r="J280" s="211">
        <f>ROUND(I280*H280,2)</f>
        <v>0</v>
      </c>
      <c r="K280" s="207" t="s">
        <v>1100</v>
      </c>
      <c r="L280" s="45"/>
      <c r="M280" s="212" t="s">
        <v>19</v>
      </c>
      <c r="N280" s="213" t="s">
        <v>43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157</v>
      </c>
      <c r="AT280" s="216" t="s">
        <v>152</v>
      </c>
      <c r="AU280" s="216" t="s">
        <v>80</v>
      </c>
      <c r="AY280" s="18" t="s">
        <v>150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80</v>
      </c>
      <c r="BK280" s="217">
        <f>ROUND(I280*H280,2)</f>
        <v>0</v>
      </c>
      <c r="BL280" s="18" t="s">
        <v>157</v>
      </c>
      <c r="BM280" s="216" t="s">
        <v>1347</v>
      </c>
    </row>
    <row r="281" s="13" customFormat="1">
      <c r="A281" s="13"/>
      <c r="B281" s="223"/>
      <c r="C281" s="224"/>
      <c r="D281" s="225" t="s">
        <v>161</v>
      </c>
      <c r="E281" s="226" t="s">
        <v>19</v>
      </c>
      <c r="F281" s="227" t="s">
        <v>1348</v>
      </c>
      <c r="G281" s="224"/>
      <c r="H281" s="228">
        <v>113</v>
      </c>
      <c r="I281" s="229"/>
      <c r="J281" s="224"/>
      <c r="K281" s="224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161</v>
      </c>
      <c r="AU281" s="234" t="s">
        <v>80</v>
      </c>
      <c r="AV281" s="13" t="s">
        <v>82</v>
      </c>
      <c r="AW281" s="13" t="s">
        <v>33</v>
      </c>
      <c r="AX281" s="13" t="s">
        <v>72</v>
      </c>
      <c r="AY281" s="234" t="s">
        <v>150</v>
      </c>
    </row>
    <row r="282" s="15" customFormat="1">
      <c r="A282" s="15"/>
      <c r="B282" s="245"/>
      <c r="C282" s="246"/>
      <c r="D282" s="225" t="s">
        <v>161</v>
      </c>
      <c r="E282" s="247" t="s">
        <v>19</v>
      </c>
      <c r="F282" s="248" t="s">
        <v>209</v>
      </c>
      <c r="G282" s="246"/>
      <c r="H282" s="249">
        <v>113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5" t="s">
        <v>161</v>
      </c>
      <c r="AU282" s="255" t="s">
        <v>80</v>
      </c>
      <c r="AV282" s="15" t="s">
        <v>157</v>
      </c>
      <c r="AW282" s="15" t="s">
        <v>33</v>
      </c>
      <c r="AX282" s="15" t="s">
        <v>80</v>
      </c>
      <c r="AY282" s="255" t="s">
        <v>150</v>
      </c>
    </row>
    <row r="283" s="2" customFormat="1" ht="16.5" customHeight="1">
      <c r="A283" s="39"/>
      <c r="B283" s="40"/>
      <c r="C283" s="205" t="s">
        <v>1178</v>
      </c>
      <c r="D283" s="205" t="s">
        <v>152</v>
      </c>
      <c r="E283" s="206" t="s">
        <v>1349</v>
      </c>
      <c r="F283" s="207" t="s">
        <v>1350</v>
      </c>
      <c r="G283" s="208" t="s">
        <v>318</v>
      </c>
      <c r="H283" s="209">
        <v>14.696</v>
      </c>
      <c r="I283" s="210"/>
      <c r="J283" s="211">
        <f>ROUND(I283*H283,2)</f>
        <v>0</v>
      </c>
      <c r="K283" s="207" t="s">
        <v>1100</v>
      </c>
      <c r="L283" s="45"/>
      <c r="M283" s="212" t="s">
        <v>19</v>
      </c>
      <c r="N283" s="213" t="s">
        <v>43</v>
      </c>
      <c r="O283" s="85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157</v>
      </c>
      <c r="AT283" s="216" t="s">
        <v>152</v>
      </c>
      <c r="AU283" s="216" t="s">
        <v>80</v>
      </c>
      <c r="AY283" s="18" t="s">
        <v>150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80</v>
      </c>
      <c r="BK283" s="217">
        <f>ROUND(I283*H283,2)</f>
        <v>0</v>
      </c>
      <c r="BL283" s="18" t="s">
        <v>157</v>
      </c>
      <c r="BM283" s="216" t="s">
        <v>1351</v>
      </c>
    </row>
    <row r="284" s="13" customFormat="1">
      <c r="A284" s="13"/>
      <c r="B284" s="223"/>
      <c r="C284" s="224"/>
      <c r="D284" s="225" t="s">
        <v>161</v>
      </c>
      <c r="E284" s="226" t="s">
        <v>19</v>
      </c>
      <c r="F284" s="227" t="s">
        <v>1352</v>
      </c>
      <c r="G284" s="224"/>
      <c r="H284" s="228">
        <v>14.696</v>
      </c>
      <c r="I284" s="229"/>
      <c r="J284" s="224"/>
      <c r="K284" s="224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161</v>
      </c>
      <c r="AU284" s="234" t="s">
        <v>80</v>
      </c>
      <c r="AV284" s="13" t="s">
        <v>82</v>
      </c>
      <c r="AW284" s="13" t="s">
        <v>33</v>
      </c>
      <c r="AX284" s="13" t="s">
        <v>72</v>
      </c>
      <c r="AY284" s="234" t="s">
        <v>150</v>
      </c>
    </row>
    <row r="285" s="15" customFormat="1">
      <c r="A285" s="15"/>
      <c r="B285" s="245"/>
      <c r="C285" s="246"/>
      <c r="D285" s="225" t="s">
        <v>161</v>
      </c>
      <c r="E285" s="247" t="s">
        <v>19</v>
      </c>
      <c r="F285" s="248" t="s">
        <v>209</v>
      </c>
      <c r="G285" s="246"/>
      <c r="H285" s="249">
        <v>14.696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5" t="s">
        <v>161</v>
      </c>
      <c r="AU285" s="255" t="s">
        <v>80</v>
      </c>
      <c r="AV285" s="15" t="s">
        <v>157</v>
      </c>
      <c r="AW285" s="15" t="s">
        <v>33</v>
      </c>
      <c r="AX285" s="15" t="s">
        <v>80</v>
      </c>
      <c r="AY285" s="255" t="s">
        <v>150</v>
      </c>
    </row>
    <row r="286" s="2" customFormat="1" ht="21.75" customHeight="1">
      <c r="A286" s="39"/>
      <c r="B286" s="40"/>
      <c r="C286" s="205" t="s">
        <v>1353</v>
      </c>
      <c r="D286" s="205" t="s">
        <v>152</v>
      </c>
      <c r="E286" s="206" t="s">
        <v>1354</v>
      </c>
      <c r="F286" s="207" t="s">
        <v>1355</v>
      </c>
      <c r="G286" s="208" t="s">
        <v>409</v>
      </c>
      <c r="H286" s="209">
        <v>169.53999999999999</v>
      </c>
      <c r="I286" s="210"/>
      <c r="J286" s="211">
        <f>ROUND(I286*H286,2)</f>
        <v>0</v>
      </c>
      <c r="K286" s="207" t="s">
        <v>1100</v>
      </c>
      <c r="L286" s="45"/>
      <c r="M286" s="212" t="s">
        <v>19</v>
      </c>
      <c r="N286" s="213" t="s">
        <v>43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157</v>
      </c>
      <c r="AT286" s="216" t="s">
        <v>152</v>
      </c>
      <c r="AU286" s="216" t="s">
        <v>80</v>
      </c>
      <c r="AY286" s="18" t="s">
        <v>150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80</v>
      </c>
      <c r="BK286" s="217">
        <f>ROUND(I286*H286,2)</f>
        <v>0</v>
      </c>
      <c r="BL286" s="18" t="s">
        <v>157</v>
      </c>
      <c r="BM286" s="216" t="s">
        <v>1356</v>
      </c>
    </row>
    <row r="287" s="13" customFormat="1">
      <c r="A287" s="13"/>
      <c r="B287" s="223"/>
      <c r="C287" s="224"/>
      <c r="D287" s="225" t="s">
        <v>161</v>
      </c>
      <c r="E287" s="226" t="s">
        <v>19</v>
      </c>
      <c r="F287" s="227" t="s">
        <v>1357</v>
      </c>
      <c r="G287" s="224"/>
      <c r="H287" s="228">
        <v>169.53999999999999</v>
      </c>
      <c r="I287" s="229"/>
      <c r="J287" s="224"/>
      <c r="K287" s="224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161</v>
      </c>
      <c r="AU287" s="234" t="s">
        <v>80</v>
      </c>
      <c r="AV287" s="13" t="s">
        <v>82</v>
      </c>
      <c r="AW287" s="13" t="s">
        <v>33</v>
      </c>
      <c r="AX287" s="13" t="s">
        <v>72</v>
      </c>
      <c r="AY287" s="234" t="s">
        <v>150</v>
      </c>
    </row>
    <row r="288" s="15" customFormat="1">
      <c r="A288" s="15"/>
      <c r="B288" s="245"/>
      <c r="C288" s="246"/>
      <c r="D288" s="225" t="s">
        <v>161</v>
      </c>
      <c r="E288" s="247" t="s">
        <v>19</v>
      </c>
      <c r="F288" s="248" t="s">
        <v>209</v>
      </c>
      <c r="G288" s="246"/>
      <c r="H288" s="249">
        <v>169.53999999999999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5" t="s">
        <v>161</v>
      </c>
      <c r="AU288" s="255" t="s">
        <v>80</v>
      </c>
      <c r="AV288" s="15" t="s">
        <v>157</v>
      </c>
      <c r="AW288" s="15" t="s">
        <v>33</v>
      </c>
      <c r="AX288" s="15" t="s">
        <v>80</v>
      </c>
      <c r="AY288" s="255" t="s">
        <v>150</v>
      </c>
    </row>
    <row r="289" s="2" customFormat="1" ht="16.5" customHeight="1">
      <c r="A289" s="39"/>
      <c r="B289" s="40"/>
      <c r="C289" s="205" t="s">
        <v>1182</v>
      </c>
      <c r="D289" s="205" t="s">
        <v>152</v>
      </c>
      <c r="E289" s="206" t="s">
        <v>1358</v>
      </c>
      <c r="F289" s="207" t="s">
        <v>1359</v>
      </c>
      <c r="G289" s="208" t="s">
        <v>1132</v>
      </c>
      <c r="H289" s="209">
        <v>6.0599999999999996</v>
      </c>
      <c r="I289" s="210"/>
      <c r="J289" s="211">
        <f>ROUND(I289*H289,2)</f>
        <v>0</v>
      </c>
      <c r="K289" s="207" t="s">
        <v>1100</v>
      </c>
      <c r="L289" s="45"/>
      <c r="M289" s="212" t="s">
        <v>19</v>
      </c>
      <c r="N289" s="213" t="s">
        <v>43</v>
      </c>
      <c r="O289" s="85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157</v>
      </c>
      <c r="AT289" s="216" t="s">
        <v>152</v>
      </c>
      <c r="AU289" s="216" t="s">
        <v>80</v>
      </c>
      <c r="AY289" s="18" t="s">
        <v>150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80</v>
      </c>
      <c r="BK289" s="217">
        <f>ROUND(I289*H289,2)</f>
        <v>0</v>
      </c>
      <c r="BL289" s="18" t="s">
        <v>157</v>
      </c>
      <c r="BM289" s="216" t="s">
        <v>1360</v>
      </c>
    </row>
    <row r="290" s="13" customFormat="1">
      <c r="A290" s="13"/>
      <c r="B290" s="223"/>
      <c r="C290" s="224"/>
      <c r="D290" s="225" t="s">
        <v>161</v>
      </c>
      <c r="E290" s="226" t="s">
        <v>19</v>
      </c>
      <c r="F290" s="227" t="s">
        <v>1361</v>
      </c>
      <c r="G290" s="224"/>
      <c r="H290" s="228">
        <v>6.0599999999999996</v>
      </c>
      <c r="I290" s="229"/>
      <c r="J290" s="224"/>
      <c r="K290" s="224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161</v>
      </c>
      <c r="AU290" s="234" t="s">
        <v>80</v>
      </c>
      <c r="AV290" s="13" t="s">
        <v>82</v>
      </c>
      <c r="AW290" s="13" t="s">
        <v>33</v>
      </c>
      <c r="AX290" s="13" t="s">
        <v>72</v>
      </c>
      <c r="AY290" s="234" t="s">
        <v>150</v>
      </c>
    </row>
    <row r="291" s="15" customFormat="1">
      <c r="A291" s="15"/>
      <c r="B291" s="245"/>
      <c r="C291" s="246"/>
      <c r="D291" s="225" t="s">
        <v>161</v>
      </c>
      <c r="E291" s="247" t="s">
        <v>19</v>
      </c>
      <c r="F291" s="248" t="s">
        <v>209</v>
      </c>
      <c r="G291" s="246"/>
      <c r="H291" s="249">
        <v>6.0599999999999996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5" t="s">
        <v>161</v>
      </c>
      <c r="AU291" s="255" t="s">
        <v>80</v>
      </c>
      <c r="AV291" s="15" t="s">
        <v>157</v>
      </c>
      <c r="AW291" s="15" t="s">
        <v>33</v>
      </c>
      <c r="AX291" s="15" t="s">
        <v>80</v>
      </c>
      <c r="AY291" s="255" t="s">
        <v>150</v>
      </c>
    </row>
    <row r="292" s="2" customFormat="1" ht="16.5" customHeight="1">
      <c r="A292" s="39"/>
      <c r="B292" s="40"/>
      <c r="C292" s="205" t="s">
        <v>1362</v>
      </c>
      <c r="D292" s="205" t="s">
        <v>152</v>
      </c>
      <c r="E292" s="206" t="s">
        <v>1363</v>
      </c>
      <c r="F292" s="207" t="s">
        <v>1364</v>
      </c>
      <c r="G292" s="208" t="s">
        <v>1132</v>
      </c>
      <c r="H292" s="209">
        <v>9.2919999999999998</v>
      </c>
      <c r="I292" s="210"/>
      <c r="J292" s="211">
        <f>ROUND(I292*H292,2)</f>
        <v>0</v>
      </c>
      <c r="K292" s="207" t="s">
        <v>1100</v>
      </c>
      <c r="L292" s="45"/>
      <c r="M292" s="212" t="s">
        <v>19</v>
      </c>
      <c r="N292" s="213" t="s">
        <v>43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157</v>
      </c>
      <c r="AT292" s="216" t="s">
        <v>152</v>
      </c>
      <c r="AU292" s="216" t="s">
        <v>80</v>
      </c>
      <c r="AY292" s="18" t="s">
        <v>150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80</v>
      </c>
      <c r="BK292" s="217">
        <f>ROUND(I292*H292,2)</f>
        <v>0</v>
      </c>
      <c r="BL292" s="18" t="s">
        <v>157</v>
      </c>
      <c r="BM292" s="216" t="s">
        <v>1365</v>
      </c>
    </row>
    <row r="293" s="13" customFormat="1">
      <c r="A293" s="13"/>
      <c r="B293" s="223"/>
      <c r="C293" s="224"/>
      <c r="D293" s="225" t="s">
        <v>161</v>
      </c>
      <c r="E293" s="226" t="s">
        <v>19</v>
      </c>
      <c r="F293" s="227" t="s">
        <v>1366</v>
      </c>
      <c r="G293" s="224"/>
      <c r="H293" s="228">
        <v>9.2919999999999998</v>
      </c>
      <c r="I293" s="229"/>
      <c r="J293" s="224"/>
      <c r="K293" s="224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161</v>
      </c>
      <c r="AU293" s="234" t="s">
        <v>80</v>
      </c>
      <c r="AV293" s="13" t="s">
        <v>82</v>
      </c>
      <c r="AW293" s="13" t="s">
        <v>33</v>
      </c>
      <c r="AX293" s="13" t="s">
        <v>72</v>
      </c>
      <c r="AY293" s="234" t="s">
        <v>150</v>
      </c>
    </row>
    <row r="294" s="15" customFormat="1">
      <c r="A294" s="15"/>
      <c r="B294" s="245"/>
      <c r="C294" s="246"/>
      <c r="D294" s="225" t="s">
        <v>161</v>
      </c>
      <c r="E294" s="247" t="s">
        <v>19</v>
      </c>
      <c r="F294" s="248" t="s">
        <v>209</v>
      </c>
      <c r="G294" s="246"/>
      <c r="H294" s="249">
        <v>9.2919999999999998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5" t="s">
        <v>161</v>
      </c>
      <c r="AU294" s="255" t="s">
        <v>80</v>
      </c>
      <c r="AV294" s="15" t="s">
        <v>157</v>
      </c>
      <c r="AW294" s="15" t="s">
        <v>33</v>
      </c>
      <c r="AX294" s="15" t="s">
        <v>80</v>
      </c>
      <c r="AY294" s="255" t="s">
        <v>150</v>
      </c>
    </row>
    <row r="295" s="2" customFormat="1" ht="16.5" customHeight="1">
      <c r="A295" s="39"/>
      <c r="B295" s="40"/>
      <c r="C295" s="205" t="s">
        <v>626</v>
      </c>
      <c r="D295" s="205" t="s">
        <v>152</v>
      </c>
      <c r="E295" s="206" t="s">
        <v>1367</v>
      </c>
      <c r="F295" s="207" t="s">
        <v>1368</v>
      </c>
      <c r="G295" s="208" t="s">
        <v>1132</v>
      </c>
      <c r="H295" s="209">
        <v>228.97999999999999</v>
      </c>
      <c r="I295" s="210"/>
      <c r="J295" s="211">
        <f>ROUND(I295*H295,2)</f>
        <v>0</v>
      </c>
      <c r="K295" s="207" t="s">
        <v>1100</v>
      </c>
      <c r="L295" s="45"/>
      <c r="M295" s="212" t="s">
        <v>19</v>
      </c>
      <c r="N295" s="213" t="s">
        <v>43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157</v>
      </c>
      <c r="AT295" s="216" t="s">
        <v>152</v>
      </c>
      <c r="AU295" s="216" t="s">
        <v>80</v>
      </c>
      <c r="AY295" s="18" t="s">
        <v>150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80</v>
      </c>
      <c r="BK295" s="217">
        <f>ROUND(I295*H295,2)</f>
        <v>0</v>
      </c>
      <c r="BL295" s="18" t="s">
        <v>157</v>
      </c>
      <c r="BM295" s="216" t="s">
        <v>1369</v>
      </c>
    </row>
    <row r="296" s="13" customFormat="1">
      <c r="A296" s="13"/>
      <c r="B296" s="223"/>
      <c r="C296" s="224"/>
      <c r="D296" s="225" t="s">
        <v>161</v>
      </c>
      <c r="E296" s="226" t="s">
        <v>19</v>
      </c>
      <c r="F296" s="227" t="s">
        <v>1370</v>
      </c>
      <c r="G296" s="224"/>
      <c r="H296" s="228">
        <v>228.97999999999999</v>
      </c>
      <c r="I296" s="229"/>
      <c r="J296" s="224"/>
      <c r="K296" s="224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161</v>
      </c>
      <c r="AU296" s="234" t="s">
        <v>80</v>
      </c>
      <c r="AV296" s="13" t="s">
        <v>82</v>
      </c>
      <c r="AW296" s="13" t="s">
        <v>33</v>
      </c>
      <c r="AX296" s="13" t="s">
        <v>72</v>
      </c>
      <c r="AY296" s="234" t="s">
        <v>150</v>
      </c>
    </row>
    <row r="297" s="15" customFormat="1">
      <c r="A297" s="15"/>
      <c r="B297" s="245"/>
      <c r="C297" s="246"/>
      <c r="D297" s="225" t="s">
        <v>161</v>
      </c>
      <c r="E297" s="247" t="s">
        <v>19</v>
      </c>
      <c r="F297" s="248" t="s">
        <v>209</v>
      </c>
      <c r="G297" s="246"/>
      <c r="H297" s="249">
        <v>228.97999999999999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5" t="s">
        <v>161</v>
      </c>
      <c r="AU297" s="255" t="s">
        <v>80</v>
      </c>
      <c r="AV297" s="15" t="s">
        <v>157</v>
      </c>
      <c r="AW297" s="15" t="s">
        <v>33</v>
      </c>
      <c r="AX297" s="15" t="s">
        <v>80</v>
      </c>
      <c r="AY297" s="255" t="s">
        <v>150</v>
      </c>
    </row>
    <row r="298" s="2" customFormat="1" ht="21.75" customHeight="1">
      <c r="A298" s="39"/>
      <c r="B298" s="40"/>
      <c r="C298" s="205" t="s">
        <v>1371</v>
      </c>
      <c r="D298" s="205" t="s">
        <v>152</v>
      </c>
      <c r="E298" s="206" t="s">
        <v>1372</v>
      </c>
      <c r="F298" s="207" t="s">
        <v>1373</v>
      </c>
      <c r="G298" s="208" t="s">
        <v>409</v>
      </c>
      <c r="H298" s="209">
        <v>170</v>
      </c>
      <c r="I298" s="210"/>
      <c r="J298" s="211">
        <f>ROUND(I298*H298,2)</f>
        <v>0</v>
      </c>
      <c r="K298" s="207" t="s">
        <v>1100</v>
      </c>
      <c r="L298" s="45"/>
      <c r="M298" s="212" t="s">
        <v>19</v>
      </c>
      <c r="N298" s="213" t="s">
        <v>43</v>
      </c>
      <c r="O298" s="85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157</v>
      </c>
      <c r="AT298" s="216" t="s">
        <v>152</v>
      </c>
      <c r="AU298" s="216" t="s">
        <v>80</v>
      </c>
      <c r="AY298" s="18" t="s">
        <v>150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80</v>
      </c>
      <c r="BK298" s="217">
        <f>ROUND(I298*H298,2)</f>
        <v>0</v>
      </c>
      <c r="BL298" s="18" t="s">
        <v>157</v>
      </c>
      <c r="BM298" s="216" t="s">
        <v>1374</v>
      </c>
    </row>
    <row r="299" s="13" customFormat="1">
      <c r="A299" s="13"/>
      <c r="B299" s="223"/>
      <c r="C299" s="224"/>
      <c r="D299" s="225" t="s">
        <v>161</v>
      </c>
      <c r="E299" s="226" t="s">
        <v>19</v>
      </c>
      <c r="F299" s="227" t="s">
        <v>1375</v>
      </c>
      <c r="G299" s="224"/>
      <c r="H299" s="228">
        <v>166</v>
      </c>
      <c r="I299" s="229"/>
      <c r="J299" s="224"/>
      <c r="K299" s="224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161</v>
      </c>
      <c r="AU299" s="234" t="s">
        <v>80</v>
      </c>
      <c r="AV299" s="13" t="s">
        <v>82</v>
      </c>
      <c r="AW299" s="13" t="s">
        <v>33</v>
      </c>
      <c r="AX299" s="13" t="s">
        <v>72</v>
      </c>
      <c r="AY299" s="234" t="s">
        <v>150</v>
      </c>
    </row>
    <row r="300" s="13" customFormat="1">
      <c r="A300" s="13"/>
      <c r="B300" s="223"/>
      <c r="C300" s="224"/>
      <c r="D300" s="225" t="s">
        <v>161</v>
      </c>
      <c r="E300" s="226" t="s">
        <v>19</v>
      </c>
      <c r="F300" s="227" t="s">
        <v>1376</v>
      </c>
      <c r="G300" s="224"/>
      <c r="H300" s="228">
        <v>4</v>
      </c>
      <c r="I300" s="229"/>
      <c r="J300" s="224"/>
      <c r="K300" s="224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161</v>
      </c>
      <c r="AU300" s="234" t="s">
        <v>80</v>
      </c>
      <c r="AV300" s="13" t="s">
        <v>82</v>
      </c>
      <c r="AW300" s="13" t="s">
        <v>33</v>
      </c>
      <c r="AX300" s="13" t="s">
        <v>72</v>
      </c>
      <c r="AY300" s="234" t="s">
        <v>150</v>
      </c>
    </row>
    <row r="301" s="15" customFormat="1">
      <c r="A301" s="15"/>
      <c r="B301" s="245"/>
      <c r="C301" s="246"/>
      <c r="D301" s="225" t="s">
        <v>161</v>
      </c>
      <c r="E301" s="247" t="s">
        <v>19</v>
      </c>
      <c r="F301" s="248" t="s">
        <v>209</v>
      </c>
      <c r="G301" s="246"/>
      <c r="H301" s="249">
        <v>170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5" t="s">
        <v>161</v>
      </c>
      <c r="AU301" s="255" t="s">
        <v>80</v>
      </c>
      <c r="AV301" s="15" t="s">
        <v>157</v>
      </c>
      <c r="AW301" s="15" t="s">
        <v>33</v>
      </c>
      <c r="AX301" s="15" t="s">
        <v>80</v>
      </c>
      <c r="AY301" s="255" t="s">
        <v>150</v>
      </c>
    </row>
    <row r="302" s="12" customFormat="1" ht="25.92" customHeight="1">
      <c r="A302" s="12"/>
      <c r="B302" s="189"/>
      <c r="C302" s="190"/>
      <c r="D302" s="191" t="s">
        <v>71</v>
      </c>
      <c r="E302" s="192" t="s">
        <v>184</v>
      </c>
      <c r="F302" s="192" t="s">
        <v>1377</v>
      </c>
      <c r="G302" s="190"/>
      <c r="H302" s="190"/>
      <c r="I302" s="193"/>
      <c r="J302" s="194">
        <f>BK302</f>
        <v>0</v>
      </c>
      <c r="K302" s="190"/>
      <c r="L302" s="195"/>
      <c r="M302" s="196"/>
      <c r="N302" s="197"/>
      <c r="O302" s="197"/>
      <c r="P302" s="198">
        <f>SUM(P303:P314)</f>
        <v>0</v>
      </c>
      <c r="Q302" s="197"/>
      <c r="R302" s="198">
        <f>SUM(R303:R314)</f>
        <v>0</v>
      </c>
      <c r="S302" s="197"/>
      <c r="T302" s="199">
        <f>SUM(T303:T314)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0" t="s">
        <v>80</v>
      </c>
      <c r="AT302" s="201" t="s">
        <v>71</v>
      </c>
      <c r="AU302" s="201" t="s">
        <v>72</v>
      </c>
      <c r="AY302" s="200" t="s">
        <v>150</v>
      </c>
      <c r="BK302" s="202">
        <f>SUM(BK303:BK314)</f>
        <v>0</v>
      </c>
    </row>
    <row r="303" s="2" customFormat="1" ht="16.5" customHeight="1">
      <c r="A303" s="39"/>
      <c r="B303" s="40"/>
      <c r="C303" s="205" t="s">
        <v>1189</v>
      </c>
      <c r="D303" s="205" t="s">
        <v>152</v>
      </c>
      <c r="E303" s="206" t="s">
        <v>434</v>
      </c>
      <c r="F303" s="207" t="s">
        <v>1378</v>
      </c>
      <c r="G303" s="208" t="s">
        <v>409</v>
      </c>
      <c r="H303" s="209">
        <v>174</v>
      </c>
      <c r="I303" s="210"/>
      <c r="J303" s="211">
        <f>ROUND(I303*H303,2)</f>
        <v>0</v>
      </c>
      <c r="K303" s="207" t="s">
        <v>1100</v>
      </c>
      <c r="L303" s="45"/>
      <c r="M303" s="212" t="s">
        <v>19</v>
      </c>
      <c r="N303" s="213" t="s">
        <v>43</v>
      </c>
      <c r="O303" s="85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157</v>
      </c>
      <c r="AT303" s="216" t="s">
        <v>152</v>
      </c>
      <c r="AU303" s="216" t="s">
        <v>80</v>
      </c>
      <c r="AY303" s="18" t="s">
        <v>150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80</v>
      </c>
      <c r="BK303" s="217">
        <f>ROUND(I303*H303,2)</f>
        <v>0</v>
      </c>
      <c r="BL303" s="18" t="s">
        <v>157</v>
      </c>
      <c r="BM303" s="216" t="s">
        <v>1379</v>
      </c>
    </row>
    <row r="304" s="13" customFormat="1">
      <c r="A304" s="13"/>
      <c r="B304" s="223"/>
      <c r="C304" s="224"/>
      <c r="D304" s="225" t="s">
        <v>161</v>
      </c>
      <c r="E304" s="226" t="s">
        <v>19</v>
      </c>
      <c r="F304" s="227" t="s">
        <v>1380</v>
      </c>
      <c r="G304" s="224"/>
      <c r="H304" s="228">
        <v>174</v>
      </c>
      <c r="I304" s="229"/>
      <c r="J304" s="224"/>
      <c r="K304" s="224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161</v>
      </c>
      <c r="AU304" s="234" t="s">
        <v>80</v>
      </c>
      <c r="AV304" s="13" t="s">
        <v>82</v>
      </c>
      <c r="AW304" s="13" t="s">
        <v>33</v>
      </c>
      <c r="AX304" s="13" t="s">
        <v>72</v>
      </c>
      <c r="AY304" s="234" t="s">
        <v>150</v>
      </c>
    </row>
    <row r="305" s="15" customFormat="1">
      <c r="A305" s="15"/>
      <c r="B305" s="245"/>
      <c r="C305" s="246"/>
      <c r="D305" s="225" t="s">
        <v>161</v>
      </c>
      <c r="E305" s="247" t="s">
        <v>19</v>
      </c>
      <c r="F305" s="248" t="s">
        <v>209</v>
      </c>
      <c r="G305" s="246"/>
      <c r="H305" s="249">
        <v>174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5" t="s">
        <v>161</v>
      </c>
      <c r="AU305" s="255" t="s">
        <v>80</v>
      </c>
      <c r="AV305" s="15" t="s">
        <v>157</v>
      </c>
      <c r="AW305" s="15" t="s">
        <v>33</v>
      </c>
      <c r="AX305" s="15" t="s">
        <v>80</v>
      </c>
      <c r="AY305" s="255" t="s">
        <v>150</v>
      </c>
    </row>
    <row r="306" s="2" customFormat="1" ht="16.5" customHeight="1">
      <c r="A306" s="39"/>
      <c r="B306" s="40"/>
      <c r="C306" s="205" t="s">
        <v>1381</v>
      </c>
      <c r="D306" s="205" t="s">
        <v>152</v>
      </c>
      <c r="E306" s="206" t="s">
        <v>1382</v>
      </c>
      <c r="F306" s="207" t="s">
        <v>1383</v>
      </c>
      <c r="G306" s="208" t="s">
        <v>409</v>
      </c>
      <c r="H306" s="209">
        <v>87</v>
      </c>
      <c r="I306" s="210"/>
      <c r="J306" s="211">
        <f>ROUND(I306*H306,2)</f>
        <v>0</v>
      </c>
      <c r="K306" s="207" t="s">
        <v>1100</v>
      </c>
      <c r="L306" s="45"/>
      <c r="M306" s="212" t="s">
        <v>19</v>
      </c>
      <c r="N306" s="213" t="s">
        <v>43</v>
      </c>
      <c r="O306" s="85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157</v>
      </c>
      <c r="AT306" s="216" t="s">
        <v>152</v>
      </c>
      <c r="AU306" s="216" t="s">
        <v>80</v>
      </c>
      <c r="AY306" s="18" t="s">
        <v>150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80</v>
      </c>
      <c r="BK306" s="217">
        <f>ROUND(I306*H306,2)</f>
        <v>0</v>
      </c>
      <c r="BL306" s="18" t="s">
        <v>157</v>
      </c>
      <c r="BM306" s="216" t="s">
        <v>1384</v>
      </c>
    </row>
    <row r="307" s="13" customFormat="1">
      <c r="A307" s="13"/>
      <c r="B307" s="223"/>
      <c r="C307" s="224"/>
      <c r="D307" s="225" t="s">
        <v>161</v>
      </c>
      <c r="E307" s="226" t="s">
        <v>19</v>
      </c>
      <c r="F307" s="227" t="s">
        <v>1385</v>
      </c>
      <c r="G307" s="224"/>
      <c r="H307" s="228">
        <v>87</v>
      </c>
      <c r="I307" s="229"/>
      <c r="J307" s="224"/>
      <c r="K307" s="224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161</v>
      </c>
      <c r="AU307" s="234" t="s">
        <v>80</v>
      </c>
      <c r="AV307" s="13" t="s">
        <v>82</v>
      </c>
      <c r="AW307" s="13" t="s">
        <v>33</v>
      </c>
      <c r="AX307" s="13" t="s">
        <v>72</v>
      </c>
      <c r="AY307" s="234" t="s">
        <v>150</v>
      </c>
    </row>
    <row r="308" s="15" customFormat="1">
      <c r="A308" s="15"/>
      <c r="B308" s="245"/>
      <c r="C308" s="246"/>
      <c r="D308" s="225" t="s">
        <v>161</v>
      </c>
      <c r="E308" s="247" t="s">
        <v>19</v>
      </c>
      <c r="F308" s="248" t="s">
        <v>209</v>
      </c>
      <c r="G308" s="246"/>
      <c r="H308" s="249">
        <v>87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5" t="s">
        <v>161</v>
      </c>
      <c r="AU308" s="255" t="s">
        <v>80</v>
      </c>
      <c r="AV308" s="15" t="s">
        <v>157</v>
      </c>
      <c r="AW308" s="15" t="s">
        <v>33</v>
      </c>
      <c r="AX308" s="15" t="s">
        <v>80</v>
      </c>
      <c r="AY308" s="255" t="s">
        <v>150</v>
      </c>
    </row>
    <row r="309" s="2" customFormat="1" ht="16.5" customHeight="1">
      <c r="A309" s="39"/>
      <c r="B309" s="40"/>
      <c r="C309" s="205" t="s">
        <v>1198</v>
      </c>
      <c r="D309" s="205" t="s">
        <v>152</v>
      </c>
      <c r="E309" s="206" t="s">
        <v>1386</v>
      </c>
      <c r="F309" s="207" t="s">
        <v>1387</v>
      </c>
      <c r="G309" s="208" t="s">
        <v>409</v>
      </c>
      <c r="H309" s="209">
        <v>87</v>
      </c>
      <c r="I309" s="210"/>
      <c r="J309" s="211">
        <f>ROUND(I309*H309,2)</f>
        <v>0</v>
      </c>
      <c r="K309" s="207" t="s">
        <v>1100</v>
      </c>
      <c r="L309" s="45"/>
      <c r="M309" s="212" t="s">
        <v>19</v>
      </c>
      <c r="N309" s="213" t="s">
        <v>43</v>
      </c>
      <c r="O309" s="85"/>
      <c r="P309" s="214">
        <f>O309*H309</f>
        <v>0</v>
      </c>
      <c r="Q309" s="214">
        <v>0</v>
      </c>
      <c r="R309" s="214">
        <f>Q309*H309</f>
        <v>0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157</v>
      </c>
      <c r="AT309" s="216" t="s">
        <v>152</v>
      </c>
      <c r="AU309" s="216" t="s">
        <v>80</v>
      </c>
      <c r="AY309" s="18" t="s">
        <v>150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80</v>
      </c>
      <c r="BK309" s="217">
        <f>ROUND(I309*H309,2)</f>
        <v>0</v>
      </c>
      <c r="BL309" s="18" t="s">
        <v>157</v>
      </c>
      <c r="BM309" s="216" t="s">
        <v>1388</v>
      </c>
    </row>
    <row r="310" s="13" customFormat="1">
      <c r="A310" s="13"/>
      <c r="B310" s="223"/>
      <c r="C310" s="224"/>
      <c r="D310" s="225" t="s">
        <v>161</v>
      </c>
      <c r="E310" s="226" t="s">
        <v>19</v>
      </c>
      <c r="F310" s="227" t="s">
        <v>1389</v>
      </c>
      <c r="G310" s="224"/>
      <c r="H310" s="228">
        <v>87</v>
      </c>
      <c r="I310" s="229"/>
      <c r="J310" s="224"/>
      <c r="K310" s="224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161</v>
      </c>
      <c r="AU310" s="234" t="s">
        <v>80</v>
      </c>
      <c r="AV310" s="13" t="s">
        <v>82</v>
      </c>
      <c r="AW310" s="13" t="s">
        <v>33</v>
      </c>
      <c r="AX310" s="13" t="s">
        <v>72</v>
      </c>
      <c r="AY310" s="234" t="s">
        <v>150</v>
      </c>
    </row>
    <row r="311" s="15" customFormat="1">
      <c r="A311" s="15"/>
      <c r="B311" s="245"/>
      <c r="C311" s="246"/>
      <c r="D311" s="225" t="s">
        <v>161</v>
      </c>
      <c r="E311" s="247" t="s">
        <v>19</v>
      </c>
      <c r="F311" s="248" t="s">
        <v>209</v>
      </c>
      <c r="G311" s="246"/>
      <c r="H311" s="249">
        <v>87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55" t="s">
        <v>161</v>
      </c>
      <c r="AU311" s="255" t="s">
        <v>80</v>
      </c>
      <c r="AV311" s="15" t="s">
        <v>157</v>
      </c>
      <c r="AW311" s="15" t="s">
        <v>33</v>
      </c>
      <c r="AX311" s="15" t="s">
        <v>80</v>
      </c>
      <c r="AY311" s="255" t="s">
        <v>150</v>
      </c>
    </row>
    <row r="312" s="2" customFormat="1" ht="16.5" customHeight="1">
      <c r="A312" s="39"/>
      <c r="B312" s="40"/>
      <c r="C312" s="205" t="s">
        <v>1390</v>
      </c>
      <c r="D312" s="205" t="s">
        <v>152</v>
      </c>
      <c r="E312" s="206" t="s">
        <v>1391</v>
      </c>
      <c r="F312" s="207" t="s">
        <v>1392</v>
      </c>
      <c r="G312" s="208" t="s">
        <v>409</v>
      </c>
      <c r="H312" s="209">
        <v>87</v>
      </c>
      <c r="I312" s="210"/>
      <c r="J312" s="211">
        <f>ROUND(I312*H312,2)</f>
        <v>0</v>
      </c>
      <c r="K312" s="207" t="s">
        <v>1100</v>
      </c>
      <c r="L312" s="45"/>
      <c r="M312" s="212" t="s">
        <v>19</v>
      </c>
      <c r="N312" s="213" t="s">
        <v>43</v>
      </c>
      <c r="O312" s="85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157</v>
      </c>
      <c r="AT312" s="216" t="s">
        <v>152</v>
      </c>
      <c r="AU312" s="216" t="s">
        <v>80</v>
      </c>
      <c r="AY312" s="18" t="s">
        <v>150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80</v>
      </c>
      <c r="BK312" s="217">
        <f>ROUND(I312*H312,2)</f>
        <v>0</v>
      </c>
      <c r="BL312" s="18" t="s">
        <v>157</v>
      </c>
      <c r="BM312" s="216" t="s">
        <v>1393</v>
      </c>
    </row>
    <row r="313" s="13" customFormat="1">
      <c r="A313" s="13"/>
      <c r="B313" s="223"/>
      <c r="C313" s="224"/>
      <c r="D313" s="225" t="s">
        <v>161</v>
      </c>
      <c r="E313" s="226" t="s">
        <v>19</v>
      </c>
      <c r="F313" s="227" t="s">
        <v>1385</v>
      </c>
      <c r="G313" s="224"/>
      <c r="H313" s="228">
        <v>87</v>
      </c>
      <c r="I313" s="229"/>
      <c r="J313" s="224"/>
      <c r="K313" s="224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161</v>
      </c>
      <c r="AU313" s="234" t="s">
        <v>80</v>
      </c>
      <c r="AV313" s="13" t="s">
        <v>82</v>
      </c>
      <c r="AW313" s="13" t="s">
        <v>33</v>
      </c>
      <c r="AX313" s="13" t="s">
        <v>72</v>
      </c>
      <c r="AY313" s="234" t="s">
        <v>150</v>
      </c>
    </row>
    <row r="314" s="15" customFormat="1">
      <c r="A314" s="15"/>
      <c r="B314" s="245"/>
      <c r="C314" s="246"/>
      <c r="D314" s="225" t="s">
        <v>161</v>
      </c>
      <c r="E314" s="247" t="s">
        <v>19</v>
      </c>
      <c r="F314" s="248" t="s">
        <v>209</v>
      </c>
      <c r="G314" s="246"/>
      <c r="H314" s="249">
        <v>87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5" t="s">
        <v>161</v>
      </c>
      <c r="AU314" s="255" t="s">
        <v>80</v>
      </c>
      <c r="AV314" s="15" t="s">
        <v>157</v>
      </c>
      <c r="AW314" s="15" t="s">
        <v>33</v>
      </c>
      <c r="AX314" s="15" t="s">
        <v>80</v>
      </c>
      <c r="AY314" s="255" t="s">
        <v>150</v>
      </c>
    </row>
    <row r="315" s="12" customFormat="1" ht="25.92" customHeight="1">
      <c r="A315" s="12"/>
      <c r="B315" s="189"/>
      <c r="C315" s="190"/>
      <c r="D315" s="191" t="s">
        <v>71</v>
      </c>
      <c r="E315" s="192" t="s">
        <v>192</v>
      </c>
      <c r="F315" s="192" t="s">
        <v>1394</v>
      </c>
      <c r="G315" s="190"/>
      <c r="H315" s="190"/>
      <c r="I315" s="193"/>
      <c r="J315" s="194">
        <f>BK315</f>
        <v>0</v>
      </c>
      <c r="K315" s="190"/>
      <c r="L315" s="195"/>
      <c r="M315" s="196"/>
      <c r="N315" s="197"/>
      <c r="O315" s="197"/>
      <c r="P315" s="198">
        <f>SUM(P316:P327)</f>
        <v>0</v>
      </c>
      <c r="Q315" s="197"/>
      <c r="R315" s="198">
        <f>SUM(R316:R327)</f>
        <v>0</v>
      </c>
      <c r="S315" s="197"/>
      <c r="T315" s="199">
        <f>SUM(T316:T327)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0" t="s">
        <v>80</v>
      </c>
      <c r="AT315" s="201" t="s">
        <v>71</v>
      </c>
      <c r="AU315" s="201" t="s">
        <v>72</v>
      </c>
      <c r="AY315" s="200" t="s">
        <v>150</v>
      </c>
      <c r="BK315" s="202">
        <f>SUM(BK316:BK327)</f>
        <v>0</v>
      </c>
    </row>
    <row r="316" s="2" customFormat="1" ht="16.5" customHeight="1">
      <c r="A316" s="39"/>
      <c r="B316" s="40"/>
      <c r="C316" s="205" t="s">
        <v>1202</v>
      </c>
      <c r="D316" s="205" t="s">
        <v>152</v>
      </c>
      <c r="E316" s="206" t="s">
        <v>1395</v>
      </c>
      <c r="F316" s="207" t="s">
        <v>1396</v>
      </c>
      <c r="G316" s="208" t="s">
        <v>409</v>
      </c>
      <c r="H316" s="209">
        <v>141.845</v>
      </c>
      <c r="I316" s="210"/>
      <c r="J316" s="211">
        <f>ROUND(I316*H316,2)</f>
        <v>0</v>
      </c>
      <c r="K316" s="207" t="s">
        <v>1100</v>
      </c>
      <c r="L316" s="45"/>
      <c r="M316" s="212" t="s">
        <v>19</v>
      </c>
      <c r="N316" s="213" t="s">
        <v>43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157</v>
      </c>
      <c r="AT316" s="216" t="s">
        <v>152</v>
      </c>
      <c r="AU316" s="216" t="s">
        <v>80</v>
      </c>
      <c r="AY316" s="18" t="s">
        <v>150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80</v>
      </c>
      <c r="BK316" s="217">
        <f>ROUND(I316*H316,2)</f>
        <v>0</v>
      </c>
      <c r="BL316" s="18" t="s">
        <v>157</v>
      </c>
      <c r="BM316" s="216" t="s">
        <v>1397</v>
      </c>
    </row>
    <row r="317" s="13" customFormat="1">
      <c r="A317" s="13"/>
      <c r="B317" s="223"/>
      <c r="C317" s="224"/>
      <c r="D317" s="225" t="s">
        <v>161</v>
      </c>
      <c r="E317" s="226" t="s">
        <v>19</v>
      </c>
      <c r="F317" s="227" t="s">
        <v>1398</v>
      </c>
      <c r="G317" s="224"/>
      <c r="H317" s="228">
        <v>141.845</v>
      </c>
      <c r="I317" s="229"/>
      <c r="J317" s="224"/>
      <c r="K317" s="224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161</v>
      </c>
      <c r="AU317" s="234" t="s">
        <v>80</v>
      </c>
      <c r="AV317" s="13" t="s">
        <v>82</v>
      </c>
      <c r="AW317" s="13" t="s">
        <v>33</v>
      </c>
      <c r="AX317" s="13" t="s">
        <v>72</v>
      </c>
      <c r="AY317" s="234" t="s">
        <v>150</v>
      </c>
    </row>
    <row r="318" s="15" customFormat="1">
      <c r="A318" s="15"/>
      <c r="B318" s="245"/>
      <c r="C318" s="246"/>
      <c r="D318" s="225" t="s">
        <v>161</v>
      </c>
      <c r="E318" s="247" t="s">
        <v>19</v>
      </c>
      <c r="F318" s="248" t="s">
        <v>209</v>
      </c>
      <c r="G318" s="246"/>
      <c r="H318" s="249">
        <v>141.845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5" t="s">
        <v>161</v>
      </c>
      <c r="AU318" s="255" t="s">
        <v>80</v>
      </c>
      <c r="AV318" s="15" t="s">
        <v>157</v>
      </c>
      <c r="AW318" s="15" t="s">
        <v>33</v>
      </c>
      <c r="AX318" s="15" t="s">
        <v>80</v>
      </c>
      <c r="AY318" s="255" t="s">
        <v>150</v>
      </c>
    </row>
    <row r="319" s="2" customFormat="1" ht="16.5" customHeight="1">
      <c r="A319" s="39"/>
      <c r="B319" s="40"/>
      <c r="C319" s="205" t="s">
        <v>1399</v>
      </c>
      <c r="D319" s="205" t="s">
        <v>152</v>
      </c>
      <c r="E319" s="206" t="s">
        <v>1400</v>
      </c>
      <c r="F319" s="207" t="s">
        <v>1401</v>
      </c>
      <c r="G319" s="208" t="s">
        <v>409</v>
      </c>
      <c r="H319" s="209">
        <v>14</v>
      </c>
      <c r="I319" s="210"/>
      <c r="J319" s="211">
        <f>ROUND(I319*H319,2)</f>
        <v>0</v>
      </c>
      <c r="K319" s="207" t="s">
        <v>1100</v>
      </c>
      <c r="L319" s="45"/>
      <c r="M319" s="212" t="s">
        <v>19</v>
      </c>
      <c r="N319" s="213" t="s">
        <v>43</v>
      </c>
      <c r="O319" s="85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157</v>
      </c>
      <c r="AT319" s="216" t="s">
        <v>152</v>
      </c>
      <c r="AU319" s="216" t="s">
        <v>80</v>
      </c>
      <c r="AY319" s="18" t="s">
        <v>150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80</v>
      </c>
      <c r="BK319" s="217">
        <f>ROUND(I319*H319,2)</f>
        <v>0</v>
      </c>
      <c r="BL319" s="18" t="s">
        <v>157</v>
      </c>
      <c r="BM319" s="216" t="s">
        <v>1402</v>
      </c>
    </row>
    <row r="320" s="13" customFormat="1">
      <c r="A320" s="13"/>
      <c r="B320" s="223"/>
      <c r="C320" s="224"/>
      <c r="D320" s="225" t="s">
        <v>161</v>
      </c>
      <c r="E320" s="226" t="s">
        <v>19</v>
      </c>
      <c r="F320" s="227" t="s">
        <v>1403</v>
      </c>
      <c r="G320" s="224"/>
      <c r="H320" s="228">
        <v>14</v>
      </c>
      <c r="I320" s="229"/>
      <c r="J320" s="224"/>
      <c r="K320" s="224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161</v>
      </c>
      <c r="AU320" s="234" t="s">
        <v>80</v>
      </c>
      <c r="AV320" s="13" t="s">
        <v>82</v>
      </c>
      <c r="AW320" s="13" t="s">
        <v>33</v>
      </c>
      <c r="AX320" s="13" t="s">
        <v>72</v>
      </c>
      <c r="AY320" s="234" t="s">
        <v>150</v>
      </c>
    </row>
    <row r="321" s="15" customFormat="1">
      <c r="A321" s="15"/>
      <c r="B321" s="245"/>
      <c r="C321" s="246"/>
      <c r="D321" s="225" t="s">
        <v>161</v>
      </c>
      <c r="E321" s="247" t="s">
        <v>19</v>
      </c>
      <c r="F321" s="248" t="s">
        <v>209</v>
      </c>
      <c r="G321" s="246"/>
      <c r="H321" s="249">
        <v>14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5" t="s">
        <v>161</v>
      </c>
      <c r="AU321" s="255" t="s">
        <v>80</v>
      </c>
      <c r="AV321" s="15" t="s">
        <v>157</v>
      </c>
      <c r="AW321" s="15" t="s">
        <v>33</v>
      </c>
      <c r="AX321" s="15" t="s">
        <v>80</v>
      </c>
      <c r="AY321" s="255" t="s">
        <v>150</v>
      </c>
    </row>
    <row r="322" s="2" customFormat="1" ht="21.75" customHeight="1">
      <c r="A322" s="39"/>
      <c r="B322" s="40"/>
      <c r="C322" s="205" t="s">
        <v>1225</v>
      </c>
      <c r="D322" s="205" t="s">
        <v>152</v>
      </c>
      <c r="E322" s="206" t="s">
        <v>1404</v>
      </c>
      <c r="F322" s="207" t="s">
        <v>1405</v>
      </c>
      <c r="G322" s="208" t="s">
        <v>409</v>
      </c>
      <c r="H322" s="209">
        <v>12</v>
      </c>
      <c r="I322" s="210"/>
      <c r="J322" s="211">
        <f>ROUND(I322*H322,2)</f>
        <v>0</v>
      </c>
      <c r="K322" s="207" t="s">
        <v>1100</v>
      </c>
      <c r="L322" s="45"/>
      <c r="M322" s="212" t="s">
        <v>19</v>
      </c>
      <c r="N322" s="213" t="s">
        <v>43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157</v>
      </c>
      <c r="AT322" s="216" t="s">
        <v>152</v>
      </c>
      <c r="AU322" s="216" t="s">
        <v>80</v>
      </c>
      <c r="AY322" s="18" t="s">
        <v>150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80</v>
      </c>
      <c r="BK322" s="217">
        <f>ROUND(I322*H322,2)</f>
        <v>0</v>
      </c>
      <c r="BL322" s="18" t="s">
        <v>157</v>
      </c>
      <c r="BM322" s="216" t="s">
        <v>1406</v>
      </c>
    </row>
    <row r="323" s="13" customFormat="1">
      <c r="A323" s="13"/>
      <c r="B323" s="223"/>
      <c r="C323" s="224"/>
      <c r="D323" s="225" t="s">
        <v>161</v>
      </c>
      <c r="E323" s="226" t="s">
        <v>19</v>
      </c>
      <c r="F323" s="227" t="s">
        <v>1407</v>
      </c>
      <c r="G323" s="224"/>
      <c r="H323" s="228">
        <v>12</v>
      </c>
      <c r="I323" s="229"/>
      <c r="J323" s="224"/>
      <c r="K323" s="224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161</v>
      </c>
      <c r="AU323" s="234" t="s">
        <v>80</v>
      </c>
      <c r="AV323" s="13" t="s">
        <v>82</v>
      </c>
      <c r="AW323" s="13" t="s">
        <v>33</v>
      </c>
      <c r="AX323" s="13" t="s">
        <v>72</v>
      </c>
      <c r="AY323" s="234" t="s">
        <v>150</v>
      </c>
    </row>
    <row r="324" s="15" customFormat="1">
      <c r="A324" s="15"/>
      <c r="B324" s="245"/>
      <c r="C324" s="246"/>
      <c r="D324" s="225" t="s">
        <v>161</v>
      </c>
      <c r="E324" s="247" t="s">
        <v>19</v>
      </c>
      <c r="F324" s="248" t="s">
        <v>209</v>
      </c>
      <c r="G324" s="246"/>
      <c r="H324" s="249">
        <v>12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5" t="s">
        <v>161</v>
      </c>
      <c r="AU324" s="255" t="s">
        <v>80</v>
      </c>
      <c r="AV324" s="15" t="s">
        <v>157</v>
      </c>
      <c r="AW324" s="15" t="s">
        <v>33</v>
      </c>
      <c r="AX324" s="15" t="s">
        <v>80</v>
      </c>
      <c r="AY324" s="255" t="s">
        <v>150</v>
      </c>
    </row>
    <row r="325" s="2" customFormat="1" ht="16.5" customHeight="1">
      <c r="A325" s="39"/>
      <c r="B325" s="40"/>
      <c r="C325" s="205" t="s">
        <v>1408</v>
      </c>
      <c r="D325" s="205" t="s">
        <v>152</v>
      </c>
      <c r="E325" s="206" t="s">
        <v>1409</v>
      </c>
      <c r="F325" s="207" t="s">
        <v>1410</v>
      </c>
      <c r="G325" s="208" t="s">
        <v>409</v>
      </c>
      <c r="H325" s="209">
        <v>12</v>
      </c>
      <c r="I325" s="210"/>
      <c r="J325" s="211">
        <f>ROUND(I325*H325,2)</f>
        <v>0</v>
      </c>
      <c r="K325" s="207" t="s">
        <v>1100</v>
      </c>
      <c r="L325" s="45"/>
      <c r="M325" s="212" t="s">
        <v>19</v>
      </c>
      <c r="N325" s="213" t="s">
        <v>43</v>
      </c>
      <c r="O325" s="85"/>
      <c r="P325" s="214">
        <f>O325*H325</f>
        <v>0</v>
      </c>
      <c r="Q325" s="214">
        <v>0</v>
      </c>
      <c r="R325" s="214">
        <f>Q325*H325</f>
        <v>0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157</v>
      </c>
      <c r="AT325" s="216" t="s">
        <v>152</v>
      </c>
      <c r="AU325" s="216" t="s">
        <v>80</v>
      </c>
      <c r="AY325" s="18" t="s">
        <v>150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80</v>
      </c>
      <c r="BK325" s="217">
        <f>ROUND(I325*H325,2)</f>
        <v>0</v>
      </c>
      <c r="BL325" s="18" t="s">
        <v>157</v>
      </c>
      <c r="BM325" s="216" t="s">
        <v>1411</v>
      </c>
    </row>
    <row r="326" s="13" customFormat="1">
      <c r="A326" s="13"/>
      <c r="B326" s="223"/>
      <c r="C326" s="224"/>
      <c r="D326" s="225" t="s">
        <v>161</v>
      </c>
      <c r="E326" s="226" t="s">
        <v>19</v>
      </c>
      <c r="F326" s="227" t="s">
        <v>1407</v>
      </c>
      <c r="G326" s="224"/>
      <c r="H326" s="228">
        <v>12</v>
      </c>
      <c r="I326" s="229"/>
      <c r="J326" s="224"/>
      <c r="K326" s="224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161</v>
      </c>
      <c r="AU326" s="234" t="s">
        <v>80</v>
      </c>
      <c r="AV326" s="13" t="s">
        <v>82</v>
      </c>
      <c r="AW326" s="13" t="s">
        <v>33</v>
      </c>
      <c r="AX326" s="13" t="s">
        <v>72</v>
      </c>
      <c r="AY326" s="234" t="s">
        <v>150</v>
      </c>
    </row>
    <row r="327" s="15" customFormat="1">
      <c r="A327" s="15"/>
      <c r="B327" s="245"/>
      <c r="C327" s="246"/>
      <c r="D327" s="225" t="s">
        <v>161</v>
      </c>
      <c r="E327" s="247" t="s">
        <v>19</v>
      </c>
      <c r="F327" s="248" t="s">
        <v>209</v>
      </c>
      <c r="G327" s="246"/>
      <c r="H327" s="249">
        <v>12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55" t="s">
        <v>161</v>
      </c>
      <c r="AU327" s="255" t="s">
        <v>80</v>
      </c>
      <c r="AV327" s="15" t="s">
        <v>157</v>
      </c>
      <c r="AW327" s="15" t="s">
        <v>33</v>
      </c>
      <c r="AX327" s="15" t="s">
        <v>80</v>
      </c>
      <c r="AY327" s="255" t="s">
        <v>150</v>
      </c>
    </row>
    <row r="328" s="12" customFormat="1" ht="25.92" customHeight="1">
      <c r="A328" s="12"/>
      <c r="B328" s="189"/>
      <c r="C328" s="190"/>
      <c r="D328" s="191" t="s">
        <v>71</v>
      </c>
      <c r="E328" s="192" t="s">
        <v>199</v>
      </c>
      <c r="F328" s="192" t="s">
        <v>1412</v>
      </c>
      <c r="G328" s="190"/>
      <c r="H328" s="190"/>
      <c r="I328" s="193"/>
      <c r="J328" s="194">
        <f>BK328</f>
        <v>0</v>
      </c>
      <c r="K328" s="190"/>
      <c r="L328" s="195"/>
      <c r="M328" s="196"/>
      <c r="N328" s="197"/>
      <c r="O328" s="197"/>
      <c r="P328" s="198">
        <f>SUM(P329:P362)</f>
        <v>0</v>
      </c>
      <c r="Q328" s="197"/>
      <c r="R328" s="198">
        <f>SUM(R329:R362)</f>
        <v>0</v>
      </c>
      <c r="S328" s="197"/>
      <c r="T328" s="199">
        <f>SUM(T329:T362)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0" t="s">
        <v>80</v>
      </c>
      <c r="AT328" s="201" t="s">
        <v>71</v>
      </c>
      <c r="AU328" s="201" t="s">
        <v>72</v>
      </c>
      <c r="AY328" s="200" t="s">
        <v>150</v>
      </c>
      <c r="BK328" s="202">
        <f>SUM(BK329:BK362)</f>
        <v>0</v>
      </c>
    </row>
    <row r="329" s="2" customFormat="1" ht="16.5" customHeight="1">
      <c r="A329" s="39"/>
      <c r="B329" s="40"/>
      <c r="C329" s="205" t="s">
        <v>1229</v>
      </c>
      <c r="D329" s="205" t="s">
        <v>152</v>
      </c>
      <c r="E329" s="206" t="s">
        <v>1413</v>
      </c>
      <c r="F329" s="207" t="s">
        <v>1414</v>
      </c>
      <c r="G329" s="208" t="s">
        <v>409</v>
      </c>
      <c r="H329" s="209">
        <v>1372</v>
      </c>
      <c r="I329" s="210"/>
      <c r="J329" s="211">
        <f>ROUND(I329*H329,2)</f>
        <v>0</v>
      </c>
      <c r="K329" s="207" t="s">
        <v>1100</v>
      </c>
      <c r="L329" s="45"/>
      <c r="M329" s="212" t="s">
        <v>19</v>
      </c>
      <c r="N329" s="213" t="s">
        <v>43</v>
      </c>
      <c r="O329" s="85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157</v>
      </c>
      <c r="AT329" s="216" t="s">
        <v>152</v>
      </c>
      <c r="AU329" s="216" t="s">
        <v>80</v>
      </c>
      <c r="AY329" s="18" t="s">
        <v>150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80</v>
      </c>
      <c r="BK329" s="217">
        <f>ROUND(I329*H329,2)</f>
        <v>0</v>
      </c>
      <c r="BL329" s="18" t="s">
        <v>157</v>
      </c>
      <c r="BM329" s="216" t="s">
        <v>1415</v>
      </c>
    </row>
    <row r="330" s="13" customFormat="1">
      <c r="A330" s="13"/>
      <c r="B330" s="223"/>
      <c r="C330" s="224"/>
      <c r="D330" s="225" t="s">
        <v>161</v>
      </c>
      <c r="E330" s="226" t="s">
        <v>19</v>
      </c>
      <c r="F330" s="227" t="s">
        <v>1416</v>
      </c>
      <c r="G330" s="224"/>
      <c r="H330" s="228">
        <v>1372</v>
      </c>
      <c r="I330" s="229"/>
      <c r="J330" s="224"/>
      <c r="K330" s="224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161</v>
      </c>
      <c r="AU330" s="234" t="s">
        <v>80</v>
      </c>
      <c r="AV330" s="13" t="s">
        <v>82</v>
      </c>
      <c r="AW330" s="13" t="s">
        <v>33</v>
      </c>
      <c r="AX330" s="13" t="s">
        <v>72</v>
      </c>
      <c r="AY330" s="234" t="s">
        <v>150</v>
      </c>
    </row>
    <row r="331" s="15" customFormat="1">
      <c r="A331" s="15"/>
      <c r="B331" s="245"/>
      <c r="C331" s="246"/>
      <c r="D331" s="225" t="s">
        <v>161</v>
      </c>
      <c r="E331" s="247" t="s">
        <v>19</v>
      </c>
      <c r="F331" s="248" t="s">
        <v>209</v>
      </c>
      <c r="G331" s="246"/>
      <c r="H331" s="249">
        <v>1372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5" t="s">
        <v>161</v>
      </c>
      <c r="AU331" s="255" t="s">
        <v>80</v>
      </c>
      <c r="AV331" s="15" t="s">
        <v>157</v>
      </c>
      <c r="AW331" s="15" t="s">
        <v>33</v>
      </c>
      <c r="AX331" s="15" t="s">
        <v>80</v>
      </c>
      <c r="AY331" s="255" t="s">
        <v>150</v>
      </c>
    </row>
    <row r="332" s="2" customFormat="1" ht="16.5" customHeight="1">
      <c r="A332" s="39"/>
      <c r="B332" s="40"/>
      <c r="C332" s="205" t="s">
        <v>1417</v>
      </c>
      <c r="D332" s="205" t="s">
        <v>152</v>
      </c>
      <c r="E332" s="206" t="s">
        <v>1418</v>
      </c>
      <c r="F332" s="207" t="s">
        <v>1419</v>
      </c>
      <c r="G332" s="208" t="s">
        <v>318</v>
      </c>
      <c r="H332" s="209">
        <v>0.34300000000000003</v>
      </c>
      <c r="I332" s="210"/>
      <c r="J332" s="211">
        <f>ROUND(I332*H332,2)</f>
        <v>0</v>
      </c>
      <c r="K332" s="207" t="s">
        <v>1115</v>
      </c>
      <c r="L332" s="45"/>
      <c r="M332" s="212" t="s">
        <v>19</v>
      </c>
      <c r="N332" s="213" t="s">
        <v>43</v>
      </c>
      <c r="O332" s="85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157</v>
      </c>
      <c r="AT332" s="216" t="s">
        <v>152</v>
      </c>
      <c r="AU332" s="216" t="s">
        <v>80</v>
      </c>
      <c r="AY332" s="18" t="s">
        <v>150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80</v>
      </c>
      <c r="BK332" s="217">
        <f>ROUND(I332*H332,2)</f>
        <v>0</v>
      </c>
      <c r="BL332" s="18" t="s">
        <v>157</v>
      </c>
      <c r="BM332" s="216" t="s">
        <v>1420</v>
      </c>
    </row>
    <row r="333" s="13" customFormat="1">
      <c r="A333" s="13"/>
      <c r="B333" s="223"/>
      <c r="C333" s="224"/>
      <c r="D333" s="225" t="s">
        <v>161</v>
      </c>
      <c r="E333" s="226" t="s">
        <v>19</v>
      </c>
      <c r="F333" s="227" t="s">
        <v>1421</v>
      </c>
      <c r="G333" s="224"/>
      <c r="H333" s="228">
        <v>0.34300000000000003</v>
      </c>
      <c r="I333" s="229"/>
      <c r="J333" s="224"/>
      <c r="K333" s="224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161</v>
      </c>
      <c r="AU333" s="234" t="s">
        <v>80</v>
      </c>
      <c r="AV333" s="13" t="s">
        <v>82</v>
      </c>
      <c r="AW333" s="13" t="s">
        <v>33</v>
      </c>
      <c r="AX333" s="13" t="s">
        <v>72</v>
      </c>
      <c r="AY333" s="234" t="s">
        <v>150</v>
      </c>
    </row>
    <row r="334" s="15" customFormat="1">
      <c r="A334" s="15"/>
      <c r="B334" s="245"/>
      <c r="C334" s="246"/>
      <c r="D334" s="225" t="s">
        <v>161</v>
      </c>
      <c r="E334" s="247" t="s">
        <v>19</v>
      </c>
      <c r="F334" s="248" t="s">
        <v>209</v>
      </c>
      <c r="G334" s="246"/>
      <c r="H334" s="249">
        <v>0.34300000000000003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5" t="s">
        <v>161</v>
      </c>
      <c r="AU334" s="255" t="s">
        <v>80</v>
      </c>
      <c r="AV334" s="15" t="s">
        <v>157</v>
      </c>
      <c r="AW334" s="15" t="s">
        <v>33</v>
      </c>
      <c r="AX334" s="15" t="s">
        <v>80</v>
      </c>
      <c r="AY334" s="255" t="s">
        <v>150</v>
      </c>
    </row>
    <row r="335" s="2" customFormat="1" ht="16.5" customHeight="1">
      <c r="A335" s="39"/>
      <c r="B335" s="40"/>
      <c r="C335" s="205" t="s">
        <v>1233</v>
      </c>
      <c r="D335" s="205" t="s">
        <v>152</v>
      </c>
      <c r="E335" s="206" t="s">
        <v>1422</v>
      </c>
      <c r="F335" s="207" t="s">
        <v>1423</v>
      </c>
      <c r="G335" s="208" t="s">
        <v>409</v>
      </c>
      <c r="H335" s="209">
        <v>686</v>
      </c>
      <c r="I335" s="210"/>
      <c r="J335" s="211">
        <f>ROUND(I335*H335,2)</f>
        <v>0</v>
      </c>
      <c r="K335" s="207" t="s">
        <v>1100</v>
      </c>
      <c r="L335" s="45"/>
      <c r="M335" s="212" t="s">
        <v>19</v>
      </c>
      <c r="N335" s="213" t="s">
        <v>43</v>
      </c>
      <c r="O335" s="85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6" t="s">
        <v>157</v>
      </c>
      <c r="AT335" s="216" t="s">
        <v>152</v>
      </c>
      <c r="AU335" s="216" t="s">
        <v>80</v>
      </c>
      <c r="AY335" s="18" t="s">
        <v>150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80</v>
      </c>
      <c r="BK335" s="217">
        <f>ROUND(I335*H335,2)</f>
        <v>0</v>
      </c>
      <c r="BL335" s="18" t="s">
        <v>157</v>
      </c>
      <c r="BM335" s="216" t="s">
        <v>1424</v>
      </c>
    </row>
    <row r="336" s="13" customFormat="1">
      <c r="A336" s="13"/>
      <c r="B336" s="223"/>
      <c r="C336" s="224"/>
      <c r="D336" s="225" t="s">
        <v>161</v>
      </c>
      <c r="E336" s="226" t="s">
        <v>19</v>
      </c>
      <c r="F336" s="227" t="s">
        <v>1425</v>
      </c>
      <c r="G336" s="224"/>
      <c r="H336" s="228">
        <v>686</v>
      </c>
      <c r="I336" s="229"/>
      <c r="J336" s="224"/>
      <c r="K336" s="224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161</v>
      </c>
      <c r="AU336" s="234" t="s">
        <v>80</v>
      </c>
      <c r="AV336" s="13" t="s">
        <v>82</v>
      </c>
      <c r="AW336" s="13" t="s">
        <v>33</v>
      </c>
      <c r="AX336" s="13" t="s">
        <v>72</v>
      </c>
      <c r="AY336" s="234" t="s">
        <v>150</v>
      </c>
    </row>
    <row r="337" s="15" customFormat="1">
      <c r="A337" s="15"/>
      <c r="B337" s="245"/>
      <c r="C337" s="246"/>
      <c r="D337" s="225" t="s">
        <v>161</v>
      </c>
      <c r="E337" s="247" t="s">
        <v>19</v>
      </c>
      <c r="F337" s="248" t="s">
        <v>209</v>
      </c>
      <c r="G337" s="246"/>
      <c r="H337" s="249">
        <v>686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55" t="s">
        <v>161</v>
      </c>
      <c r="AU337" s="255" t="s">
        <v>80</v>
      </c>
      <c r="AV337" s="15" t="s">
        <v>157</v>
      </c>
      <c r="AW337" s="15" t="s">
        <v>33</v>
      </c>
      <c r="AX337" s="15" t="s">
        <v>80</v>
      </c>
      <c r="AY337" s="255" t="s">
        <v>150</v>
      </c>
    </row>
    <row r="338" s="2" customFormat="1" ht="16.5" customHeight="1">
      <c r="A338" s="39"/>
      <c r="B338" s="40"/>
      <c r="C338" s="205" t="s">
        <v>1426</v>
      </c>
      <c r="D338" s="205" t="s">
        <v>152</v>
      </c>
      <c r="E338" s="206" t="s">
        <v>1427</v>
      </c>
      <c r="F338" s="207" t="s">
        <v>1428</v>
      </c>
      <c r="G338" s="208" t="s">
        <v>318</v>
      </c>
      <c r="H338" s="209">
        <v>0.17199999999999999</v>
      </c>
      <c r="I338" s="210"/>
      <c r="J338" s="211">
        <f>ROUND(I338*H338,2)</f>
        <v>0</v>
      </c>
      <c r="K338" s="207" t="s">
        <v>1115</v>
      </c>
      <c r="L338" s="45"/>
      <c r="M338" s="212" t="s">
        <v>19</v>
      </c>
      <c r="N338" s="213" t="s">
        <v>43</v>
      </c>
      <c r="O338" s="85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157</v>
      </c>
      <c r="AT338" s="216" t="s">
        <v>152</v>
      </c>
      <c r="AU338" s="216" t="s">
        <v>80</v>
      </c>
      <c r="AY338" s="18" t="s">
        <v>150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80</v>
      </c>
      <c r="BK338" s="217">
        <f>ROUND(I338*H338,2)</f>
        <v>0</v>
      </c>
      <c r="BL338" s="18" t="s">
        <v>157</v>
      </c>
      <c r="BM338" s="216" t="s">
        <v>1429</v>
      </c>
    </row>
    <row r="339" s="13" customFormat="1">
      <c r="A339" s="13"/>
      <c r="B339" s="223"/>
      <c r="C339" s="224"/>
      <c r="D339" s="225" t="s">
        <v>161</v>
      </c>
      <c r="E339" s="226" t="s">
        <v>19</v>
      </c>
      <c r="F339" s="227" t="s">
        <v>1430</v>
      </c>
      <c r="G339" s="224"/>
      <c r="H339" s="228">
        <v>0.17199999999999999</v>
      </c>
      <c r="I339" s="229"/>
      <c r="J339" s="224"/>
      <c r="K339" s="224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161</v>
      </c>
      <c r="AU339" s="234" t="s">
        <v>80</v>
      </c>
      <c r="AV339" s="13" t="s">
        <v>82</v>
      </c>
      <c r="AW339" s="13" t="s">
        <v>33</v>
      </c>
      <c r="AX339" s="13" t="s">
        <v>72</v>
      </c>
      <c r="AY339" s="234" t="s">
        <v>150</v>
      </c>
    </row>
    <row r="340" s="15" customFormat="1">
      <c r="A340" s="15"/>
      <c r="B340" s="245"/>
      <c r="C340" s="246"/>
      <c r="D340" s="225" t="s">
        <v>161</v>
      </c>
      <c r="E340" s="247" t="s">
        <v>19</v>
      </c>
      <c r="F340" s="248" t="s">
        <v>209</v>
      </c>
      <c r="G340" s="246"/>
      <c r="H340" s="249">
        <v>0.17199999999999999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55" t="s">
        <v>161</v>
      </c>
      <c r="AU340" s="255" t="s">
        <v>80</v>
      </c>
      <c r="AV340" s="15" t="s">
        <v>157</v>
      </c>
      <c r="AW340" s="15" t="s">
        <v>33</v>
      </c>
      <c r="AX340" s="15" t="s">
        <v>80</v>
      </c>
      <c r="AY340" s="255" t="s">
        <v>150</v>
      </c>
    </row>
    <row r="341" s="2" customFormat="1" ht="16.5" customHeight="1">
      <c r="A341" s="39"/>
      <c r="B341" s="40"/>
      <c r="C341" s="205" t="s">
        <v>1239</v>
      </c>
      <c r="D341" s="205" t="s">
        <v>152</v>
      </c>
      <c r="E341" s="206" t="s">
        <v>1431</v>
      </c>
      <c r="F341" s="207" t="s">
        <v>1432</v>
      </c>
      <c r="G341" s="208" t="s">
        <v>409</v>
      </c>
      <c r="H341" s="209">
        <v>55</v>
      </c>
      <c r="I341" s="210"/>
      <c r="J341" s="211">
        <f>ROUND(I341*H341,2)</f>
        <v>0</v>
      </c>
      <c r="K341" s="207" t="s">
        <v>1100</v>
      </c>
      <c r="L341" s="45"/>
      <c r="M341" s="212" t="s">
        <v>19</v>
      </c>
      <c r="N341" s="213" t="s">
        <v>43</v>
      </c>
      <c r="O341" s="85"/>
      <c r="P341" s="214">
        <f>O341*H341</f>
        <v>0</v>
      </c>
      <c r="Q341" s="214">
        <v>0</v>
      </c>
      <c r="R341" s="214">
        <f>Q341*H341</f>
        <v>0</v>
      </c>
      <c r="S341" s="214">
        <v>0</v>
      </c>
      <c r="T341" s="21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6" t="s">
        <v>157</v>
      </c>
      <c r="AT341" s="216" t="s">
        <v>152</v>
      </c>
      <c r="AU341" s="216" t="s">
        <v>80</v>
      </c>
      <c r="AY341" s="18" t="s">
        <v>150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8" t="s">
        <v>80</v>
      </c>
      <c r="BK341" s="217">
        <f>ROUND(I341*H341,2)</f>
        <v>0</v>
      </c>
      <c r="BL341" s="18" t="s">
        <v>157</v>
      </c>
      <c r="BM341" s="216" t="s">
        <v>1433</v>
      </c>
    </row>
    <row r="342" s="13" customFormat="1">
      <c r="A342" s="13"/>
      <c r="B342" s="223"/>
      <c r="C342" s="224"/>
      <c r="D342" s="225" t="s">
        <v>161</v>
      </c>
      <c r="E342" s="226" t="s">
        <v>19</v>
      </c>
      <c r="F342" s="227" t="s">
        <v>1434</v>
      </c>
      <c r="G342" s="224"/>
      <c r="H342" s="228">
        <v>55</v>
      </c>
      <c r="I342" s="229"/>
      <c r="J342" s="224"/>
      <c r="K342" s="224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161</v>
      </c>
      <c r="AU342" s="234" t="s">
        <v>80</v>
      </c>
      <c r="AV342" s="13" t="s">
        <v>82</v>
      </c>
      <c r="AW342" s="13" t="s">
        <v>33</v>
      </c>
      <c r="AX342" s="13" t="s">
        <v>72</v>
      </c>
      <c r="AY342" s="234" t="s">
        <v>150</v>
      </c>
    </row>
    <row r="343" s="15" customFormat="1">
      <c r="A343" s="15"/>
      <c r="B343" s="245"/>
      <c r="C343" s="246"/>
      <c r="D343" s="225" t="s">
        <v>161</v>
      </c>
      <c r="E343" s="247" t="s">
        <v>19</v>
      </c>
      <c r="F343" s="248" t="s">
        <v>209</v>
      </c>
      <c r="G343" s="246"/>
      <c r="H343" s="249">
        <v>55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5" t="s">
        <v>161</v>
      </c>
      <c r="AU343" s="255" t="s">
        <v>80</v>
      </c>
      <c r="AV343" s="15" t="s">
        <v>157</v>
      </c>
      <c r="AW343" s="15" t="s">
        <v>33</v>
      </c>
      <c r="AX343" s="15" t="s">
        <v>80</v>
      </c>
      <c r="AY343" s="255" t="s">
        <v>150</v>
      </c>
    </row>
    <row r="344" s="2" customFormat="1" ht="16.5" customHeight="1">
      <c r="A344" s="39"/>
      <c r="B344" s="40"/>
      <c r="C344" s="205" t="s">
        <v>1435</v>
      </c>
      <c r="D344" s="205" t="s">
        <v>152</v>
      </c>
      <c r="E344" s="206" t="s">
        <v>1436</v>
      </c>
      <c r="F344" s="207" t="s">
        <v>1437</v>
      </c>
      <c r="G344" s="208" t="s">
        <v>409</v>
      </c>
      <c r="H344" s="209">
        <v>122</v>
      </c>
      <c r="I344" s="210"/>
      <c r="J344" s="211">
        <f>ROUND(I344*H344,2)</f>
        <v>0</v>
      </c>
      <c r="K344" s="207" t="s">
        <v>1100</v>
      </c>
      <c r="L344" s="45"/>
      <c r="M344" s="212" t="s">
        <v>19</v>
      </c>
      <c r="N344" s="213" t="s">
        <v>43</v>
      </c>
      <c r="O344" s="85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157</v>
      </c>
      <c r="AT344" s="216" t="s">
        <v>152</v>
      </c>
      <c r="AU344" s="216" t="s">
        <v>80</v>
      </c>
      <c r="AY344" s="18" t="s">
        <v>150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80</v>
      </c>
      <c r="BK344" s="217">
        <f>ROUND(I344*H344,2)</f>
        <v>0</v>
      </c>
      <c r="BL344" s="18" t="s">
        <v>157</v>
      </c>
      <c r="BM344" s="216" t="s">
        <v>1438</v>
      </c>
    </row>
    <row r="345" s="13" customFormat="1">
      <c r="A345" s="13"/>
      <c r="B345" s="223"/>
      <c r="C345" s="224"/>
      <c r="D345" s="225" t="s">
        <v>161</v>
      </c>
      <c r="E345" s="226" t="s">
        <v>19</v>
      </c>
      <c r="F345" s="227" t="s">
        <v>1439</v>
      </c>
      <c r="G345" s="224"/>
      <c r="H345" s="228">
        <v>64</v>
      </c>
      <c r="I345" s="229"/>
      <c r="J345" s="224"/>
      <c r="K345" s="224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161</v>
      </c>
      <c r="AU345" s="234" t="s">
        <v>80</v>
      </c>
      <c r="AV345" s="13" t="s">
        <v>82</v>
      </c>
      <c r="AW345" s="13" t="s">
        <v>33</v>
      </c>
      <c r="AX345" s="13" t="s">
        <v>72</v>
      </c>
      <c r="AY345" s="234" t="s">
        <v>150</v>
      </c>
    </row>
    <row r="346" s="13" customFormat="1">
      <c r="A346" s="13"/>
      <c r="B346" s="223"/>
      <c r="C346" s="224"/>
      <c r="D346" s="225" t="s">
        <v>161</v>
      </c>
      <c r="E346" s="226" t="s">
        <v>19</v>
      </c>
      <c r="F346" s="227" t="s">
        <v>1440</v>
      </c>
      <c r="G346" s="224"/>
      <c r="H346" s="228">
        <v>58</v>
      </c>
      <c r="I346" s="229"/>
      <c r="J346" s="224"/>
      <c r="K346" s="224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161</v>
      </c>
      <c r="AU346" s="234" t="s">
        <v>80</v>
      </c>
      <c r="AV346" s="13" t="s">
        <v>82</v>
      </c>
      <c r="AW346" s="13" t="s">
        <v>33</v>
      </c>
      <c r="AX346" s="13" t="s">
        <v>72</v>
      </c>
      <c r="AY346" s="234" t="s">
        <v>150</v>
      </c>
    </row>
    <row r="347" s="15" customFormat="1">
      <c r="A347" s="15"/>
      <c r="B347" s="245"/>
      <c r="C347" s="246"/>
      <c r="D347" s="225" t="s">
        <v>161</v>
      </c>
      <c r="E347" s="247" t="s">
        <v>19</v>
      </c>
      <c r="F347" s="248" t="s">
        <v>209</v>
      </c>
      <c r="G347" s="246"/>
      <c r="H347" s="249">
        <v>122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55" t="s">
        <v>161</v>
      </c>
      <c r="AU347" s="255" t="s">
        <v>80</v>
      </c>
      <c r="AV347" s="15" t="s">
        <v>157</v>
      </c>
      <c r="AW347" s="15" t="s">
        <v>33</v>
      </c>
      <c r="AX347" s="15" t="s">
        <v>80</v>
      </c>
      <c r="AY347" s="255" t="s">
        <v>150</v>
      </c>
    </row>
    <row r="348" s="2" customFormat="1" ht="16.5" customHeight="1">
      <c r="A348" s="39"/>
      <c r="B348" s="40"/>
      <c r="C348" s="205" t="s">
        <v>1244</v>
      </c>
      <c r="D348" s="205" t="s">
        <v>152</v>
      </c>
      <c r="E348" s="206" t="s">
        <v>1441</v>
      </c>
      <c r="F348" s="207" t="s">
        <v>1442</v>
      </c>
      <c r="G348" s="208" t="s">
        <v>409</v>
      </c>
      <c r="H348" s="209">
        <v>64</v>
      </c>
      <c r="I348" s="210"/>
      <c r="J348" s="211">
        <f>ROUND(I348*H348,2)</f>
        <v>0</v>
      </c>
      <c r="K348" s="207" t="s">
        <v>1115</v>
      </c>
      <c r="L348" s="45"/>
      <c r="M348" s="212" t="s">
        <v>19</v>
      </c>
      <c r="N348" s="213" t="s">
        <v>43</v>
      </c>
      <c r="O348" s="85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157</v>
      </c>
      <c r="AT348" s="216" t="s">
        <v>152</v>
      </c>
      <c r="AU348" s="216" t="s">
        <v>80</v>
      </c>
      <c r="AY348" s="18" t="s">
        <v>150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80</v>
      </c>
      <c r="BK348" s="217">
        <f>ROUND(I348*H348,2)</f>
        <v>0</v>
      </c>
      <c r="BL348" s="18" t="s">
        <v>157</v>
      </c>
      <c r="BM348" s="216" t="s">
        <v>1443</v>
      </c>
    </row>
    <row r="349" s="13" customFormat="1">
      <c r="A349" s="13"/>
      <c r="B349" s="223"/>
      <c r="C349" s="224"/>
      <c r="D349" s="225" t="s">
        <v>161</v>
      </c>
      <c r="E349" s="226" t="s">
        <v>19</v>
      </c>
      <c r="F349" s="227" t="s">
        <v>1444</v>
      </c>
      <c r="G349" s="224"/>
      <c r="H349" s="228">
        <v>64</v>
      </c>
      <c r="I349" s="229"/>
      <c r="J349" s="224"/>
      <c r="K349" s="224"/>
      <c r="L349" s="230"/>
      <c r="M349" s="231"/>
      <c r="N349" s="232"/>
      <c r="O349" s="232"/>
      <c r="P349" s="232"/>
      <c r="Q349" s="232"/>
      <c r="R349" s="232"/>
      <c r="S349" s="232"/>
      <c r="T349" s="23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4" t="s">
        <v>161</v>
      </c>
      <c r="AU349" s="234" t="s">
        <v>80</v>
      </c>
      <c r="AV349" s="13" t="s">
        <v>82</v>
      </c>
      <c r="AW349" s="13" t="s">
        <v>33</v>
      </c>
      <c r="AX349" s="13" t="s">
        <v>72</v>
      </c>
      <c r="AY349" s="234" t="s">
        <v>150</v>
      </c>
    </row>
    <row r="350" s="15" customFormat="1">
      <c r="A350" s="15"/>
      <c r="B350" s="245"/>
      <c r="C350" s="246"/>
      <c r="D350" s="225" t="s">
        <v>161</v>
      </c>
      <c r="E350" s="247" t="s">
        <v>19</v>
      </c>
      <c r="F350" s="248" t="s">
        <v>209</v>
      </c>
      <c r="G350" s="246"/>
      <c r="H350" s="249">
        <v>64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5" t="s">
        <v>161</v>
      </c>
      <c r="AU350" s="255" t="s">
        <v>80</v>
      </c>
      <c r="AV350" s="15" t="s">
        <v>157</v>
      </c>
      <c r="AW350" s="15" t="s">
        <v>33</v>
      </c>
      <c r="AX350" s="15" t="s">
        <v>80</v>
      </c>
      <c r="AY350" s="255" t="s">
        <v>150</v>
      </c>
    </row>
    <row r="351" s="2" customFormat="1" ht="16.5" customHeight="1">
      <c r="A351" s="39"/>
      <c r="B351" s="40"/>
      <c r="C351" s="205" t="s">
        <v>1445</v>
      </c>
      <c r="D351" s="205" t="s">
        <v>152</v>
      </c>
      <c r="E351" s="206" t="s">
        <v>1446</v>
      </c>
      <c r="F351" s="207" t="s">
        <v>1447</v>
      </c>
      <c r="G351" s="208" t="s">
        <v>409</v>
      </c>
      <c r="H351" s="209">
        <v>58</v>
      </c>
      <c r="I351" s="210"/>
      <c r="J351" s="211">
        <f>ROUND(I351*H351,2)</f>
        <v>0</v>
      </c>
      <c r="K351" s="207" t="s">
        <v>1115</v>
      </c>
      <c r="L351" s="45"/>
      <c r="M351" s="212" t="s">
        <v>19</v>
      </c>
      <c r="N351" s="213" t="s">
        <v>43</v>
      </c>
      <c r="O351" s="85"/>
      <c r="P351" s="214">
        <f>O351*H351</f>
        <v>0</v>
      </c>
      <c r="Q351" s="214">
        <v>0</v>
      </c>
      <c r="R351" s="214">
        <f>Q351*H351</f>
        <v>0</v>
      </c>
      <c r="S351" s="214">
        <v>0</v>
      </c>
      <c r="T351" s="21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6" t="s">
        <v>157</v>
      </c>
      <c r="AT351" s="216" t="s">
        <v>152</v>
      </c>
      <c r="AU351" s="216" t="s">
        <v>80</v>
      </c>
      <c r="AY351" s="18" t="s">
        <v>150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80</v>
      </c>
      <c r="BK351" s="217">
        <f>ROUND(I351*H351,2)</f>
        <v>0</v>
      </c>
      <c r="BL351" s="18" t="s">
        <v>157</v>
      </c>
      <c r="BM351" s="216" t="s">
        <v>1448</v>
      </c>
    </row>
    <row r="352" s="13" customFormat="1">
      <c r="A352" s="13"/>
      <c r="B352" s="223"/>
      <c r="C352" s="224"/>
      <c r="D352" s="225" t="s">
        <v>161</v>
      </c>
      <c r="E352" s="226" t="s">
        <v>19</v>
      </c>
      <c r="F352" s="227" t="s">
        <v>1449</v>
      </c>
      <c r="G352" s="224"/>
      <c r="H352" s="228">
        <v>58</v>
      </c>
      <c r="I352" s="229"/>
      <c r="J352" s="224"/>
      <c r="K352" s="224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161</v>
      </c>
      <c r="AU352" s="234" t="s">
        <v>80</v>
      </c>
      <c r="AV352" s="13" t="s">
        <v>82</v>
      </c>
      <c r="AW352" s="13" t="s">
        <v>33</v>
      </c>
      <c r="AX352" s="13" t="s">
        <v>72</v>
      </c>
      <c r="AY352" s="234" t="s">
        <v>150</v>
      </c>
    </row>
    <row r="353" s="15" customFormat="1">
      <c r="A353" s="15"/>
      <c r="B353" s="245"/>
      <c r="C353" s="246"/>
      <c r="D353" s="225" t="s">
        <v>161</v>
      </c>
      <c r="E353" s="247" t="s">
        <v>19</v>
      </c>
      <c r="F353" s="248" t="s">
        <v>209</v>
      </c>
      <c r="G353" s="246"/>
      <c r="H353" s="249">
        <v>58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5" t="s">
        <v>161</v>
      </c>
      <c r="AU353" s="255" t="s">
        <v>80</v>
      </c>
      <c r="AV353" s="15" t="s">
        <v>157</v>
      </c>
      <c r="AW353" s="15" t="s">
        <v>33</v>
      </c>
      <c r="AX353" s="15" t="s">
        <v>80</v>
      </c>
      <c r="AY353" s="255" t="s">
        <v>150</v>
      </c>
    </row>
    <row r="354" s="2" customFormat="1" ht="16.5" customHeight="1">
      <c r="A354" s="39"/>
      <c r="B354" s="40"/>
      <c r="C354" s="205" t="s">
        <v>1250</v>
      </c>
      <c r="D354" s="205" t="s">
        <v>152</v>
      </c>
      <c r="E354" s="206" t="s">
        <v>1450</v>
      </c>
      <c r="F354" s="207" t="s">
        <v>1451</v>
      </c>
      <c r="G354" s="208" t="s">
        <v>409</v>
      </c>
      <c r="H354" s="209">
        <v>49.829999999999998</v>
      </c>
      <c r="I354" s="210"/>
      <c r="J354" s="211">
        <f>ROUND(I354*H354,2)</f>
        <v>0</v>
      </c>
      <c r="K354" s="207" t="s">
        <v>319</v>
      </c>
      <c r="L354" s="45"/>
      <c r="M354" s="212" t="s">
        <v>19</v>
      </c>
      <c r="N354" s="213" t="s">
        <v>43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157</v>
      </c>
      <c r="AT354" s="216" t="s">
        <v>152</v>
      </c>
      <c r="AU354" s="216" t="s">
        <v>80</v>
      </c>
      <c r="AY354" s="18" t="s">
        <v>150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80</v>
      </c>
      <c r="BK354" s="217">
        <f>ROUND(I354*H354,2)</f>
        <v>0</v>
      </c>
      <c r="BL354" s="18" t="s">
        <v>157</v>
      </c>
      <c r="BM354" s="216" t="s">
        <v>1452</v>
      </c>
    </row>
    <row r="355" s="13" customFormat="1">
      <c r="A355" s="13"/>
      <c r="B355" s="223"/>
      <c r="C355" s="224"/>
      <c r="D355" s="225" t="s">
        <v>161</v>
      </c>
      <c r="E355" s="226" t="s">
        <v>19</v>
      </c>
      <c r="F355" s="227" t="s">
        <v>1453</v>
      </c>
      <c r="G355" s="224"/>
      <c r="H355" s="228">
        <v>49.829999999999998</v>
      </c>
      <c r="I355" s="229"/>
      <c r="J355" s="224"/>
      <c r="K355" s="224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161</v>
      </c>
      <c r="AU355" s="234" t="s">
        <v>80</v>
      </c>
      <c r="AV355" s="13" t="s">
        <v>82</v>
      </c>
      <c r="AW355" s="13" t="s">
        <v>33</v>
      </c>
      <c r="AX355" s="13" t="s">
        <v>72</v>
      </c>
      <c r="AY355" s="234" t="s">
        <v>150</v>
      </c>
    </row>
    <row r="356" s="15" customFormat="1">
      <c r="A356" s="15"/>
      <c r="B356" s="245"/>
      <c r="C356" s="246"/>
      <c r="D356" s="225" t="s">
        <v>161</v>
      </c>
      <c r="E356" s="247" t="s">
        <v>19</v>
      </c>
      <c r="F356" s="248" t="s">
        <v>209</v>
      </c>
      <c r="G356" s="246"/>
      <c r="H356" s="249">
        <v>49.829999999999998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55" t="s">
        <v>161</v>
      </c>
      <c r="AU356" s="255" t="s">
        <v>80</v>
      </c>
      <c r="AV356" s="15" t="s">
        <v>157</v>
      </c>
      <c r="AW356" s="15" t="s">
        <v>33</v>
      </c>
      <c r="AX356" s="15" t="s">
        <v>80</v>
      </c>
      <c r="AY356" s="255" t="s">
        <v>150</v>
      </c>
    </row>
    <row r="357" s="2" customFormat="1" ht="16.5" customHeight="1">
      <c r="A357" s="39"/>
      <c r="B357" s="40"/>
      <c r="C357" s="205" t="s">
        <v>1454</v>
      </c>
      <c r="D357" s="205" t="s">
        <v>152</v>
      </c>
      <c r="E357" s="206" t="s">
        <v>1455</v>
      </c>
      <c r="F357" s="207" t="s">
        <v>1456</v>
      </c>
      <c r="G357" s="208" t="s">
        <v>409</v>
      </c>
      <c r="H357" s="209">
        <v>211.41999999999999</v>
      </c>
      <c r="I357" s="210"/>
      <c r="J357" s="211">
        <f>ROUND(I357*H357,2)</f>
        <v>0</v>
      </c>
      <c r="K357" s="207" t="s">
        <v>319</v>
      </c>
      <c r="L357" s="45"/>
      <c r="M357" s="212" t="s">
        <v>19</v>
      </c>
      <c r="N357" s="213" t="s">
        <v>43</v>
      </c>
      <c r="O357" s="85"/>
      <c r="P357" s="214">
        <f>O357*H357</f>
        <v>0</v>
      </c>
      <c r="Q357" s="214">
        <v>0</v>
      </c>
      <c r="R357" s="214">
        <f>Q357*H357</f>
        <v>0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157</v>
      </c>
      <c r="AT357" s="216" t="s">
        <v>152</v>
      </c>
      <c r="AU357" s="216" t="s">
        <v>80</v>
      </c>
      <c r="AY357" s="18" t="s">
        <v>150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80</v>
      </c>
      <c r="BK357" s="217">
        <f>ROUND(I357*H357,2)</f>
        <v>0</v>
      </c>
      <c r="BL357" s="18" t="s">
        <v>157</v>
      </c>
      <c r="BM357" s="216" t="s">
        <v>1457</v>
      </c>
    </row>
    <row r="358" s="13" customFormat="1">
      <c r="A358" s="13"/>
      <c r="B358" s="223"/>
      <c r="C358" s="224"/>
      <c r="D358" s="225" t="s">
        <v>161</v>
      </c>
      <c r="E358" s="226" t="s">
        <v>19</v>
      </c>
      <c r="F358" s="227" t="s">
        <v>1458</v>
      </c>
      <c r="G358" s="224"/>
      <c r="H358" s="228">
        <v>211.41999999999999</v>
      </c>
      <c r="I358" s="229"/>
      <c r="J358" s="224"/>
      <c r="K358" s="224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161</v>
      </c>
      <c r="AU358" s="234" t="s">
        <v>80</v>
      </c>
      <c r="AV358" s="13" t="s">
        <v>82</v>
      </c>
      <c r="AW358" s="13" t="s">
        <v>33</v>
      </c>
      <c r="AX358" s="13" t="s">
        <v>72</v>
      </c>
      <c r="AY358" s="234" t="s">
        <v>150</v>
      </c>
    </row>
    <row r="359" s="15" customFormat="1">
      <c r="A359" s="15"/>
      <c r="B359" s="245"/>
      <c r="C359" s="246"/>
      <c r="D359" s="225" t="s">
        <v>161</v>
      </c>
      <c r="E359" s="247" t="s">
        <v>19</v>
      </c>
      <c r="F359" s="248" t="s">
        <v>209</v>
      </c>
      <c r="G359" s="246"/>
      <c r="H359" s="249">
        <v>211.41999999999999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5" t="s">
        <v>161</v>
      </c>
      <c r="AU359" s="255" t="s">
        <v>80</v>
      </c>
      <c r="AV359" s="15" t="s">
        <v>157</v>
      </c>
      <c r="AW359" s="15" t="s">
        <v>33</v>
      </c>
      <c r="AX359" s="15" t="s">
        <v>80</v>
      </c>
      <c r="AY359" s="255" t="s">
        <v>150</v>
      </c>
    </row>
    <row r="360" s="2" customFormat="1" ht="16.5" customHeight="1">
      <c r="A360" s="39"/>
      <c r="B360" s="40"/>
      <c r="C360" s="205" t="s">
        <v>1255</v>
      </c>
      <c r="D360" s="205" t="s">
        <v>152</v>
      </c>
      <c r="E360" s="206" t="s">
        <v>1459</v>
      </c>
      <c r="F360" s="207" t="s">
        <v>1460</v>
      </c>
      <c r="G360" s="208" t="s">
        <v>318</v>
      </c>
      <c r="H360" s="209">
        <v>3.1819999999999999</v>
      </c>
      <c r="I360" s="210"/>
      <c r="J360" s="211">
        <f>ROUND(I360*H360,2)</f>
        <v>0</v>
      </c>
      <c r="K360" s="207" t="s">
        <v>1100</v>
      </c>
      <c r="L360" s="45"/>
      <c r="M360" s="212" t="s">
        <v>19</v>
      </c>
      <c r="N360" s="213" t="s">
        <v>43</v>
      </c>
      <c r="O360" s="85"/>
      <c r="P360" s="214">
        <f>O360*H360</f>
        <v>0</v>
      </c>
      <c r="Q360" s="214">
        <v>0</v>
      </c>
      <c r="R360" s="214">
        <f>Q360*H360</f>
        <v>0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157</v>
      </c>
      <c r="AT360" s="216" t="s">
        <v>152</v>
      </c>
      <c r="AU360" s="216" t="s">
        <v>80</v>
      </c>
      <c r="AY360" s="18" t="s">
        <v>150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80</v>
      </c>
      <c r="BK360" s="217">
        <f>ROUND(I360*H360,2)</f>
        <v>0</v>
      </c>
      <c r="BL360" s="18" t="s">
        <v>157</v>
      </c>
      <c r="BM360" s="216" t="s">
        <v>1461</v>
      </c>
    </row>
    <row r="361" s="13" customFormat="1">
      <c r="A361" s="13"/>
      <c r="B361" s="223"/>
      <c r="C361" s="224"/>
      <c r="D361" s="225" t="s">
        <v>161</v>
      </c>
      <c r="E361" s="226" t="s">
        <v>19</v>
      </c>
      <c r="F361" s="227" t="s">
        <v>1462</v>
      </c>
      <c r="G361" s="224"/>
      <c r="H361" s="228">
        <v>3.1819999999999999</v>
      </c>
      <c r="I361" s="229"/>
      <c r="J361" s="224"/>
      <c r="K361" s="224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161</v>
      </c>
      <c r="AU361" s="234" t="s">
        <v>80</v>
      </c>
      <c r="AV361" s="13" t="s">
        <v>82</v>
      </c>
      <c r="AW361" s="13" t="s">
        <v>33</v>
      </c>
      <c r="AX361" s="13" t="s">
        <v>72</v>
      </c>
      <c r="AY361" s="234" t="s">
        <v>150</v>
      </c>
    </row>
    <row r="362" s="15" customFormat="1">
      <c r="A362" s="15"/>
      <c r="B362" s="245"/>
      <c r="C362" s="246"/>
      <c r="D362" s="225" t="s">
        <v>161</v>
      </c>
      <c r="E362" s="247" t="s">
        <v>19</v>
      </c>
      <c r="F362" s="248" t="s">
        <v>209</v>
      </c>
      <c r="G362" s="246"/>
      <c r="H362" s="249">
        <v>3.1819999999999999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5" t="s">
        <v>161</v>
      </c>
      <c r="AU362" s="255" t="s">
        <v>80</v>
      </c>
      <c r="AV362" s="15" t="s">
        <v>157</v>
      </c>
      <c r="AW362" s="15" t="s">
        <v>33</v>
      </c>
      <c r="AX362" s="15" t="s">
        <v>80</v>
      </c>
      <c r="AY362" s="255" t="s">
        <v>150</v>
      </c>
    </row>
    <row r="363" s="12" customFormat="1" ht="25.92" customHeight="1">
      <c r="A363" s="12"/>
      <c r="B363" s="189"/>
      <c r="C363" s="190"/>
      <c r="D363" s="191" t="s">
        <v>71</v>
      </c>
      <c r="E363" s="192" t="s">
        <v>217</v>
      </c>
      <c r="F363" s="192" t="s">
        <v>1463</v>
      </c>
      <c r="G363" s="190"/>
      <c r="H363" s="190"/>
      <c r="I363" s="193"/>
      <c r="J363" s="194">
        <f>BK363</f>
        <v>0</v>
      </c>
      <c r="K363" s="190"/>
      <c r="L363" s="195"/>
      <c r="M363" s="196"/>
      <c r="N363" s="197"/>
      <c r="O363" s="197"/>
      <c r="P363" s="198">
        <f>SUM(P364:P437)</f>
        <v>0</v>
      </c>
      <c r="Q363" s="197"/>
      <c r="R363" s="198">
        <f>SUM(R364:R437)</f>
        <v>0</v>
      </c>
      <c r="S363" s="197"/>
      <c r="T363" s="199">
        <f>SUM(T364:T437)</f>
        <v>744.25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0" t="s">
        <v>80</v>
      </c>
      <c r="AT363" s="201" t="s">
        <v>71</v>
      </c>
      <c r="AU363" s="201" t="s">
        <v>72</v>
      </c>
      <c r="AY363" s="200" t="s">
        <v>150</v>
      </c>
      <c r="BK363" s="202">
        <f>SUM(BK364:BK437)</f>
        <v>0</v>
      </c>
    </row>
    <row r="364" s="2" customFormat="1" ht="16.5" customHeight="1">
      <c r="A364" s="39"/>
      <c r="B364" s="40"/>
      <c r="C364" s="205" t="s">
        <v>1464</v>
      </c>
      <c r="D364" s="205" t="s">
        <v>152</v>
      </c>
      <c r="E364" s="206" t="s">
        <v>1465</v>
      </c>
      <c r="F364" s="207" t="s">
        <v>1466</v>
      </c>
      <c r="G364" s="208" t="s">
        <v>502</v>
      </c>
      <c r="H364" s="209">
        <v>99.5</v>
      </c>
      <c r="I364" s="210"/>
      <c r="J364" s="211">
        <f>ROUND(I364*H364,2)</f>
        <v>0</v>
      </c>
      <c r="K364" s="207" t="s">
        <v>319</v>
      </c>
      <c r="L364" s="45"/>
      <c r="M364" s="212" t="s">
        <v>19</v>
      </c>
      <c r="N364" s="213" t="s">
        <v>43</v>
      </c>
      <c r="O364" s="85"/>
      <c r="P364" s="214">
        <f>O364*H364</f>
        <v>0</v>
      </c>
      <c r="Q364" s="214">
        <v>0</v>
      </c>
      <c r="R364" s="214">
        <f>Q364*H364</f>
        <v>0</v>
      </c>
      <c r="S364" s="214">
        <v>0</v>
      </c>
      <c r="T364" s="21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157</v>
      </c>
      <c r="AT364" s="216" t="s">
        <v>152</v>
      </c>
      <c r="AU364" s="216" t="s">
        <v>80</v>
      </c>
      <c r="AY364" s="18" t="s">
        <v>150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80</v>
      </c>
      <c r="BK364" s="217">
        <f>ROUND(I364*H364,2)</f>
        <v>0</v>
      </c>
      <c r="BL364" s="18" t="s">
        <v>157</v>
      </c>
      <c r="BM364" s="216" t="s">
        <v>1467</v>
      </c>
    </row>
    <row r="365" s="14" customFormat="1">
      <c r="A365" s="14"/>
      <c r="B365" s="235"/>
      <c r="C365" s="236"/>
      <c r="D365" s="225" t="s">
        <v>161</v>
      </c>
      <c r="E365" s="237" t="s">
        <v>19</v>
      </c>
      <c r="F365" s="238" t="s">
        <v>1468</v>
      </c>
      <c r="G365" s="236"/>
      <c r="H365" s="237" t="s">
        <v>19</v>
      </c>
      <c r="I365" s="239"/>
      <c r="J365" s="236"/>
      <c r="K365" s="236"/>
      <c r="L365" s="240"/>
      <c r="M365" s="241"/>
      <c r="N365" s="242"/>
      <c r="O365" s="242"/>
      <c r="P365" s="242"/>
      <c r="Q365" s="242"/>
      <c r="R365" s="242"/>
      <c r="S365" s="242"/>
      <c r="T365" s="24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4" t="s">
        <v>161</v>
      </c>
      <c r="AU365" s="244" t="s">
        <v>80</v>
      </c>
      <c r="AV365" s="14" t="s">
        <v>80</v>
      </c>
      <c r="AW365" s="14" t="s">
        <v>33</v>
      </c>
      <c r="AX365" s="14" t="s">
        <v>72</v>
      </c>
      <c r="AY365" s="244" t="s">
        <v>150</v>
      </c>
    </row>
    <row r="366" s="13" customFormat="1">
      <c r="A366" s="13"/>
      <c r="B366" s="223"/>
      <c r="C366" s="224"/>
      <c r="D366" s="225" t="s">
        <v>161</v>
      </c>
      <c r="E366" s="226" t="s">
        <v>19</v>
      </c>
      <c r="F366" s="227" t="s">
        <v>1469</v>
      </c>
      <c r="G366" s="224"/>
      <c r="H366" s="228">
        <v>56.5</v>
      </c>
      <c r="I366" s="229"/>
      <c r="J366" s="224"/>
      <c r="K366" s="224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161</v>
      </c>
      <c r="AU366" s="234" t="s">
        <v>80</v>
      </c>
      <c r="AV366" s="13" t="s">
        <v>82</v>
      </c>
      <c r="AW366" s="13" t="s">
        <v>33</v>
      </c>
      <c r="AX366" s="13" t="s">
        <v>72</v>
      </c>
      <c r="AY366" s="234" t="s">
        <v>150</v>
      </c>
    </row>
    <row r="367" s="13" customFormat="1">
      <c r="A367" s="13"/>
      <c r="B367" s="223"/>
      <c r="C367" s="224"/>
      <c r="D367" s="225" t="s">
        <v>161</v>
      </c>
      <c r="E367" s="226" t="s">
        <v>19</v>
      </c>
      <c r="F367" s="227" t="s">
        <v>1470</v>
      </c>
      <c r="G367" s="224"/>
      <c r="H367" s="228">
        <v>43</v>
      </c>
      <c r="I367" s="229"/>
      <c r="J367" s="224"/>
      <c r="K367" s="224"/>
      <c r="L367" s="230"/>
      <c r="M367" s="231"/>
      <c r="N367" s="232"/>
      <c r="O367" s="232"/>
      <c r="P367" s="232"/>
      <c r="Q367" s="232"/>
      <c r="R367" s="232"/>
      <c r="S367" s="232"/>
      <c r="T367" s="23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4" t="s">
        <v>161</v>
      </c>
      <c r="AU367" s="234" t="s">
        <v>80</v>
      </c>
      <c r="AV367" s="13" t="s">
        <v>82</v>
      </c>
      <c r="AW367" s="13" t="s">
        <v>33</v>
      </c>
      <c r="AX367" s="13" t="s">
        <v>72</v>
      </c>
      <c r="AY367" s="234" t="s">
        <v>150</v>
      </c>
    </row>
    <row r="368" s="15" customFormat="1">
      <c r="A368" s="15"/>
      <c r="B368" s="245"/>
      <c r="C368" s="246"/>
      <c r="D368" s="225" t="s">
        <v>161</v>
      </c>
      <c r="E368" s="247" t="s">
        <v>19</v>
      </c>
      <c r="F368" s="248" t="s">
        <v>209</v>
      </c>
      <c r="G368" s="246"/>
      <c r="H368" s="249">
        <v>99.5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5" t="s">
        <v>161</v>
      </c>
      <c r="AU368" s="255" t="s">
        <v>80</v>
      </c>
      <c r="AV368" s="15" t="s">
        <v>157</v>
      </c>
      <c r="AW368" s="15" t="s">
        <v>33</v>
      </c>
      <c r="AX368" s="15" t="s">
        <v>80</v>
      </c>
      <c r="AY368" s="255" t="s">
        <v>150</v>
      </c>
    </row>
    <row r="369" s="2" customFormat="1" ht="16.5" customHeight="1">
      <c r="A369" s="39"/>
      <c r="B369" s="40"/>
      <c r="C369" s="205" t="s">
        <v>1471</v>
      </c>
      <c r="D369" s="205" t="s">
        <v>152</v>
      </c>
      <c r="E369" s="206" t="s">
        <v>1472</v>
      </c>
      <c r="F369" s="207" t="s">
        <v>1473</v>
      </c>
      <c r="G369" s="208" t="s">
        <v>502</v>
      </c>
      <c r="H369" s="209">
        <v>99.5</v>
      </c>
      <c r="I369" s="210"/>
      <c r="J369" s="211">
        <f>ROUND(I369*H369,2)</f>
        <v>0</v>
      </c>
      <c r="K369" s="207" t="s">
        <v>319</v>
      </c>
      <c r="L369" s="45"/>
      <c r="M369" s="212" t="s">
        <v>19</v>
      </c>
      <c r="N369" s="213" t="s">
        <v>43</v>
      </c>
      <c r="O369" s="85"/>
      <c r="P369" s="214">
        <f>O369*H369</f>
        <v>0</v>
      </c>
      <c r="Q369" s="214">
        <v>0</v>
      </c>
      <c r="R369" s="214">
        <f>Q369*H369</f>
        <v>0</v>
      </c>
      <c r="S369" s="214">
        <v>0</v>
      </c>
      <c r="T369" s="21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157</v>
      </c>
      <c r="AT369" s="216" t="s">
        <v>152</v>
      </c>
      <c r="AU369" s="216" t="s">
        <v>80</v>
      </c>
      <c r="AY369" s="18" t="s">
        <v>150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80</v>
      </c>
      <c r="BK369" s="217">
        <f>ROUND(I369*H369,2)</f>
        <v>0</v>
      </c>
      <c r="BL369" s="18" t="s">
        <v>157</v>
      </c>
      <c r="BM369" s="216" t="s">
        <v>1474</v>
      </c>
    </row>
    <row r="370" s="14" customFormat="1">
      <c r="A370" s="14"/>
      <c r="B370" s="235"/>
      <c r="C370" s="236"/>
      <c r="D370" s="225" t="s">
        <v>161</v>
      </c>
      <c r="E370" s="237" t="s">
        <v>19</v>
      </c>
      <c r="F370" s="238" t="s">
        <v>1468</v>
      </c>
      <c r="G370" s="236"/>
      <c r="H370" s="237" t="s">
        <v>19</v>
      </c>
      <c r="I370" s="239"/>
      <c r="J370" s="236"/>
      <c r="K370" s="236"/>
      <c r="L370" s="240"/>
      <c r="M370" s="241"/>
      <c r="N370" s="242"/>
      <c r="O370" s="242"/>
      <c r="P370" s="242"/>
      <c r="Q370" s="242"/>
      <c r="R370" s="242"/>
      <c r="S370" s="242"/>
      <c r="T370" s="24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4" t="s">
        <v>161</v>
      </c>
      <c r="AU370" s="244" t="s">
        <v>80</v>
      </c>
      <c r="AV370" s="14" t="s">
        <v>80</v>
      </c>
      <c r="AW370" s="14" t="s">
        <v>33</v>
      </c>
      <c r="AX370" s="14" t="s">
        <v>72</v>
      </c>
      <c r="AY370" s="244" t="s">
        <v>150</v>
      </c>
    </row>
    <row r="371" s="13" customFormat="1">
      <c r="A371" s="13"/>
      <c r="B371" s="223"/>
      <c r="C371" s="224"/>
      <c r="D371" s="225" t="s">
        <v>161</v>
      </c>
      <c r="E371" s="226" t="s">
        <v>19</v>
      </c>
      <c r="F371" s="227" t="s">
        <v>1469</v>
      </c>
      <c r="G371" s="224"/>
      <c r="H371" s="228">
        <v>56.5</v>
      </c>
      <c r="I371" s="229"/>
      <c r="J371" s="224"/>
      <c r="K371" s="224"/>
      <c r="L371" s="230"/>
      <c r="M371" s="231"/>
      <c r="N371" s="232"/>
      <c r="O371" s="232"/>
      <c r="P371" s="232"/>
      <c r="Q371" s="232"/>
      <c r="R371" s="232"/>
      <c r="S371" s="232"/>
      <c r="T371" s="23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4" t="s">
        <v>161</v>
      </c>
      <c r="AU371" s="234" t="s">
        <v>80</v>
      </c>
      <c r="AV371" s="13" t="s">
        <v>82</v>
      </c>
      <c r="AW371" s="13" t="s">
        <v>33</v>
      </c>
      <c r="AX371" s="13" t="s">
        <v>72</v>
      </c>
      <c r="AY371" s="234" t="s">
        <v>150</v>
      </c>
    </row>
    <row r="372" s="13" customFormat="1">
      <c r="A372" s="13"/>
      <c r="B372" s="223"/>
      <c r="C372" s="224"/>
      <c r="D372" s="225" t="s">
        <v>161</v>
      </c>
      <c r="E372" s="226" t="s">
        <v>19</v>
      </c>
      <c r="F372" s="227" t="s">
        <v>1470</v>
      </c>
      <c r="G372" s="224"/>
      <c r="H372" s="228">
        <v>43</v>
      </c>
      <c r="I372" s="229"/>
      <c r="J372" s="224"/>
      <c r="K372" s="224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161</v>
      </c>
      <c r="AU372" s="234" t="s">
        <v>80</v>
      </c>
      <c r="AV372" s="13" t="s">
        <v>82</v>
      </c>
      <c r="AW372" s="13" t="s">
        <v>33</v>
      </c>
      <c r="AX372" s="13" t="s">
        <v>72</v>
      </c>
      <c r="AY372" s="234" t="s">
        <v>150</v>
      </c>
    </row>
    <row r="373" s="15" customFormat="1">
      <c r="A373" s="15"/>
      <c r="B373" s="245"/>
      <c r="C373" s="246"/>
      <c r="D373" s="225" t="s">
        <v>161</v>
      </c>
      <c r="E373" s="247" t="s">
        <v>19</v>
      </c>
      <c r="F373" s="248" t="s">
        <v>209</v>
      </c>
      <c r="G373" s="246"/>
      <c r="H373" s="249">
        <v>99.5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55" t="s">
        <v>161</v>
      </c>
      <c r="AU373" s="255" t="s">
        <v>80</v>
      </c>
      <c r="AV373" s="15" t="s">
        <v>157</v>
      </c>
      <c r="AW373" s="15" t="s">
        <v>33</v>
      </c>
      <c r="AX373" s="15" t="s">
        <v>80</v>
      </c>
      <c r="AY373" s="255" t="s">
        <v>150</v>
      </c>
    </row>
    <row r="374" s="2" customFormat="1" ht="16.5" customHeight="1">
      <c r="A374" s="39"/>
      <c r="B374" s="40"/>
      <c r="C374" s="205" t="s">
        <v>1475</v>
      </c>
      <c r="D374" s="205" t="s">
        <v>152</v>
      </c>
      <c r="E374" s="206" t="s">
        <v>1476</v>
      </c>
      <c r="F374" s="207" t="s">
        <v>1477</v>
      </c>
      <c r="G374" s="208" t="s">
        <v>1122</v>
      </c>
      <c r="H374" s="209">
        <v>12</v>
      </c>
      <c r="I374" s="210"/>
      <c r="J374" s="211">
        <f>ROUND(I374*H374,2)</f>
        <v>0</v>
      </c>
      <c r="K374" s="207" t="s">
        <v>319</v>
      </c>
      <c r="L374" s="45"/>
      <c r="M374" s="212" t="s">
        <v>19</v>
      </c>
      <c r="N374" s="213" t="s">
        <v>43</v>
      </c>
      <c r="O374" s="85"/>
      <c r="P374" s="214">
        <f>O374*H374</f>
        <v>0</v>
      </c>
      <c r="Q374" s="214">
        <v>0</v>
      </c>
      <c r="R374" s="214">
        <f>Q374*H374</f>
        <v>0</v>
      </c>
      <c r="S374" s="214">
        <v>0</v>
      </c>
      <c r="T374" s="21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157</v>
      </c>
      <c r="AT374" s="216" t="s">
        <v>152</v>
      </c>
      <c r="AU374" s="216" t="s">
        <v>80</v>
      </c>
      <c r="AY374" s="18" t="s">
        <v>150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80</v>
      </c>
      <c r="BK374" s="217">
        <f>ROUND(I374*H374,2)</f>
        <v>0</v>
      </c>
      <c r="BL374" s="18" t="s">
        <v>157</v>
      </c>
      <c r="BM374" s="216" t="s">
        <v>1478</v>
      </c>
    </row>
    <row r="375" s="13" customFormat="1">
      <c r="A375" s="13"/>
      <c r="B375" s="223"/>
      <c r="C375" s="224"/>
      <c r="D375" s="225" t="s">
        <v>161</v>
      </c>
      <c r="E375" s="226" t="s">
        <v>19</v>
      </c>
      <c r="F375" s="227" t="s">
        <v>1479</v>
      </c>
      <c r="G375" s="224"/>
      <c r="H375" s="228">
        <v>12</v>
      </c>
      <c r="I375" s="229"/>
      <c r="J375" s="224"/>
      <c r="K375" s="224"/>
      <c r="L375" s="230"/>
      <c r="M375" s="231"/>
      <c r="N375" s="232"/>
      <c r="O375" s="232"/>
      <c r="P375" s="232"/>
      <c r="Q375" s="232"/>
      <c r="R375" s="232"/>
      <c r="S375" s="232"/>
      <c r="T375" s="23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4" t="s">
        <v>161</v>
      </c>
      <c r="AU375" s="234" t="s">
        <v>80</v>
      </c>
      <c r="AV375" s="13" t="s">
        <v>82</v>
      </c>
      <c r="AW375" s="13" t="s">
        <v>33</v>
      </c>
      <c r="AX375" s="13" t="s">
        <v>72</v>
      </c>
      <c r="AY375" s="234" t="s">
        <v>150</v>
      </c>
    </row>
    <row r="376" s="15" customFormat="1">
      <c r="A376" s="15"/>
      <c r="B376" s="245"/>
      <c r="C376" s="246"/>
      <c r="D376" s="225" t="s">
        <v>161</v>
      </c>
      <c r="E376" s="247" t="s">
        <v>19</v>
      </c>
      <c r="F376" s="248" t="s">
        <v>209</v>
      </c>
      <c r="G376" s="246"/>
      <c r="H376" s="249">
        <v>12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55" t="s">
        <v>161</v>
      </c>
      <c r="AU376" s="255" t="s">
        <v>80</v>
      </c>
      <c r="AV376" s="15" t="s">
        <v>157</v>
      </c>
      <c r="AW376" s="15" t="s">
        <v>33</v>
      </c>
      <c r="AX376" s="15" t="s">
        <v>80</v>
      </c>
      <c r="AY376" s="255" t="s">
        <v>150</v>
      </c>
    </row>
    <row r="377" s="2" customFormat="1" ht="16.5" customHeight="1">
      <c r="A377" s="39"/>
      <c r="B377" s="40"/>
      <c r="C377" s="205" t="s">
        <v>1261</v>
      </c>
      <c r="D377" s="205" t="s">
        <v>152</v>
      </c>
      <c r="E377" s="206" t="s">
        <v>1480</v>
      </c>
      <c r="F377" s="207" t="s">
        <v>1481</v>
      </c>
      <c r="G377" s="208" t="s">
        <v>1122</v>
      </c>
      <c r="H377" s="209">
        <v>2</v>
      </c>
      <c r="I377" s="210"/>
      <c r="J377" s="211">
        <f>ROUND(I377*H377,2)</f>
        <v>0</v>
      </c>
      <c r="K377" s="207" t="s">
        <v>319</v>
      </c>
      <c r="L377" s="45"/>
      <c r="M377" s="212" t="s">
        <v>19</v>
      </c>
      <c r="N377" s="213" t="s">
        <v>43</v>
      </c>
      <c r="O377" s="85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157</v>
      </c>
      <c r="AT377" s="216" t="s">
        <v>152</v>
      </c>
      <c r="AU377" s="216" t="s">
        <v>80</v>
      </c>
      <c r="AY377" s="18" t="s">
        <v>150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80</v>
      </c>
      <c r="BK377" s="217">
        <f>ROUND(I377*H377,2)</f>
        <v>0</v>
      </c>
      <c r="BL377" s="18" t="s">
        <v>157</v>
      </c>
      <c r="BM377" s="216" t="s">
        <v>1482</v>
      </c>
    </row>
    <row r="378" s="13" customFormat="1">
      <c r="A378" s="13"/>
      <c r="B378" s="223"/>
      <c r="C378" s="224"/>
      <c r="D378" s="225" t="s">
        <v>161</v>
      </c>
      <c r="E378" s="226" t="s">
        <v>19</v>
      </c>
      <c r="F378" s="227" t="s">
        <v>1483</v>
      </c>
      <c r="G378" s="224"/>
      <c r="H378" s="228">
        <v>2</v>
      </c>
      <c r="I378" s="229"/>
      <c r="J378" s="224"/>
      <c r="K378" s="224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161</v>
      </c>
      <c r="AU378" s="234" t="s">
        <v>80</v>
      </c>
      <c r="AV378" s="13" t="s">
        <v>82</v>
      </c>
      <c r="AW378" s="13" t="s">
        <v>33</v>
      </c>
      <c r="AX378" s="13" t="s">
        <v>72</v>
      </c>
      <c r="AY378" s="234" t="s">
        <v>150</v>
      </c>
    </row>
    <row r="379" s="15" customFormat="1">
      <c r="A379" s="15"/>
      <c r="B379" s="245"/>
      <c r="C379" s="246"/>
      <c r="D379" s="225" t="s">
        <v>161</v>
      </c>
      <c r="E379" s="247" t="s">
        <v>19</v>
      </c>
      <c r="F379" s="248" t="s">
        <v>209</v>
      </c>
      <c r="G379" s="246"/>
      <c r="H379" s="249">
        <v>2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5" t="s">
        <v>161</v>
      </c>
      <c r="AU379" s="255" t="s">
        <v>80</v>
      </c>
      <c r="AV379" s="15" t="s">
        <v>157</v>
      </c>
      <c r="AW379" s="15" t="s">
        <v>33</v>
      </c>
      <c r="AX379" s="15" t="s">
        <v>80</v>
      </c>
      <c r="AY379" s="255" t="s">
        <v>150</v>
      </c>
    </row>
    <row r="380" s="2" customFormat="1" ht="21.75" customHeight="1">
      <c r="A380" s="39"/>
      <c r="B380" s="40"/>
      <c r="C380" s="205" t="s">
        <v>1484</v>
      </c>
      <c r="D380" s="205" t="s">
        <v>152</v>
      </c>
      <c r="E380" s="206" t="s">
        <v>1485</v>
      </c>
      <c r="F380" s="207" t="s">
        <v>1486</v>
      </c>
      <c r="G380" s="208" t="s">
        <v>502</v>
      </c>
      <c r="H380" s="209">
        <v>9</v>
      </c>
      <c r="I380" s="210"/>
      <c r="J380" s="211">
        <f>ROUND(I380*H380,2)</f>
        <v>0</v>
      </c>
      <c r="K380" s="207" t="s">
        <v>1100</v>
      </c>
      <c r="L380" s="45"/>
      <c r="M380" s="212" t="s">
        <v>19</v>
      </c>
      <c r="N380" s="213" t="s">
        <v>43</v>
      </c>
      <c r="O380" s="85"/>
      <c r="P380" s="214">
        <f>O380*H380</f>
        <v>0</v>
      </c>
      <c r="Q380" s="214">
        <v>0</v>
      </c>
      <c r="R380" s="214">
        <f>Q380*H380</f>
        <v>0</v>
      </c>
      <c r="S380" s="214">
        <v>0</v>
      </c>
      <c r="T380" s="21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6" t="s">
        <v>157</v>
      </c>
      <c r="AT380" s="216" t="s">
        <v>152</v>
      </c>
      <c r="AU380" s="216" t="s">
        <v>80</v>
      </c>
      <c r="AY380" s="18" t="s">
        <v>150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8" t="s">
        <v>80</v>
      </c>
      <c r="BK380" s="217">
        <f>ROUND(I380*H380,2)</f>
        <v>0</v>
      </c>
      <c r="BL380" s="18" t="s">
        <v>157</v>
      </c>
      <c r="BM380" s="216" t="s">
        <v>1487</v>
      </c>
    </row>
    <row r="381" s="13" customFormat="1">
      <c r="A381" s="13"/>
      <c r="B381" s="223"/>
      <c r="C381" s="224"/>
      <c r="D381" s="225" t="s">
        <v>161</v>
      </c>
      <c r="E381" s="226" t="s">
        <v>19</v>
      </c>
      <c r="F381" s="227" t="s">
        <v>1488</v>
      </c>
      <c r="G381" s="224"/>
      <c r="H381" s="228">
        <v>9</v>
      </c>
      <c r="I381" s="229"/>
      <c r="J381" s="224"/>
      <c r="K381" s="224"/>
      <c r="L381" s="230"/>
      <c r="M381" s="231"/>
      <c r="N381" s="232"/>
      <c r="O381" s="232"/>
      <c r="P381" s="232"/>
      <c r="Q381" s="232"/>
      <c r="R381" s="232"/>
      <c r="S381" s="232"/>
      <c r="T381" s="23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4" t="s">
        <v>161</v>
      </c>
      <c r="AU381" s="234" t="s">
        <v>80</v>
      </c>
      <c r="AV381" s="13" t="s">
        <v>82</v>
      </c>
      <c r="AW381" s="13" t="s">
        <v>33</v>
      </c>
      <c r="AX381" s="13" t="s">
        <v>72</v>
      </c>
      <c r="AY381" s="234" t="s">
        <v>150</v>
      </c>
    </row>
    <row r="382" s="15" customFormat="1">
      <c r="A382" s="15"/>
      <c r="B382" s="245"/>
      <c r="C382" s="246"/>
      <c r="D382" s="225" t="s">
        <v>161</v>
      </c>
      <c r="E382" s="247" t="s">
        <v>19</v>
      </c>
      <c r="F382" s="248" t="s">
        <v>209</v>
      </c>
      <c r="G382" s="246"/>
      <c r="H382" s="249">
        <v>9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5" t="s">
        <v>161</v>
      </c>
      <c r="AU382" s="255" t="s">
        <v>80</v>
      </c>
      <c r="AV382" s="15" t="s">
        <v>157</v>
      </c>
      <c r="AW382" s="15" t="s">
        <v>33</v>
      </c>
      <c r="AX382" s="15" t="s">
        <v>80</v>
      </c>
      <c r="AY382" s="255" t="s">
        <v>150</v>
      </c>
    </row>
    <row r="383" s="2" customFormat="1" ht="16.5" customHeight="1">
      <c r="A383" s="39"/>
      <c r="B383" s="40"/>
      <c r="C383" s="205" t="s">
        <v>1266</v>
      </c>
      <c r="D383" s="205" t="s">
        <v>152</v>
      </c>
      <c r="E383" s="206" t="s">
        <v>1489</v>
      </c>
      <c r="F383" s="207" t="s">
        <v>1490</v>
      </c>
      <c r="G383" s="208" t="s">
        <v>502</v>
      </c>
      <c r="H383" s="209">
        <v>9</v>
      </c>
      <c r="I383" s="210"/>
      <c r="J383" s="211">
        <f>ROUND(I383*H383,2)</f>
        <v>0</v>
      </c>
      <c r="K383" s="207" t="s">
        <v>1115</v>
      </c>
      <c r="L383" s="45"/>
      <c r="M383" s="212" t="s">
        <v>19</v>
      </c>
      <c r="N383" s="213" t="s">
        <v>43</v>
      </c>
      <c r="O383" s="85"/>
      <c r="P383" s="214">
        <f>O383*H383</f>
        <v>0</v>
      </c>
      <c r="Q383" s="214">
        <v>0</v>
      </c>
      <c r="R383" s="214">
        <f>Q383*H383</f>
        <v>0</v>
      </c>
      <c r="S383" s="214">
        <v>0</v>
      </c>
      <c r="T383" s="215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6" t="s">
        <v>157</v>
      </c>
      <c r="AT383" s="216" t="s">
        <v>152</v>
      </c>
      <c r="AU383" s="216" t="s">
        <v>80</v>
      </c>
      <c r="AY383" s="18" t="s">
        <v>150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8" t="s">
        <v>80</v>
      </c>
      <c r="BK383" s="217">
        <f>ROUND(I383*H383,2)</f>
        <v>0</v>
      </c>
      <c r="BL383" s="18" t="s">
        <v>157</v>
      </c>
      <c r="BM383" s="216" t="s">
        <v>1491</v>
      </c>
    </row>
    <row r="384" s="13" customFormat="1">
      <c r="A384" s="13"/>
      <c r="B384" s="223"/>
      <c r="C384" s="224"/>
      <c r="D384" s="225" t="s">
        <v>161</v>
      </c>
      <c r="E384" s="226" t="s">
        <v>19</v>
      </c>
      <c r="F384" s="227" t="s">
        <v>1488</v>
      </c>
      <c r="G384" s="224"/>
      <c r="H384" s="228">
        <v>9</v>
      </c>
      <c r="I384" s="229"/>
      <c r="J384" s="224"/>
      <c r="K384" s="224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161</v>
      </c>
      <c r="AU384" s="234" t="s">
        <v>80</v>
      </c>
      <c r="AV384" s="13" t="s">
        <v>82</v>
      </c>
      <c r="AW384" s="13" t="s">
        <v>33</v>
      </c>
      <c r="AX384" s="13" t="s">
        <v>72</v>
      </c>
      <c r="AY384" s="234" t="s">
        <v>150</v>
      </c>
    </row>
    <row r="385" s="15" customFormat="1">
      <c r="A385" s="15"/>
      <c r="B385" s="245"/>
      <c r="C385" s="246"/>
      <c r="D385" s="225" t="s">
        <v>161</v>
      </c>
      <c r="E385" s="247" t="s">
        <v>19</v>
      </c>
      <c r="F385" s="248" t="s">
        <v>209</v>
      </c>
      <c r="G385" s="246"/>
      <c r="H385" s="249">
        <v>9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5" t="s">
        <v>161</v>
      </c>
      <c r="AU385" s="255" t="s">
        <v>80</v>
      </c>
      <c r="AV385" s="15" t="s">
        <v>157</v>
      </c>
      <c r="AW385" s="15" t="s">
        <v>33</v>
      </c>
      <c r="AX385" s="15" t="s">
        <v>80</v>
      </c>
      <c r="AY385" s="255" t="s">
        <v>150</v>
      </c>
    </row>
    <row r="386" s="2" customFormat="1" ht="16.5" customHeight="1">
      <c r="A386" s="39"/>
      <c r="B386" s="40"/>
      <c r="C386" s="205" t="s">
        <v>1492</v>
      </c>
      <c r="D386" s="205" t="s">
        <v>152</v>
      </c>
      <c r="E386" s="206" t="s">
        <v>591</v>
      </c>
      <c r="F386" s="207" t="s">
        <v>1493</v>
      </c>
      <c r="G386" s="208" t="s">
        <v>502</v>
      </c>
      <c r="H386" s="209">
        <v>11</v>
      </c>
      <c r="I386" s="210"/>
      <c r="J386" s="211">
        <f>ROUND(I386*H386,2)</f>
        <v>0</v>
      </c>
      <c r="K386" s="207" t="s">
        <v>1100</v>
      </c>
      <c r="L386" s="45"/>
      <c r="M386" s="212" t="s">
        <v>19</v>
      </c>
      <c r="N386" s="213" t="s">
        <v>43</v>
      </c>
      <c r="O386" s="85"/>
      <c r="P386" s="214">
        <f>O386*H386</f>
        <v>0</v>
      </c>
      <c r="Q386" s="214">
        <v>0</v>
      </c>
      <c r="R386" s="214">
        <f>Q386*H386</f>
        <v>0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157</v>
      </c>
      <c r="AT386" s="216" t="s">
        <v>152</v>
      </c>
      <c r="AU386" s="216" t="s">
        <v>80</v>
      </c>
      <c r="AY386" s="18" t="s">
        <v>150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80</v>
      </c>
      <c r="BK386" s="217">
        <f>ROUND(I386*H386,2)</f>
        <v>0</v>
      </c>
      <c r="BL386" s="18" t="s">
        <v>157</v>
      </c>
      <c r="BM386" s="216" t="s">
        <v>1494</v>
      </c>
    </row>
    <row r="387" s="13" customFormat="1">
      <c r="A387" s="13"/>
      <c r="B387" s="223"/>
      <c r="C387" s="224"/>
      <c r="D387" s="225" t="s">
        <v>161</v>
      </c>
      <c r="E387" s="226" t="s">
        <v>19</v>
      </c>
      <c r="F387" s="227" t="s">
        <v>1495</v>
      </c>
      <c r="G387" s="224"/>
      <c r="H387" s="228">
        <v>11</v>
      </c>
      <c r="I387" s="229"/>
      <c r="J387" s="224"/>
      <c r="K387" s="224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161</v>
      </c>
      <c r="AU387" s="234" t="s">
        <v>80</v>
      </c>
      <c r="AV387" s="13" t="s">
        <v>82</v>
      </c>
      <c r="AW387" s="13" t="s">
        <v>33</v>
      </c>
      <c r="AX387" s="13" t="s">
        <v>72</v>
      </c>
      <c r="AY387" s="234" t="s">
        <v>150</v>
      </c>
    </row>
    <row r="388" s="15" customFormat="1">
      <c r="A388" s="15"/>
      <c r="B388" s="245"/>
      <c r="C388" s="246"/>
      <c r="D388" s="225" t="s">
        <v>161</v>
      </c>
      <c r="E388" s="247" t="s">
        <v>19</v>
      </c>
      <c r="F388" s="248" t="s">
        <v>209</v>
      </c>
      <c r="G388" s="246"/>
      <c r="H388" s="249">
        <v>11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5" t="s">
        <v>161</v>
      </c>
      <c r="AU388" s="255" t="s">
        <v>80</v>
      </c>
      <c r="AV388" s="15" t="s">
        <v>157</v>
      </c>
      <c r="AW388" s="15" t="s">
        <v>33</v>
      </c>
      <c r="AX388" s="15" t="s">
        <v>80</v>
      </c>
      <c r="AY388" s="255" t="s">
        <v>150</v>
      </c>
    </row>
    <row r="389" s="2" customFormat="1" ht="16.5" customHeight="1">
      <c r="A389" s="39"/>
      <c r="B389" s="40"/>
      <c r="C389" s="205" t="s">
        <v>1206</v>
      </c>
      <c r="D389" s="205" t="s">
        <v>152</v>
      </c>
      <c r="E389" s="206" t="s">
        <v>600</v>
      </c>
      <c r="F389" s="207" t="s">
        <v>1496</v>
      </c>
      <c r="G389" s="208" t="s">
        <v>502</v>
      </c>
      <c r="H389" s="209">
        <v>11</v>
      </c>
      <c r="I389" s="210"/>
      <c r="J389" s="211">
        <f>ROUND(I389*H389,2)</f>
        <v>0</v>
      </c>
      <c r="K389" s="207" t="s">
        <v>1115</v>
      </c>
      <c r="L389" s="45"/>
      <c r="M389" s="212" t="s">
        <v>19</v>
      </c>
      <c r="N389" s="213" t="s">
        <v>43</v>
      </c>
      <c r="O389" s="85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157</v>
      </c>
      <c r="AT389" s="216" t="s">
        <v>152</v>
      </c>
      <c r="AU389" s="216" t="s">
        <v>80</v>
      </c>
      <c r="AY389" s="18" t="s">
        <v>150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80</v>
      </c>
      <c r="BK389" s="217">
        <f>ROUND(I389*H389,2)</f>
        <v>0</v>
      </c>
      <c r="BL389" s="18" t="s">
        <v>157</v>
      </c>
      <c r="BM389" s="216" t="s">
        <v>1497</v>
      </c>
    </row>
    <row r="390" s="13" customFormat="1">
      <c r="A390" s="13"/>
      <c r="B390" s="223"/>
      <c r="C390" s="224"/>
      <c r="D390" s="225" t="s">
        <v>161</v>
      </c>
      <c r="E390" s="226" t="s">
        <v>19</v>
      </c>
      <c r="F390" s="227" t="s">
        <v>1498</v>
      </c>
      <c r="G390" s="224"/>
      <c r="H390" s="228">
        <v>11</v>
      </c>
      <c r="I390" s="229"/>
      <c r="J390" s="224"/>
      <c r="K390" s="224"/>
      <c r="L390" s="230"/>
      <c r="M390" s="231"/>
      <c r="N390" s="232"/>
      <c r="O390" s="232"/>
      <c r="P390" s="232"/>
      <c r="Q390" s="232"/>
      <c r="R390" s="232"/>
      <c r="S390" s="232"/>
      <c r="T390" s="23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4" t="s">
        <v>161</v>
      </c>
      <c r="AU390" s="234" t="s">
        <v>80</v>
      </c>
      <c r="AV390" s="13" t="s">
        <v>82</v>
      </c>
      <c r="AW390" s="13" t="s">
        <v>33</v>
      </c>
      <c r="AX390" s="13" t="s">
        <v>72</v>
      </c>
      <c r="AY390" s="234" t="s">
        <v>150</v>
      </c>
    </row>
    <row r="391" s="15" customFormat="1">
      <c r="A391" s="15"/>
      <c r="B391" s="245"/>
      <c r="C391" s="246"/>
      <c r="D391" s="225" t="s">
        <v>161</v>
      </c>
      <c r="E391" s="247" t="s">
        <v>19</v>
      </c>
      <c r="F391" s="248" t="s">
        <v>209</v>
      </c>
      <c r="G391" s="246"/>
      <c r="H391" s="249">
        <v>11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55" t="s">
        <v>161</v>
      </c>
      <c r="AU391" s="255" t="s">
        <v>80</v>
      </c>
      <c r="AV391" s="15" t="s">
        <v>157</v>
      </c>
      <c r="AW391" s="15" t="s">
        <v>33</v>
      </c>
      <c r="AX391" s="15" t="s">
        <v>80</v>
      </c>
      <c r="AY391" s="255" t="s">
        <v>150</v>
      </c>
    </row>
    <row r="392" s="2" customFormat="1" ht="16.5" customHeight="1">
      <c r="A392" s="39"/>
      <c r="B392" s="40"/>
      <c r="C392" s="205" t="s">
        <v>1499</v>
      </c>
      <c r="D392" s="205" t="s">
        <v>152</v>
      </c>
      <c r="E392" s="206" t="s">
        <v>1500</v>
      </c>
      <c r="F392" s="207" t="s">
        <v>1501</v>
      </c>
      <c r="G392" s="208" t="s">
        <v>502</v>
      </c>
      <c r="H392" s="209">
        <v>16.600000000000001</v>
      </c>
      <c r="I392" s="210"/>
      <c r="J392" s="211">
        <f>ROUND(I392*H392,2)</f>
        <v>0</v>
      </c>
      <c r="K392" s="207" t="s">
        <v>1100</v>
      </c>
      <c r="L392" s="45"/>
      <c r="M392" s="212" t="s">
        <v>19</v>
      </c>
      <c r="N392" s="213" t="s">
        <v>43</v>
      </c>
      <c r="O392" s="85"/>
      <c r="P392" s="214">
        <f>O392*H392</f>
        <v>0</v>
      </c>
      <c r="Q392" s="214">
        <v>0</v>
      </c>
      <c r="R392" s="214">
        <f>Q392*H392</f>
        <v>0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157</v>
      </c>
      <c r="AT392" s="216" t="s">
        <v>152</v>
      </c>
      <c r="AU392" s="216" t="s">
        <v>80</v>
      </c>
      <c r="AY392" s="18" t="s">
        <v>150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80</v>
      </c>
      <c r="BK392" s="217">
        <f>ROUND(I392*H392,2)</f>
        <v>0</v>
      </c>
      <c r="BL392" s="18" t="s">
        <v>157</v>
      </c>
      <c r="BM392" s="216" t="s">
        <v>1502</v>
      </c>
    </row>
    <row r="393" s="13" customFormat="1">
      <c r="A393" s="13"/>
      <c r="B393" s="223"/>
      <c r="C393" s="224"/>
      <c r="D393" s="225" t="s">
        <v>161</v>
      </c>
      <c r="E393" s="226" t="s">
        <v>19</v>
      </c>
      <c r="F393" s="227" t="s">
        <v>1503</v>
      </c>
      <c r="G393" s="224"/>
      <c r="H393" s="228">
        <v>16.600000000000001</v>
      </c>
      <c r="I393" s="229"/>
      <c r="J393" s="224"/>
      <c r="K393" s="224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161</v>
      </c>
      <c r="AU393" s="234" t="s">
        <v>80</v>
      </c>
      <c r="AV393" s="13" t="s">
        <v>82</v>
      </c>
      <c r="AW393" s="13" t="s">
        <v>33</v>
      </c>
      <c r="AX393" s="13" t="s">
        <v>72</v>
      </c>
      <c r="AY393" s="234" t="s">
        <v>150</v>
      </c>
    </row>
    <row r="394" s="15" customFormat="1">
      <c r="A394" s="15"/>
      <c r="B394" s="245"/>
      <c r="C394" s="246"/>
      <c r="D394" s="225" t="s">
        <v>161</v>
      </c>
      <c r="E394" s="247" t="s">
        <v>19</v>
      </c>
      <c r="F394" s="248" t="s">
        <v>209</v>
      </c>
      <c r="G394" s="246"/>
      <c r="H394" s="249">
        <v>16.600000000000001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5" t="s">
        <v>161</v>
      </c>
      <c r="AU394" s="255" t="s">
        <v>80</v>
      </c>
      <c r="AV394" s="15" t="s">
        <v>157</v>
      </c>
      <c r="AW394" s="15" t="s">
        <v>33</v>
      </c>
      <c r="AX394" s="15" t="s">
        <v>80</v>
      </c>
      <c r="AY394" s="255" t="s">
        <v>150</v>
      </c>
    </row>
    <row r="395" s="2" customFormat="1" ht="16.5" customHeight="1">
      <c r="A395" s="39"/>
      <c r="B395" s="40"/>
      <c r="C395" s="205" t="s">
        <v>1272</v>
      </c>
      <c r="D395" s="205" t="s">
        <v>152</v>
      </c>
      <c r="E395" s="206" t="s">
        <v>1504</v>
      </c>
      <c r="F395" s="207" t="s">
        <v>1505</v>
      </c>
      <c r="G395" s="208" t="s">
        <v>502</v>
      </c>
      <c r="H395" s="209">
        <v>41.200000000000003</v>
      </c>
      <c r="I395" s="210"/>
      <c r="J395" s="211">
        <f>ROUND(I395*H395,2)</f>
        <v>0</v>
      </c>
      <c r="K395" s="207" t="s">
        <v>1100</v>
      </c>
      <c r="L395" s="45"/>
      <c r="M395" s="212" t="s">
        <v>19</v>
      </c>
      <c r="N395" s="213" t="s">
        <v>43</v>
      </c>
      <c r="O395" s="85"/>
      <c r="P395" s="214">
        <f>O395*H395</f>
        <v>0</v>
      </c>
      <c r="Q395" s="214">
        <v>0</v>
      </c>
      <c r="R395" s="214">
        <f>Q395*H395</f>
        <v>0</v>
      </c>
      <c r="S395" s="214">
        <v>0</v>
      </c>
      <c r="T395" s="21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157</v>
      </c>
      <c r="AT395" s="216" t="s">
        <v>152</v>
      </c>
      <c r="AU395" s="216" t="s">
        <v>80</v>
      </c>
      <c r="AY395" s="18" t="s">
        <v>150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80</v>
      </c>
      <c r="BK395" s="217">
        <f>ROUND(I395*H395,2)</f>
        <v>0</v>
      </c>
      <c r="BL395" s="18" t="s">
        <v>157</v>
      </c>
      <c r="BM395" s="216" t="s">
        <v>1506</v>
      </c>
    </row>
    <row r="396" s="13" customFormat="1">
      <c r="A396" s="13"/>
      <c r="B396" s="223"/>
      <c r="C396" s="224"/>
      <c r="D396" s="225" t="s">
        <v>161</v>
      </c>
      <c r="E396" s="226" t="s">
        <v>19</v>
      </c>
      <c r="F396" s="227" t="s">
        <v>1507</v>
      </c>
      <c r="G396" s="224"/>
      <c r="H396" s="228">
        <v>41.200000000000003</v>
      </c>
      <c r="I396" s="229"/>
      <c r="J396" s="224"/>
      <c r="K396" s="224"/>
      <c r="L396" s="230"/>
      <c r="M396" s="231"/>
      <c r="N396" s="232"/>
      <c r="O396" s="232"/>
      <c r="P396" s="232"/>
      <c r="Q396" s="232"/>
      <c r="R396" s="232"/>
      <c r="S396" s="232"/>
      <c r="T396" s="23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4" t="s">
        <v>161</v>
      </c>
      <c r="AU396" s="234" t="s">
        <v>80</v>
      </c>
      <c r="AV396" s="13" t="s">
        <v>82</v>
      </c>
      <c r="AW396" s="13" t="s">
        <v>33</v>
      </c>
      <c r="AX396" s="13" t="s">
        <v>72</v>
      </c>
      <c r="AY396" s="234" t="s">
        <v>150</v>
      </c>
    </row>
    <row r="397" s="15" customFormat="1">
      <c r="A397" s="15"/>
      <c r="B397" s="245"/>
      <c r="C397" s="246"/>
      <c r="D397" s="225" t="s">
        <v>161</v>
      </c>
      <c r="E397" s="247" t="s">
        <v>19</v>
      </c>
      <c r="F397" s="248" t="s">
        <v>209</v>
      </c>
      <c r="G397" s="246"/>
      <c r="H397" s="249">
        <v>41.200000000000003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5" t="s">
        <v>161</v>
      </c>
      <c r="AU397" s="255" t="s">
        <v>80</v>
      </c>
      <c r="AV397" s="15" t="s">
        <v>157</v>
      </c>
      <c r="AW397" s="15" t="s">
        <v>33</v>
      </c>
      <c r="AX397" s="15" t="s">
        <v>80</v>
      </c>
      <c r="AY397" s="255" t="s">
        <v>150</v>
      </c>
    </row>
    <row r="398" s="2" customFormat="1" ht="16.5" customHeight="1">
      <c r="A398" s="39"/>
      <c r="B398" s="40"/>
      <c r="C398" s="205" t="s">
        <v>1508</v>
      </c>
      <c r="D398" s="205" t="s">
        <v>152</v>
      </c>
      <c r="E398" s="206" t="s">
        <v>1509</v>
      </c>
      <c r="F398" s="207" t="s">
        <v>1510</v>
      </c>
      <c r="G398" s="208" t="s">
        <v>502</v>
      </c>
      <c r="H398" s="209">
        <v>24.600000000000001</v>
      </c>
      <c r="I398" s="210"/>
      <c r="J398" s="211">
        <f>ROUND(I398*H398,2)</f>
        <v>0</v>
      </c>
      <c r="K398" s="207" t="s">
        <v>1100</v>
      </c>
      <c r="L398" s="45"/>
      <c r="M398" s="212" t="s">
        <v>19</v>
      </c>
      <c r="N398" s="213" t="s">
        <v>43</v>
      </c>
      <c r="O398" s="85"/>
      <c r="P398" s="214">
        <f>O398*H398</f>
        <v>0</v>
      </c>
      <c r="Q398" s="214">
        <v>0</v>
      </c>
      <c r="R398" s="214">
        <f>Q398*H398</f>
        <v>0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157</v>
      </c>
      <c r="AT398" s="216" t="s">
        <v>152</v>
      </c>
      <c r="AU398" s="216" t="s">
        <v>80</v>
      </c>
      <c r="AY398" s="18" t="s">
        <v>150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80</v>
      </c>
      <c r="BK398" s="217">
        <f>ROUND(I398*H398,2)</f>
        <v>0</v>
      </c>
      <c r="BL398" s="18" t="s">
        <v>157</v>
      </c>
      <c r="BM398" s="216" t="s">
        <v>1511</v>
      </c>
    </row>
    <row r="399" s="13" customFormat="1">
      <c r="A399" s="13"/>
      <c r="B399" s="223"/>
      <c r="C399" s="224"/>
      <c r="D399" s="225" t="s">
        <v>161</v>
      </c>
      <c r="E399" s="226" t="s">
        <v>19</v>
      </c>
      <c r="F399" s="227" t="s">
        <v>1512</v>
      </c>
      <c r="G399" s="224"/>
      <c r="H399" s="228">
        <v>24.600000000000001</v>
      </c>
      <c r="I399" s="229"/>
      <c r="J399" s="224"/>
      <c r="K399" s="224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161</v>
      </c>
      <c r="AU399" s="234" t="s">
        <v>80</v>
      </c>
      <c r="AV399" s="13" t="s">
        <v>82</v>
      </c>
      <c r="AW399" s="13" t="s">
        <v>33</v>
      </c>
      <c r="AX399" s="13" t="s">
        <v>72</v>
      </c>
      <c r="AY399" s="234" t="s">
        <v>150</v>
      </c>
    </row>
    <row r="400" s="15" customFormat="1">
      <c r="A400" s="15"/>
      <c r="B400" s="245"/>
      <c r="C400" s="246"/>
      <c r="D400" s="225" t="s">
        <v>161</v>
      </c>
      <c r="E400" s="247" t="s">
        <v>19</v>
      </c>
      <c r="F400" s="248" t="s">
        <v>209</v>
      </c>
      <c r="G400" s="246"/>
      <c r="H400" s="249">
        <v>24.600000000000001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5" t="s">
        <v>161</v>
      </c>
      <c r="AU400" s="255" t="s">
        <v>80</v>
      </c>
      <c r="AV400" s="15" t="s">
        <v>157</v>
      </c>
      <c r="AW400" s="15" t="s">
        <v>33</v>
      </c>
      <c r="AX400" s="15" t="s">
        <v>80</v>
      </c>
      <c r="AY400" s="255" t="s">
        <v>150</v>
      </c>
    </row>
    <row r="401" s="2" customFormat="1" ht="16.5" customHeight="1">
      <c r="A401" s="39"/>
      <c r="B401" s="40"/>
      <c r="C401" s="205" t="s">
        <v>1276</v>
      </c>
      <c r="D401" s="205" t="s">
        <v>152</v>
      </c>
      <c r="E401" s="206" t="s">
        <v>1513</v>
      </c>
      <c r="F401" s="207" t="s">
        <v>1514</v>
      </c>
      <c r="G401" s="208" t="s">
        <v>502</v>
      </c>
      <c r="H401" s="209">
        <v>24.600000000000001</v>
      </c>
      <c r="I401" s="210"/>
      <c r="J401" s="211">
        <f>ROUND(I401*H401,2)</f>
        <v>0</v>
      </c>
      <c r="K401" s="207" t="s">
        <v>1100</v>
      </c>
      <c r="L401" s="45"/>
      <c r="M401" s="212" t="s">
        <v>19</v>
      </c>
      <c r="N401" s="213" t="s">
        <v>43</v>
      </c>
      <c r="O401" s="85"/>
      <c r="P401" s="214">
        <f>O401*H401</f>
        <v>0</v>
      </c>
      <c r="Q401" s="214">
        <v>0</v>
      </c>
      <c r="R401" s="214">
        <f>Q401*H401</f>
        <v>0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157</v>
      </c>
      <c r="AT401" s="216" t="s">
        <v>152</v>
      </c>
      <c r="AU401" s="216" t="s">
        <v>80</v>
      </c>
      <c r="AY401" s="18" t="s">
        <v>150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80</v>
      </c>
      <c r="BK401" s="217">
        <f>ROUND(I401*H401,2)</f>
        <v>0</v>
      </c>
      <c r="BL401" s="18" t="s">
        <v>157</v>
      </c>
      <c r="BM401" s="216" t="s">
        <v>1515</v>
      </c>
    </row>
    <row r="402" s="13" customFormat="1">
      <c r="A402" s="13"/>
      <c r="B402" s="223"/>
      <c r="C402" s="224"/>
      <c r="D402" s="225" t="s">
        <v>161</v>
      </c>
      <c r="E402" s="226" t="s">
        <v>19</v>
      </c>
      <c r="F402" s="227" t="s">
        <v>1516</v>
      </c>
      <c r="G402" s="224"/>
      <c r="H402" s="228">
        <v>24.600000000000001</v>
      </c>
      <c r="I402" s="229"/>
      <c r="J402" s="224"/>
      <c r="K402" s="224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161</v>
      </c>
      <c r="AU402" s="234" t="s">
        <v>80</v>
      </c>
      <c r="AV402" s="13" t="s">
        <v>82</v>
      </c>
      <c r="AW402" s="13" t="s">
        <v>33</v>
      </c>
      <c r="AX402" s="13" t="s">
        <v>72</v>
      </c>
      <c r="AY402" s="234" t="s">
        <v>150</v>
      </c>
    </row>
    <row r="403" s="15" customFormat="1">
      <c r="A403" s="15"/>
      <c r="B403" s="245"/>
      <c r="C403" s="246"/>
      <c r="D403" s="225" t="s">
        <v>161</v>
      </c>
      <c r="E403" s="247" t="s">
        <v>19</v>
      </c>
      <c r="F403" s="248" t="s">
        <v>209</v>
      </c>
      <c r="G403" s="246"/>
      <c r="H403" s="249">
        <v>24.600000000000001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5" t="s">
        <v>161</v>
      </c>
      <c r="AU403" s="255" t="s">
        <v>80</v>
      </c>
      <c r="AV403" s="15" t="s">
        <v>157</v>
      </c>
      <c r="AW403" s="15" t="s">
        <v>33</v>
      </c>
      <c r="AX403" s="15" t="s">
        <v>80</v>
      </c>
      <c r="AY403" s="255" t="s">
        <v>150</v>
      </c>
    </row>
    <row r="404" s="2" customFormat="1" ht="16.5" customHeight="1">
      <c r="A404" s="39"/>
      <c r="B404" s="40"/>
      <c r="C404" s="205" t="s">
        <v>1517</v>
      </c>
      <c r="D404" s="205" t="s">
        <v>152</v>
      </c>
      <c r="E404" s="206" t="s">
        <v>1518</v>
      </c>
      <c r="F404" s="207" t="s">
        <v>1519</v>
      </c>
      <c r="G404" s="208" t="s">
        <v>502</v>
      </c>
      <c r="H404" s="209">
        <v>24.600000000000001</v>
      </c>
      <c r="I404" s="210"/>
      <c r="J404" s="211">
        <f>ROUND(I404*H404,2)</f>
        <v>0</v>
      </c>
      <c r="K404" s="207" t="s">
        <v>1100</v>
      </c>
      <c r="L404" s="45"/>
      <c r="M404" s="212" t="s">
        <v>19</v>
      </c>
      <c r="N404" s="213" t="s">
        <v>43</v>
      </c>
      <c r="O404" s="85"/>
      <c r="P404" s="214">
        <f>O404*H404</f>
        <v>0</v>
      </c>
      <c r="Q404" s="214">
        <v>0</v>
      </c>
      <c r="R404" s="214">
        <f>Q404*H404</f>
        <v>0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157</v>
      </c>
      <c r="AT404" s="216" t="s">
        <v>152</v>
      </c>
      <c r="AU404" s="216" t="s">
        <v>80</v>
      </c>
      <c r="AY404" s="18" t="s">
        <v>150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80</v>
      </c>
      <c r="BK404" s="217">
        <f>ROUND(I404*H404,2)</f>
        <v>0</v>
      </c>
      <c r="BL404" s="18" t="s">
        <v>157</v>
      </c>
      <c r="BM404" s="216" t="s">
        <v>1520</v>
      </c>
    </row>
    <row r="405" s="13" customFormat="1">
      <c r="A405" s="13"/>
      <c r="B405" s="223"/>
      <c r="C405" s="224"/>
      <c r="D405" s="225" t="s">
        <v>161</v>
      </c>
      <c r="E405" s="226" t="s">
        <v>19</v>
      </c>
      <c r="F405" s="227" t="s">
        <v>1521</v>
      </c>
      <c r="G405" s="224"/>
      <c r="H405" s="228">
        <v>24.600000000000001</v>
      </c>
      <c r="I405" s="229"/>
      <c r="J405" s="224"/>
      <c r="K405" s="224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161</v>
      </c>
      <c r="AU405" s="234" t="s">
        <v>80</v>
      </c>
      <c r="AV405" s="13" t="s">
        <v>82</v>
      </c>
      <c r="AW405" s="13" t="s">
        <v>33</v>
      </c>
      <c r="AX405" s="13" t="s">
        <v>72</v>
      </c>
      <c r="AY405" s="234" t="s">
        <v>150</v>
      </c>
    </row>
    <row r="406" s="15" customFormat="1">
      <c r="A406" s="15"/>
      <c r="B406" s="245"/>
      <c r="C406" s="246"/>
      <c r="D406" s="225" t="s">
        <v>161</v>
      </c>
      <c r="E406" s="247" t="s">
        <v>19</v>
      </c>
      <c r="F406" s="248" t="s">
        <v>209</v>
      </c>
      <c r="G406" s="246"/>
      <c r="H406" s="249">
        <v>24.600000000000001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5" t="s">
        <v>161</v>
      </c>
      <c r="AU406" s="255" t="s">
        <v>80</v>
      </c>
      <c r="AV406" s="15" t="s">
        <v>157</v>
      </c>
      <c r="AW406" s="15" t="s">
        <v>33</v>
      </c>
      <c r="AX406" s="15" t="s">
        <v>80</v>
      </c>
      <c r="AY406" s="255" t="s">
        <v>150</v>
      </c>
    </row>
    <row r="407" s="2" customFormat="1" ht="16.5" customHeight="1">
      <c r="A407" s="39"/>
      <c r="B407" s="40"/>
      <c r="C407" s="205" t="s">
        <v>1282</v>
      </c>
      <c r="D407" s="205" t="s">
        <v>152</v>
      </c>
      <c r="E407" s="206" t="s">
        <v>1522</v>
      </c>
      <c r="F407" s="207" t="s">
        <v>1523</v>
      </c>
      <c r="G407" s="208" t="s">
        <v>1524</v>
      </c>
      <c r="H407" s="209">
        <v>80</v>
      </c>
      <c r="I407" s="210"/>
      <c r="J407" s="211">
        <f>ROUND(I407*H407,2)</f>
        <v>0</v>
      </c>
      <c r="K407" s="207" t="s">
        <v>319</v>
      </c>
      <c r="L407" s="45"/>
      <c r="M407" s="212" t="s">
        <v>19</v>
      </c>
      <c r="N407" s="213" t="s">
        <v>43</v>
      </c>
      <c r="O407" s="85"/>
      <c r="P407" s="214">
        <f>O407*H407</f>
        <v>0</v>
      </c>
      <c r="Q407" s="214">
        <v>0</v>
      </c>
      <c r="R407" s="214">
        <f>Q407*H407</f>
        <v>0</v>
      </c>
      <c r="S407" s="214">
        <v>0</v>
      </c>
      <c r="T407" s="21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6" t="s">
        <v>157</v>
      </c>
      <c r="AT407" s="216" t="s">
        <v>152</v>
      </c>
      <c r="AU407" s="216" t="s">
        <v>80</v>
      </c>
      <c r="AY407" s="18" t="s">
        <v>150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80</v>
      </c>
      <c r="BK407" s="217">
        <f>ROUND(I407*H407,2)</f>
        <v>0</v>
      </c>
      <c r="BL407" s="18" t="s">
        <v>157</v>
      </c>
      <c r="BM407" s="216" t="s">
        <v>1525</v>
      </c>
    </row>
    <row r="408" s="13" customFormat="1">
      <c r="A408" s="13"/>
      <c r="B408" s="223"/>
      <c r="C408" s="224"/>
      <c r="D408" s="225" t="s">
        <v>161</v>
      </c>
      <c r="E408" s="226" t="s">
        <v>19</v>
      </c>
      <c r="F408" s="227" t="s">
        <v>1526</v>
      </c>
      <c r="G408" s="224"/>
      <c r="H408" s="228">
        <v>80</v>
      </c>
      <c r="I408" s="229"/>
      <c r="J408" s="224"/>
      <c r="K408" s="224"/>
      <c r="L408" s="230"/>
      <c r="M408" s="231"/>
      <c r="N408" s="232"/>
      <c r="O408" s="232"/>
      <c r="P408" s="232"/>
      <c r="Q408" s="232"/>
      <c r="R408" s="232"/>
      <c r="S408" s="232"/>
      <c r="T408" s="23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4" t="s">
        <v>161</v>
      </c>
      <c r="AU408" s="234" t="s">
        <v>80</v>
      </c>
      <c r="AV408" s="13" t="s">
        <v>82</v>
      </c>
      <c r="AW408" s="13" t="s">
        <v>33</v>
      </c>
      <c r="AX408" s="13" t="s">
        <v>72</v>
      </c>
      <c r="AY408" s="234" t="s">
        <v>150</v>
      </c>
    </row>
    <row r="409" s="15" customFormat="1">
      <c r="A409" s="15"/>
      <c r="B409" s="245"/>
      <c r="C409" s="246"/>
      <c r="D409" s="225" t="s">
        <v>161</v>
      </c>
      <c r="E409" s="247" t="s">
        <v>19</v>
      </c>
      <c r="F409" s="248" t="s">
        <v>209</v>
      </c>
      <c r="G409" s="246"/>
      <c r="H409" s="249">
        <v>80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5" t="s">
        <v>161</v>
      </c>
      <c r="AU409" s="255" t="s">
        <v>80</v>
      </c>
      <c r="AV409" s="15" t="s">
        <v>157</v>
      </c>
      <c r="AW409" s="15" t="s">
        <v>33</v>
      </c>
      <c r="AX409" s="15" t="s">
        <v>80</v>
      </c>
      <c r="AY409" s="255" t="s">
        <v>150</v>
      </c>
    </row>
    <row r="410" s="2" customFormat="1" ht="16.5" customHeight="1">
      <c r="A410" s="39"/>
      <c r="B410" s="40"/>
      <c r="C410" s="205" t="s">
        <v>1527</v>
      </c>
      <c r="D410" s="205" t="s">
        <v>152</v>
      </c>
      <c r="E410" s="206" t="s">
        <v>1528</v>
      </c>
      <c r="F410" s="207" t="s">
        <v>1529</v>
      </c>
      <c r="G410" s="208" t="s">
        <v>1122</v>
      </c>
      <c r="H410" s="209">
        <v>2</v>
      </c>
      <c r="I410" s="210"/>
      <c r="J410" s="211">
        <f>ROUND(I410*H410,2)</f>
        <v>0</v>
      </c>
      <c r="K410" s="207" t="s">
        <v>1100</v>
      </c>
      <c r="L410" s="45"/>
      <c r="M410" s="212" t="s">
        <v>19</v>
      </c>
      <c r="N410" s="213" t="s">
        <v>43</v>
      </c>
      <c r="O410" s="85"/>
      <c r="P410" s="214">
        <f>O410*H410</f>
        <v>0</v>
      </c>
      <c r="Q410" s="214">
        <v>0</v>
      </c>
      <c r="R410" s="214">
        <f>Q410*H410</f>
        <v>0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157</v>
      </c>
      <c r="AT410" s="216" t="s">
        <v>152</v>
      </c>
      <c r="AU410" s="216" t="s">
        <v>80</v>
      </c>
      <c r="AY410" s="18" t="s">
        <v>150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80</v>
      </c>
      <c r="BK410" s="217">
        <f>ROUND(I410*H410,2)</f>
        <v>0</v>
      </c>
      <c r="BL410" s="18" t="s">
        <v>157</v>
      </c>
      <c r="BM410" s="216" t="s">
        <v>1530</v>
      </c>
    </row>
    <row r="411" s="13" customFormat="1">
      <c r="A411" s="13"/>
      <c r="B411" s="223"/>
      <c r="C411" s="224"/>
      <c r="D411" s="225" t="s">
        <v>161</v>
      </c>
      <c r="E411" s="226" t="s">
        <v>19</v>
      </c>
      <c r="F411" s="227" t="s">
        <v>1483</v>
      </c>
      <c r="G411" s="224"/>
      <c r="H411" s="228">
        <v>2</v>
      </c>
      <c r="I411" s="229"/>
      <c r="J411" s="224"/>
      <c r="K411" s="224"/>
      <c r="L411" s="230"/>
      <c r="M411" s="231"/>
      <c r="N411" s="232"/>
      <c r="O411" s="232"/>
      <c r="P411" s="232"/>
      <c r="Q411" s="232"/>
      <c r="R411" s="232"/>
      <c r="S411" s="232"/>
      <c r="T411" s="23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4" t="s">
        <v>161</v>
      </c>
      <c r="AU411" s="234" t="s">
        <v>80</v>
      </c>
      <c r="AV411" s="13" t="s">
        <v>82</v>
      </c>
      <c r="AW411" s="13" t="s">
        <v>33</v>
      </c>
      <c r="AX411" s="13" t="s">
        <v>72</v>
      </c>
      <c r="AY411" s="234" t="s">
        <v>150</v>
      </c>
    </row>
    <row r="412" s="15" customFormat="1">
      <c r="A412" s="15"/>
      <c r="B412" s="245"/>
      <c r="C412" s="246"/>
      <c r="D412" s="225" t="s">
        <v>161</v>
      </c>
      <c r="E412" s="247" t="s">
        <v>19</v>
      </c>
      <c r="F412" s="248" t="s">
        <v>209</v>
      </c>
      <c r="G412" s="246"/>
      <c r="H412" s="249">
        <v>2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55" t="s">
        <v>161</v>
      </c>
      <c r="AU412" s="255" t="s">
        <v>80</v>
      </c>
      <c r="AV412" s="15" t="s">
        <v>157</v>
      </c>
      <c r="AW412" s="15" t="s">
        <v>33</v>
      </c>
      <c r="AX412" s="15" t="s">
        <v>80</v>
      </c>
      <c r="AY412" s="255" t="s">
        <v>150</v>
      </c>
    </row>
    <row r="413" s="2" customFormat="1" ht="16.5" customHeight="1">
      <c r="A413" s="39"/>
      <c r="B413" s="40"/>
      <c r="C413" s="205" t="s">
        <v>1286</v>
      </c>
      <c r="D413" s="205" t="s">
        <v>152</v>
      </c>
      <c r="E413" s="206" t="s">
        <v>1531</v>
      </c>
      <c r="F413" s="207" t="s">
        <v>1532</v>
      </c>
      <c r="G413" s="208" t="s">
        <v>1132</v>
      </c>
      <c r="H413" s="209">
        <v>65</v>
      </c>
      <c r="I413" s="210"/>
      <c r="J413" s="211">
        <f>ROUND(I413*H413,2)</f>
        <v>0</v>
      </c>
      <c r="K413" s="207" t="s">
        <v>1100</v>
      </c>
      <c r="L413" s="45"/>
      <c r="M413" s="212" t="s">
        <v>19</v>
      </c>
      <c r="N413" s="213" t="s">
        <v>43</v>
      </c>
      <c r="O413" s="85"/>
      <c r="P413" s="214">
        <f>O413*H413</f>
        <v>0</v>
      </c>
      <c r="Q413" s="214">
        <v>0</v>
      </c>
      <c r="R413" s="214">
        <f>Q413*H413</f>
        <v>0</v>
      </c>
      <c r="S413" s="214">
        <v>2.6499999999999999</v>
      </c>
      <c r="T413" s="215">
        <f>S413*H413</f>
        <v>172.25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157</v>
      </c>
      <c r="AT413" s="216" t="s">
        <v>152</v>
      </c>
      <c r="AU413" s="216" t="s">
        <v>80</v>
      </c>
      <c r="AY413" s="18" t="s">
        <v>150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80</v>
      </c>
      <c r="BK413" s="217">
        <f>ROUND(I413*H413,2)</f>
        <v>0</v>
      </c>
      <c r="BL413" s="18" t="s">
        <v>157</v>
      </c>
      <c r="BM413" s="216" t="s">
        <v>1533</v>
      </c>
    </row>
    <row r="414" s="13" customFormat="1">
      <c r="A414" s="13"/>
      <c r="B414" s="223"/>
      <c r="C414" s="224"/>
      <c r="D414" s="225" t="s">
        <v>161</v>
      </c>
      <c r="E414" s="226" t="s">
        <v>19</v>
      </c>
      <c r="F414" s="227" t="s">
        <v>1534</v>
      </c>
      <c r="G414" s="224"/>
      <c r="H414" s="228">
        <v>65</v>
      </c>
      <c r="I414" s="229"/>
      <c r="J414" s="224"/>
      <c r="K414" s="224"/>
      <c r="L414" s="230"/>
      <c r="M414" s="231"/>
      <c r="N414" s="232"/>
      <c r="O414" s="232"/>
      <c r="P414" s="232"/>
      <c r="Q414" s="232"/>
      <c r="R414" s="232"/>
      <c r="S414" s="232"/>
      <c r="T414" s="23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4" t="s">
        <v>161</v>
      </c>
      <c r="AU414" s="234" t="s">
        <v>80</v>
      </c>
      <c r="AV414" s="13" t="s">
        <v>82</v>
      </c>
      <c r="AW414" s="13" t="s">
        <v>33</v>
      </c>
      <c r="AX414" s="13" t="s">
        <v>72</v>
      </c>
      <c r="AY414" s="234" t="s">
        <v>150</v>
      </c>
    </row>
    <row r="415" s="14" customFormat="1">
      <c r="A415" s="14"/>
      <c r="B415" s="235"/>
      <c r="C415" s="236"/>
      <c r="D415" s="225" t="s">
        <v>161</v>
      </c>
      <c r="E415" s="237" t="s">
        <v>19</v>
      </c>
      <c r="F415" s="238" t="s">
        <v>1535</v>
      </c>
      <c r="G415" s="236"/>
      <c r="H415" s="237" t="s">
        <v>19</v>
      </c>
      <c r="I415" s="239"/>
      <c r="J415" s="236"/>
      <c r="K415" s="236"/>
      <c r="L415" s="240"/>
      <c r="M415" s="241"/>
      <c r="N415" s="242"/>
      <c r="O415" s="242"/>
      <c r="P415" s="242"/>
      <c r="Q415" s="242"/>
      <c r="R415" s="242"/>
      <c r="S415" s="242"/>
      <c r="T415" s="24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4" t="s">
        <v>161</v>
      </c>
      <c r="AU415" s="244" t="s">
        <v>80</v>
      </c>
      <c r="AV415" s="14" t="s">
        <v>80</v>
      </c>
      <c r="AW415" s="14" t="s">
        <v>33</v>
      </c>
      <c r="AX415" s="14" t="s">
        <v>72</v>
      </c>
      <c r="AY415" s="244" t="s">
        <v>150</v>
      </c>
    </row>
    <row r="416" s="15" customFormat="1">
      <c r="A416" s="15"/>
      <c r="B416" s="245"/>
      <c r="C416" s="246"/>
      <c r="D416" s="225" t="s">
        <v>161</v>
      </c>
      <c r="E416" s="247" t="s">
        <v>19</v>
      </c>
      <c r="F416" s="248" t="s">
        <v>209</v>
      </c>
      <c r="G416" s="246"/>
      <c r="H416" s="249">
        <v>65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5" t="s">
        <v>161</v>
      </c>
      <c r="AU416" s="255" t="s">
        <v>80</v>
      </c>
      <c r="AV416" s="15" t="s">
        <v>157</v>
      </c>
      <c r="AW416" s="15" t="s">
        <v>33</v>
      </c>
      <c r="AX416" s="15" t="s">
        <v>80</v>
      </c>
      <c r="AY416" s="255" t="s">
        <v>150</v>
      </c>
    </row>
    <row r="417" s="2" customFormat="1" ht="16.5" customHeight="1">
      <c r="A417" s="39"/>
      <c r="B417" s="40"/>
      <c r="C417" s="205" t="s">
        <v>1536</v>
      </c>
      <c r="D417" s="205" t="s">
        <v>152</v>
      </c>
      <c r="E417" s="206" t="s">
        <v>1537</v>
      </c>
      <c r="F417" s="207" t="s">
        <v>1538</v>
      </c>
      <c r="G417" s="208" t="s">
        <v>1132</v>
      </c>
      <c r="H417" s="209">
        <v>260</v>
      </c>
      <c r="I417" s="210"/>
      <c r="J417" s="211">
        <f>ROUND(I417*H417,2)</f>
        <v>0</v>
      </c>
      <c r="K417" s="207" t="s">
        <v>1100</v>
      </c>
      <c r="L417" s="45"/>
      <c r="M417" s="212" t="s">
        <v>19</v>
      </c>
      <c r="N417" s="213" t="s">
        <v>43</v>
      </c>
      <c r="O417" s="85"/>
      <c r="P417" s="214">
        <f>O417*H417</f>
        <v>0</v>
      </c>
      <c r="Q417" s="214">
        <v>0</v>
      </c>
      <c r="R417" s="214">
        <f>Q417*H417</f>
        <v>0</v>
      </c>
      <c r="S417" s="214">
        <v>2.2000000000000002</v>
      </c>
      <c r="T417" s="215">
        <f>S417*H417</f>
        <v>572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6" t="s">
        <v>157</v>
      </c>
      <c r="AT417" s="216" t="s">
        <v>152</v>
      </c>
      <c r="AU417" s="216" t="s">
        <v>80</v>
      </c>
      <c r="AY417" s="18" t="s">
        <v>150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8" t="s">
        <v>80</v>
      </c>
      <c r="BK417" s="217">
        <f>ROUND(I417*H417,2)</f>
        <v>0</v>
      </c>
      <c r="BL417" s="18" t="s">
        <v>157</v>
      </c>
      <c r="BM417" s="216" t="s">
        <v>1539</v>
      </c>
    </row>
    <row r="418" s="13" customFormat="1">
      <c r="A418" s="13"/>
      <c r="B418" s="223"/>
      <c r="C418" s="224"/>
      <c r="D418" s="225" t="s">
        <v>161</v>
      </c>
      <c r="E418" s="226" t="s">
        <v>19</v>
      </c>
      <c r="F418" s="227" t="s">
        <v>1540</v>
      </c>
      <c r="G418" s="224"/>
      <c r="H418" s="228">
        <v>260</v>
      </c>
      <c r="I418" s="229"/>
      <c r="J418" s="224"/>
      <c r="K418" s="224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161</v>
      </c>
      <c r="AU418" s="234" t="s">
        <v>80</v>
      </c>
      <c r="AV418" s="13" t="s">
        <v>82</v>
      </c>
      <c r="AW418" s="13" t="s">
        <v>33</v>
      </c>
      <c r="AX418" s="13" t="s">
        <v>72</v>
      </c>
      <c r="AY418" s="234" t="s">
        <v>150</v>
      </c>
    </row>
    <row r="419" s="14" customFormat="1">
      <c r="A419" s="14"/>
      <c r="B419" s="235"/>
      <c r="C419" s="236"/>
      <c r="D419" s="225" t="s">
        <v>161</v>
      </c>
      <c r="E419" s="237" t="s">
        <v>19</v>
      </c>
      <c r="F419" s="238" t="s">
        <v>1535</v>
      </c>
      <c r="G419" s="236"/>
      <c r="H419" s="237" t="s">
        <v>19</v>
      </c>
      <c r="I419" s="239"/>
      <c r="J419" s="236"/>
      <c r="K419" s="236"/>
      <c r="L419" s="240"/>
      <c r="M419" s="241"/>
      <c r="N419" s="242"/>
      <c r="O419" s="242"/>
      <c r="P419" s="242"/>
      <c r="Q419" s="242"/>
      <c r="R419" s="242"/>
      <c r="S419" s="242"/>
      <c r="T419" s="24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4" t="s">
        <v>161</v>
      </c>
      <c r="AU419" s="244" t="s">
        <v>80</v>
      </c>
      <c r="AV419" s="14" t="s">
        <v>80</v>
      </c>
      <c r="AW419" s="14" t="s">
        <v>33</v>
      </c>
      <c r="AX419" s="14" t="s">
        <v>72</v>
      </c>
      <c r="AY419" s="244" t="s">
        <v>150</v>
      </c>
    </row>
    <row r="420" s="15" customFormat="1">
      <c r="A420" s="15"/>
      <c r="B420" s="245"/>
      <c r="C420" s="246"/>
      <c r="D420" s="225" t="s">
        <v>161</v>
      </c>
      <c r="E420" s="247" t="s">
        <v>19</v>
      </c>
      <c r="F420" s="248" t="s">
        <v>209</v>
      </c>
      <c r="G420" s="246"/>
      <c r="H420" s="249">
        <v>260</v>
      </c>
      <c r="I420" s="250"/>
      <c r="J420" s="246"/>
      <c r="K420" s="246"/>
      <c r="L420" s="251"/>
      <c r="M420" s="252"/>
      <c r="N420" s="253"/>
      <c r="O420" s="253"/>
      <c r="P420" s="253"/>
      <c r="Q420" s="253"/>
      <c r="R420" s="253"/>
      <c r="S420" s="253"/>
      <c r="T420" s="254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55" t="s">
        <v>161</v>
      </c>
      <c r="AU420" s="255" t="s">
        <v>80</v>
      </c>
      <c r="AV420" s="15" t="s">
        <v>157</v>
      </c>
      <c r="AW420" s="15" t="s">
        <v>33</v>
      </c>
      <c r="AX420" s="15" t="s">
        <v>80</v>
      </c>
      <c r="AY420" s="255" t="s">
        <v>150</v>
      </c>
    </row>
    <row r="421" s="2" customFormat="1" ht="16.5" customHeight="1">
      <c r="A421" s="39"/>
      <c r="B421" s="40"/>
      <c r="C421" s="205" t="s">
        <v>1290</v>
      </c>
      <c r="D421" s="205" t="s">
        <v>152</v>
      </c>
      <c r="E421" s="206" t="s">
        <v>1541</v>
      </c>
      <c r="F421" s="207" t="s">
        <v>1542</v>
      </c>
      <c r="G421" s="208" t="s">
        <v>1132</v>
      </c>
      <c r="H421" s="209">
        <v>25.5</v>
      </c>
      <c r="I421" s="210"/>
      <c r="J421" s="211">
        <f>ROUND(I421*H421,2)</f>
        <v>0</v>
      </c>
      <c r="K421" s="207" t="s">
        <v>1100</v>
      </c>
      <c r="L421" s="45"/>
      <c r="M421" s="212" t="s">
        <v>19</v>
      </c>
      <c r="N421" s="213" t="s">
        <v>43</v>
      </c>
      <c r="O421" s="85"/>
      <c r="P421" s="214">
        <f>O421*H421</f>
        <v>0</v>
      </c>
      <c r="Q421" s="214">
        <v>0</v>
      </c>
      <c r="R421" s="214">
        <f>Q421*H421</f>
        <v>0</v>
      </c>
      <c r="S421" s="214">
        <v>0</v>
      </c>
      <c r="T421" s="215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6" t="s">
        <v>157</v>
      </c>
      <c r="AT421" s="216" t="s">
        <v>152</v>
      </c>
      <c r="AU421" s="216" t="s">
        <v>80</v>
      </c>
      <c r="AY421" s="18" t="s">
        <v>150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8" t="s">
        <v>80</v>
      </c>
      <c r="BK421" s="217">
        <f>ROUND(I421*H421,2)</f>
        <v>0</v>
      </c>
      <c r="BL421" s="18" t="s">
        <v>157</v>
      </c>
      <c r="BM421" s="216" t="s">
        <v>1543</v>
      </c>
    </row>
    <row r="422" s="13" customFormat="1">
      <c r="A422" s="13"/>
      <c r="B422" s="223"/>
      <c r="C422" s="224"/>
      <c r="D422" s="225" t="s">
        <v>161</v>
      </c>
      <c r="E422" s="226" t="s">
        <v>19</v>
      </c>
      <c r="F422" s="227" t="s">
        <v>1544</v>
      </c>
      <c r="G422" s="224"/>
      <c r="H422" s="228">
        <v>25.5</v>
      </c>
      <c r="I422" s="229"/>
      <c r="J422" s="224"/>
      <c r="K422" s="224"/>
      <c r="L422" s="230"/>
      <c r="M422" s="231"/>
      <c r="N422" s="232"/>
      <c r="O422" s="232"/>
      <c r="P422" s="232"/>
      <c r="Q422" s="232"/>
      <c r="R422" s="232"/>
      <c r="S422" s="232"/>
      <c r="T422" s="23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4" t="s">
        <v>161</v>
      </c>
      <c r="AU422" s="234" t="s">
        <v>80</v>
      </c>
      <c r="AV422" s="13" t="s">
        <v>82</v>
      </c>
      <c r="AW422" s="13" t="s">
        <v>33</v>
      </c>
      <c r="AX422" s="13" t="s">
        <v>72</v>
      </c>
      <c r="AY422" s="234" t="s">
        <v>150</v>
      </c>
    </row>
    <row r="423" s="14" customFormat="1">
      <c r="A423" s="14"/>
      <c r="B423" s="235"/>
      <c r="C423" s="236"/>
      <c r="D423" s="225" t="s">
        <v>161</v>
      </c>
      <c r="E423" s="237" t="s">
        <v>19</v>
      </c>
      <c r="F423" s="238" t="s">
        <v>1535</v>
      </c>
      <c r="G423" s="236"/>
      <c r="H423" s="237" t="s">
        <v>19</v>
      </c>
      <c r="I423" s="239"/>
      <c r="J423" s="236"/>
      <c r="K423" s="236"/>
      <c r="L423" s="240"/>
      <c r="M423" s="241"/>
      <c r="N423" s="242"/>
      <c r="O423" s="242"/>
      <c r="P423" s="242"/>
      <c r="Q423" s="242"/>
      <c r="R423" s="242"/>
      <c r="S423" s="242"/>
      <c r="T423" s="24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4" t="s">
        <v>161</v>
      </c>
      <c r="AU423" s="244" t="s">
        <v>80</v>
      </c>
      <c r="AV423" s="14" t="s">
        <v>80</v>
      </c>
      <c r="AW423" s="14" t="s">
        <v>33</v>
      </c>
      <c r="AX423" s="14" t="s">
        <v>72</v>
      </c>
      <c r="AY423" s="244" t="s">
        <v>150</v>
      </c>
    </row>
    <row r="424" s="15" customFormat="1">
      <c r="A424" s="15"/>
      <c r="B424" s="245"/>
      <c r="C424" s="246"/>
      <c r="D424" s="225" t="s">
        <v>161</v>
      </c>
      <c r="E424" s="247" t="s">
        <v>19</v>
      </c>
      <c r="F424" s="248" t="s">
        <v>209</v>
      </c>
      <c r="G424" s="246"/>
      <c r="H424" s="249">
        <v>25.5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55" t="s">
        <v>161</v>
      </c>
      <c r="AU424" s="255" t="s">
        <v>80</v>
      </c>
      <c r="AV424" s="15" t="s">
        <v>157</v>
      </c>
      <c r="AW424" s="15" t="s">
        <v>33</v>
      </c>
      <c r="AX424" s="15" t="s">
        <v>80</v>
      </c>
      <c r="AY424" s="255" t="s">
        <v>150</v>
      </c>
    </row>
    <row r="425" s="2" customFormat="1" ht="16.5" customHeight="1">
      <c r="A425" s="39"/>
      <c r="B425" s="40"/>
      <c r="C425" s="205" t="s">
        <v>1545</v>
      </c>
      <c r="D425" s="205" t="s">
        <v>152</v>
      </c>
      <c r="E425" s="206" t="s">
        <v>1546</v>
      </c>
      <c r="F425" s="207" t="s">
        <v>1547</v>
      </c>
      <c r="G425" s="208" t="s">
        <v>502</v>
      </c>
      <c r="H425" s="209">
        <v>43</v>
      </c>
      <c r="I425" s="210"/>
      <c r="J425" s="211">
        <f>ROUND(I425*H425,2)</f>
        <v>0</v>
      </c>
      <c r="K425" s="207" t="s">
        <v>1100</v>
      </c>
      <c r="L425" s="45"/>
      <c r="M425" s="212" t="s">
        <v>19</v>
      </c>
      <c r="N425" s="213" t="s">
        <v>43</v>
      </c>
      <c r="O425" s="85"/>
      <c r="P425" s="214">
        <f>O425*H425</f>
        <v>0</v>
      </c>
      <c r="Q425" s="214">
        <v>0</v>
      </c>
      <c r="R425" s="214">
        <f>Q425*H425</f>
        <v>0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157</v>
      </c>
      <c r="AT425" s="216" t="s">
        <v>152</v>
      </c>
      <c r="AU425" s="216" t="s">
        <v>80</v>
      </c>
      <c r="AY425" s="18" t="s">
        <v>150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80</v>
      </c>
      <c r="BK425" s="217">
        <f>ROUND(I425*H425,2)</f>
        <v>0</v>
      </c>
      <c r="BL425" s="18" t="s">
        <v>157</v>
      </c>
      <c r="BM425" s="216" t="s">
        <v>1548</v>
      </c>
    </row>
    <row r="426" s="13" customFormat="1">
      <c r="A426" s="13"/>
      <c r="B426" s="223"/>
      <c r="C426" s="224"/>
      <c r="D426" s="225" t="s">
        <v>161</v>
      </c>
      <c r="E426" s="226" t="s">
        <v>19</v>
      </c>
      <c r="F426" s="227" t="s">
        <v>1549</v>
      </c>
      <c r="G426" s="224"/>
      <c r="H426" s="228">
        <v>43</v>
      </c>
      <c r="I426" s="229"/>
      <c r="J426" s="224"/>
      <c r="K426" s="224"/>
      <c r="L426" s="230"/>
      <c r="M426" s="231"/>
      <c r="N426" s="232"/>
      <c r="O426" s="232"/>
      <c r="P426" s="232"/>
      <c r="Q426" s="232"/>
      <c r="R426" s="232"/>
      <c r="S426" s="232"/>
      <c r="T426" s="23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4" t="s">
        <v>161</v>
      </c>
      <c r="AU426" s="234" t="s">
        <v>80</v>
      </c>
      <c r="AV426" s="13" t="s">
        <v>82</v>
      </c>
      <c r="AW426" s="13" t="s">
        <v>33</v>
      </c>
      <c r="AX426" s="13" t="s">
        <v>72</v>
      </c>
      <c r="AY426" s="234" t="s">
        <v>150</v>
      </c>
    </row>
    <row r="427" s="14" customFormat="1">
      <c r="A427" s="14"/>
      <c r="B427" s="235"/>
      <c r="C427" s="236"/>
      <c r="D427" s="225" t="s">
        <v>161</v>
      </c>
      <c r="E427" s="237" t="s">
        <v>19</v>
      </c>
      <c r="F427" s="238" t="s">
        <v>1550</v>
      </c>
      <c r="G427" s="236"/>
      <c r="H427" s="237" t="s">
        <v>19</v>
      </c>
      <c r="I427" s="239"/>
      <c r="J427" s="236"/>
      <c r="K427" s="236"/>
      <c r="L427" s="240"/>
      <c r="M427" s="241"/>
      <c r="N427" s="242"/>
      <c r="O427" s="242"/>
      <c r="P427" s="242"/>
      <c r="Q427" s="242"/>
      <c r="R427" s="242"/>
      <c r="S427" s="242"/>
      <c r="T427" s="24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4" t="s">
        <v>161</v>
      </c>
      <c r="AU427" s="244" t="s">
        <v>80</v>
      </c>
      <c r="AV427" s="14" t="s">
        <v>80</v>
      </c>
      <c r="AW427" s="14" t="s">
        <v>33</v>
      </c>
      <c r="AX427" s="14" t="s">
        <v>72</v>
      </c>
      <c r="AY427" s="244" t="s">
        <v>150</v>
      </c>
    </row>
    <row r="428" s="14" customFormat="1">
      <c r="A428" s="14"/>
      <c r="B428" s="235"/>
      <c r="C428" s="236"/>
      <c r="D428" s="225" t="s">
        <v>161</v>
      </c>
      <c r="E428" s="237" t="s">
        <v>19</v>
      </c>
      <c r="F428" s="238" t="s">
        <v>1551</v>
      </c>
      <c r="G428" s="236"/>
      <c r="H428" s="237" t="s">
        <v>19</v>
      </c>
      <c r="I428" s="239"/>
      <c r="J428" s="236"/>
      <c r="K428" s="236"/>
      <c r="L428" s="240"/>
      <c r="M428" s="241"/>
      <c r="N428" s="242"/>
      <c r="O428" s="242"/>
      <c r="P428" s="242"/>
      <c r="Q428" s="242"/>
      <c r="R428" s="242"/>
      <c r="S428" s="242"/>
      <c r="T428" s="24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4" t="s">
        <v>161</v>
      </c>
      <c r="AU428" s="244" t="s">
        <v>80</v>
      </c>
      <c r="AV428" s="14" t="s">
        <v>80</v>
      </c>
      <c r="AW428" s="14" t="s">
        <v>33</v>
      </c>
      <c r="AX428" s="14" t="s">
        <v>72</v>
      </c>
      <c r="AY428" s="244" t="s">
        <v>150</v>
      </c>
    </row>
    <row r="429" s="15" customFormat="1">
      <c r="A429" s="15"/>
      <c r="B429" s="245"/>
      <c r="C429" s="246"/>
      <c r="D429" s="225" t="s">
        <v>161</v>
      </c>
      <c r="E429" s="247" t="s">
        <v>19</v>
      </c>
      <c r="F429" s="248" t="s">
        <v>209</v>
      </c>
      <c r="G429" s="246"/>
      <c r="H429" s="249">
        <v>43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5" t="s">
        <v>161</v>
      </c>
      <c r="AU429" s="255" t="s">
        <v>80</v>
      </c>
      <c r="AV429" s="15" t="s">
        <v>157</v>
      </c>
      <c r="AW429" s="15" t="s">
        <v>33</v>
      </c>
      <c r="AX429" s="15" t="s">
        <v>80</v>
      </c>
      <c r="AY429" s="255" t="s">
        <v>150</v>
      </c>
    </row>
    <row r="430" s="2" customFormat="1" ht="16.5" customHeight="1">
      <c r="A430" s="39"/>
      <c r="B430" s="40"/>
      <c r="C430" s="205" t="s">
        <v>1294</v>
      </c>
      <c r="D430" s="205" t="s">
        <v>152</v>
      </c>
      <c r="E430" s="206" t="s">
        <v>1552</v>
      </c>
      <c r="F430" s="207" t="s">
        <v>1553</v>
      </c>
      <c r="G430" s="208" t="s">
        <v>318</v>
      </c>
      <c r="H430" s="209">
        <v>3</v>
      </c>
      <c r="I430" s="210"/>
      <c r="J430" s="211">
        <f>ROUND(I430*H430,2)</f>
        <v>0</v>
      </c>
      <c r="K430" s="207" t="s">
        <v>1100</v>
      </c>
      <c r="L430" s="45"/>
      <c r="M430" s="212" t="s">
        <v>19</v>
      </c>
      <c r="N430" s="213" t="s">
        <v>43</v>
      </c>
      <c r="O430" s="85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157</v>
      </c>
      <c r="AT430" s="216" t="s">
        <v>152</v>
      </c>
      <c r="AU430" s="216" t="s">
        <v>80</v>
      </c>
      <c r="AY430" s="18" t="s">
        <v>150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80</v>
      </c>
      <c r="BK430" s="217">
        <f>ROUND(I430*H430,2)</f>
        <v>0</v>
      </c>
      <c r="BL430" s="18" t="s">
        <v>157</v>
      </c>
      <c r="BM430" s="216" t="s">
        <v>1554</v>
      </c>
    </row>
    <row r="431" s="13" customFormat="1">
      <c r="A431" s="13"/>
      <c r="B431" s="223"/>
      <c r="C431" s="224"/>
      <c r="D431" s="225" t="s">
        <v>161</v>
      </c>
      <c r="E431" s="226" t="s">
        <v>19</v>
      </c>
      <c r="F431" s="227" t="s">
        <v>1555</v>
      </c>
      <c r="G431" s="224"/>
      <c r="H431" s="228">
        <v>3</v>
      </c>
      <c r="I431" s="229"/>
      <c r="J431" s="224"/>
      <c r="K431" s="224"/>
      <c r="L431" s="230"/>
      <c r="M431" s="231"/>
      <c r="N431" s="232"/>
      <c r="O431" s="232"/>
      <c r="P431" s="232"/>
      <c r="Q431" s="232"/>
      <c r="R431" s="232"/>
      <c r="S431" s="232"/>
      <c r="T431" s="23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4" t="s">
        <v>161</v>
      </c>
      <c r="AU431" s="234" t="s">
        <v>80</v>
      </c>
      <c r="AV431" s="13" t="s">
        <v>82</v>
      </c>
      <c r="AW431" s="13" t="s">
        <v>33</v>
      </c>
      <c r="AX431" s="13" t="s">
        <v>72</v>
      </c>
      <c r="AY431" s="234" t="s">
        <v>150</v>
      </c>
    </row>
    <row r="432" s="14" customFormat="1">
      <c r="A432" s="14"/>
      <c r="B432" s="235"/>
      <c r="C432" s="236"/>
      <c r="D432" s="225" t="s">
        <v>161</v>
      </c>
      <c r="E432" s="237" t="s">
        <v>19</v>
      </c>
      <c r="F432" s="238" t="s">
        <v>1556</v>
      </c>
      <c r="G432" s="236"/>
      <c r="H432" s="237" t="s">
        <v>19</v>
      </c>
      <c r="I432" s="239"/>
      <c r="J432" s="236"/>
      <c r="K432" s="236"/>
      <c r="L432" s="240"/>
      <c r="M432" s="241"/>
      <c r="N432" s="242"/>
      <c r="O432" s="242"/>
      <c r="P432" s="242"/>
      <c r="Q432" s="242"/>
      <c r="R432" s="242"/>
      <c r="S432" s="242"/>
      <c r="T432" s="24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4" t="s">
        <v>161</v>
      </c>
      <c r="AU432" s="244" t="s">
        <v>80</v>
      </c>
      <c r="AV432" s="14" t="s">
        <v>80</v>
      </c>
      <c r="AW432" s="14" t="s">
        <v>33</v>
      </c>
      <c r="AX432" s="14" t="s">
        <v>72</v>
      </c>
      <c r="AY432" s="244" t="s">
        <v>150</v>
      </c>
    </row>
    <row r="433" s="15" customFormat="1">
      <c r="A433" s="15"/>
      <c r="B433" s="245"/>
      <c r="C433" s="246"/>
      <c r="D433" s="225" t="s">
        <v>161</v>
      </c>
      <c r="E433" s="247" t="s">
        <v>19</v>
      </c>
      <c r="F433" s="248" t="s">
        <v>209</v>
      </c>
      <c r="G433" s="246"/>
      <c r="H433" s="249">
        <v>3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55" t="s">
        <v>161</v>
      </c>
      <c r="AU433" s="255" t="s">
        <v>80</v>
      </c>
      <c r="AV433" s="15" t="s">
        <v>157</v>
      </c>
      <c r="AW433" s="15" t="s">
        <v>33</v>
      </c>
      <c r="AX433" s="15" t="s">
        <v>80</v>
      </c>
      <c r="AY433" s="255" t="s">
        <v>150</v>
      </c>
    </row>
    <row r="434" s="2" customFormat="1" ht="16.5" customHeight="1">
      <c r="A434" s="39"/>
      <c r="B434" s="40"/>
      <c r="C434" s="205" t="s">
        <v>1557</v>
      </c>
      <c r="D434" s="205" t="s">
        <v>152</v>
      </c>
      <c r="E434" s="206" t="s">
        <v>1558</v>
      </c>
      <c r="F434" s="207" t="s">
        <v>1559</v>
      </c>
      <c r="G434" s="208" t="s">
        <v>1122</v>
      </c>
      <c r="H434" s="209">
        <v>36</v>
      </c>
      <c r="I434" s="210"/>
      <c r="J434" s="211">
        <f>ROUND(I434*H434,2)</f>
        <v>0</v>
      </c>
      <c r="K434" s="207" t="s">
        <v>1100</v>
      </c>
      <c r="L434" s="45"/>
      <c r="M434" s="212" t="s">
        <v>19</v>
      </c>
      <c r="N434" s="213" t="s">
        <v>43</v>
      </c>
      <c r="O434" s="85"/>
      <c r="P434" s="214">
        <f>O434*H434</f>
        <v>0</v>
      </c>
      <c r="Q434" s="214">
        <v>0</v>
      </c>
      <c r="R434" s="214">
        <f>Q434*H434</f>
        <v>0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157</v>
      </c>
      <c r="AT434" s="216" t="s">
        <v>152</v>
      </c>
      <c r="AU434" s="216" t="s">
        <v>80</v>
      </c>
      <c r="AY434" s="18" t="s">
        <v>150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80</v>
      </c>
      <c r="BK434" s="217">
        <f>ROUND(I434*H434,2)</f>
        <v>0</v>
      </c>
      <c r="BL434" s="18" t="s">
        <v>157</v>
      </c>
      <c r="BM434" s="216" t="s">
        <v>1560</v>
      </c>
    </row>
    <row r="435" s="13" customFormat="1">
      <c r="A435" s="13"/>
      <c r="B435" s="223"/>
      <c r="C435" s="224"/>
      <c r="D435" s="225" t="s">
        <v>161</v>
      </c>
      <c r="E435" s="226" t="s">
        <v>19</v>
      </c>
      <c r="F435" s="227" t="s">
        <v>1273</v>
      </c>
      <c r="G435" s="224"/>
      <c r="H435" s="228">
        <v>36</v>
      </c>
      <c r="I435" s="229"/>
      <c r="J435" s="224"/>
      <c r="K435" s="224"/>
      <c r="L435" s="230"/>
      <c r="M435" s="231"/>
      <c r="N435" s="232"/>
      <c r="O435" s="232"/>
      <c r="P435" s="232"/>
      <c r="Q435" s="232"/>
      <c r="R435" s="232"/>
      <c r="S435" s="232"/>
      <c r="T435" s="23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4" t="s">
        <v>161</v>
      </c>
      <c r="AU435" s="234" t="s">
        <v>80</v>
      </c>
      <c r="AV435" s="13" t="s">
        <v>82</v>
      </c>
      <c r="AW435" s="13" t="s">
        <v>33</v>
      </c>
      <c r="AX435" s="13" t="s">
        <v>72</v>
      </c>
      <c r="AY435" s="234" t="s">
        <v>150</v>
      </c>
    </row>
    <row r="436" s="15" customFormat="1">
      <c r="A436" s="15"/>
      <c r="B436" s="245"/>
      <c r="C436" s="246"/>
      <c r="D436" s="225" t="s">
        <v>161</v>
      </c>
      <c r="E436" s="247" t="s">
        <v>19</v>
      </c>
      <c r="F436" s="248" t="s">
        <v>209</v>
      </c>
      <c r="G436" s="246"/>
      <c r="H436" s="249">
        <v>36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5" t="s">
        <v>161</v>
      </c>
      <c r="AU436" s="255" t="s">
        <v>80</v>
      </c>
      <c r="AV436" s="15" t="s">
        <v>157</v>
      </c>
      <c r="AW436" s="15" t="s">
        <v>33</v>
      </c>
      <c r="AX436" s="15" t="s">
        <v>80</v>
      </c>
      <c r="AY436" s="255" t="s">
        <v>150</v>
      </c>
    </row>
    <row r="437" s="2" customFormat="1" ht="16.5" customHeight="1">
      <c r="A437" s="39"/>
      <c r="B437" s="40"/>
      <c r="C437" s="205" t="s">
        <v>1300</v>
      </c>
      <c r="D437" s="205" t="s">
        <v>152</v>
      </c>
      <c r="E437" s="206" t="s">
        <v>1561</v>
      </c>
      <c r="F437" s="207" t="s">
        <v>1562</v>
      </c>
      <c r="G437" s="208" t="s">
        <v>318</v>
      </c>
      <c r="H437" s="209">
        <v>4994.6440000000002</v>
      </c>
      <c r="I437" s="210"/>
      <c r="J437" s="211">
        <f>ROUND(I437*H437,2)</f>
        <v>0</v>
      </c>
      <c r="K437" s="207" t="s">
        <v>1100</v>
      </c>
      <c r="L437" s="45"/>
      <c r="M437" s="212" t="s">
        <v>19</v>
      </c>
      <c r="N437" s="213" t="s">
        <v>43</v>
      </c>
      <c r="O437" s="85"/>
      <c r="P437" s="214">
        <f>O437*H437</f>
        <v>0</v>
      </c>
      <c r="Q437" s="214">
        <v>0</v>
      </c>
      <c r="R437" s="214">
        <f>Q437*H437</f>
        <v>0</v>
      </c>
      <c r="S437" s="214">
        <v>0</v>
      </c>
      <c r="T437" s="21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6" t="s">
        <v>157</v>
      </c>
      <c r="AT437" s="216" t="s">
        <v>152</v>
      </c>
      <c r="AU437" s="216" t="s">
        <v>80</v>
      </c>
      <c r="AY437" s="18" t="s">
        <v>150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8" t="s">
        <v>80</v>
      </c>
      <c r="BK437" s="217">
        <f>ROUND(I437*H437,2)</f>
        <v>0</v>
      </c>
      <c r="BL437" s="18" t="s">
        <v>157</v>
      </c>
      <c r="BM437" s="216" t="s">
        <v>1563</v>
      </c>
    </row>
    <row r="438" s="12" customFormat="1" ht="25.92" customHeight="1">
      <c r="A438" s="12"/>
      <c r="B438" s="189"/>
      <c r="C438" s="190"/>
      <c r="D438" s="191" t="s">
        <v>71</v>
      </c>
      <c r="E438" s="192" t="s">
        <v>314</v>
      </c>
      <c r="F438" s="192" t="s">
        <v>315</v>
      </c>
      <c r="G438" s="190"/>
      <c r="H438" s="190"/>
      <c r="I438" s="193"/>
      <c r="J438" s="194">
        <f>BK438</f>
        <v>0</v>
      </c>
      <c r="K438" s="190"/>
      <c r="L438" s="195"/>
      <c r="M438" s="196"/>
      <c r="N438" s="197"/>
      <c r="O438" s="197"/>
      <c r="P438" s="198">
        <f>P439+SUM(P440:P465)</f>
        <v>0</v>
      </c>
      <c r="Q438" s="197"/>
      <c r="R438" s="198">
        <f>R439+SUM(R440:R465)</f>
        <v>0</v>
      </c>
      <c r="S438" s="197"/>
      <c r="T438" s="199">
        <f>T439+SUM(T440:T465)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00" t="s">
        <v>157</v>
      </c>
      <c r="AT438" s="201" t="s">
        <v>71</v>
      </c>
      <c r="AU438" s="201" t="s">
        <v>72</v>
      </c>
      <c r="AY438" s="200" t="s">
        <v>150</v>
      </c>
      <c r="BK438" s="202">
        <f>BK439+SUM(BK440:BK465)</f>
        <v>0</v>
      </c>
    </row>
    <row r="439" s="2" customFormat="1" ht="24.15" customHeight="1">
      <c r="A439" s="39"/>
      <c r="B439" s="40"/>
      <c r="C439" s="205" t="s">
        <v>1564</v>
      </c>
      <c r="D439" s="205" t="s">
        <v>152</v>
      </c>
      <c r="E439" s="206" t="s">
        <v>316</v>
      </c>
      <c r="F439" s="207" t="s">
        <v>317</v>
      </c>
      <c r="G439" s="208" t="s">
        <v>318</v>
      </c>
      <c r="H439" s="209">
        <v>634.05999999999995</v>
      </c>
      <c r="I439" s="210"/>
      <c r="J439" s="211">
        <f>ROUND(I439*H439,2)</f>
        <v>0</v>
      </c>
      <c r="K439" s="207" t="s">
        <v>319</v>
      </c>
      <c r="L439" s="45"/>
      <c r="M439" s="212" t="s">
        <v>19</v>
      </c>
      <c r="N439" s="213" t="s">
        <v>43</v>
      </c>
      <c r="O439" s="85"/>
      <c r="P439" s="214">
        <f>O439*H439</f>
        <v>0</v>
      </c>
      <c r="Q439" s="214">
        <v>0</v>
      </c>
      <c r="R439" s="214">
        <f>Q439*H439</f>
        <v>0</v>
      </c>
      <c r="S439" s="214">
        <v>0</v>
      </c>
      <c r="T439" s="215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16" t="s">
        <v>157</v>
      </c>
      <c r="AT439" s="216" t="s">
        <v>152</v>
      </c>
      <c r="AU439" s="216" t="s">
        <v>80</v>
      </c>
      <c r="AY439" s="18" t="s">
        <v>150</v>
      </c>
      <c r="BE439" s="217">
        <f>IF(N439="základní",J439,0)</f>
        <v>0</v>
      </c>
      <c r="BF439" s="217">
        <f>IF(N439="snížená",J439,0)</f>
        <v>0</v>
      </c>
      <c r="BG439" s="217">
        <f>IF(N439="zákl. přenesená",J439,0)</f>
        <v>0</v>
      </c>
      <c r="BH439" s="217">
        <f>IF(N439="sníž. přenesená",J439,0)</f>
        <v>0</v>
      </c>
      <c r="BI439" s="217">
        <f>IF(N439="nulová",J439,0)</f>
        <v>0</v>
      </c>
      <c r="BJ439" s="18" t="s">
        <v>80</v>
      </c>
      <c r="BK439" s="217">
        <f>ROUND(I439*H439,2)</f>
        <v>0</v>
      </c>
      <c r="BL439" s="18" t="s">
        <v>157</v>
      </c>
      <c r="BM439" s="216" t="s">
        <v>1565</v>
      </c>
    </row>
    <row r="440" s="2" customFormat="1">
      <c r="A440" s="39"/>
      <c r="B440" s="40"/>
      <c r="C440" s="41"/>
      <c r="D440" s="225" t="s">
        <v>321</v>
      </c>
      <c r="E440" s="41"/>
      <c r="F440" s="256" t="s">
        <v>322</v>
      </c>
      <c r="G440" s="41"/>
      <c r="H440" s="41"/>
      <c r="I440" s="220"/>
      <c r="J440" s="41"/>
      <c r="K440" s="41"/>
      <c r="L440" s="45"/>
      <c r="M440" s="221"/>
      <c r="N440" s="222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321</v>
      </c>
      <c r="AU440" s="18" t="s">
        <v>80</v>
      </c>
    </row>
    <row r="441" s="14" customFormat="1">
      <c r="A441" s="14"/>
      <c r="B441" s="235"/>
      <c r="C441" s="236"/>
      <c r="D441" s="225" t="s">
        <v>161</v>
      </c>
      <c r="E441" s="237" t="s">
        <v>19</v>
      </c>
      <c r="F441" s="238" t="s">
        <v>1566</v>
      </c>
      <c r="G441" s="236"/>
      <c r="H441" s="237" t="s">
        <v>19</v>
      </c>
      <c r="I441" s="239"/>
      <c r="J441" s="236"/>
      <c r="K441" s="236"/>
      <c r="L441" s="240"/>
      <c r="M441" s="241"/>
      <c r="N441" s="242"/>
      <c r="O441" s="242"/>
      <c r="P441" s="242"/>
      <c r="Q441" s="242"/>
      <c r="R441" s="242"/>
      <c r="S441" s="242"/>
      <c r="T441" s="24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4" t="s">
        <v>161</v>
      </c>
      <c r="AU441" s="244" t="s">
        <v>80</v>
      </c>
      <c r="AV441" s="14" t="s">
        <v>80</v>
      </c>
      <c r="AW441" s="14" t="s">
        <v>33</v>
      </c>
      <c r="AX441" s="14" t="s">
        <v>72</v>
      </c>
      <c r="AY441" s="244" t="s">
        <v>150</v>
      </c>
    </row>
    <row r="442" s="13" customFormat="1">
      <c r="A442" s="13"/>
      <c r="B442" s="223"/>
      <c r="C442" s="224"/>
      <c r="D442" s="225" t="s">
        <v>161</v>
      </c>
      <c r="E442" s="226" t="s">
        <v>19</v>
      </c>
      <c r="F442" s="227" t="s">
        <v>1567</v>
      </c>
      <c r="G442" s="224"/>
      <c r="H442" s="228">
        <v>572</v>
      </c>
      <c r="I442" s="229"/>
      <c r="J442" s="224"/>
      <c r="K442" s="224"/>
      <c r="L442" s="230"/>
      <c r="M442" s="231"/>
      <c r="N442" s="232"/>
      <c r="O442" s="232"/>
      <c r="P442" s="232"/>
      <c r="Q442" s="232"/>
      <c r="R442" s="232"/>
      <c r="S442" s="232"/>
      <c r="T442" s="23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4" t="s">
        <v>161</v>
      </c>
      <c r="AU442" s="234" t="s">
        <v>80</v>
      </c>
      <c r="AV442" s="13" t="s">
        <v>82</v>
      </c>
      <c r="AW442" s="13" t="s">
        <v>33</v>
      </c>
      <c r="AX442" s="13" t="s">
        <v>72</v>
      </c>
      <c r="AY442" s="234" t="s">
        <v>150</v>
      </c>
    </row>
    <row r="443" s="14" customFormat="1">
      <c r="A443" s="14"/>
      <c r="B443" s="235"/>
      <c r="C443" s="236"/>
      <c r="D443" s="225" t="s">
        <v>161</v>
      </c>
      <c r="E443" s="237" t="s">
        <v>19</v>
      </c>
      <c r="F443" s="238" t="s">
        <v>1568</v>
      </c>
      <c r="G443" s="236"/>
      <c r="H443" s="237" t="s">
        <v>19</v>
      </c>
      <c r="I443" s="239"/>
      <c r="J443" s="236"/>
      <c r="K443" s="236"/>
      <c r="L443" s="240"/>
      <c r="M443" s="241"/>
      <c r="N443" s="242"/>
      <c r="O443" s="242"/>
      <c r="P443" s="242"/>
      <c r="Q443" s="242"/>
      <c r="R443" s="242"/>
      <c r="S443" s="242"/>
      <c r="T443" s="24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4" t="s">
        <v>161</v>
      </c>
      <c r="AU443" s="244" t="s">
        <v>80</v>
      </c>
      <c r="AV443" s="14" t="s">
        <v>80</v>
      </c>
      <c r="AW443" s="14" t="s">
        <v>33</v>
      </c>
      <c r="AX443" s="14" t="s">
        <v>72</v>
      </c>
      <c r="AY443" s="244" t="s">
        <v>150</v>
      </c>
    </row>
    <row r="444" s="13" customFormat="1">
      <c r="A444" s="13"/>
      <c r="B444" s="223"/>
      <c r="C444" s="224"/>
      <c r="D444" s="225" t="s">
        <v>161</v>
      </c>
      <c r="E444" s="226" t="s">
        <v>19</v>
      </c>
      <c r="F444" s="227" t="s">
        <v>1569</v>
      </c>
      <c r="G444" s="224"/>
      <c r="H444" s="228">
        <v>61.200000000000003</v>
      </c>
      <c r="I444" s="229"/>
      <c r="J444" s="224"/>
      <c r="K444" s="224"/>
      <c r="L444" s="230"/>
      <c r="M444" s="231"/>
      <c r="N444" s="232"/>
      <c r="O444" s="232"/>
      <c r="P444" s="232"/>
      <c r="Q444" s="232"/>
      <c r="R444" s="232"/>
      <c r="S444" s="232"/>
      <c r="T444" s="23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4" t="s">
        <v>161</v>
      </c>
      <c r="AU444" s="234" t="s">
        <v>80</v>
      </c>
      <c r="AV444" s="13" t="s">
        <v>82</v>
      </c>
      <c r="AW444" s="13" t="s">
        <v>33</v>
      </c>
      <c r="AX444" s="13" t="s">
        <v>72</v>
      </c>
      <c r="AY444" s="234" t="s">
        <v>150</v>
      </c>
    </row>
    <row r="445" s="14" customFormat="1">
      <c r="A445" s="14"/>
      <c r="B445" s="235"/>
      <c r="C445" s="236"/>
      <c r="D445" s="225" t="s">
        <v>161</v>
      </c>
      <c r="E445" s="237" t="s">
        <v>19</v>
      </c>
      <c r="F445" s="238" t="s">
        <v>1570</v>
      </c>
      <c r="G445" s="236"/>
      <c r="H445" s="237" t="s">
        <v>19</v>
      </c>
      <c r="I445" s="239"/>
      <c r="J445" s="236"/>
      <c r="K445" s="236"/>
      <c r="L445" s="240"/>
      <c r="M445" s="241"/>
      <c r="N445" s="242"/>
      <c r="O445" s="242"/>
      <c r="P445" s="242"/>
      <c r="Q445" s="242"/>
      <c r="R445" s="242"/>
      <c r="S445" s="242"/>
      <c r="T445" s="24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4" t="s">
        <v>161</v>
      </c>
      <c r="AU445" s="244" t="s">
        <v>80</v>
      </c>
      <c r="AV445" s="14" t="s">
        <v>80</v>
      </c>
      <c r="AW445" s="14" t="s">
        <v>33</v>
      </c>
      <c r="AX445" s="14" t="s">
        <v>72</v>
      </c>
      <c r="AY445" s="244" t="s">
        <v>150</v>
      </c>
    </row>
    <row r="446" s="13" customFormat="1">
      <c r="A446" s="13"/>
      <c r="B446" s="223"/>
      <c r="C446" s="224"/>
      <c r="D446" s="225" t="s">
        <v>161</v>
      </c>
      <c r="E446" s="226" t="s">
        <v>19</v>
      </c>
      <c r="F446" s="227" t="s">
        <v>1571</v>
      </c>
      <c r="G446" s="224"/>
      <c r="H446" s="228">
        <v>0.85999999999999999</v>
      </c>
      <c r="I446" s="229"/>
      <c r="J446" s="224"/>
      <c r="K446" s="224"/>
      <c r="L446" s="230"/>
      <c r="M446" s="231"/>
      <c r="N446" s="232"/>
      <c r="O446" s="232"/>
      <c r="P446" s="232"/>
      <c r="Q446" s="232"/>
      <c r="R446" s="232"/>
      <c r="S446" s="232"/>
      <c r="T446" s="23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4" t="s">
        <v>161</v>
      </c>
      <c r="AU446" s="234" t="s">
        <v>80</v>
      </c>
      <c r="AV446" s="13" t="s">
        <v>82</v>
      </c>
      <c r="AW446" s="13" t="s">
        <v>33</v>
      </c>
      <c r="AX446" s="13" t="s">
        <v>72</v>
      </c>
      <c r="AY446" s="234" t="s">
        <v>150</v>
      </c>
    </row>
    <row r="447" s="15" customFormat="1">
      <c r="A447" s="15"/>
      <c r="B447" s="245"/>
      <c r="C447" s="246"/>
      <c r="D447" s="225" t="s">
        <v>161</v>
      </c>
      <c r="E447" s="247" t="s">
        <v>19</v>
      </c>
      <c r="F447" s="248" t="s">
        <v>209</v>
      </c>
      <c r="G447" s="246"/>
      <c r="H447" s="249">
        <v>634.06000000000006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55" t="s">
        <v>161</v>
      </c>
      <c r="AU447" s="255" t="s">
        <v>80</v>
      </c>
      <c r="AV447" s="15" t="s">
        <v>157</v>
      </c>
      <c r="AW447" s="15" t="s">
        <v>33</v>
      </c>
      <c r="AX447" s="15" t="s">
        <v>80</v>
      </c>
      <c r="AY447" s="255" t="s">
        <v>150</v>
      </c>
    </row>
    <row r="448" s="2" customFormat="1" ht="24.15" customHeight="1">
      <c r="A448" s="39"/>
      <c r="B448" s="40"/>
      <c r="C448" s="205" t="s">
        <v>1304</v>
      </c>
      <c r="D448" s="205" t="s">
        <v>152</v>
      </c>
      <c r="E448" s="206" t="s">
        <v>333</v>
      </c>
      <c r="F448" s="207" t="s">
        <v>317</v>
      </c>
      <c r="G448" s="208" t="s">
        <v>318</v>
      </c>
      <c r="H448" s="209">
        <v>2271.5830000000001</v>
      </c>
      <c r="I448" s="210"/>
      <c r="J448" s="211">
        <f>ROUND(I448*H448,2)</f>
        <v>0</v>
      </c>
      <c r="K448" s="207" t="s">
        <v>319</v>
      </c>
      <c r="L448" s="45"/>
      <c r="M448" s="212" t="s">
        <v>19</v>
      </c>
      <c r="N448" s="213" t="s">
        <v>43</v>
      </c>
      <c r="O448" s="85"/>
      <c r="P448" s="214">
        <f>O448*H448</f>
        <v>0</v>
      </c>
      <c r="Q448" s="214">
        <v>0</v>
      </c>
      <c r="R448" s="214">
        <f>Q448*H448</f>
        <v>0</v>
      </c>
      <c r="S448" s="214">
        <v>0</v>
      </c>
      <c r="T448" s="21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6" t="s">
        <v>157</v>
      </c>
      <c r="AT448" s="216" t="s">
        <v>152</v>
      </c>
      <c r="AU448" s="216" t="s">
        <v>80</v>
      </c>
      <c r="AY448" s="18" t="s">
        <v>150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80</v>
      </c>
      <c r="BK448" s="217">
        <f>ROUND(I448*H448,2)</f>
        <v>0</v>
      </c>
      <c r="BL448" s="18" t="s">
        <v>157</v>
      </c>
      <c r="BM448" s="216" t="s">
        <v>1572</v>
      </c>
    </row>
    <row r="449" s="2" customFormat="1">
      <c r="A449" s="39"/>
      <c r="B449" s="40"/>
      <c r="C449" s="41"/>
      <c r="D449" s="225" t="s">
        <v>321</v>
      </c>
      <c r="E449" s="41"/>
      <c r="F449" s="256" t="s">
        <v>322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321</v>
      </c>
      <c r="AU449" s="18" t="s">
        <v>80</v>
      </c>
    </row>
    <row r="450" s="14" customFormat="1">
      <c r="A450" s="14"/>
      <c r="B450" s="235"/>
      <c r="C450" s="236"/>
      <c r="D450" s="225" t="s">
        <v>161</v>
      </c>
      <c r="E450" s="237" t="s">
        <v>19</v>
      </c>
      <c r="F450" s="238" t="s">
        <v>335</v>
      </c>
      <c r="G450" s="236"/>
      <c r="H450" s="237" t="s">
        <v>19</v>
      </c>
      <c r="I450" s="239"/>
      <c r="J450" s="236"/>
      <c r="K450" s="236"/>
      <c r="L450" s="240"/>
      <c r="M450" s="241"/>
      <c r="N450" s="242"/>
      <c r="O450" s="242"/>
      <c r="P450" s="242"/>
      <c r="Q450" s="242"/>
      <c r="R450" s="242"/>
      <c r="S450" s="242"/>
      <c r="T450" s="24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4" t="s">
        <v>161</v>
      </c>
      <c r="AU450" s="244" t="s">
        <v>80</v>
      </c>
      <c r="AV450" s="14" t="s">
        <v>80</v>
      </c>
      <c r="AW450" s="14" t="s">
        <v>33</v>
      </c>
      <c r="AX450" s="14" t="s">
        <v>72</v>
      </c>
      <c r="AY450" s="244" t="s">
        <v>150</v>
      </c>
    </row>
    <row r="451" s="14" customFormat="1">
      <c r="A451" s="14"/>
      <c r="B451" s="235"/>
      <c r="C451" s="236"/>
      <c r="D451" s="225" t="s">
        <v>161</v>
      </c>
      <c r="E451" s="237" t="s">
        <v>19</v>
      </c>
      <c r="F451" s="238" t="s">
        <v>336</v>
      </c>
      <c r="G451" s="236"/>
      <c r="H451" s="237" t="s">
        <v>19</v>
      </c>
      <c r="I451" s="239"/>
      <c r="J451" s="236"/>
      <c r="K451" s="236"/>
      <c r="L451" s="240"/>
      <c r="M451" s="241"/>
      <c r="N451" s="242"/>
      <c r="O451" s="242"/>
      <c r="P451" s="242"/>
      <c r="Q451" s="242"/>
      <c r="R451" s="242"/>
      <c r="S451" s="242"/>
      <c r="T451" s="24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4" t="s">
        <v>161</v>
      </c>
      <c r="AU451" s="244" t="s">
        <v>80</v>
      </c>
      <c r="AV451" s="14" t="s">
        <v>80</v>
      </c>
      <c r="AW451" s="14" t="s">
        <v>33</v>
      </c>
      <c r="AX451" s="14" t="s">
        <v>72</v>
      </c>
      <c r="AY451" s="244" t="s">
        <v>150</v>
      </c>
    </row>
    <row r="452" s="13" customFormat="1">
      <c r="A452" s="13"/>
      <c r="B452" s="223"/>
      <c r="C452" s="224"/>
      <c r="D452" s="225" t="s">
        <v>161</v>
      </c>
      <c r="E452" s="226" t="s">
        <v>19</v>
      </c>
      <c r="F452" s="227" t="s">
        <v>1573</v>
      </c>
      <c r="G452" s="224"/>
      <c r="H452" s="228">
        <v>2432</v>
      </c>
      <c r="I452" s="229"/>
      <c r="J452" s="224"/>
      <c r="K452" s="224"/>
      <c r="L452" s="230"/>
      <c r="M452" s="231"/>
      <c r="N452" s="232"/>
      <c r="O452" s="232"/>
      <c r="P452" s="232"/>
      <c r="Q452" s="232"/>
      <c r="R452" s="232"/>
      <c r="S452" s="232"/>
      <c r="T452" s="23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4" t="s">
        <v>161</v>
      </c>
      <c r="AU452" s="234" t="s">
        <v>80</v>
      </c>
      <c r="AV452" s="13" t="s">
        <v>82</v>
      </c>
      <c r="AW452" s="13" t="s">
        <v>33</v>
      </c>
      <c r="AX452" s="13" t="s">
        <v>72</v>
      </c>
      <c r="AY452" s="234" t="s">
        <v>150</v>
      </c>
    </row>
    <row r="453" s="13" customFormat="1">
      <c r="A453" s="13"/>
      <c r="B453" s="223"/>
      <c r="C453" s="224"/>
      <c r="D453" s="225" t="s">
        <v>161</v>
      </c>
      <c r="E453" s="226" t="s">
        <v>19</v>
      </c>
      <c r="F453" s="227" t="s">
        <v>1574</v>
      </c>
      <c r="G453" s="224"/>
      <c r="H453" s="228">
        <v>-332.66699999999997</v>
      </c>
      <c r="I453" s="229"/>
      <c r="J453" s="224"/>
      <c r="K453" s="224"/>
      <c r="L453" s="230"/>
      <c r="M453" s="231"/>
      <c r="N453" s="232"/>
      <c r="O453" s="232"/>
      <c r="P453" s="232"/>
      <c r="Q453" s="232"/>
      <c r="R453" s="232"/>
      <c r="S453" s="232"/>
      <c r="T453" s="23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4" t="s">
        <v>161</v>
      </c>
      <c r="AU453" s="234" t="s">
        <v>80</v>
      </c>
      <c r="AV453" s="13" t="s">
        <v>82</v>
      </c>
      <c r="AW453" s="13" t="s">
        <v>33</v>
      </c>
      <c r="AX453" s="13" t="s">
        <v>72</v>
      </c>
      <c r="AY453" s="234" t="s">
        <v>150</v>
      </c>
    </row>
    <row r="454" s="13" customFormat="1">
      <c r="A454" s="13"/>
      <c r="B454" s="223"/>
      <c r="C454" s="224"/>
      <c r="D454" s="225" t="s">
        <v>161</v>
      </c>
      <c r="E454" s="226" t="s">
        <v>19</v>
      </c>
      <c r="F454" s="227" t="s">
        <v>1575</v>
      </c>
      <c r="G454" s="224"/>
      <c r="H454" s="228">
        <v>172.25</v>
      </c>
      <c r="I454" s="229"/>
      <c r="J454" s="224"/>
      <c r="K454" s="224"/>
      <c r="L454" s="230"/>
      <c r="M454" s="231"/>
      <c r="N454" s="232"/>
      <c r="O454" s="232"/>
      <c r="P454" s="232"/>
      <c r="Q454" s="232"/>
      <c r="R454" s="232"/>
      <c r="S454" s="232"/>
      <c r="T454" s="23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4" t="s">
        <v>161</v>
      </c>
      <c r="AU454" s="234" t="s">
        <v>80</v>
      </c>
      <c r="AV454" s="13" t="s">
        <v>82</v>
      </c>
      <c r="AW454" s="13" t="s">
        <v>33</v>
      </c>
      <c r="AX454" s="13" t="s">
        <v>72</v>
      </c>
      <c r="AY454" s="234" t="s">
        <v>150</v>
      </c>
    </row>
    <row r="455" s="15" customFormat="1">
      <c r="A455" s="15"/>
      <c r="B455" s="245"/>
      <c r="C455" s="246"/>
      <c r="D455" s="225" t="s">
        <v>161</v>
      </c>
      <c r="E455" s="247" t="s">
        <v>19</v>
      </c>
      <c r="F455" s="248" t="s">
        <v>209</v>
      </c>
      <c r="G455" s="246"/>
      <c r="H455" s="249">
        <v>2271.5830000000001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5" t="s">
        <v>161</v>
      </c>
      <c r="AU455" s="255" t="s">
        <v>80</v>
      </c>
      <c r="AV455" s="15" t="s">
        <v>157</v>
      </c>
      <c r="AW455" s="15" t="s">
        <v>33</v>
      </c>
      <c r="AX455" s="15" t="s">
        <v>80</v>
      </c>
      <c r="AY455" s="255" t="s">
        <v>150</v>
      </c>
    </row>
    <row r="456" s="2" customFormat="1" ht="16.5" customHeight="1">
      <c r="A456" s="39"/>
      <c r="B456" s="40"/>
      <c r="C456" s="205" t="s">
        <v>1576</v>
      </c>
      <c r="D456" s="205" t="s">
        <v>152</v>
      </c>
      <c r="E456" s="206" t="s">
        <v>349</v>
      </c>
      <c r="F456" s="207" t="s">
        <v>350</v>
      </c>
      <c r="G456" s="208" t="s">
        <v>311</v>
      </c>
      <c r="H456" s="209">
        <v>2905.643</v>
      </c>
      <c r="I456" s="210"/>
      <c r="J456" s="211">
        <f>ROUND(I456*H456,2)</f>
        <v>0</v>
      </c>
      <c r="K456" s="207" t="s">
        <v>319</v>
      </c>
      <c r="L456" s="45"/>
      <c r="M456" s="212" t="s">
        <v>19</v>
      </c>
      <c r="N456" s="213" t="s">
        <v>43</v>
      </c>
      <c r="O456" s="85"/>
      <c r="P456" s="214">
        <f>O456*H456</f>
        <v>0</v>
      </c>
      <c r="Q456" s="214">
        <v>0</v>
      </c>
      <c r="R456" s="214">
        <f>Q456*H456</f>
        <v>0</v>
      </c>
      <c r="S456" s="214">
        <v>0</v>
      </c>
      <c r="T456" s="21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16" t="s">
        <v>157</v>
      </c>
      <c r="AT456" s="216" t="s">
        <v>152</v>
      </c>
      <c r="AU456" s="216" t="s">
        <v>80</v>
      </c>
      <c r="AY456" s="18" t="s">
        <v>150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8" t="s">
        <v>80</v>
      </c>
      <c r="BK456" s="217">
        <f>ROUND(I456*H456,2)</f>
        <v>0</v>
      </c>
      <c r="BL456" s="18" t="s">
        <v>157</v>
      </c>
      <c r="BM456" s="216" t="s">
        <v>1577</v>
      </c>
    </row>
    <row r="457" s="2" customFormat="1">
      <c r="A457" s="39"/>
      <c r="B457" s="40"/>
      <c r="C457" s="41"/>
      <c r="D457" s="225" t="s">
        <v>321</v>
      </c>
      <c r="E457" s="41"/>
      <c r="F457" s="256" t="s">
        <v>352</v>
      </c>
      <c r="G457" s="41"/>
      <c r="H457" s="41"/>
      <c r="I457" s="220"/>
      <c r="J457" s="41"/>
      <c r="K457" s="41"/>
      <c r="L457" s="45"/>
      <c r="M457" s="221"/>
      <c r="N457" s="222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321</v>
      </c>
      <c r="AU457" s="18" t="s">
        <v>80</v>
      </c>
    </row>
    <row r="458" s="13" customFormat="1">
      <c r="A458" s="13"/>
      <c r="B458" s="223"/>
      <c r="C458" s="224"/>
      <c r="D458" s="225" t="s">
        <v>161</v>
      </c>
      <c r="E458" s="226" t="s">
        <v>19</v>
      </c>
      <c r="F458" s="227" t="s">
        <v>1573</v>
      </c>
      <c r="G458" s="224"/>
      <c r="H458" s="228">
        <v>2432</v>
      </c>
      <c r="I458" s="229"/>
      <c r="J458" s="224"/>
      <c r="K458" s="224"/>
      <c r="L458" s="230"/>
      <c r="M458" s="231"/>
      <c r="N458" s="232"/>
      <c r="O458" s="232"/>
      <c r="P458" s="232"/>
      <c r="Q458" s="232"/>
      <c r="R458" s="232"/>
      <c r="S458" s="232"/>
      <c r="T458" s="23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4" t="s">
        <v>161</v>
      </c>
      <c r="AU458" s="234" t="s">
        <v>80</v>
      </c>
      <c r="AV458" s="13" t="s">
        <v>82</v>
      </c>
      <c r="AW458" s="13" t="s">
        <v>33</v>
      </c>
      <c r="AX458" s="13" t="s">
        <v>72</v>
      </c>
      <c r="AY458" s="234" t="s">
        <v>150</v>
      </c>
    </row>
    <row r="459" s="13" customFormat="1">
      <c r="A459" s="13"/>
      <c r="B459" s="223"/>
      <c r="C459" s="224"/>
      <c r="D459" s="225" t="s">
        <v>161</v>
      </c>
      <c r="E459" s="226" t="s">
        <v>19</v>
      </c>
      <c r="F459" s="227" t="s">
        <v>1574</v>
      </c>
      <c r="G459" s="224"/>
      <c r="H459" s="228">
        <v>-332.66699999999997</v>
      </c>
      <c r="I459" s="229"/>
      <c r="J459" s="224"/>
      <c r="K459" s="224"/>
      <c r="L459" s="230"/>
      <c r="M459" s="231"/>
      <c r="N459" s="232"/>
      <c r="O459" s="232"/>
      <c r="P459" s="232"/>
      <c r="Q459" s="232"/>
      <c r="R459" s="232"/>
      <c r="S459" s="232"/>
      <c r="T459" s="23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4" t="s">
        <v>161</v>
      </c>
      <c r="AU459" s="234" t="s">
        <v>80</v>
      </c>
      <c r="AV459" s="13" t="s">
        <v>82</v>
      </c>
      <c r="AW459" s="13" t="s">
        <v>33</v>
      </c>
      <c r="AX459" s="13" t="s">
        <v>72</v>
      </c>
      <c r="AY459" s="234" t="s">
        <v>150</v>
      </c>
    </row>
    <row r="460" s="13" customFormat="1">
      <c r="A460" s="13"/>
      <c r="B460" s="223"/>
      <c r="C460" s="224"/>
      <c r="D460" s="225" t="s">
        <v>161</v>
      </c>
      <c r="E460" s="226" t="s">
        <v>19</v>
      </c>
      <c r="F460" s="227" t="s">
        <v>1578</v>
      </c>
      <c r="G460" s="224"/>
      <c r="H460" s="228">
        <v>172.25</v>
      </c>
      <c r="I460" s="229"/>
      <c r="J460" s="224"/>
      <c r="K460" s="224"/>
      <c r="L460" s="230"/>
      <c r="M460" s="231"/>
      <c r="N460" s="232"/>
      <c r="O460" s="232"/>
      <c r="P460" s="232"/>
      <c r="Q460" s="232"/>
      <c r="R460" s="232"/>
      <c r="S460" s="232"/>
      <c r="T460" s="23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4" t="s">
        <v>161</v>
      </c>
      <c r="AU460" s="234" t="s">
        <v>80</v>
      </c>
      <c r="AV460" s="13" t="s">
        <v>82</v>
      </c>
      <c r="AW460" s="13" t="s">
        <v>33</v>
      </c>
      <c r="AX460" s="13" t="s">
        <v>72</v>
      </c>
      <c r="AY460" s="234" t="s">
        <v>150</v>
      </c>
    </row>
    <row r="461" s="13" customFormat="1">
      <c r="A461" s="13"/>
      <c r="B461" s="223"/>
      <c r="C461" s="224"/>
      <c r="D461" s="225" t="s">
        <v>161</v>
      </c>
      <c r="E461" s="226" t="s">
        <v>19</v>
      </c>
      <c r="F461" s="227" t="s">
        <v>1579</v>
      </c>
      <c r="G461" s="224"/>
      <c r="H461" s="228">
        <v>572</v>
      </c>
      <c r="I461" s="229"/>
      <c r="J461" s="224"/>
      <c r="K461" s="224"/>
      <c r="L461" s="230"/>
      <c r="M461" s="231"/>
      <c r="N461" s="232"/>
      <c r="O461" s="232"/>
      <c r="P461" s="232"/>
      <c r="Q461" s="232"/>
      <c r="R461" s="232"/>
      <c r="S461" s="232"/>
      <c r="T461" s="23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4" t="s">
        <v>161</v>
      </c>
      <c r="AU461" s="234" t="s">
        <v>80</v>
      </c>
      <c r="AV461" s="13" t="s">
        <v>82</v>
      </c>
      <c r="AW461" s="13" t="s">
        <v>33</v>
      </c>
      <c r="AX461" s="13" t="s">
        <v>72</v>
      </c>
      <c r="AY461" s="234" t="s">
        <v>150</v>
      </c>
    </row>
    <row r="462" s="13" customFormat="1">
      <c r="A462" s="13"/>
      <c r="B462" s="223"/>
      <c r="C462" s="224"/>
      <c r="D462" s="225" t="s">
        <v>161</v>
      </c>
      <c r="E462" s="226" t="s">
        <v>19</v>
      </c>
      <c r="F462" s="227" t="s">
        <v>1580</v>
      </c>
      <c r="G462" s="224"/>
      <c r="H462" s="228">
        <v>61.200000000000003</v>
      </c>
      <c r="I462" s="229"/>
      <c r="J462" s="224"/>
      <c r="K462" s="224"/>
      <c r="L462" s="230"/>
      <c r="M462" s="231"/>
      <c r="N462" s="232"/>
      <c r="O462" s="232"/>
      <c r="P462" s="232"/>
      <c r="Q462" s="232"/>
      <c r="R462" s="232"/>
      <c r="S462" s="232"/>
      <c r="T462" s="23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4" t="s">
        <v>161</v>
      </c>
      <c r="AU462" s="234" t="s">
        <v>80</v>
      </c>
      <c r="AV462" s="13" t="s">
        <v>82</v>
      </c>
      <c r="AW462" s="13" t="s">
        <v>33</v>
      </c>
      <c r="AX462" s="13" t="s">
        <v>72</v>
      </c>
      <c r="AY462" s="234" t="s">
        <v>150</v>
      </c>
    </row>
    <row r="463" s="13" customFormat="1">
      <c r="A463" s="13"/>
      <c r="B463" s="223"/>
      <c r="C463" s="224"/>
      <c r="D463" s="225" t="s">
        <v>161</v>
      </c>
      <c r="E463" s="226" t="s">
        <v>19</v>
      </c>
      <c r="F463" s="227" t="s">
        <v>1581</v>
      </c>
      <c r="G463" s="224"/>
      <c r="H463" s="228">
        <v>0.85999999999999999</v>
      </c>
      <c r="I463" s="229"/>
      <c r="J463" s="224"/>
      <c r="K463" s="224"/>
      <c r="L463" s="230"/>
      <c r="M463" s="231"/>
      <c r="N463" s="232"/>
      <c r="O463" s="232"/>
      <c r="P463" s="232"/>
      <c r="Q463" s="232"/>
      <c r="R463" s="232"/>
      <c r="S463" s="232"/>
      <c r="T463" s="23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4" t="s">
        <v>161</v>
      </c>
      <c r="AU463" s="234" t="s">
        <v>80</v>
      </c>
      <c r="AV463" s="13" t="s">
        <v>82</v>
      </c>
      <c r="AW463" s="13" t="s">
        <v>33</v>
      </c>
      <c r="AX463" s="13" t="s">
        <v>72</v>
      </c>
      <c r="AY463" s="234" t="s">
        <v>150</v>
      </c>
    </row>
    <row r="464" s="15" customFormat="1">
      <c r="A464" s="15"/>
      <c r="B464" s="245"/>
      <c r="C464" s="246"/>
      <c r="D464" s="225" t="s">
        <v>161</v>
      </c>
      <c r="E464" s="247" t="s">
        <v>19</v>
      </c>
      <c r="F464" s="248" t="s">
        <v>209</v>
      </c>
      <c r="G464" s="246"/>
      <c r="H464" s="249">
        <v>2905.643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5" t="s">
        <v>161</v>
      </c>
      <c r="AU464" s="255" t="s">
        <v>80</v>
      </c>
      <c r="AV464" s="15" t="s">
        <v>157</v>
      </c>
      <c r="AW464" s="15" t="s">
        <v>33</v>
      </c>
      <c r="AX464" s="15" t="s">
        <v>80</v>
      </c>
      <c r="AY464" s="255" t="s">
        <v>150</v>
      </c>
    </row>
    <row r="465" s="12" customFormat="1" ht="22.8" customHeight="1">
      <c r="A465" s="12"/>
      <c r="B465" s="189"/>
      <c r="C465" s="190"/>
      <c r="D465" s="191" t="s">
        <v>71</v>
      </c>
      <c r="E465" s="203" t="s">
        <v>1582</v>
      </c>
      <c r="F465" s="203" t="s">
        <v>1583</v>
      </c>
      <c r="G465" s="190"/>
      <c r="H465" s="190"/>
      <c r="I465" s="193"/>
      <c r="J465" s="204">
        <f>BK465</f>
        <v>0</v>
      </c>
      <c r="K465" s="190"/>
      <c r="L465" s="195"/>
      <c r="M465" s="196"/>
      <c r="N465" s="197"/>
      <c r="O465" s="197"/>
      <c r="P465" s="198">
        <f>SUM(P466:P468)</f>
        <v>0</v>
      </c>
      <c r="Q465" s="197"/>
      <c r="R465" s="198">
        <f>SUM(R466:R468)</f>
        <v>0</v>
      </c>
      <c r="S465" s="197"/>
      <c r="T465" s="199">
        <f>SUM(T466:T468)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00" t="s">
        <v>184</v>
      </c>
      <c r="AT465" s="201" t="s">
        <v>71</v>
      </c>
      <c r="AU465" s="201" t="s">
        <v>80</v>
      </c>
      <c r="AY465" s="200" t="s">
        <v>150</v>
      </c>
      <c r="BK465" s="202">
        <f>SUM(BK466:BK468)</f>
        <v>0</v>
      </c>
    </row>
    <row r="466" s="2" customFormat="1" ht="16.5" customHeight="1">
      <c r="A466" s="39"/>
      <c r="B466" s="40"/>
      <c r="C466" s="205" t="s">
        <v>1309</v>
      </c>
      <c r="D466" s="205" t="s">
        <v>152</v>
      </c>
      <c r="E466" s="206" t="s">
        <v>1584</v>
      </c>
      <c r="F466" s="207" t="s">
        <v>1583</v>
      </c>
      <c r="G466" s="208" t="s">
        <v>1585</v>
      </c>
      <c r="H466" s="209">
        <v>1</v>
      </c>
      <c r="I466" s="210"/>
      <c r="J466" s="211">
        <f>ROUND(I466*H466,2)</f>
        <v>0</v>
      </c>
      <c r="K466" s="207" t="s">
        <v>1100</v>
      </c>
      <c r="L466" s="45"/>
      <c r="M466" s="212" t="s">
        <v>19</v>
      </c>
      <c r="N466" s="213" t="s">
        <v>43</v>
      </c>
      <c r="O466" s="85"/>
      <c r="P466" s="214">
        <f>O466*H466</f>
        <v>0</v>
      </c>
      <c r="Q466" s="214">
        <v>0</v>
      </c>
      <c r="R466" s="214">
        <f>Q466*H466</f>
        <v>0</v>
      </c>
      <c r="S466" s="214">
        <v>0</v>
      </c>
      <c r="T466" s="215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16" t="s">
        <v>898</v>
      </c>
      <c r="AT466" s="216" t="s">
        <v>152</v>
      </c>
      <c r="AU466" s="216" t="s">
        <v>82</v>
      </c>
      <c r="AY466" s="18" t="s">
        <v>150</v>
      </c>
      <c r="BE466" s="217">
        <f>IF(N466="základní",J466,0)</f>
        <v>0</v>
      </c>
      <c r="BF466" s="217">
        <f>IF(N466="snížená",J466,0)</f>
        <v>0</v>
      </c>
      <c r="BG466" s="217">
        <f>IF(N466="zákl. přenesená",J466,0)</f>
        <v>0</v>
      </c>
      <c r="BH466" s="217">
        <f>IF(N466="sníž. přenesená",J466,0)</f>
        <v>0</v>
      </c>
      <c r="BI466" s="217">
        <f>IF(N466="nulová",J466,0)</f>
        <v>0</v>
      </c>
      <c r="BJ466" s="18" t="s">
        <v>80</v>
      </c>
      <c r="BK466" s="217">
        <f>ROUND(I466*H466,2)</f>
        <v>0</v>
      </c>
      <c r="BL466" s="18" t="s">
        <v>898</v>
      </c>
      <c r="BM466" s="216" t="s">
        <v>1586</v>
      </c>
    </row>
    <row r="467" s="13" customFormat="1">
      <c r="A467" s="13"/>
      <c r="B467" s="223"/>
      <c r="C467" s="224"/>
      <c r="D467" s="225" t="s">
        <v>161</v>
      </c>
      <c r="E467" s="226" t="s">
        <v>19</v>
      </c>
      <c r="F467" s="227" t="s">
        <v>1587</v>
      </c>
      <c r="G467" s="224"/>
      <c r="H467" s="228">
        <v>1</v>
      </c>
      <c r="I467" s="229"/>
      <c r="J467" s="224"/>
      <c r="K467" s="224"/>
      <c r="L467" s="230"/>
      <c r="M467" s="231"/>
      <c r="N467" s="232"/>
      <c r="O467" s="232"/>
      <c r="P467" s="232"/>
      <c r="Q467" s="232"/>
      <c r="R467" s="232"/>
      <c r="S467" s="232"/>
      <c r="T467" s="23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4" t="s">
        <v>161</v>
      </c>
      <c r="AU467" s="234" t="s">
        <v>82</v>
      </c>
      <c r="AV467" s="13" t="s">
        <v>82</v>
      </c>
      <c r="AW467" s="13" t="s">
        <v>33</v>
      </c>
      <c r="AX467" s="13" t="s">
        <v>80</v>
      </c>
      <c r="AY467" s="234" t="s">
        <v>150</v>
      </c>
    </row>
    <row r="468" s="14" customFormat="1">
      <c r="A468" s="14"/>
      <c r="B468" s="235"/>
      <c r="C468" s="236"/>
      <c r="D468" s="225" t="s">
        <v>161</v>
      </c>
      <c r="E468" s="237" t="s">
        <v>19</v>
      </c>
      <c r="F468" s="238" t="s">
        <v>1588</v>
      </c>
      <c r="G468" s="236"/>
      <c r="H468" s="237" t="s">
        <v>19</v>
      </c>
      <c r="I468" s="239"/>
      <c r="J468" s="236"/>
      <c r="K468" s="236"/>
      <c r="L468" s="240"/>
      <c r="M468" s="277"/>
      <c r="N468" s="278"/>
      <c r="O468" s="278"/>
      <c r="P468" s="278"/>
      <c r="Q468" s="278"/>
      <c r="R468" s="278"/>
      <c r="S468" s="278"/>
      <c r="T468" s="27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4" t="s">
        <v>161</v>
      </c>
      <c r="AU468" s="244" t="s">
        <v>82</v>
      </c>
      <c r="AV468" s="14" t="s">
        <v>80</v>
      </c>
      <c r="AW468" s="14" t="s">
        <v>33</v>
      </c>
      <c r="AX468" s="14" t="s">
        <v>72</v>
      </c>
      <c r="AY468" s="244" t="s">
        <v>150</v>
      </c>
    </row>
    <row r="469" s="2" customFormat="1" ht="6.96" customHeight="1">
      <c r="A469" s="39"/>
      <c r="B469" s="60"/>
      <c r="C469" s="61"/>
      <c r="D469" s="61"/>
      <c r="E469" s="61"/>
      <c r="F469" s="61"/>
      <c r="G469" s="61"/>
      <c r="H469" s="61"/>
      <c r="I469" s="61"/>
      <c r="J469" s="61"/>
      <c r="K469" s="61"/>
      <c r="L469" s="45"/>
      <c r="M469" s="39"/>
      <c r="O469" s="39"/>
      <c r="P469" s="39"/>
      <c r="Q469" s="39"/>
      <c r="R469" s="39"/>
      <c r="S469" s="39"/>
      <c r="T469" s="39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</row>
  </sheetData>
  <sheetProtection sheet="1" autoFilter="0" formatColumns="0" formatRows="0" objects="1" scenarios="1" spinCount="100000" saltValue="jRrjYgKbk/9MUDbSqWJszf3WLD6SifTbxjMTCymwK9afmvjlzqIXr4mjbXdByRSwFzwJP+c6mjpzdqWXAUvGqg==" hashValue="gddOejPUz/wQZm/AfVpUSM54n1x8Cco3rQ8+m4RzWfioCNJ3tbonRXSjhyHIhzTfO+qX+wDRj9Fx4AvbyLh52A==" algorithmName="SHA-512" password="CC35"/>
  <autoFilter ref="C88:K46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185" r:id="rId1" display="https://podminky.urs.cz/item/CS_URS_2024_01/275121001"/>
    <hyperlink ref="F192" r:id="rId2" display="https://podminky.urs.cz/item/CS_URS_2024_01/2751210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Kadlecová</dc:creator>
  <cp:lastModifiedBy>Hana Kadlecová</cp:lastModifiedBy>
  <dcterms:created xsi:type="dcterms:W3CDTF">2024-11-26T08:25:43Z</dcterms:created>
  <dcterms:modified xsi:type="dcterms:W3CDTF">2024-11-26T08:25:53Z</dcterms:modified>
</cp:coreProperties>
</file>