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I-00715, D7 - Čičovice/Dotazy/Dotazy 3/"/>
    </mc:Choice>
  </mc:AlternateContent>
  <xr:revisionPtr revIDLastSave="0" documentId="8_{9C332D37-F73E-41F2-B604-1118FE9CE30D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Rekapitulace" sheetId="1" r:id="rId1"/>
    <sheet name="SO 000" sheetId="2" r:id="rId2"/>
    <sheet name="SO 101" sheetId="3" r:id="rId3"/>
    <sheet name="SO 102" sheetId="4" r:id="rId4"/>
    <sheet name="SO 103" sheetId="5" r:id="rId5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3" i="5" l="1"/>
  <c r="I243" i="5"/>
  <c r="O239" i="5"/>
  <c r="I239" i="5"/>
  <c r="I235" i="5"/>
  <c r="O235" i="5" s="1"/>
  <c r="I231" i="5"/>
  <c r="O231" i="5" s="1"/>
  <c r="I227" i="5"/>
  <c r="O227" i="5" s="1"/>
  <c r="I223" i="5"/>
  <c r="O223" i="5" s="1"/>
  <c r="O219" i="5"/>
  <c r="I219" i="5"/>
  <c r="O215" i="5"/>
  <c r="I215" i="5"/>
  <c r="I211" i="5"/>
  <c r="O211" i="5" s="1"/>
  <c r="I207" i="5"/>
  <c r="O207" i="5" s="1"/>
  <c r="I203" i="5"/>
  <c r="O203" i="5" s="1"/>
  <c r="I199" i="5"/>
  <c r="Q186" i="5" s="1"/>
  <c r="I186" i="5" s="1"/>
  <c r="O195" i="5"/>
  <c r="I195" i="5"/>
  <c r="O191" i="5"/>
  <c r="I191" i="5"/>
  <c r="I187" i="5"/>
  <c r="O187" i="5" s="1"/>
  <c r="I182" i="5"/>
  <c r="O182" i="5" s="1"/>
  <c r="O178" i="5"/>
  <c r="R177" i="5" s="1"/>
  <c r="O177" i="5" s="1"/>
  <c r="I178" i="5"/>
  <c r="Q177" i="5" s="1"/>
  <c r="I177" i="5" s="1"/>
  <c r="I173" i="5"/>
  <c r="O173" i="5" s="1"/>
  <c r="I169" i="5"/>
  <c r="O169" i="5" s="1"/>
  <c r="I165" i="5"/>
  <c r="O165" i="5" s="1"/>
  <c r="O161" i="5"/>
  <c r="I161" i="5"/>
  <c r="O157" i="5"/>
  <c r="I157" i="5"/>
  <c r="I153" i="5"/>
  <c r="O153" i="5" s="1"/>
  <c r="I149" i="5"/>
  <c r="O149" i="5" s="1"/>
  <c r="I145" i="5"/>
  <c r="O145" i="5" s="1"/>
  <c r="I141" i="5"/>
  <c r="O141" i="5" s="1"/>
  <c r="O137" i="5"/>
  <c r="I137" i="5"/>
  <c r="O133" i="5"/>
  <c r="I133" i="5"/>
  <c r="I129" i="5"/>
  <c r="O129" i="5" s="1"/>
  <c r="I125" i="5"/>
  <c r="O125" i="5" s="1"/>
  <c r="I121" i="5"/>
  <c r="O121" i="5" s="1"/>
  <c r="Q120" i="5"/>
  <c r="I120" i="5" s="1"/>
  <c r="O116" i="5"/>
  <c r="I116" i="5"/>
  <c r="I112" i="5"/>
  <c r="O112" i="5" s="1"/>
  <c r="R111" i="5" s="1"/>
  <c r="O111" i="5" s="1"/>
  <c r="Q111" i="5"/>
  <c r="I111" i="5"/>
  <c r="I107" i="5"/>
  <c r="Q98" i="5" s="1"/>
  <c r="I98" i="5" s="1"/>
  <c r="O103" i="5"/>
  <c r="I103" i="5"/>
  <c r="O99" i="5"/>
  <c r="I99" i="5"/>
  <c r="I94" i="5"/>
  <c r="O94" i="5" s="1"/>
  <c r="I90" i="5"/>
  <c r="O90" i="5" s="1"/>
  <c r="O86" i="5"/>
  <c r="I86" i="5"/>
  <c r="O82" i="5"/>
  <c r="I82" i="5"/>
  <c r="I78" i="5"/>
  <c r="O78" i="5" s="1"/>
  <c r="I74" i="5"/>
  <c r="O74" i="5" s="1"/>
  <c r="I70" i="5"/>
  <c r="O70" i="5" s="1"/>
  <c r="I66" i="5"/>
  <c r="O66" i="5" s="1"/>
  <c r="O62" i="5"/>
  <c r="I62" i="5"/>
  <c r="O58" i="5"/>
  <c r="I58" i="5"/>
  <c r="I54" i="5"/>
  <c r="O54" i="5" s="1"/>
  <c r="I50" i="5"/>
  <c r="O50" i="5" s="1"/>
  <c r="I46" i="5"/>
  <c r="O46" i="5" s="1"/>
  <c r="I42" i="5"/>
  <c r="O42" i="5" s="1"/>
  <c r="O38" i="5"/>
  <c r="I38" i="5"/>
  <c r="O34" i="5"/>
  <c r="I34" i="5"/>
  <c r="I30" i="5"/>
  <c r="O30" i="5" s="1"/>
  <c r="I26" i="5"/>
  <c r="O26" i="5" s="1"/>
  <c r="I22" i="5"/>
  <c r="O22" i="5" s="1"/>
  <c r="I18" i="5"/>
  <c r="Q17" i="5" s="1"/>
  <c r="I17" i="5" s="1"/>
  <c r="I3" i="5" s="1"/>
  <c r="C13" i="1" s="1"/>
  <c r="I13" i="5"/>
  <c r="O13" i="5" s="1"/>
  <c r="I9" i="5"/>
  <c r="O9" i="5" s="1"/>
  <c r="R8" i="5" s="1"/>
  <c r="O8" i="5" s="1"/>
  <c r="Q8" i="5"/>
  <c r="I8" i="5"/>
  <c r="O297" i="4"/>
  <c r="I297" i="4"/>
  <c r="I293" i="4"/>
  <c r="O293" i="4" s="1"/>
  <c r="I289" i="4"/>
  <c r="O289" i="4" s="1"/>
  <c r="I285" i="4"/>
  <c r="O285" i="4" s="1"/>
  <c r="I281" i="4"/>
  <c r="O281" i="4" s="1"/>
  <c r="O277" i="4"/>
  <c r="I277" i="4"/>
  <c r="O273" i="4"/>
  <c r="I273" i="4"/>
  <c r="I269" i="4"/>
  <c r="O269" i="4" s="1"/>
  <c r="I265" i="4"/>
  <c r="O265" i="4" s="1"/>
  <c r="I261" i="4"/>
  <c r="O261" i="4" s="1"/>
  <c r="I257" i="4"/>
  <c r="O257" i="4" s="1"/>
  <c r="O253" i="4"/>
  <c r="I253" i="4"/>
  <c r="O249" i="4"/>
  <c r="I249" i="4"/>
  <c r="I245" i="4"/>
  <c r="O245" i="4" s="1"/>
  <c r="I241" i="4"/>
  <c r="O241" i="4" s="1"/>
  <c r="I237" i="4"/>
  <c r="O237" i="4" s="1"/>
  <c r="I233" i="4"/>
  <c r="Q220" i="4" s="1"/>
  <c r="I220" i="4" s="1"/>
  <c r="O229" i="4"/>
  <c r="I229" i="4"/>
  <c r="O225" i="4"/>
  <c r="I225" i="4"/>
  <c r="I221" i="4"/>
  <c r="O221" i="4" s="1"/>
  <c r="I216" i="4"/>
  <c r="Q211" i="4" s="1"/>
  <c r="I211" i="4" s="1"/>
  <c r="O212" i="4"/>
  <c r="I212" i="4"/>
  <c r="I207" i="4"/>
  <c r="O207" i="4" s="1"/>
  <c r="I203" i="4"/>
  <c r="O203" i="4" s="1"/>
  <c r="R202" i="4" s="1"/>
  <c r="O202" i="4" s="1"/>
  <c r="Q202" i="4"/>
  <c r="I202" i="4" s="1"/>
  <c r="O198" i="4"/>
  <c r="I198" i="4"/>
  <c r="I194" i="4"/>
  <c r="O194" i="4" s="1"/>
  <c r="I190" i="4"/>
  <c r="O190" i="4" s="1"/>
  <c r="I186" i="4"/>
  <c r="O186" i="4" s="1"/>
  <c r="I182" i="4"/>
  <c r="O182" i="4" s="1"/>
  <c r="O178" i="4"/>
  <c r="I178" i="4"/>
  <c r="O174" i="4"/>
  <c r="I174" i="4"/>
  <c r="I170" i="4"/>
  <c r="O170" i="4" s="1"/>
  <c r="I166" i="4"/>
  <c r="O166" i="4" s="1"/>
  <c r="I162" i="4"/>
  <c r="O162" i="4" s="1"/>
  <c r="I158" i="4"/>
  <c r="O158" i="4" s="1"/>
  <c r="O154" i="4"/>
  <c r="I154" i="4"/>
  <c r="O150" i="4"/>
  <c r="I150" i="4"/>
  <c r="I146" i="4"/>
  <c r="O146" i="4" s="1"/>
  <c r="I142" i="4"/>
  <c r="O142" i="4" s="1"/>
  <c r="O137" i="4"/>
  <c r="I137" i="4"/>
  <c r="O133" i="4"/>
  <c r="I133" i="4"/>
  <c r="I129" i="4"/>
  <c r="O129" i="4" s="1"/>
  <c r="I125" i="4"/>
  <c r="O125" i="4" s="1"/>
  <c r="R124" i="4" s="1"/>
  <c r="O124" i="4" s="1"/>
  <c r="Q124" i="4"/>
  <c r="I124" i="4"/>
  <c r="O120" i="4"/>
  <c r="R119" i="4" s="1"/>
  <c r="O119" i="4" s="1"/>
  <c r="I120" i="4"/>
  <c r="Q119" i="4"/>
  <c r="I119" i="4"/>
  <c r="I115" i="4"/>
  <c r="O115" i="4" s="1"/>
  <c r="R114" i="4" s="1"/>
  <c r="O114" i="4" s="1"/>
  <c r="Q114" i="4"/>
  <c r="I114" i="4"/>
  <c r="O110" i="4"/>
  <c r="I110" i="4"/>
  <c r="O106" i="4"/>
  <c r="I106" i="4"/>
  <c r="I102" i="4"/>
  <c r="O102" i="4" s="1"/>
  <c r="I98" i="4"/>
  <c r="O98" i="4" s="1"/>
  <c r="I94" i="4"/>
  <c r="O94" i="4" s="1"/>
  <c r="I90" i="4"/>
  <c r="O90" i="4" s="1"/>
  <c r="O86" i="4"/>
  <c r="I86" i="4"/>
  <c r="O82" i="4"/>
  <c r="I82" i="4"/>
  <c r="I78" i="4"/>
  <c r="O78" i="4" s="1"/>
  <c r="I74" i="4"/>
  <c r="O74" i="4" s="1"/>
  <c r="I70" i="4"/>
  <c r="O70" i="4" s="1"/>
  <c r="I66" i="4"/>
  <c r="O66" i="4" s="1"/>
  <c r="O62" i="4"/>
  <c r="I62" i="4"/>
  <c r="O58" i="4"/>
  <c r="I58" i="4"/>
  <c r="I54" i="4"/>
  <c r="O54" i="4" s="1"/>
  <c r="I50" i="4"/>
  <c r="O50" i="4" s="1"/>
  <c r="I46" i="4"/>
  <c r="O46" i="4" s="1"/>
  <c r="I42" i="4"/>
  <c r="O42" i="4" s="1"/>
  <c r="O38" i="4"/>
  <c r="I38" i="4"/>
  <c r="O34" i="4"/>
  <c r="I34" i="4"/>
  <c r="I30" i="4"/>
  <c r="O30" i="4" s="1"/>
  <c r="I26" i="4"/>
  <c r="O26" i="4" s="1"/>
  <c r="I22" i="4"/>
  <c r="O22" i="4" s="1"/>
  <c r="I18" i="4"/>
  <c r="Q17" i="4" s="1"/>
  <c r="I17" i="4" s="1"/>
  <c r="I13" i="4"/>
  <c r="O13" i="4" s="1"/>
  <c r="I9" i="4"/>
  <c r="O9" i="4" s="1"/>
  <c r="R8" i="4" s="1"/>
  <c r="O8" i="4" s="1"/>
  <c r="Q8" i="4"/>
  <c r="I8" i="4"/>
  <c r="O257" i="3"/>
  <c r="I257" i="3"/>
  <c r="I253" i="3"/>
  <c r="O253" i="3" s="1"/>
  <c r="I249" i="3"/>
  <c r="O249" i="3" s="1"/>
  <c r="I245" i="3"/>
  <c r="O245" i="3" s="1"/>
  <c r="I241" i="3"/>
  <c r="O241" i="3" s="1"/>
  <c r="O237" i="3"/>
  <c r="I237" i="3"/>
  <c r="O233" i="3"/>
  <c r="I233" i="3"/>
  <c r="I229" i="3"/>
  <c r="O229" i="3" s="1"/>
  <c r="I225" i="3"/>
  <c r="O225" i="3" s="1"/>
  <c r="I221" i="3"/>
  <c r="O221" i="3" s="1"/>
  <c r="I217" i="3"/>
  <c r="O217" i="3" s="1"/>
  <c r="O213" i="3"/>
  <c r="I213" i="3"/>
  <c r="O209" i="3"/>
  <c r="I209" i="3"/>
  <c r="I205" i="3"/>
  <c r="O205" i="3" s="1"/>
  <c r="I201" i="3"/>
  <c r="O201" i="3" s="1"/>
  <c r="I197" i="3"/>
  <c r="O197" i="3" s="1"/>
  <c r="I193" i="3"/>
  <c r="Q192" i="3" s="1"/>
  <c r="I192" i="3" s="1"/>
  <c r="I188" i="3"/>
  <c r="O188" i="3" s="1"/>
  <c r="R187" i="3" s="1"/>
  <c r="O187" i="3" s="1"/>
  <c r="Q187" i="3"/>
  <c r="I187" i="3"/>
  <c r="I183" i="3"/>
  <c r="O183" i="3" s="1"/>
  <c r="O179" i="3"/>
  <c r="I179" i="3"/>
  <c r="O175" i="3"/>
  <c r="I175" i="3"/>
  <c r="Q174" i="3" s="1"/>
  <c r="I174" i="3" s="1"/>
  <c r="I170" i="3"/>
  <c r="O170" i="3" s="1"/>
  <c r="I166" i="3"/>
  <c r="O166" i="3" s="1"/>
  <c r="O162" i="3"/>
  <c r="I162" i="3"/>
  <c r="O158" i="3"/>
  <c r="I158" i="3"/>
  <c r="I154" i="3"/>
  <c r="O154" i="3" s="1"/>
  <c r="I150" i="3"/>
  <c r="O150" i="3" s="1"/>
  <c r="I146" i="3"/>
  <c r="O146" i="3" s="1"/>
  <c r="I142" i="3"/>
  <c r="Q125" i="3" s="1"/>
  <c r="I125" i="3" s="1"/>
  <c r="O138" i="3"/>
  <c r="I138" i="3"/>
  <c r="O134" i="3"/>
  <c r="I134" i="3"/>
  <c r="I130" i="3"/>
  <c r="O130" i="3" s="1"/>
  <c r="I126" i="3"/>
  <c r="O126" i="3" s="1"/>
  <c r="O121" i="3"/>
  <c r="I121" i="3"/>
  <c r="O117" i="3"/>
  <c r="R116" i="3" s="1"/>
  <c r="O116" i="3" s="1"/>
  <c r="I117" i="3"/>
  <c r="Q116" i="3" s="1"/>
  <c r="I116" i="3" s="1"/>
  <c r="I112" i="3"/>
  <c r="O112" i="3" s="1"/>
  <c r="I108" i="3"/>
  <c r="Q107" i="3" s="1"/>
  <c r="I107" i="3" s="1"/>
  <c r="I103" i="3"/>
  <c r="O103" i="3" s="1"/>
  <c r="R102" i="3" s="1"/>
  <c r="O102" i="3" s="1"/>
  <c r="Q102" i="3"/>
  <c r="I102" i="3"/>
  <c r="I98" i="3"/>
  <c r="O98" i="3" s="1"/>
  <c r="O94" i="3"/>
  <c r="I94" i="3"/>
  <c r="O90" i="3"/>
  <c r="I90" i="3"/>
  <c r="I86" i="3"/>
  <c r="O86" i="3" s="1"/>
  <c r="I82" i="3"/>
  <c r="O82" i="3" s="1"/>
  <c r="I78" i="3"/>
  <c r="O78" i="3" s="1"/>
  <c r="I74" i="3"/>
  <c r="O74" i="3" s="1"/>
  <c r="O70" i="3"/>
  <c r="I70" i="3"/>
  <c r="O66" i="3"/>
  <c r="I66" i="3"/>
  <c r="I62" i="3"/>
  <c r="O62" i="3" s="1"/>
  <c r="I58" i="3"/>
  <c r="O58" i="3" s="1"/>
  <c r="I54" i="3"/>
  <c r="O54" i="3" s="1"/>
  <c r="I50" i="3"/>
  <c r="O50" i="3" s="1"/>
  <c r="O46" i="3"/>
  <c r="I46" i="3"/>
  <c r="O42" i="3"/>
  <c r="I42" i="3"/>
  <c r="I38" i="3"/>
  <c r="O38" i="3" s="1"/>
  <c r="I34" i="3"/>
  <c r="O34" i="3" s="1"/>
  <c r="I30" i="3"/>
  <c r="O30" i="3" s="1"/>
  <c r="I26" i="3"/>
  <c r="O26" i="3" s="1"/>
  <c r="O22" i="3"/>
  <c r="I22" i="3"/>
  <c r="O18" i="3"/>
  <c r="I18" i="3"/>
  <c r="Q17" i="3" s="1"/>
  <c r="I17" i="3" s="1"/>
  <c r="I13" i="3"/>
  <c r="O13" i="3" s="1"/>
  <c r="I9" i="3"/>
  <c r="Q8" i="3" s="1"/>
  <c r="I8" i="3" s="1"/>
  <c r="I25" i="2"/>
  <c r="O25" i="2" s="1"/>
  <c r="I21" i="2"/>
  <c r="O21" i="2" s="1"/>
  <c r="I17" i="2"/>
  <c r="O17" i="2" s="1"/>
  <c r="O13" i="2"/>
  <c r="I13" i="2"/>
  <c r="O9" i="2"/>
  <c r="I9" i="2"/>
  <c r="Q8" i="2" s="1"/>
  <c r="I8" i="2" s="1"/>
  <c r="I3" i="2" s="1"/>
  <c r="C10" i="1" s="1"/>
  <c r="R174" i="3" l="1"/>
  <c r="O174" i="3" s="1"/>
  <c r="R17" i="3"/>
  <c r="O17" i="3" s="1"/>
  <c r="R120" i="5"/>
  <c r="O120" i="5" s="1"/>
  <c r="R125" i="3"/>
  <c r="O125" i="3" s="1"/>
  <c r="I3" i="3"/>
  <c r="C11" i="1" s="1"/>
  <c r="R211" i="4"/>
  <c r="O211" i="4" s="1"/>
  <c r="R141" i="4"/>
  <c r="O141" i="4" s="1"/>
  <c r="R8" i="2"/>
  <c r="O8" i="2" s="1"/>
  <c r="O2" i="2" s="1"/>
  <c r="D10" i="1" s="1"/>
  <c r="E10" i="1"/>
  <c r="O142" i="3"/>
  <c r="O107" i="5"/>
  <c r="R98" i="5" s="1"/>
  <c r="O98" i="5" s="1"/>
  <c r="O233" i="4"/>
  <c r="R220" i="4" s="1"/>
  <c r="O220" i="4" s="1"/>
  <c r="O18" i="5"/>
  <c r="R17" i="5" s="1"/>
  <c r="O17" i="5" s="1"/>
  <c r="Q141" i="4"/>
  <c r="I141" i="4" s="1"/>
  <c r="I3" i="4" s="1"/>
  <c r="C12" i="1" s="1"/>
  <c r="O9" i="3"/>
  <c r="R8" i="3" s="1"/>
  <c r="O8" i="3" s="1"/>
  <c r="O108" i="3"/>
  <c r="R107" i="3" s="1"/>
  <c r="O107" i="3" s="1"/>
  <c r="O193" i="3"/>
  <c r="R192" i="3" s="1"/>
  <c r="O192" i="3" s="1"/>
  <c r="O18" i="4"/>
  <c r="R17" i="4" s="1"/>
  <c r="O17" i="4" s="1"/>
  <c r="O216" i="4"/>
  <c r="O199" i="5"/>
  <c r="R186" i="5" s="1"/>
  <c r="O186" i="5" s="1"/>
  <c r="O2" i="4" l="1"/>
  <c r="D12" i="1" s="1"/>
  <c r="E12" i="1"/>
  <c r="O2" i="5"/>
  <c r="D13" i="1" s="1"/>
  <c r="E13" i="1" s="1"/>
  <c r="O2" i="3"/>
  <c r="D11" i="1" s="1"/>
  <c r="E11" i="1" s="1"/>
  <c r="C7" i="1" s="1"/>
  <c r="C6" i="1"/>
</calcChain>
</file>

<file path=xl/sharedStrings.xml><?xml version="1.0" encoding="utf-8"?>
<sst xmlns="http://schemas.openxmlformats.org/spreadsheetml/2006/main" count="2788" uniqueCount="551">
  <si>
    <t>Firma: 4roads s.r.o.</t>
  </si>
  <si>
    <t>Rekapitulace ceny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</si>
  <si>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</si>
  <si>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</si>
  <si>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</si>
  <si>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</si>
  <si>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</si>
  <si>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</si>
  <si>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</si>
  <si>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</si>
  <si>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</si>
  <si>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</si>
  <si>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</si>
  <si>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</si>
  <si>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</si>
  <si>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</si>
  <si>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</si>
  <si>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</si>
  <si>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</si>
  <si>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</si>
  <si>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</si>
  <si>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000</t>
  </si>
  <si>
    <t>VON 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</si>
  <si>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</si>
  <si>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</si>
  <si>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</si>
  <si>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</si>
  <si>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</si>
  <si>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</si>
  <si>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</si>
  <si>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</si>
  <si>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</si>
  <si>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</si>
  <si>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</si>
  <si>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</si>
  <si>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</si>
  <si>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</si>
  <si>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</si>
  <si>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</si>
  <si>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</si>
  <si>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</si>
  <si>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</si>
  <si>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</si>
  <si>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</si>
  <si>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</si>
  <si>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</si>
  <si>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</si>
  <si>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</si>
  <si>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Zkoušení konstrukcí a prací nezávislou zkušebnou (včetně zkoušky vyluhovatelnosti odebraných asfaltových vrstev)</t>
  </si>
  <si>
    <t>VV</t>
  </si>
  <si>
    <t>TS</t>
  </si>
  <si>
    <t>zahrnuje veškeré náklady spojené s objednatelem požadovanými zkouškami</t>
  </si>
  <si>
    <t>02710</t>
  </si>
  <si>
    <t>POMOC PRÁCE ZŘÍZ NEBO ZAJIŠŤ OBJÍŽĎKY A PŘÍSTUP CESTY</t>
  </si>
  <si>
    <t>oprava objízdných tras preliminářová položka se souhlasem investora</t>
  </si>
  <si>
    <t>zahrnuje veškeré náklady spojené s objednatelem požadovanými zařízeními</t>
  </si>
  <si>
    <t>02720</t>
  </si>
  <si>
    <t>POMOC PRÁCE ZŘÍZ NEBO ZAJIŠŤ REGULACI A OCHRANU DOPRAVY</t>
  </si>
  <si>
    <t>zahrnuje kompletní dopravně-inženýrská opatření po celou dobu stavby dle projektové dokumentace a platné legislativy</t>
  </si>
  <si>
    <t>02821</t>
  </si>
  <si>
    <t>PRŮZKUMNÉ PRÁCE ARCHEOLOGICKÉ NA POVRCHU</t>
  </si>
  <si>
    <t>archeologický průzkum dle stanoviska (částka bude upřesněna dle skutečného rozsahu prací a délky trvání)prelimonářová položka se souhlasem investora a TDS</t>
  </si>
  <si>
    <t>zahrnuje veškeré náklady spojené s objednatelem požadovanými pracemi</t>
  </si>
  <si>
    <t>02944</t>
  </si>
  <si>
    <t>OSTAT POŽADAVKY - DOKUMENTACE SKUTEČ PROVEDENÍ V DIGIT FORMĚ</t>
  </si>
  <si>
    <t>vč. tištěné formy dle požadavku objednatele    
pozn.: RDS součástí položek stavby</t>
  </si>
  <si>
    <t>SO 101</t>
  </si>
  <si>
    <t>Silnice III/24010 a III/00723</t>
  </si>
  <si>
    <t>014102.R</t>
  </si>
  <si>
    <t>ULOŽENÍ ODPADU ZE STAVBY NA SKLÁDKU s oprávněním k opětovnému využití - recyklační středisko</t>
  </si>
  <si>
    <t>T</t>
  </si>
  <si>
    <t>zemina a kamení, kód odpadu 17 05 04</t>
  </si>
  <si>
    <t>12931 ČIŠTĚNÍ PŘÍKOPŮ ... 2267*0,25*1,6=906,800 [A]  
11130 SEJMUTÍ DRNU ... 25970*0,1*1,6=4 155,200 [B]  
12673 VÝKOP ... 120*1,6=192,000 [C]  
12273.B ODKOP KRAJNICE ... 3241*1,8=5 833,800 [D]  
12273.C ODSTRANĚNÍ AZ ... 7791*1,8=14 023,800 [E] 
Celkem: A+B+C+D+E=25 111,600 [F]</t>
  </si>
  <si>
    <t>zahrnuje veškeré poplatky provozovateli skládky související s uložením odpadu na skládce.</t>
  </si>
  <si>
    <t>014201</t>
  </si>
  <si>
    <t>POPLATKY ZA ZEMNÍK - ZEMINA</t>
  </si>
  <si>
    <t>M3</t>
  </si>
  <si>
    <t>nákup zeminy v kvalitě ornice, vč. naložení a dopravy na stavbu</t>
  </si>
  <si>
    <t>k ohumusování, bude čerpáno dle skutečně zjištěného stavu se souhlasem TDS</t>
  </si>
  <si>
    <t>zahrnuje veškeré poplatky majiteli zemníku související s nákupem zeminy (nikoliv s otvírkou zemníku)</t>
  </si>
  <si>
    <t>Zemní práce</t>
  </si>
  <si>
    <t>11130</t>
  </si>
  <si>
    <t>SEJMUTÍ DRNU</t>
  </si>
  <si>
    <t>M2</t>
  </si>
  <si>
    <t>sejmutí drnu tl. 0,1 m vč. odvozu a uložení na skládku, poplatek za skládku v pol. č. 014102</t>
  </si>
  <si>
    <t>odměřeno digitálně ze situace ... 25.970 m2</t>
  </si>
  <si>
    <t>včetně vodorovné dopravy  a uložení na skládku</t>
  </si>
  <si>
    <t>11201</t>
  </si>
  <si>
    <t>KÁCENÍ STROMŮ D KMENE DO 0,5M S ODSTRANĚNÍM PAŘEZŮ</t>
  </si>
  <si>
    <t>KUS</t>
  </si>
  <si>
    <t>kácení stromů, D kmene do 0,5 m s odstraněním pařezu vč. odvozu a likvidace</t>
  </si>
  <si>
    <t>bude čerpáno dle skutečně zjištěného stavu se souhlasem TDS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</si>
  <si>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</si>
  <si>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11202</t>
  </si>
  <si>
    <t>KÁCENÍ STROMŮ D KMENE DO 0,9M S ODSTRANĚNÍM PAŘEZŮ</t>
  </si>
  <si>
    <t>kácení stromů, D kmene do 0,9 m s odstraněním pařezu vč. odvozu a likvidace</t>
  </si>
  <si>
    <t>11334</t>
  </si>
  <si>
    <t>ODSTRANĚNÍ PODKLADU ZPEVNĚNÝCH PLOCH S CEMENT POJIVEM</t>
  </si>
  <si>
    <t>odkop krajnice a kraje vozovky pro sanaci krajnic - stmelené vrstvy vozovky s odvozem na mezideponii</t>
  </si>
  <si>
    <t>nová konstrukce vozovky (odměřeno digitálně ze situace)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</si>
  <si>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</si>
  <si>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7</t>
  </si>
  <si>
    <t>11372</t>
  </si>
  <si>
    <t>FRÉZOVÁNÍ ZPEVNĚNÝCH PLOCH ASFALTOVÝCH</t>
  </si>
  <si>
    <t>Frézování stávajících konstrukčních vrstev vozovky v tl. 0,08 m (se souhlasem TDS) + odvoz na mezideponii - jedná se o úsek km 0,000-1,500</t>
  </si>
  <si>
    <t>8</t>
  </si>
  <si>
    <t>113765</t>
  </si>
  <si>
    <t>FRÉZOVÁNÍ DRÁŽKY PRŮŘEZU DO 600MM2 V ASFALTOVÉ VOZOVCE</t>
  </si>
  <si>
    <t>M</t>
  </si>
  <si>
    <t>pracovní spáry (proříznutí trhliny, průřez 10-30 mm/25-40 mm, s vyčištěním</t>
  </si>
  <si>
    <t>Položka zahrnuje veškerou manipulaci s vybouranou sutí a s vybouranými hmotami vč. uložení na skládku.</t>
  </si>
  <si>
    <t>12273</t>
  </si>
  <si>
    <t>A</t>
  </si>
  <si>
    <t>ODKOPÁVKY A PROKOPÁVKY OBECNÉ TŘ. I</t>
  </si>
  <si>
    <t>odkop krajnice a kraje vozovky pro sanaci krajnic - zemina s odvozem na mezidepoii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</si>
  <si>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</si>
  <si>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B</t>
  </si>
  <si>
    <t>odkop krajnice a kraje vozovky pro sanaci krajnic - zemina s odvozem na skládku</t>
  </si>
  <si>
    <t>11</t>
  </si>
  <si>
    <t>C</t>
  </si>
  <si>
    <t>odstranění AZ v tl. 0,50 - s odvozem na skládku</t>
  </si>
  <si>
    <t>12</t>
  </si>
  <si>
    <t>12673</t>
  </si>
  <si>
    <t>ZŘÍZENÍ STUPŇŮ V PODLOŽÍ NÁSYPŮ TŘ. I</t>
  </si>
  <si>
    <t>výkop (zemní stupně a úprava příkopů)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</si>
  <si>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</si>
  <si>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</t>
  </si>
  <si>
    <t>12843</t>
  </si>
  <si>
    <t>PŘEDRCENÍ VÝKOPKU TŘ. II</t>
  </si>
  <si>
    <t>předrcení stmeleného materiálu vykopaného pro sanaci krajnic</t>
  </si>
  <si>
    <t>položka nezahrnuje žádnou manipulaci s výkopkem (nakládání, doprava)</t>
  </si>
  <si>
    <t>14</t>
  </si>
  <si>
    <t>12931</t>
  </si>
  <si>
    <t>ČIŠTĚNÍ PŘÍKOPŮ OD NÁNOSU DO 0,25M3/M</t>
  </si>
  <si>
    <t>pročištění příkopů od naplavenin, vč. odvozu a uložení na skládku, poplatek za skládku v pol. č. 014102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</si>
  <si>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</si>
  <si>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15</t>
  </si>
  <si>
    <t>129958</t>
  </si>
  <si>
    <t>ČIŠTĚNÍ POTRUBÍ DN DO 600MM</t>
  </si>
  <si>
    <t>vyčištění trouby DN 600 vč. odvozu na skládku a poplatku za skládkovné</t>
  </si>
  <si>
    <t>propustek č. 4 (km 4,927) - příčný ... 8 m</t>
  </si>
  <si>
    <t>16</t>
  </si>
  <si>
    <t>13273</t>
  </si>
  <si>
    <t>HLOUBENÍ RÝH ŠÍŘ DO 2M PAŽ I NEPAŽ TŘ. I</t>
  </si>
  <si>
    <t>zemní práce - propustky, vč. odvozu na skládku a poplatku za skládkovné</t>
  </si>
  <si>
    <t>propustek č. 1 (km 0,130) - pod sjezdem ... 7,3 m3 
propustek č. 2 (km 4,190) - pod sjezdem ... 12,7 m3 
propustek č. 3 (km 4,415) - pod sjezdem ... 7,4 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</si>
  <si>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</si>
  <si>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</t>
  </si>
  <si>
    <t>17110</t>
  </si>
  <si>
    <t>ULOŽENÍ SYPANINY DO NÁSYPŮ SE ZHUTNĚNÍM</t>
  </si>
  <si>
    <t>zpětné uložení zeminy po sanaci do odkopu krajnice a kraje vozovky pro sanaci krajnic - z mezideponie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</si>
  <si>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</si>
  <si>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</t>
  </si>
  <si>
    <t>17180</t>
  </si>
  <si>
    <t>ULOŽENÍ SYPANINY DO NÁSYPŮ Z NAKUPOVANÝCH MATERIÁLŮ</t>
  </si>
  <si>
    <t>Nová AZ z vhodného materiálu</t>
  </si>
  <si>
    <t>celková výměra AZ = 7791 m3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</si>
  <si>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</si>
  <si>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19</t>
  </si>
  <si>
    <t>násyp z vhodného mat. do násypu se zhutněním - nakup. mat</t>
  </si>
  <si>
    <t>20</t>
  </si>
  <si>
    <t>17380</t>
  </si>
  <si>
    <t>ZEMNÍ KRAJNICE A DOSYPÁVKY Z NAKUPOVANÝCH MATERIÁLŮ</t>
  </si>
  <si>
    <t>dosyp krajnice (zemina podmínečně vhodná, 100% PS)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</si>
  <si>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</si>
  <si>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21</t>
  </si>
  <si>
    <t>17481</t>
  </si>
  <si>
    <t>ZÁSYP JAM A RÝH Z NAKUPOVANÝCH MATERIÁLŮ</t>
  </si>
  <si>
    <t>zpětný zásyp vhodným materiálem do násypu</t>
  </si>
  <si>
    <t>propustek č. 1 (km 0,130) - pod sjezdem ... 6 m3 
propustek č. 2 (km 4,190) - pod sjezdem ... 6 m3 
propustek č. 3 (km 4,415) - pod sjezdem ... 6 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</si>
  <si>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</si>
  <si>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22</t>
  </si>
  <si>
    <t>18230</t>
  </si>
  <si>
    <t>ROZPROSTŘENÍ ORNICE V ROVINĚ</t>
  </si>
  <si>
    <t>ohumusování tl. 0,10m</t>
  </si>
  <si>
    <t>položka zahrnuje:  
nutné přemístění ornice z dočasných skládek vzdálených do 50m  
rozprostření ornice v předepsané tloušťce v rovině a ve svahu do 1:5</t>
  </si>
  <si>
    <t>23</t>
  </si>
  <si>
    <t>18241</t>
  </si>
  <si>
    <t>ZALOŽENÍ TRÁVNÍKU RUČNÍM VÝSEVEM</t>
  </si>
  <si>
    <t>osetí krajnice</t>
  </si>
  <si>
    <t>Zahrnuje dodání předepsané travní směsi, její výsev na ornici, zalévání, první pokosení, to vše bez ohledu na sklon terénu</t>
  </si>
  <si>
    <t>Základy</t>
  </si>
  <si>
    <t>24</t>
  </si>
  <si>
    <t>21452</t>
  </si>
  <si>
    <t>SANAČNÍ VRSTVY Z KAMENIVA DRCENÉHO</t>
  </si>
  <si>
    <t>Doplnění materiálu k recyklaci a hloubkové sanaci okrajů vozovky, viz VPŘ</t>
  </si>
  <si>
    <t>dodání nakupovaného vhodného materiálu k recyklaci např. ŠD 0/32, konkrétní receptura dle ITT zhotovitele ... 1105 m3 
dodání nakupovaného vhodného materiálu k sanaci kraje ... 2279 m3</t>
  </si>
  <si>
    <t>položka zahrnuje dodávku předepsaného kameniva, mimostaveništní a vnitrostaveništní dopravu a jeho uložení  
není-li v zadávací dokumentaci uvedeno jinak, jedná se o nakupovaný materiál</t>
  </si>
  <si>
    <t>Svislé konstrukce</t>
  </si>
  <si>
    <t>25</t>
  </si>
  <si>
    <t>317325</t>
  </si>
  <si>
    <t>ŘÍMSY ZE ŽELEZOBETONU DO C30/37</t>
  </si>
  <si>
    <t>římsy z betonu C30/37 XC4/XF4</t>
  </si>
  <si>
    <t>propustek č. 4 (km 4,927) - příčný ... 5 m3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</si>
  <si>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</si>
  <si>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26</t>
  </si>
  <si>
    <t>31736</t>
  </si>
  <si>
    <t>VÝZTUŽ ŘÍMS Z OCELI</t>
  </si>
  <si>
    <t>Konstrukční výztuž ŽB římsy 210 kg/m3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</si>
  <si>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</si>
  <si>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Vodorovné konstrukce</t>
  </si>
  <si>
    <t>27</t>
  </si>
  <si>
    <t>45131A</t>
  </si>
  <si>
    <t>PODKLADNÍ A VÝPLŇOVÉ VRSTVY Z PROSTÉHO BETONU C20/25</t>
  </si>
  <si>
    <t>betonové lože pod lomový kámen tl.0,10 m z C20/25 XF3</t>
  </si>
  <si>
    <t>propustek č. 1 (km 0,130) - pod sjezdem ... 1,43 m3 
propustek č. 2 (km 4,190) - pod sjezdem ... 0,88 m3 
propustek č. 3 (km 4,415) - pod sjezdem ... 0,88 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</si>
  <si>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</si>
  <si>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28</t>
  </si>
  <si>
    <t>465512</t>
  </si>
  <si>
    <t>DLAŽBY Z LOMOVÉHO KAMENE NA MC</t>
  </si>
  <si>
    <t>odláždění - dlažba z lomového kamene tl. 0,15m + vyspárování MC25 XF4</t>
  </si>
  <si>
    <t>propustek č. 1 (km 0,130) - pod sjezdem ... 14 m2 
propustek č. 2 (km 4,190) - pod sjezdem ... 9 m2 
propustek č. 3 (km 4,415) - pod sjezdem ... 9 m2 
celkem (14+9+9)*0,15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</si>
  <si>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</si>
  <si>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Komunikace</t>
  </si>
  <si>
    <t>29</t>
  </si>
  <si>
    <t>56363</t>
  </si>
  <si>
    <t>VOZOVKOVÉ VRSTVY Z RECYKLOVANÉHO MATERIÁLU TL DO 150MM</t>
  </si>
  <si>
    <t>nezpevněné sjezdy (oprava formou dosypání R-materiálu) v tl. 0,15 m</t>
  </si>
  <si>
    <t>odměřeno digitálně ze situace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</si>
  <si>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</si>
  <si>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30</t>
  </si>
  <si>
    <t>567542</t>
  </si>
  <si>
    <t>VRST PRO OBNOVU A OPR RECYK ZA STUDENA ASF EMUL TL DO 200MM</t>
  </si>
  <si>
    <t>rozfrézování konstrukce vozovky na hloubku 0,20 m a urovnání/reprofilování a provedení recyklace za studena na místě se zhutněním, včetně předrcení v mobilním drtiči</t>
  </si>
  <si>
    <t>- dodání materiálů předepsaných pro recyklaci za studena  
- provedení recyklace dle předepsaného technologického předpisu, zhutnění vrstvy v předepsané tloušťce  
- zřízení vrstvy bez rozlišení šířky, pokládání vrstvy po etapách  
- úpravu napojení, ukončení  
- nezahrnuje postřiky, nátěry</t>
  </si>
  <si>
    <t>31</t>
  </si>
  <si>
    <t>56960</t>
  </si>
  <si>
    <t>ZPEVNĚNÍ KRAJNIC Z RECYKLOVANÉHO MATERIÁLU</t>
  </si>
  <si>
    <t>nezpevněné krajnice R-materiál  tl. 0,10 m</t>
  </si>
  <si>
    <t>32</t>
  </si>
  <si>
    <t>572213</t>
  </si>
  <si>
    <t>SPOJOVACÍ POSTŘIK Z EMULZE DO 0,5KG/M2</t>
  </si>
  <si>
    <t>spojovací postřik PS-C 0,50 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</si>
  <si>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</si>
  <si>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33</t>
  </si>
  <si>
    <t>572214</t>
  </si>
  <si>
    <t>SPOJOVACÍ POSTŘIK Z MODIFIK EMULZE DO 0,5KG/M2</t>
  </si>
  <si>
    <t>spojovací postřik modifikovaný PS-CP 0,40 kg/m2</t>
  </si>
  <si>
    <t>34</t>
  </si>
  <si>
    <t>572223</t>
  </si>
  <si>
    <t>SPOJOVACÍ POSTŘIK Z EMULZE DO 1,0KG/M2</t>
  </si>
  <si>
    <t>spojovací postřik PS-C 0,60 kg/m2</t>
  </si>
  <si>
    <t>35</t>
  </si>
  <si>
    <t>57476</t>
  </si>
  <si>
    <t>VOZOVKOVÉ VÝZTUŽNÉ VRSTVY Z GEOMŘÍŽOVINY S TKANINOU</t>
  </si>
  <si>
    <t>skelná geomříž s tahovou pevností 100/100 kN se samolepícím podkladem, velikost ok 25/25 mm s polymerním potahem a tepelnou odolností min. 190; C dle TP 115 a 147</t>
  </si>
  <si>
    <t>vyztužení krajů vozovky, viz TZ, bude čerpáno dle skutečně zjištěného stavu se souhlasem TDS</t>
  </si>
  <si>
    <t>- dodání geomříže v požadované kvalitě a v množství včetně přesahů (přesahy započteny v jednotkové ceně)  
- očištění podkladu  
- pokládka geomříže dle předepsaného technologického předpisu</t>
  </si>
  <si>
    <t>36</t>
  </si>
  <si>
    <t>574A03</t>
  </si>
  <si>
    <t>ASFALTOVÝ BETON PRO OBRUSNÉ VRSTVY ACO 11</t>
  </si>
  <si>
    <t>napojení na stávající stav (napojení asfaltových vrstev), zpevněné sjezdy tl. vrstvy 40 mm</t>
  </si>
  <si>
    <t>odměřeno digitálně ze situace ... 656*0,04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</si>
  <si>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</si>
  <si>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37</t>
  </si>
  <si>
    <t>574A04</t>
  </si>
  <si>
    <t>ASFALTOVÝ BETON PRO OBRUSNÉ VRSTVY ACO 11+, 11S</t>
  </si>
  <si>
    <t>asfaltový beton pro obrusnou vrtsvu ACO 11S 50/70 tl. 30 mm</t>
  </si>
  <si>
    <t>na vrstvu RS-CA pokládka vyrovnávací vrstvy, bude čerpáno dle skutečně zjištěného stavu se souhlasem TDS</t>
  </si>
  <si>
    <t>38</t>
  </si>
  <si>
    <t>574B34</t>
  </si>
  <si>
    <t>ASFALTOVÝ BETON PRO OBRUSNÉ VRSTVY MODIFIK ACO 11+, 11S TL. 40MM</t>
  </si>
  <si>
    <t>asfaltový beton pro obrusnou vrstvu modif. ACO 11+ PMB 45/80-65 tl. 40 mm</t>
  </si>
  <si>
    <t>39</t>
  </si>
  <si>
    <t>574C05</t>
  </si>
  <si>
    <t>ASFALTOVÝ BETON PRO LOŽNÍ VRSTVY ACL 16</t>
  </si>
  <si>
    <t>napojení na stávající stav (napojení asfaltových vrstev), zpevněné sjezdy tl. vrstvy 60 mm</t>
  </si>
  <si>
    <t>odměřeno digitálně ze situace ... 656*0,06</t>
  </si>
  <si>
    <t>40</t>
  </si>
  <si>
    <t>574C56</t>
  </si>
  <si>
    <t>ASFALTOVÝ BETON PRO LOŽNÍ VRSTVY ACL 16+, 16S TL. 60MM</t>
  </si>
  <si>
    <t>asfaltový beton pro ložné vrstvy ACL 16+ 50/70 tl. 60 mm</t>
  </si>
  <si>
    <t>Úpravy povrchů, podlahy, výplně otvorů</t>
  </si>
  <si>
    <t>41</t>
  </si>
  <si>
    <t>626113</t>
  </si>
  <si>
    <t>REPROFILACE PODHLEDŮ, SVISLÝCH PLOCH SANAČNÍ MALTOU JEDNOVRST TL 30MM</t>
  </si>
  <si>
    <t>sanace povrchu vhodnou hmotou s vysprávkou trhlin a degradace, s pasivací výztuže</t>
  </si>
  <si>
    <t>propustek č. 4 (km 4,927) - příčný ... 32 m2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</si>
  <si>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</si>
  <si>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42</t>
  </si>
  <si>
    <t>62631</t>
  </si>
  <si>
    <t>SPOJOVACÍ MŮSTEK MEZI STARÝM A NOVÝM BETONEM</t>
  </si>
  <si>
    <t>43</t>
  </si>
  <si>
    <t>62641</t>
  </si>
  <si>
    <t>SJEDNOCUJÍCÍ STĚRKA JEMNOU MALTOU TL CCA 2MM</t>
  </si>
  <si>
    <t>Potrubí</t>
  </si>
  <si>
    <t>44</t>
  </si>
  <si>
    <t>89952A</t>
  </si>
  <si>
    <t>OBETONOVÁNÍ POTRUBÍ Z PROSTÉHO BETONU DO C20/25</t>
  </si>
  <si>
    <t>obetonování trouby a lože C20/25 XF3 (včetně pasů proti podemletí)</t>
  </si>
  <si>
    <t>propustek č. 1 (km 0,130) - pod sjezdem ... 2,09 m3 
propustek č. 2 (km 4,190) - pod sjezdem ... 2,09 m3 
propustek č. 3 (km 4,415) - pod sjezdem ... 2,09 m3</t>
  </si>
  <si>
    <t>Ostatní konstrukce a práce</t>
  </si>
  <si>
    <t>45</t>
  </si>
  <si>
    <t>9111A3</t>
  </si>
  <si>
    <t>ZÁBRADLÍ SILNIČNÍ S VODOR MADLY - DEMONTÁŽ S PŘESUNEM</t>
  </si>
  <si>
    <t>odstranění zábradlí vč. likvidace</t>
  </si>
  <si>
    <t>odměřeno na místě stavby</t>
  </si>
  <si>
    <t>položka zahrnuje:  
- demontáž a odstranění zařízení  
- jeho odvoz na předepsané místo</t>
  </si>
  <si>
    <t>46</t>
  </si>
  <si>
    <t>9113B1</t>
  </si>
  <si>
    <t>SVODIDLO OCEL SILNIČ JEDNOSTR, ÚROVEŇ ZADRŽ H1 -DODÁVKA A MONTÁŽ</t>
  </si>
  <si>
    <t>Ocelová svodidla, stupeň zadržení H1 (včetně náběhů 4 x 4m náběh)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</si>
  <si>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</si>
  <si>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47</t>
  </si>
  <si>
    <t>9117C1</t>
  </si>
  <si>
    <t>SVOD OCEL ZÁBRADEL ÚROVEŇ ZADRŽ H2 - DODÁVKA A MONTÁŽ</t>
  </si>
  <si>
    <t>Zábradelní svodidlo stupeň zadržení H2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</si>
  <si>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</si>
  <si>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48</t>
  </si>
  <si>
    <t>91228</t>
  </si>
  <si>
    <t>SMĚROVÉ SLOUPKY Z PLAST HMOT VČETNĚ ODRAZNÉHO PÁSKU</t>
  </si>
  <si>
    <t>směrové sloupky Z11a,b</t>
  </si>
  <si>
    <t>položka zahrnuje:  
- dodání a osazení sloupku včetně nutných zemních prací  
- vnitrostaveništní a mimostaveništní doprava  
- odrazky plastové nebo z retroreflexní fólie</t>
  </si>
  <si>
    <t>49</t>
  </si>
  <si>
    <t>směrové sloupky Z11 b,c</t>
  </si>
  <si>
    <t>50</t>
  </si>
  <si>
    <t>91238</t>
  </si>
  <si>
    <t>SMĚROVÉ SLOUPKY Z PLAST HMOT - NÁSTAVCE NA SVODIDLA VČETNĚ ODRAZNÉHO PÁSKU</t>
  </si>
  <si>
    <t>nástavce směrových sloupků Z11 a,b</t>
  </si>
  <si>
    <t>51</t>
  </si>
  <si>
    <t>914143</t>
  </si>
  <si>
    <t>DOPRAV ZNAČ ZÁKL VEL OCEL FÓLIE TŘ 3 - DEMONTÁŽ</t>
  </si>
  <si>
    <t>SDZ - odstranění vč. odvozu a likvidace</t>
  </si>
  <si>
    <t>P2 1 ks; P4 2 ks; A1b 3 ks; B20a 1 ks; IP 31a 1 ks; IZ4b 1 ks; IZ4a 1 ks; E13 2 ks; P1 4 ks; E2b 4 ks; IS5 2 ks; IS4p 1 ks; IS21c 1 ks; IS 4a 2 ks; A1a 1 ks; IS4c 1 ks; A22 1 ks; IS 4b 1 ks; IS 14 2 ks</t>
  </si>
  <si>
    <t>Položka zahrnuje odstranění, demontáž a odklizení materiálu s odvozem na předepsané místo</t>
  </si>
  <si>
    <t>52</t>
  </si>
  <si>
    <t>914161</t>
  </si>
  <si>
    <t>DOPRAVNÍ ZNAČKY ZÁKLADNÍ VELIKOSTI HLINÍKOVÉ FÓLIE TŘ 1 - DODÁVKA A MONTÁŽ</t>
  </si>
  <si>
    <t>SDZ - nové</t>
  </si>
  <si>
    <t>P2 1 ks; P4 2 ks; A1b 3 ks; B20a 1 ks; IP 31a 1 ks; IZ4b 1 ks; IZ4a 1 ks; E13 2 ks; P1 4 ks; IS5 2 ks; IS4p 1 ks; IS21c 1 ks; IS 4a 2 ks; A1a 3 ks; IS4c 1 ks; A22 1 ks; IS 4b 1 ks; IS 14 2 ks</t>
  </si>
  <si>
    <t>položka zahrnuje:  
- dodávku a montáž značek v požadovaném provedení</t>
  </si>
  <si>
    <t>53</t>
  </si>
  <si>
    <t>914913</t>
  </si>
  <si>
    <t>SLOUPKY A STOJKY DZ Z OCEL TRUBEK ZABETON DEMONTÁŽ</t>
  </si>
  <si>
    <t>54</t>
  </si>
  <si>
    <t>914941</t>
  </si>
  <si>
    <t>SLOUPKY A STOJKY DOPRAVNÍCH ZNAČEK Z HLINÍK TRUBEK DO PATKY - DODÁVKA A MONTÁŽ</t>
  </si>
  <si>
    <t>položka zahrnuje:  
- sloupky a upevňovací zařízení včetně jejich osazení (betonová patka, zemní práce)</t>
  </si>
  <si>
    <t>55</t>
  </si>
  <si>
    <t>915111</t>
  </si>
  <si>
    <t>VODOROVNÉ DOPRAVNÍ ZNAČENÍ BARVOU HLADKÉ - DODÁVKA A POKLÁDKA</t>
  </si>
  <si>
    <t>VDZ - nástřik</t>
  </si>
  <si>
    <t>V4 (0,125) ... 1283 m2 
V2b (0,25) ... 20 m2</t>
  </si>
  <si>
    <t>položka zahrnuje:  
- dodání a pokládku nátěrového materiálu (měří se pouze natíraná plocha)  
- předznačení a reflexní úpravu</t>
  </si>
  <si>
    <t>56</t>
  </si>
  <si>
    <t>915231</t>
  </si>
  <si>
    <t>VODOR DOPRAV ZNAČ PLASTEM PROFIL ZVUČÍCÍ - DOD A POKLÁDKA</t>
  </si>
  <si>
    <t>VDZ - plastem</t>
  </si>
  <si>
    <t>57</t>
  </si>
  <si>
    <t>9183A3</t>
  </si>
  <si>
    <t>PROPUSTY Z TRUB DN 300MM PLASTOVÝCH</t>
  </si>
  <si>
    <t>trouba DN 300 z korugovaného plastu</t>
  </si>
  <si>
    <t>propustek č. 1 (km 0,130) - pod sjezdem ... 7 m 
propustek č. 2 (km 4,190) - pod sjezdem ... 7 m 
propustek č. 3 (km 4,415) - pod sjezdem ... 7 m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</si>
  <si>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</si>
  <si>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58</t>
  </si>
  <si>
    <t>931325</t>
  </si>
  <si>
    <t>TĚSNĚNÍ DILATAČ SPAR ASF ZÁLIVKOU MODIFIK PRŮŘ DO 600MM2</t>
  </si>
  <si>
    <t>vč. natření penetračním adhezním nátěrem a vyplnění zálivkou N2 za horka (dle TP 115) s posyp horkým kamenivem 2/4</t>
  </si>
  <si>
    <t>viz. pol.113765</t>
  </si>
  <si>
    <t>položka zahrnuje dodávku a osazení předepsaného materiálu, očištění ploch spáry před úpravou, očištění okolí spáry po úpravě  
nezahrnuje těsnící profil</t>
  </si>
  <si>
    <t>59</t>
  </si>
  <si>
    <t>93832</t>
  </si>
  <si>
    <t>OČIŠTĚNÍ DLAŽEB OD VEGETACE</t>
  </si>
  <si>
    <t>pročištění vtoku a výtoku propustku vč. odvozu na skládku a poplatku za skládkovné</t>
  </si>
  <si>
    <t>propustek č. 1 (km 0,130) - pod sjezdem ... 8 m2 
propustek č. 2 (km 4,190) - pod sjezdem ... 8 m2 
propustek č. 3 (km 4,415) - pod sjezdem ... 8 m2 
propustek č. 4 (km 4,927) - příčný ... 30 m2</t>
  </si>
  <si>
    <t>položka zahrnuje očištění předepsaným způsobem včetně odklizení vzniklého odpadu</t>
  </si>
  <si>
    <t>60</t>
  </si>
  <si>
    <t>938543</t>
  </si>
  <si>
    <t>OČIŠTĚNÍ BETON KONSTR OTRYSKÁNÍM TLAK VODOU DO 1000 BARŮ</t>
  </si>
  <si>
    <t>otryskání  a očištění konstrukce betonové části</t>
  </si>
  <si>
    <t>61</t>
  </si>
  <si>
    <t>96616</t>
  </si>
  <si>
    <t>BOURÁNÍ KONSTRUKCÍ ZE ŽELEZOBETONU</t>
  </si>
  <si>
    <t>odstranění ŽB říms vč. odvozu na skládku a poplatku za skládkovné</t>
  </si>
  <si>
    <t>propustek č. 4 (km 4,927) - příčný ... 7 m3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</si>
  <si>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</si>
  <si>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SO 102</t>
  </si>
  <si>
    <t>Silnice III/00722</t>
  </si>
  <si>
    <t>12931 ČIŠTĚNÍ PŘÍKOPŮ ... 960*0,25*1,6=384,000 [A]  
11130 SEJMUTÍ DRNU ... 2200*0,1*1,6=352,000 [B]  
12673 VÝKOP ... 600*1,6=960,000 [C]  
12273.B ODKOP KRAJNICE ... 657*1,8=1 182,600 [D]  
12273.C ODSTRANĚNÍ AZ ... 1140*1,8=2 052,000 [E] 
11332.A ODSTR.PODKLADŮ ZP.PLOCH 41,5*1,8=74,700 [F] 
Celkem: A+B+C+D+E+F=5 005,300 [G]</t>
  </si>
  <si>
    <t>odměřeno digitálně ze situace ... 2.200 m2</t>
  </si>
  <si>
    <t>11318</t>
  </si>
  <si>
    <t>ODSTRANĚNÍ KRYTU ZPEVNĚNÝCH PLOCH Z DLAŽDIC</t>
  </si>
  <si>
    <t>vybourání dlažby tl. 0,06 m - odvoz na mezideponii (bude následně použita zpět) 
(viz: Vybourání stávajícího chodníku v š. 0,50 m (vč. obruby))</t>
  </si>
  <si>
    <t>bude čerpáno dle skutečně zjištěného stavu se souhlasem TDS 
218,7m2*0,06 = 13,122 m3</t>
  </si>
  <si>
    <t>11332</t>
  </si>
  <si>
    <t>ODSTRANĚNÍ PODKLADŮ ZPEVNĚNÝCH PLOCH Z KAMENIVA NESTMELENÉHO</t>
  </si>
  <si>
    <t>odstranění podkladních vrstev tl. 0,35 m vč. odvozu na skládku a poplatku za skládkovné</t>
  </si>
  <si>
    <t>propustek č. 3 (km 0,882) ... 18,7 m3</t>
  </si>
  <si>
    <t>vybourání podkladních vrstev tl. 0,19 m - odvoz na skládku  
(viz. Vybourání stávajícího chodníku v š. 0,50 m (vč. obruby))</t>
  </si>
  <si>
    <t>11352</t>
  </si>
  <si>
    <t>ODSTRANĚNÍ CHODNÍKOVÝCH A SILNIČNÍCH OBRUBNÍKŮ BETONOVÝCH</t>
  </si>
  <si>
    <t>Vybourání stávající silniční betonové obruby - odvoz na skládku 
včetně odvozu, uložení na trvalou skládku a poplatku za likvidaci</t>
  </si>
  <si>
    <t>Frézování stávajících konstrukčních vrstev (se souhlasem TDS) + odvoz na mezideponii</t>
  </si>
  <si>
    <t>v tl. 0,14 m ... 189 =189,000 [A] 
v tl. 0,10 m ... 160 =160,000 [B] 
v tl. 0,08 m ... 113 =113,000 [C] 
v tl. 0,09 m ... 145 =145,000 [D] 
Celkem: A+B+C+D=607,000 [E]</t>
  </si>
  <si>
    <t>Frézování stávajících konstrukčních vrstev s PAU tl. 0,05 m Nebezpečný odpad (se souhlasem TDS) - použít zpět do recyklace</t>
  </si>
  <si>
    <t>11372E</t>
  </si>
  <si>
    <t>FRÉZOVÁNÍ ZPEVNĚNÝCH PLOCH ASFALT DROBNÝCH OPRAV A PLOŠ ROZPADŮ DO 500M2</t>
  </si>
  <si>
    <t>frézování tl. 0,20m, R-mat použít do recyklace</t>
  </si>
  <si>
    <t>propustek č. 3 (km 0,882) ... 10,7 m3</t>
  </si>
  <si>
    <t>odkop krajnice a kraje vozovky pro sanaci krajnic - zemina s odvozem na mezideponii</t>
  </si>
  <si>
    <t>129971</t>
  </si>
  <si>
    <t>ČIŠTĚNÍ POTRUBÍ DN DO 1000MM</t>
  </si>
  <si>
    <t>vyčištění trouby DN 900 vč. odvozu na skládku a poplatku za skládkovné</t>
  </si>
  <si>
    <t>propustek č. 4 (km 0,906)</t>
  </si>
  <si>
    <t>propustek č. 1 (km 1,053) ... 6,1 m3 
propustek č. 2 (km 1,058) ... 23,1 m3</t>
  </si>
  <si>
    <t>celková výměra AZ = 1 140 m3</t>
  </si>
  <si>
    <t>propustek č. 1 (km 1,053) ... 5 m3 
propustek č. 2 (km 1,058) ... 9 m3 
propustek č. 3 (km 0,882) ... 1,5 m3</t>
  </si>
  <si>
    <t>těsnící vrstva - zásyp ze zeminy typu CG, CS</t>
  </si>
  <si>
    <t>propustek č. 3 (km 0,882) ... 8,3 m3</t>
  </si>
  <si>
    <t>dodání nakupovaného vhodného materiálu k recyklaci např. ŠD 0/32, konkrétní receptura dle ITT zhotovitele ... 158 m3 
odečet vhodného materiálu k sanaci kraje ... -5 m3</t>
  </si>
  <si>
    <t>konstrukční výztuž ŽB čel 120 kg/m3</t>
  </si>
  <si>
    <t>propustek č. 3 (km 0,882) ... 1,3 t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</si>
  <si>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</si>
  <si>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451312</t>
  </si>
  <si>
    <t>PODKLADNÍ A VÝPLŇOVÉ VRSTVY Z PROSTÉHO BETONU C12/15</t>
  </si>
  <si>
    <t>podkladní beton C12/15 X0 tl. 0,10 m</t>
  </si>
  <si>
    <t>propustek č. 3 (km 0,882) ... 1,9 m3</t>
  </si>
  <si>
    <t>propustek č. 1 (km 1,053) ... 0,99 m3 
propustek č. 2 (km 1,058) ... 1,32 m3 
propustek č. 3 (km 0,882) ... 12,01 m3 
propustek č. 4 (km 0,906) ... 1,65 m3</t>
  </si>
  <si>
    <t>propustek č. 1 (km 1,053) ... 10 m2 
propustek č. 2 (km 1,058) ... 13 m2 
propustek č. 3 (km 0,882) ... 120,1 m2 
propustek č. 4 (km 0,906) ... 17 m2 
celkem (10+13+120,1+17)*0,15</t>
  </si>
  <si>
    <t>465923</t>
  </si>
  <si>
    <t>PŘEDLÁŽDĚNÍ DLAŽBY Z BETON DLAŽDIC</t>
  </si>
  <si>
    <t>Betonová dlažba tl. 0,06 - z mezideponie 
vč. Lože z drceného kameniva, tl. 0,04 m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</si>
  <si>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nutné zemní práce (svahování, úpravu pláně a pod.) 
- nezahrnuje podklad pod dlažbu, vykazuje se samostatně položkami SD 45</t>
  </si>
  <si>
    <t>56330</t>
  </si>
  <si>
    <t>VOZOVKOVÉ VRSTVY ZE ŠTĚRKODRTI</t>
  </si>
  <si>
    <t>Štěrkodrť ŠDb 0/32, min. tl. 0,15 m 
předláždění chodníku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</si>
  <si>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</si>
  <si>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567303</t>
  </si>
  <si>
    <t>VRSTVY PRO OBNOVU A OPRAVY ZE ŠTĚRKODRTI</t>
  </si>
  <si>
    <t>podkladní nestmelená vrstva ŠDa 0/63 v tl. 300 mm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</si>
  <si>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</si>
  <si>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572123</t>
  </si>
  <si>
    <t>INFILTRAČNÍ POSTŘIK Z EMULZE DO 1,0KG/M2</t>
  </si>
  <si>
    <t>infiltrační postřik PI-C 0,60 kg/m2</t>
  </si>
  <si>
    <t>odměřeno digitálně ze situace ... 834*0,04</t>
  </si>
  <si>
    <t>odměřeno digitálně ze situace ... 834*0,06</t>
  </si>
  <si>
    <t>Přidružená stavební výroba</t>
  </si>
  <si>
    <t>711111</t>
  </si>
  <si>
    <t>IZOLACE BĚŽNÝCH KONSTRUKCÍ PROTI ZEMNÍ VLHKOSTI ASFALTOVÝMI NÁTĚRY</t>
  </si>
  <si>
    <t>izolace 2 x asfaltový nátěr</t>
  </si>
  <si>
    <t>propustek č. 3 (km 0,882) ... 20,1 * 2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</si>
  <si>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</si>
  <si>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78381</t>
  </si>
  <si>
    <t>NÁTĚRY BETON KONSTR TYP S1 (OS-A)</t>
  </si>
  <si>
    <t>izolace penetrační nátěr</t>
  </si>
  <si>
    <t>propustek č. 3 (km 0,882) ... 20,1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</si>
  <si>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</si>
  <si>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89916</t>
  </si>
  <si>
    <t>BETONOVÉ DOPLŇKY TRUB VEDENÍ</t>
  </si>
  <si>
    <t>prefabrikovaný podkladní betonový pražec - podkladek</t>
  </si>
  <si>
    <t>propustek č. 3 (km 0,882) ... 6 ks</t>
  </si>
  <si>
    <t>- Položka zahrnuje veškerý materiál, výrobky a polotovary, včetně mimostaveništní a vnitrostaveništní dopravy (rovněž přesuny), včetně naložení a složení,případně s uložením.</t>
  </si>
  <si>
    <t>propustek č. 1 (km 1,053) ... 1,7 m3 
propustek č. 2 (km 1,058) ... 2,1 m3 
propustek č. 3 (km 0,882) ... 6,7 m3</t>
  </si>
  <si>
    <t>propustek č. 3 (km 0,882) ... 6m</t>
  </si>
  <si>
    <t>IZ4a 3 ks; IZ4b 3 ks; E13 6 ks; IP22 2 ks; IS4a 1 ks; IS4b 3 ks; B13 3 ks; E7b 2 ks; P2 2 ks;  E2b 3 ks; IS5 2 ks; IS4p 2 ks; IS21c 1 ks; P4 3 ks; IS21c 2 ks; IS19a 2 ks; IS19b 4 ks; IS19dp 1 ks; IS19dl 1 ks; P6 2 ks; A19 1 ks; P1 1 ks; IS19cl 1 ks; A2a 1 ks; E4 1 ks; IP10a 1 ks</t>
  </si>
  <si>
    <t>IZ4a 3 ks; IZ4b 3 ks; E13 6 ks; IP22 2 ks; IS4a 1 ks; IS4b 3 ks; B13 3 ks; E7b 2 ks; P2 6 ks; E2b 5 ks; IS5 2 ks; IS4p 2 ks; IS21c 1 ks; P4 3 ks; IS21c 2 ks; IS19a 2 ks; IS19b 4 ks; IS19dp 1 ks; IS19dl 1 ks; P6 2 ks; A19 1 ks; P1 1 ks; IS19cl 1 ks; A2a 1 ks; E4 1 ks; IP10a 1 ks</t>
  </si>
  <si>
    <t>62</t>
  </si>
  <si>
    <t>V4 (0,125) ... 217 m2 
V4 (0,5/0,5/0,25) ... 12 m2 
V2b (0,25) ... 32 m2</t>
  </si>
  <si>
    <t>63</t>
  </si>
  <si>
    <t>64</t>
  </si>
  <si>
    <t>917224</t>
  </si>
  <si>
    <t>SILNIČNÍ A CHODNÍKOVÉ OBRUBY Z BETONOVÝCH OBRUBNÍKŮ ŠÍŘ 150MM</t>
  </si>
  <si>
    <t>Silniční betonová obruba 250/150/1000 do C20/25N XF3 v tl. min. 0,10 m</t>
  </si>
  <si>
    <t>Položka zahrnuje: 
dodání a pokládku betonových obrubníků o rozměrech předepsaných zadávací dokumentací 
betonové lože i boční betonovou opěrku.</t>
  </si>
  <si>
    <t>65</t>
  </si>
  <si>
    <t>918115</t>
  </si>
  <si>
    <t>ČELA PROPUSTU Z BETONU DO C 30/37</t>
  </si>
  <si>
    <t>ŽB čelo, základ a římsa z betonu C30/37 XC4/XF4</t>
  </si>
  <si>
    <t>propustek č. 3 (km 0,882) ... 10,8 m3</t>
  </si>
  <si>
    <t>Položka zahrnuje kompletní čelo (základ, dřík, římsu)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</t>
  </si>
  <si>
    <t>66</t>
  </si>
  <si>
    <t>propustek č. 1 (km 1,053) ... 5 m 
propustek č. 2 (km 1,058) ... 8 m</t>
  </si>
  <si>
    <t>67</t>
  </si>
  <si>
    <t>9183C2</t>
  </si>
  <si>
    <t>PROPUSTY Z TRUB DN 500MM ŽELEZOBETONOVÝCH</t>
  </si>
  <si>
    <t>prefa trouba DN500</t>
  </si>
  <si>
    <t>propustek č. 3 (km 0,882) ... 8,3 m</t>
  </si>
  <si>
    <t>68</t>
  </si>
  <si>
    <t>69</t>
  </si>
  <si>
    <t>propustek č. 3 (km 0,882) ... 15 m2  
propustek č. 4 (km 0,906) ... 10 m2</t>
  </si>
  <si>
    <t>70</t>
  </si>
  <si>
    <t>propustek č. 3 (km 0,882)</t>
  </si>
  <si>
    <t>71</t>
  </si>
  <si>
    <t>969246</t>
  </si>
  <si>
    <t>VYBOURÁNÍ POTRUBÍ DN DO 400MM KANALIZAČ</t>
  </si>
  <si>
    <t>odstranění stávající ŽB trouby DN 400 vč. odvozu na skládku a poplatku za skládkovné</t>
  </si>
  <si>
    <t>propustek č. 3 (km 0,882) ... 6,9 m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</si>
  <si>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</si>
  <si>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SO 103</t>
  </si>
  <si>
    <t>Silnice III/00715 (ZÚ - 2,085 km)</t>
  </si>
  <si>
    <t>11337 ODSTR PODKLADU Z KOSTEK 19*2,2=41,800 [A]  
12931 ČIŠTĚNÍ PŘÍKOPŮ ... 4020*0,25*1,6=1 608,000 [B]  
11130 SEJMUTÍ DRNU ... 4980*0,1*1,6=796,800 [C]  
12673 VÝKOP ... 780*1,6=1 248,000 [D]  
12273.B ODKOP KRAJNICE ... 1431*1,8=2 575,800 [E]  
12273.C ODSTRANĚNÍ AZ ... 3715*1,8=6 687,000 [F] 
Celkem: A+B+C+D+E+F=12 957,400 [G]</t>
  </si>
  <si>
    <t>odměřeno digitálně ze situace ... 4 980 m2</t>
  </si>
  <si>
    <t>11337</t>
  </si>
  <si>
    <t>ODSTRANĚNÍ PODKLADU ZPEVNĚNÝCH PLOCH Z DLAŽEBNÍCH KOSTEK</t>
  </si>
  <si>
    <t>odstranění kostek z podkladní vrstvy vozovky - s odvozem na skládku</t>
  </si>
  <si>
    <t>v tl. 0,10 m ... 218 =218,000 [A] 
v tl. 0,06 m ... 617 =617,000 [B] 
v tl. 0,075 m ... 14 =14,000 [C] 
Celkem: A+B+C=849,000 [D]</t>
  </si>
  <si>
    <t>propustek č. 1 (km 0,580) ... 7,4 m3 
propustek č. 2 (km 0,958) ... 11,8 m3</t>
  </si>
  <si>
    <t>celková výměra AZ = 3715 m3</t>
  </si>
  <si>
    <t>propustek č. 1 (km 0,580) ... 6 m3 
propustek č. 2 (km 0,958) ... 9 m3</t>
  </si>
  <si>
    <t>17581</t>
  </si>
  <si>
    <t>OBSYP POTRUBÍ A OBJEKTŮ Z NAKUPOVANÝCH MATERIÁLŮ</t>
  </si>
  <si>
    <t>štěrk na zásyp vsakovací drenáže 22/32 - 32/63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</si>
  <si>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</si>
  <si>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kamenivo 4/8 - 8/16</t>
  </si>
  <si>
    <t>21197</t>
  </si>
  <si>
    <t>OPLÁŠTĚNÍ ODVODŇOVACÍCH ŽEBER Z GEOTEXTILIE</t>
  </si>
  <si>
    <t>filtrační geotextílie</t>
  </si>
  <si>
    <t>položka zahrnuje dodávku předepsané geotextilie, mimostaveništní a vnitrostaveništní dopravu a její uložení včetně potřebných přesahů (nezapočítávají se do výměry)</t>
  </si>
  <si>
    <t>21361</t>
  </si>
  <si>
    <t>DRENÁŽNÍ VRSTVY Z GEOTEXTILIE</t>
  </si>
  <si>
    <t>vodopropustná geotextilie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</si>
  <si>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</si>
  <si>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dodání nakupovaného vhodného materiálu k recyklaci např. ŠD 0/32, konkrétní receptura dle ITT zhotovitele ... 451 m3 
odečet vhodného materiálu k sanaci kraje ... 462 m3</t>
  </si>
  <si>
    <t>betonové lože pro dlažbu tl.0,10 m z C20/25 XF3</t>
  </si>
  <si>
    <t>propustek č. 1 (km 0,580) ... 1,2 m3 
propustek č. 2 (km 0,958) ... 1,0 m3</t>
  </si>
  <si>
    <t>propustek č. 1 (km 0,580) ... 12 m2 
propustek č. 2 (km 0,958) ... 10 m2 
Celkem 22*0,15=3,3 m3</t>
  </si>
  <si>
    <t>56340</t>
  </si>
  <si>
    <t>VOZOVKOVÉ VRSTVY ZE ŠTĚRKOPÍSKU</t>
  </si>
  <si>
    <t>štěrkopískové lože fr. 0/22 tl. 0,10 m</t>
  </si>
  <si>
    <t>odměřeno digitálně ze situace ... 569*0,04</t>
  </si>
  <si>
    <t>odměřeno digitálně ze situace ... 569*0,06</t>
  </si>
  <si>
    <t>58211</t>
  </si>
  <si>
    <t>DLÁŽDĚNÉ KRYTY Z VELKÝCH KOSTEK DO LOŽE Z KAMENIVA</t>
  </si>
  <si>
    <t>kamenná dlažební kostka 0,16x0,16 tl. 160 mm</t>
  </si>
  <si>
    <t>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</si>
  <si>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87534</t>
  </si>
  <si>
    <t>POTRUBÍ DREN Z TRUB PLAST DN DO 200MM</t>
  </si>
  <si>
    <t>drenážní trubka DN 200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</si>
  <si>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</si>
  <si>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propustek č. 1 (km 0,580) ... 2,1 m3 
propustek č. 2 (km 0,958) ... 3,3 m3</t>
  </si>
  <si>
    <t>9113A1</t>
  </si>
  <si>
    <t>SVODIDLO OCEL SILNIČ JEDNOSTR, ÚROVEŇ ZADRŽ N1, N2 - DODÁVKA A MONTÁŽ</t>
  </si>
  <si>
    <t>ocelová svodidla, stupeň zadržení N2 (včetně náběhů 4 x 4m náběh)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</si>
  <si>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</si>
  <si>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9113A3</t>
  </si>
  <si>
    <t>SVODIDLO OCEL SILNIČ JEDNOSTR, ÚROVEŇ ZADRŽ N1, N2 - DEMONTÁŽ S PŘESUNEM</t>
  </si>
  <si>
    <t>odstranění svodidel N2 vč. likvidace</t>
  </si>
  <si>
    <t>položka zahrnuje: 
- demontáž a odstranění zařízení 
- jeho odvoz na předepsané místo</t>
  </si>
  <si>
    <t>IS20 1 ks; IZ4a 1 ks; IZ4b 1 ks; A2b 1 ks; IP22 1 ks; P1 1 ks; E2b 2 ks; IS4a 1x; IS4b 1x; IS4c 1x; B13 2 ks; E13 2 ks; P4 1 ks;</t>
  </si>
  <si>
    <t>IS20 1 ks; IZ4a 1 ks; IZ4b 1 ks; A2b 1 ks; IP22 1 ks; P1 3 ks; E2b 4 ks; IS4a 1x; IS4b 1x; IS4c 1x; B13 2 ks; E13 2 ks; P4 2 ks</t>
  </si>
  <si>
    <t>V4 (0,125) ... 539 m2 
V2b (0,25) ... 17 m2</t>
  </si>
  <si>
    <t>silniční betonová obruba 250x150x1000 do C20/25N XF3 v tl. min. 0,10 m</t>
  </si>
  <si>
    <t>Položka zahrnuje:  
dodání a pokládku betonových obrubníků o rozměrech předepsaných zadávací dokumentací  
betonové lože i boční betonovou opěrku.</t>
  </si>
  <si>
    <t>propustek č. 1 (km 0,580) ... 7 m 
propustek č. 2 (km 0,958) ... 11 m</t>
  </si>
  <si>
    <t>935212</t>
  </si>
  <si>
    <t>PŘÍKOPOVÉ ŽLABY Z BETON TVÁRNIC ŠÍŘ DO 600MM DO BETONU TL 100MM</t>
  </si>
  <si>
    <t>betonová žlabovka šířky 0,6 m vč. bet. lože (pod žlabovku) C25/30-XF3 tl. 0,10 m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</si>
  <si>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</si>
  <si>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Stavba:  III/00715 D7 - Číčovice - III/00722 , III/00722 Svrkyně – Hole, III/00723 III/24010 – Zákolany a III/24010  II/240 -Velké Přílepy - Otvovice - II/101</t>
  </si>
  <si>
    <t xml:space="preserve"> III/00715 D7 - Číčovice - III/00722 , III/00722 Svrkyně – Hole, III/00723 III/24010 – Zákolany a III/24010  II/240 -Velké Přílepy - Otvovice - II/101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</si>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</sst>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B4" sqref="B4:D4"/>
    </sheetView>
  </sheetViews>
  <sheetFormatPr defaultColWidth="9.109375"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7"/>
      <c r="B1" s="8" t="s">
        <v>0</v>
      </c>
      <c r="C1" s="8"/>
      <c r="D1" s="8"/>
      <c r="E1" s="8"/>
    </row>
    <row r="2" spans="1:5" ht="12.75" customHeight="1" x14ac:dyDescent="0.25">
      <c r="A2" s="7"/>
      <c r="B2" s="6" t="s">
        <v>1</v>
      </c>
      <c r="C2" s="8"/>
      <c r="D2" s="8"/>
      <c r="E2" s="8"/>
    </row>
    <row r="3" spans="1:5" ht="19.95" customHeight="1" x14ac:dyDescent="0.25">
      <c r="A3" s="7"/>
      <c r="B3" s="7"/>
      <c r="C3" s="8"/>
      <c r="D3" s="8"/>
      <c r="E3" s="8"/>
    </row>
    <row r="4" spans="1:5" ht="19.95" customHeight="1" x14ac:dyDescent="0.4">
      <c r="A4" s="8"/>
      <c r="B4" s="5" t="s">
        <v>548</v>
      </c>
      <c r="C4" s="7"/>
      <c r="D4" s="7"/>
      <c r="E4" s="8"/>
    </row>
    <row r="5" spans="1:5" ht="12.75" customHeight="1" x14ac:dyDescent="0.25">
      <c r="A5" s="8"/>
      <c r="B5" s="7" t="s">
        <v>2</v>
      </c>
      <c r="C5" s="7"/>
      <c r="D5" s="7"/>
      <c r="E5" s="8"/>
    </row>
    <row r="6" spans="1:5" ht="12.75" customHeight="1" x14ac:dyDescent="0.25">
      <c r="A6" s="8"/>
      <c r="B6" s="10" t="s">
        <v>3</v>
      </c>
      <c r="C6" s="13">
        <f>SUM(C10:C13)</f>
        <v>0</v>
      </c>
      <c r="D6" s="8"/>
      <c r="E6" s="8"/>
    </row>
    <row r="7" spans="1:5" ht="12.75" customHeight="1" x14ac:dyDescent="0.25">
      <c r="A7" s="8"/>
      <c r="B7" s="10" t="s">
        <v>4</v>
      </c>
      <c r="C7" s="13">
        <f>SUM(E10:E13)</f>
        <v>0</v>
      </c>
      <c r="D7" s="8"/>
      <c r="E7" s="8"/>
    </row>
    <row r="8" spans="1:5" ht="12.75" customHeight="1" x14ac:dyDescent="0.25">
      <c r="A8" s="12"/>
      <c r="B8" s="12"/>
      <c r="C8" s="12"/>
      <c r="D8" s="12"/>
      <c r="E8" s="12"/>
    </row>
    <row r="9" spans="1:5" ht="12.75" customHeight="1" x14ac:dyDescent="0.25">
      <c r="A9" s="11" t="s">
        <v>5</v>
      </c>
      <c r="B9" s="11" t="s">
        <v>6</v>
      </c>
      <c r="C9" s="11" t="s">
        <v>7</v>
      </c>
      <c r="D9" s="11" t="s">
        <v>8</v>
      </c>
      <c r="E9" s="11" t="s">
        <v>9</v>
      </c>
    </row>
    <row r="10" spans="1:5" ht="12.75" customHeight="1" x14ac:dyDescent="0.25">
      <c r="A10" s="22" t="s">
        <v>21</v>
      </c>
      <c r="B10" s="22" t="s">
        <v>22</v>
      </c>
      <c r="C10" s="23">
        <f>'SO 000'!I3</f>
        <v>0</v>
      </c>
      <c r="D10" s="23">
        <f>'SO 000'!O2</f>
        <v>0</v>
      </c>
      <c r="E10" s="23">
        <f>C10+D10</f>
        <v>0</v>
      </c>
    </row>
    <row r="11" spans="1:5" ht="12.75" customHeight="1" x14ac:dyDescent="0.25">
      <c r="A11" s="22" t="s">
        <v>66</v>
      </c>
      <c r="B11" s="22" t="s">
        <v>67</v>
      </c>
      <c r="C11" s="23">
        <f>'SO 101'!I3</f>
        <v>0</v>
      </c>
      <c r="D11" s="23">
        <f>'SO 101'!O2</f>
        <v>0</v>
      </c>
      <c r="E11" s="23">
        <f>C11+D11</f>
        <v>0</v>
      </c>
    </row>
    <row r="12" spans="1:5" ht="12.75" customHeight="1" x14ac:dyDescent="0.25">
      <c r="A12" s="22" t="s">
        <v>376</v>
      </c>
      <c r="B12" s="22" t="s">
        <v>377</v>
      </c>
      <c r="C12" s="23">
        <f>'SO 102'!I3</f>
        <v>0</v>
      </c>
      <c r="D12" s="23">
        <f>'SO 102'!O2</f>
        <v>0</v>
      </c>
      <c r="E12" s="23">
        <f>C12+D12</f>
        <v>0</v>
      </c>
    </row>
    <row r="13" spans="1:5" ht="12.75" customHeight="1" x14ac:dyDescent="0.25">
      <c r="A13" s="22" t="s">
        <v>488</v>
      </c>
      <c r="B13" s="22" t="s">
        <v>489</v>
      </c>
      <c r="C13" s="23">
        <f>'SO 103'!I3</f>
        <v>0</v>
      </c>
      <c r="D13" s="23">
        <f>'SO 103'!O2</f>
        <v>0</v>
      </c>
      <c r="E13" s="23">
        <f>C13+D13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8"/>
  <sheetViews>
    <sheetView workbookViewId="0">
      <pane ySplit="7" topLeftCell="A8" activePane="bottomLeft" state="frozen"/>
      <selection pane="bottomLeft" activeCell="D8" sqref="D8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8"/>
      <c r="C1" s="8"/>
      <c r="D1" s="8"/>
      <c r="E1" s="8" t="s">
        <v>0</v>
      </c>
      <c r="F1" s="8"/>
      <c r="G1" s="8"/>
      <c r="H1" s="8"/>
      <c r="I1" s="8"/>
      <c r="P1" t="s">
        <v>19</v>
      </c>
    </row>
    <row r="2" spans="1:18" ht="25.05" customHeight="1" x14ac:dyDescent="0.25">
      <c r="B2" s="8"/>
      <c r="C2" s="8"/>
      <c r="D2" s="8"/>
      <c r="E2" s="9" t="s">
        <v>12</v>
      </c>
      <c r="F2" s="8"/>
      <c r="G2" s="8"/>
      <c r="H2" s="12"/>
      <c r="I2" s="12"/>
      <c r="O2">
        <f>0+O8</f>
        <v>0</v>
      </c>
      <c r="P2" t="s">
        <v>19</v>
      </c>
    </row>
    <row r="3" spans="1:18" ht="15" customHeight="1" x14ac:dyDescent="0.25">
      <c r="A3" t="s">
        <v>11</v>
      </c>
      <c r="B3" s="16" t="s">
        <v>13</v>
      </c>
      <c r="C3" s="4" t="s">
        <v>550</v>
      </c>
      <c r="D3" s="7"/>
      <c r="E3" s="17" t="s">
        <v>549</v>
      </c>
      <c r="F3" s="8"/>
      <c r="G3" s="15"/>
      <c r="H3" s="14" t="s">
        <v>21</v>
      </c>
      <c r="I3" s="37">
        <f>0+I8</f>
        <v>0</v>
      </c>
      <c r="O3" t="s">
        <v>16</v>
      </c>
      <c r="P3" t="s">
        <v>20</v>
      </c>
    </row>
    <row r="4" spans="1:18" ht="15" customHeight="1" x14ac:dyDescent="0.25">
      <c r="A4" t="s">
        <v>14</v>
      </c>
      <c r="B4" s="19" t="s">
        <v>15</v>
      </c>
      <c r="C4" s="3" t="s">
        <v>21</v>
      </c>
      <c r="D4" s="2"/>
      <c r="E4" s="20" t="s">
        <v>22</v>
      </c>
      <c r="F4" s="12"/>
      <c r="G4" s="12"/>
      <c r="H4" s="21"/>
      <c r="I4" s="21"/>
      <c r="O4" t="s">
        <v>17</v>
      </c>
      <c r="P4" t="s">
        <v>20</v>
      </c>
    </row>
    <row r="5" spans="1:18" ht="12.75" customHeight="1" x14ac:dyDescent="0.25">
      <c r="A5" s="1" t="s">
        <v>23</v>
      </c>
      <c r="B5" s="1" t="s">
        <v>25</v>
      </c>
      <c r="C5" s="1" t="s">
        <v>27</v>
      </c>
      <c r="D5" s="1" t="s">
        <v>28</v>
      </c>
      <c r="E5" s="1" t="s">
        <v>29</v>
      </c>
      <c r="F5" s="1" t="s">
        <v>31</v>
      </c>
      <c r="G5" s="1" t="s">
        <v>33</v>
      </c>
      <c r="H5" s="1" t="s">
        <v>35</v>
      </c>
      <c r="I5" s="1"/>
      <c r="O5" t="s">
        <v>18</v>
      </c>
      <c r="P5" t="s">
        <v>20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8" t="s">
        <v>36</v>
      </c>
      <c r="I6" s="18" t="s">
        <v>38</v>
      </c>
    </row>
    <row r="7" spans="1:18" ht="12.75" customHeight="1" x14ac:dyDescent="0.25">
      <c r="A7" s="18" t="s">
        <v>24</v>
      </c>
      <c r="B7" s="18" t="s">
        <v>26</v>
      </c>
      <c r="C7" s="18" t="s">
        <v>20</v>
      </c>
      <c r="D7" s="18" t="s">
        <v>19</v>
      </c>
      <c r="E7" s="18" t="s">
        <v>30</v>
      </c>
      <c r="F7" s="18" t="s">
        <v>32</v>
      </c>
      <c r="G7" s="18" t="s">
        <v>34</v>
      </c>
      <c r="H7" s="18" t="s">
        <v>37</v>
      </c>
      <c r="I7" s="18" t="s">
        <v>39</v>
      </c>
    </row>
    <row r="8" spans="1:18" ht="12.75" customHeight="1" x14ac:dyDescent="0.25">
      <c r="A8" s="21" t="s">
        <v>40</v>
      </c>
      <c r="B8" s="21"/>
      <c r="C8" s="25" t="s">
        <v>24</v>
      </c>
      <c r="D8" s="21"/>
      <c r="E8" s="26" t="s">
        <v>41</v>
      </c>
      <c r="F8" s="21"/>
      <c r="G8" s="21"/>
      <c r="H8" s="21"/>
      <c r="I8" s="27">
        <f>0+Q8</f>
        <v>0</v>
      </c>
      <c r="O8">
        <f>0+R8</f>
        <v>0</v>
      </c>
      <c r="Q8">
        <f>0+I9+I13+I17+I21+I25</f>
        <v>0</v>
      </c>
      <c r="R8">
        <f>0+O9+O13+O17+O21+O25</f>
        <v>0</v>
      </c>
    </row>
    <row r="9" spans="1:18" ht="13.2" x14ac:dyDescent="0.25">
      <c r="A9" s="24" t="s">
        <v>42</v>
      </c>
      <c r="B9" s="28" t="s">
        <v>26</v>
      </c>
      <c r="C9" s="28" t="s">
        <v>43</v>
      </c>
      <c r="D9" s="24" t="s">
        <v>44</v>
      </c>
      <c r="E9" s="29" t="s">
        <v>45</v>
      </c>
      <c r="F9" s="30" t="s">
        <v>46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20</v>
      </c>
    </row>
    <row r="10" spans="1:18" ht="26.4" x14ac:dyDescent="0.25">
      <c r="A10" s="33" t="s">
        <v>47</v>
      </c>
      <c r="E10" s="34" t="s">
        <v>48</v>
      </c>
    </row>
    <row r="11" spans="1:18" ht="13.2" x14ac:dyDescent="0.25">
      <c r="A11" s="35" t="s">
        <v>49</v>
      </c>
      <c r="E11" s="36" t="s">
        <v>44</v>
      </c>
    </row>
    <row r="12" spans="1:18" ht="13.2" x14ac:dyDescent="0.25">
      <c r="A12" t="s">
        <v>50</v>
      </c>
      <c r="E12" s="34" t="s">
        <v>51</v>
      </c>
    </row>
    <row r="13" spans="1:18" ht="13.2" x14ac:dyDescent="0.25">
      <c r="A13" s="24" t="s">
        <v>42</v>
      </c>
      <c r="B13" s="28" t="s">
        <v>20</v>
      </c>
      <c r="C13" s="28" t="s">
        <v>52</v>
      </c>
      <c r="D13" s="24" t="s">
        <v>44</v>
      </c>
      <c r="E13" s="29" t="s">
        <v>53</v>
      </c>
      <c r="F13" s="30" t="s">
        <v>46</v>
      </c>
      <c r="G13" s="31">
        <v>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20</v>
      </c>
    </row>
    <row r="14" spans="1:18" ht="13.2" x14ac:dyDescent="0.25">
      <c r="A14" s="33" t="s">
        <v>47</v>
      </c>
      <c r="E14" s="34" t="s">
        <v>54</v>
      </c>
    </row>
    <row r="15" spans="1:18" ht="13.2" x14ac:dyDescent="0.25">
      <c r="A15" s="35" t="s">
        <v>49</v>
      </c>
      <c r="E15" s="36" t="s">
        <v>44</v>
      </c>
    </row>
    <row r="16" spans="1:18" ht="13.2" x14ac:dyDescent="0.25">
      <c r="A16" t="s">
        <v>50</v>
      </c>
      <c r="E16" s="34" t="s">
        <v>55</v>
      </c>
    </row>
    <row r="17" spans="1:16" ht="13.2" x14ac:dyDescent="0.25">
      <c r="A17" s="24" t="s">
        <v>42</v>
      </c>
      <c r="B17" s="28" t="s">
        <v>19</v>
      </c>
      <c r="C17" s="28" t="s">
        <v>56</v>
      </c>
      <c r="D17" s="24" t="s">
        <v>44</v>
      </c>
      <c r="E17" s="29" t="s">
        <v>57</v>
      </c>
      <c r="F17" s="30" t="s">
        <v>46</v>
      </c>
      <c r="G17" s="31">
        <v>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20</v>
      </c>
    </row>
    <row r="18" spans="1:16" ht="26.4" x14ac:dyDescent="0.25">
      <c r="A18" s="33" t="s">
        <v>47</v>
      </c>
      <c r="E18" s="34" t="s">
        <v>58</v>
      </c>
    </row>
    <row r="19" spans="1:16" ht="13.2" x14ac:dyDescent="0.25">
      <c r="A19" s="35" t="s">
        <v>49</v>
      </c>
      <c r="E19" s="36" t="s">
        <v>44</v>
      </c>
    </row>
    <row r="20" spans="1:16" ht="13.2" x14ac:dyDescent="0.25">
      <c r="A20" t="s">
        <v>50</v>
      </c>
      <c r="E20" s="34" t="s">
        <v>55</v>
      </c>
    </row>
    <row r="21" spans="1:16" ht="13.2" x14ac:dyDescent="0.25">
      <c r="A21" s="24" t="s">
        <v>42</v>
      </c>
      <c r="B21" s="28" t="s">
        <v>30</v>
      </c>
      <c r="C21" s="28" t="s">
        <v>59</v>
      </c>
      <c r="D21" s="24" t="s">
        <v>44</v>
      </c>
      <c r="E21" s="29" t="s">
        <v>60</v>
      </c>
      <c r="F21" s="30" t="s">
        <v>46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20</v>
      </c>
    </row>
    <row r="22" spans="1:16" ht="26.4" x14ac:dyDescent="0.25">
      <c r="A22" s="33" t="s">
        <v>47</v>
      </c>
      <c r="E22" s="34" t="s">
        <v>61</v>
      </c>
    </row>
    <row r="23" spans="1:16" ht="13.2" x14ac:dyDescent="0.25">
      <c r="A23" s="35" t="s">
        <v>49</v>
      </c>
      <c r="E23" s="36" t="s">
        <v>44</v>
      </c>
    </row>
    <row r="24" spans="1:16" ht="13.2" x14ac:dyDescent="0.25">
      <c r="A24" t="s">
        <v>50</v>
      </c>
      <c r="E24" s="34" t="s">
        <v>62</v>
      </c>
    </row>
    <row r="25" spans="1:16" ht="13.2" x14ac:dyDescent="0.25">
      <c r="A25" s="24" t="s">
        <v>42</v>
      </c>
      <c r="B25" s="28" t="s">
        <v>32</v>
      </c>
      <c r="C25" s="28" t="s">
        <v>63</v>
      </c>
      <c r="D25" s="24" t="s">
        <v>44</v>
      </c>
      <c r="E25" s="29" t="s">
        <v>64</v>
      </c>
      <c r="F25" s="30" t="s">
        <v>46</v>
      </c>
      <c r="G25" s="31">
        <v>1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20</v>
      </c>
    </row>
    <row r="26" spans="1:16" ht="26.4" x14ac:dyDescent="0.25">
      <c r="A26" s="33" t="s">
        <v>47</v>
      </c>
      <c r="E26" s="34" t="s">
        <v>65</v>
      </c>
    </row>
    <row r="27" spans="1:16" ht="13.2" x14ac:dyDescent="0.25">
      <c r="A27" s="35" t="s">
        <v>49</v>
      </c>
      <c r="E27" s="36" t="s">
        <v>44</v>
      </c>
    </row>
    <row r="28" spans="1:16" ht="13.2" x14ac:dyDescent="0.25">
      <c r="A28" t="s">
        <v>50</v>
      </c>
      <c r="E28" s="34" t="s">
        <v>62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60"/>
  <sheetViews>
    <sheetView workbookViewId="0">
      <pane ySplit="7" topLeftCell="A8" activePane="bottomLeft" state="frozen"/>
      <selection pane="bottomLeft" activeCell="C3" sqref="C3:D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8"/>
      <c r="C1" s="8"/>
      <c r="D1" s="8"/>
      <c r="E1" s="8" t="s">
        <v>0</v>
      </c>
      <c r="F1" s="8"/>
      <c r="G1" s="8"/>
      <c r="H1" s="8"/>
      <c r="I1" s="8"/>
      <c r="P1" t="s">
        <v>19</v>
      </c>
    </row>
    <row r="2" spans="1:18" ht="25.05" customHeight="1" x14ac:dyDescent="0.25">
      <c r="B2" s="8"/>
      <c r="C2" s="8"/>
      <c r="D2" s="8"/>
      <c r="E2" s="9" t="s">
        <v>12</v>
      </c>
      <c r="F2" s="8"/>
      <c r="G2" s="8"/>
      <c r="H2" s="12"/>
      <c r="I2" s="12"/>
      <c r="O2">
        <f>0+O8+O17+O102+O107+O116+O125+O174+O187+O192</f>
        <v>0</v>
      </c>
      <c r="P2" t="s">
        <v>19</v>
      </c>
    </row>
    <row r="3" spans="1:18" ht="15" customHeight="1" x14ac:dyDescent="0.25">
      <c r="A3" t="s">
        <v>11</v>
      </c>
      <c r="B3" s="16" t="s">
        <v>13</v>
      </c>
      <c r="C3" s="4" t="s">
        <v>550</v>
      </c>
      <c r="D3" s="7"/>
      <c r="E3" s="17" t="s">
        <v>549</v>
      </c>
      <c r="F3" s="8"/>
      <c r="G3" s="15"/>
      <c r="H3" s="14" t="s">
        <v>66</v>
      </c>
      <c r="I3" s="37">
        <f>0+I8+I17+I102+I107+I116+I125+I174+I187+I192</f>
        <v>0</v>
      </c>
      <c r="O3" t="s">
        <v>16</v>
      </c>
      <c r="P3" t="s">
        <v>20</v>
      </c>
    </row>
    <row r="4" spans="1:18" ht="15" customHeight="1" x14ac:dyDescent="0.25">
      <c r="A4" t="s">
        <v>14</v>
      </c>
      <c r="B4" s="19" t="s">
        <v>15</v>
      </c>
      <c r="C4" s="3" t="s">
        <v>66</v>
      </c>
      <c r="D4" s="2"/>
      <c r="E4" s="20" t="s">
        <v>67</v>
      </c>
      <c r="F4" s="12"/>
      <c r="G4" s="12"/>
      <c r="H4" s="21"/>
      <c r="I4" s="21"/>
      <c r="O4" t="s">
        <v>17</v>
      </c>
      <c r="P4" t="s">
        <v>20</v>
      </c>
    </row>
    <row r="5" spans="1:18" ht="12.75" customHeight="1" x14ac:dyDescent="0.25">
      <c r="A5" s="1" t="s">
        <v>23</v>
      </c>
      <c r="B5" s="1" t="s">
        <v>25</v>
      </c>
      <c r="C5" s="1" t="s">
        <v>27</v>
      </c>
      <c r="D5" s="1" t="s">
        <v>28</v>
      </c>
      <c r="E5" s="1" t="s">
        <v>29</v>
      </c>
      <c r="F5" s="1" t="s">
        <v>31</v>
      </c>
      <c r="G5" s="1" t="s">
        <v>33</v>
      </c>
      <c r="H5" s="1" t="s">
        <v>35</v>
      </c>
      <c r="I5" s="1"/>
      <c r="O5" t="s">
        <v>18</v>
      </c>
      <c r="P5" t="s">
        <v>20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8" t="s">
        <v>36</v>
      </c>
      <c r="I6" s="18" t="s">
        <v>38</v>
      </c>
    </row>
    <row r="7" spans="1:18" ht="12.75" customHeight="1" x14ac:dyDescent="0.25">
      <c r="A7" s="18" t="s">
        <v>24</v>
      </c>
      <c r="B7" s="18" t="s">
        <v>26</v>
      </c>
      <c r="C7" s="18" t="s">
        <v>20</v>
      </c>
      <c r="D7" s="18" t="s">
        <v>19</v>
      </c>
      <c r="E7" s="18" t="s">
        <v>30</v>
      </c>
      <c r="F7" s="18" t="s">
        <v>32</v>
      </c>
      <c r="G7" s="18" t="s">
        <v>34</v>
      </c>
      <c r="H7" s="18" t="s">
        <v>37</v>
      </c>
      <c r="I7" s="18" t="s">
        <v>39</v>
      </c>
    </row>
    <row r="8" spans="1:18" ht="12.75" customHeight="1" x14ac:dyDescent="0.25">
      <c r="A8" s="21" t="s">
        <v>40</v>
      </c>
      <c r="B8" s="21"/>
      <c r="C8" s="25" t="s">
        <v>24</v>
      </c>
      <c r="D8" s="21"/>
      <c r="E8" s="26" t="s">
        <v>41</v>
      </c>
      <c r="F8" s="21"/>
      <c r="G8" s="21"/>
      <c r="H8" s="21"/>
      <c r="I8" s="27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6.4" x14ac:dyDescent="0.25">
      <c r="A9" s="24" t="s">
        <v>42</v>
      </c>
      <c r="B9" s="28" t="s">
        <v>26</v>
      </c>
      <c r="C9" s="28" t="s">
        <v>68</v>
      </c>
      <c r="D9" s="24" t="s">
        <v>44</v>
      </c>
      <c r="E9" s="29" t="s">
        <v>69</v>
      </c>
      <c r="F9" s="30" t="s">
        <v>70</v>
      </c>
      <c r="G9" s="31">
        <v>25111.599999999999</v>
      </c>
      <c r="H9" s="32">
        <v>0</v>
      </c>
      <c r="I9" s="32">
        <f>ROUND(ROUND(H9,2)*ROUND(G9,3),2)</f>
        <v>0</v>
      </c>
      <c r="O9">
        <f>(I9*21)/100</f>
        <v>0</v>
      </c>
      <c r="P9" t="s">
        <v>20</v>
      </c>
    </row>
    <row r="10" spans="1:18" ht="13.2" x14ac:dyDescent="0.25">
      <c r="A10" s="33" t="s">
        <v>47</v>
      </c>
      <c r="E10" s="34" t="s">
        <v>71</v>
      </c>
    </row>
    <row r="11" spans="1:18" ht="79.2" x14ac:dyDescent="0.25">
      <c r="A11" s="35" t="s">
        <v>49</v>
      </c>
      <c r="E11" s="36" t="s">
        <v>72</v>
      </c>
    </row>
    <row r="12" spans="1:18" ht="26.4" x14ac:dyDescent="0.25">
      <c r="A12" t="s">
        <v>50</v>
      </c>
      <c r="E12" s="34" t="s">
        <v>73</v>
      </c>
    </row>
    <row r="13" spans="1:18" ht="13.2" x14ac:dyDescent="0.25">
      <c r="A13" s="24" t="s">
        <v>42</v>
      </c>
      <c r="B13" s="28" t="s">
        <v>20</v>
      </c>
      <c r="C13" s="28" t="s">
        <v>74</v>
      </c>
      <c r="D13" s="24" t="s">
        <v>44</v>
      </c>
      <c r="E13" s="29" t="s">
        <v>75</v>
      </c>
      <c r="F13" s="30" t="s">
        <v>76</v>
      </c>
      <c r="G13" s="31">
        <v>2597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20</v>
      </c>
    </row>
    <row r="14" spans="1:18" ht="13.2" x14ac:dyDescent="0.25">
      <c r="A14" s="33" t="s">
        <v>47</v>
      </c>
      <c r="E14" s="34" t="s">
        <v>77</v>
      </c>
    </row>
    <row r="15" spans="1:18" ht="13.2" x14ac:dyDescent="0.25">
      <c r="A15" s="35" t="s">
        <v>49</v>
      </c>
      <c r="E15" s="36" t="s">
        <v>78</v>
      </c>
    </row>
    <row r="16" spans="1:18" ht="26.4" x14ac:dyDescent="0.25">
      <c r="A16" t="s">
        <v>50</v>
      </c>
      <c r="E16" s="34" t="s">
        <v>79</v>
      </c>
    </row>
    <row r="17" spans="1:18" ht="12.75" customHeight="1" x14ac:dyDescent="0.25">
      <c r="A17" s="12" t="s">
        <v>40</v>
      </c>
      <c r="B17" s="12"/>
      <c r="C17" s="38" t="s">
        <v>26</v>
      </c>
      <c r="D17" s="12"/>
      <c r="E17" s="26" t="s">
        <v>80</v>
      </c>
      <c r="F17" s="12"/>
      <c r="G17" s="12"/>
      <c r="H17" s="12"/>
      <c r="I17" s="39">
        <f>0+Q17</f>
        <v>0</v>
      </c>
      <c r="O17">
        <f>0+R17</f>
        <v>0</v>
      </c>
      <c r="Q17">
        <f>0+I18+I22+I26+I30+I34+I38+I42+I46+I50+I54+I58+I62+I66+I70+I74+I78+I82+I86+I90+I94+I98</f>
        <v>0</v>
      </c>
      <c r="R17">
        <f>0+O18+O22+O26+O30+O34+O38+O42+O46+O50+O54+O58+O62+O66+O70+O74+O78+O82+O86+O90+O94+O98</f>
        <v>0</v>
      </c>
    </row>
    <row r="18" spans="1:18" ht="13.2" x14ac:dyDescent="0.25">
      <c r="A18" s="24" t="s">
        <v>42</v>
      </c>
      <c r="B18" s="28" t="s">
        <v>19</v>
      </c>
      <c r="C18" s="28" t="s">
        <v>81</v>
      </c>
      <c r="D18" s="24" t="s">
        <v>44</v>
      </c>
      <c r="E18" s="29" t="s">
        <v>82</v>
      </c>
      <c r="F18" s="30" t="s">
        <v>83</v>
      </c>
      <c r="G18" s="31">
        <v>25970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20</v>
      </c>
    </row>
    <row r="19" spans="1:18" ht="26.4" x14ac:dyDescent="0.25">
      <c r="A19" s="33" t="s">
        <v>47</v>
      </c>
      <c r="E19" s="34" t="s">
        <v>84</v>
      </c>
    </row>
    <row r="20" spans="1:18" ht="13.2" x14ac:dyDescent="0.25">
      <c r="A20" s="35" t="s">
        <v>49</v>
      </c>
      <c r="E20" s="36" t="s">
        <v>85</v>
      </c>
    </row>
    <row r="21" spans="1:18" ht="13.2" x14ac:dyDescent="0.25">
      <c r="A21" t="s">
        <v>50</v>
      </c>
      <c r="E21" s="34" t="s">
        <v>86</v>
      </c>
    </row>
    <row r="22" spans="1:18" ht="13.2" x14ac:dyDescent="0.25">
      <c r="A22" s="24" t="s">
        <v>42</v>
      </c>
      <c r="B22" s="28" t="s">
        <v>30</v>
      </c>
      <c r="C22" s="28" t="s">
        <v>87</v>
      </c>
      <c r="D22" s="24" t="s">
        <v>44</v>
      </c>
      <c r="E22" s="29" t="s">
        <v>88</v>
      </c>
      <c r="F22" s="30" t="s">
        <v>89</v>
      </c>
      <c r="G22" s="31">
        <v>31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20</v>
      </c>
    </row>
    <row r="23" spans="1:18" ht="13.2" x14ac:dyDescent="0.25">
      <c r="A23" s="33" t="s">
        <v>47</v>
      </c>
      <c r="E23" s="34" t="s">
        <v>90</v>
      </c>
    </row>
    <row r="24" spans="1:18" ht="13.2" x14ac:dyDescent="0.25">
      <c r="A24" s="35" t="s">
        <v>49</v>
      </c>
      <c r="E24" s="36" t="s">
        <v>91</v>
      </c>
    </row>
    <row r="25" spans="1:18" ht="171.6" x14ac:dyDescent="0.25">
      <c r="A25" t="s">
        <v>50</v>
      </c>
      <c r="E25" s="34" t="s">
        <v>92</v>
      </c>
    </row>
    <row r="26" spans="1:18" ht="13.2" x14ac:dyDescent="0.25">
      <c r="A26" s="24" t="s">
        <v>42</v>
      </c>
      <c r="B26" s="28" t="s">
        <v>32</v>
      </c>
      <c r="C26" s="28" t="s">
        <v>93</v>
      </c>
      <c r="D26" s="24" t="s">
        <v>44</v>
      </c>
      <c r="E26" s="29" t="s">
        <v>94</v>
      </c>
      <c r="F26" s="30" t="s">
        <v>89</v>
      </c>
      <c r="G26" s="31">
        <v>1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20</v>
      </c>
    </row>
    <row r="27" spans="1:18" ht="13.2" x14ac:dyDescent="0.25">
      <c r="A27" s="33" t="s">
        <v>47</v>
      </c>
      <c r="E27" s="34" t="s">
        <v>95</v>
      </c>
    </row>
    <row r="28" spans="1:18" ht="13.2" x14ac:dyDescent="0.25">
      <c r="A28" s="35" t="s">
        <v>49</v>
      </c>
      <c r="E28" s="36" t="s">
        <v>91</v>
      </c>
    </row>
    <row r="29" spans="1:18" ht="171.6" x14ac:dyDescent="0.25">
      <c r="A29" t="s">
        <v>50</v>
      </c>
      <c r="E29" s="34" t="s">
        <v>92</v>
      </c>
    </row>
    <row r="30" spans="1:18" ht="13.2" x14ac:dyDescent="0.25">
      <c r="A30" s="24" t="s">
        <v>42</v>
      </c>
      <c r="B30" s="28" t="s">
        <v>34</v>
      </c>
      <c r="C30" s="28" t="s">
        <v>96</v>
      </c>
      <c r="D30" s="24" t="s">
        <v>44</v>
      </c>
      <c r="E30" s="29" t="s">
        <v>97</v>
      </c>
      <c r="F30" s="30" t="s">
        <v>76</v>
      </c>
      <c r="G30" s="31">
        <v>1191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20</v>
      </c>
    </row>
    <row r="31" spans="1:18" ht="26.4" x14ac:dyDescent="0.25">
      <c r="A31" s="33" t="s">
        <v>47</v>
      </c>
      <c r="E31" s="34" t="s">
        <v>98</v>
      </c>
    </row>
    <row r="32" spans="1:18" ht="13.2" x14ac:dyDescent="0.25">
      <c r="A32" s="35" t="s">
        <v>49</v>
      </c>
      <c r="E32" s="36" t="s">
        <v>99</v>
      </c>
    </row>
    <row r="33" spans="1:16" ht="66" x14ac:dyDescent="0.25">
      <c r="A33" t="s">
        <v>50</v>
      </c>
      <c r="E33" s="34" t="s">
        <v>100</v>
      </c>
    </row>
    <row r="34" spans="1:16" ht="13.2" x14ac:dyDescent="0.25">
      <c r="A34" s="24" t="s">
        <v>42</v>
      </c>
      <c r="B34" s="28" t="s">
        <v>101</v>
      </c>
      <c r="C34" s="28" t="s">
        <v>102</v>
      </c>
      <c r="D34" s="24" t="s">
        <v>44</v>
      </c>
      <c r="E34" s="29" t="s">
        <v>103</v>
      </c>
      <c r="F34" s="30" t="s">
        <v>76</v>
      </c>
      <c r="G34" s="31">
        <v>668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20</v>
      </c>
    </row>
    <row r="35" spans="1:16" ht="26.4" x14ac:dyDescent="0.25">
      <c r="A35" s="33" t="s">
        <v>47</v>
      </c>
      <c r="E35" s="34" t="s">
        <v>104</v>
      </c>
    </row>
    <row r="36" spans="1:16" ht="13.2" x14ac:dyDescent="0.25">
      <c r="A36" s="35" t="s">
        <v>49</v>
      </c>
      <c r="E36" s="36" t="s">
        <v>44</v>
      </c>
    </row>
    <row r="37" spans="1:16" ht="66" x14ac:dyDescent="0.25">
      <c r="A37" t="s">
        <v>50</v>
      </c>
      <c r="E37" s="34" t="s">
        <v>100</v>
      </c>
    </row>
    <row r="38" spans="1:16" ht="13.2" x14ac:dyDescent="0.25">
      <c r="A38" s="24" t="s">
        <v>42</v>
      </c>
      <c r="B38" s="28" t="s">
        <v>105</v>
      </c>
      <c r="C38" s="28" t="s">
        <v>106</v>
      </c>
      <c r="D38" s="24" t="s">
        <v>44</v>
      </c>
      <c r="E38" s="29" t="s">
        <v>107</v>
      </c>
      <c r="F38" s="30" t="s">
        <v>108</v>
      </c>
      <c r="G38" s="31">
        <v>1608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20</v>
      </c>
    </row>
    <row r="39" spans="1:16" ht="13.2" x14ac:dyDescent="0.25">
      <c r="A39" s="33" t="s">
        <v>47</v>
      </c>
      <c r="E39" s="34" t="s">
        <v>109</v>
      </c>
    </row>
    <row r="40" spans="1:16" ht="13.2" x14ac:dyDescent="0.25">
      <c r="A40" s="35" t="s">
        <v>49</v>
      </c>
      <c r="E40" s="36" t="s">
        <v>91</v>
      </c>
    </row>
    <row r="41" spans="1:16" ht="26.4" x14ac:dyDescent="0.25">
      <c r="A41" t="s">
        <v>50</v>
      </c>
      <c r="E41" s="34" t="s">
        <v>110</v>
      </c>
    </row>
    <row r="42" spans="1:16" ht="13.2" x14ac:dyDescent="0.25">
      <c r="A42" s="24" t="s">
        <v>42</v>
      </c>
      <c r="B42" s="28" t="s">
        <v>37</v>
      </c>
      <c r="C42" s="28" t="s">
        <v>111</v>
      </c>
      <c r="D42" s="24" t="s">
        <v>112</v>
      </c>
      <c r="E42" s="29" t="s">
        <v>113</v>
      </c>
      <c r="F42" s="30" t="s">
        <v>76</v>
      </c>
      <c r="G42" s="31">
        <v>554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20</v>
      </c>
    </row>
    <row r="43" spans="1:16" ht="26.4" x14ac:dyDescent="0.25">
      <c r="A43" s="33" t="s">
        <v>47</v>
      </c>
      <c r="E43" s="34" t="s">
        <v>114</v>
      </c>
    </row>
    <row r="44" spans="1:16" ht="13.2" x14ac:dyDescent="0.25">
      <c r="A44" s="35" t="s">
        <v>49</v>
      </c>
      <c r="E44" s="36" t="s">
        <v>99</v>
      </c>
    </row>
    <row r="45" spans="1:16" ht="382.8" x14ac:dyDescent="0.25">
      <c r="A45" t="s">
        <v>50</v>
      </c>
      <c r="E45" s="34" t="s">
        <v>115</v>
      </c>
    </row>
    <row r="46" spans="1:16" ht="13.2" x14ac:dyDescent="0.25">
      <c r="A46" s="24" t="s">
        <v>42</v>
      </c>
      <c r="B46" s="28" t="s">
        <v>39</v>
      </c>
      <c r="C46" s="28" t="s">
        <v>111</v>
      </c>
      <c r="D46" s="24" t="s">
        <v>116</v>
      </c>
      <c r="E46" s="29" t="s">
        <v>113</v>
      </c>
      <c r="F46" s="30" t="s">
        <v>76</v>
      </c>
      <c r="G46" s="31">
        <v>3241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20</v>
      </c>
    </row>
    <row r="47" spans="1:16" ht="13.2" x14ac:dyDescent="0.25">
      <c r="A47" s="33" t="s">
        <v>47</v>
      </c>
      <c r="E47" s="34" t="s">
        <v>117</v>
      </c>
    </row>
    <row r="48" spans="1:16" ht="13.2" x14ac:dyDescent="0.25">
      <c r="A48" s="35" t="s">
        <v>49</v>
      </c>
      <c r="E48" s="36" t="s">
        <v>99</v>
      </c>
    </row>
    <row r="49" spans="1:16" ht="382.8" x14ac:dyDescent="0.25">
      <c r="A49" t="s">
        <v>50</v>
      </c>
      <c r="E49" s="34" t="s">
        <v>115</v>
      </c>
    </row>
    <row r="50" spans="1:16" ht="13.2" x14ac:dyDescent="0.25">
      <c r="A50" s="24" t="s">
        <v>42</v>
      </c>
      <c r="B50" s="28" t="s">
        <v>118</v>
      </c>
      <c r="C50" s="28" t="s">
        <v>111</v>
      </c>
      <c r="D50" s="24" t="s">
        <v>119</v>
      </c>
      <c r="E50" s="29" t="s">
        <v>113</v>
      </c>
      <c r="F50" s="30" t="s">
        <v>76</v>
      </c>
      <c r="G50" s="31">
        <v>7791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20</v>
      </c>
    </row>
    <row r="51" spans="1:16" ht="13.2" x14ac:dyDescent="0.25">
      <c r="A51" s="33" t="s">
        <v>47</v>
      </c>
      <c r="E51" s="34" t="s">
        <v>120</v>
      </c>
    </row>
    <row r="52" spans="1:16" ht="13.2" x14ac:dyDescent="0.25">
      <c r="A52" s="35" t="s">
        <v>49</v>
      </c>
      <c r="E52" s="36" t="s">
        <v>99</v>
      </c>
    </row>
    <row r="53" spans="1:16" ht="382.8" x14ac:dyDescent="0.25">
      <c r="A53" t="s">
        <v>50</v>
      </c>
      <c r="E53" s="34" t="s">
        <v>115</v>
      </c>
    </row>
    <row r="54" spans="1:16" ht="13.2" x14ac:dyDescent="0.25">
      <c r="A54" s="24" t="s">
        <v>42</v>
      </c>
      <c r="B54" s="28" t="s">
        <v>121</v>
      </c>
      <c r="C54" s="28" t="s">
        <v>122</v>
      </c>
      <c r="D54" s="24" t="s">
        <v>44</v>
      </c>
      <c r="E54" s="29" t="s">
        <v>123</v>
      </c>
      <c r="F54" s="30" t="s">
        <v>76</v>
      </c>
      <c r="G54" s="31">
        <v>120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20</v>
      </c>
    </row>
    <row r="55" spans="1:16" ht="13.2" x14ac:dyDescent="0.25">
      <c r="A55" s="33" t="s">
        <v>47</v>
      </c>
      <c r="E55" s="34" t="s">
        <v>124</v>
      </c>
    </row>
    <row r="56" spans="1:16" ht="13.2" x14ac:dyDescent="0.25">
      <c r="A56" s="35" t="s">
        <v>49</v>
      </c>
      <c r="E56" s="36" t="s">
        <v>99</v>
      </c>
    </row>
    <row r="57" spans="1:16" ht="303.60000000000002" x14ac:dyDescent="0.25">
      <c r="A57" t="s">
        <v>50</v>
      </c>
      <c r="E57" s="34" t="s">
        <v>125</v>
      </c>
    </row>
    <row r="58" spans="1:16" ht="13.2" x14ac:dyDescent="0.25">
      <c r="A58" s="24" t="s">
        <v>42</v>
      </c>
      <c r="B58" s="28" t="s">
        <v>126</v>
      </c>
      <c r="C58" s="28" t="s">
        <v>127</v>
      </c>
      <c r="D58" s="24" t="s">
        <v>44</v>
      </c>
      <c r="E58" s="29" t="s">
        <v>128</v>
      </c>
      <c r="F58" s="30" t="s">
        <v>76</v>
      </c>
      <c r="G58" s="31">
        <v>1191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20</v>
      </c>
    </row>
    <row r="59" spans="1:16" ht="13.2" x14ac:dyDescent="0.25">
      <c r="A59" s="33" t="s">
        <v>47</v>
      </c>
      <c r="E59" s="34" t="s">
        <v>129</v>
      </c>
    </row>
    <row r="60" spans="1:16" ht="13.2" x14ac:dyDescent="0.25">
      <c r="A60" s="35" t="s">
        <v>49</v>
      </c>
      <c r="E60" s="36" t="s">
        <v>44</v>
      </c>
    </row>
    <row r="61" spans="1:16" ht="13.2" x14ac:dyDescent="0.25">
      <c r="A61" t="s">
        <v>50</v>
      </c>
      <c r="E61" s="34" t="s">
        <v>130</v>
      </c>
    </row>
    <row r="62" spans="1:16" ht="13.2" x14ac:dyDescent="0.25">
      <c r="A62" s="24" t="s">
        <v>42</v>
      </c>
      <c r="B62" s="28" t="s">
        <v>131</v>
      </c>
      <c r="C62" s="28" t="s">
        <v>132</v>
      </c>
      <c r="D62" s="24" t="s">
        <v>44</v>
      </c>
      <c r="E62" s="29" t="s">
        <v>133</v>
      </c>
      <c r="F62" s="30" t="s">
        <v>108</v>
      </c>
      <c r="G62" s="31">
        <v>2267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20</v>
      </c>
    </row>
    <row r="63" spans="1:16" ht="26.4" x14ac:dyDescent="0.25">
      <c r="A63" s="33" t="s">
        <v>47</v>
      </c>
      <c r="E63" s="34" t="s">
        <v>134</v>
      </c>
    </row>
    <row r="64" spans="1:16" ht="13.2" x14ac:dyDescent="0.25">
      <c r="A64" s="35" t="s">
        <v>49</v>
      </c>
      <c r="E64" s="36" t="s">
        <v>91</v>
      </c>
    </row>
    <row r="65" spans="1:16" ht="66" x14ac:dyDescent="0.25">
      <c r="A65" t="s">
        <v>50</v>
      </c>
      <c r="E65" s="34" t="s">
        <v>135</v>
      </c>
    </row>
    <row r="66" spans="1:16" ht="13.2" x14ac:dyDescent="0.25">
      <c r="A66" s="24" t="s">
        <v>42</v>
      </c>
      <c r="B66" s="28" t="s">
        <v>136</v>
      </c>
      <c r="C66" s="28" t="s">
        <v>137</v>
      </c>
      <c r="D66" s="24" t="s">
        <v>44</v>
      </c>
      <c r="E66" s="29" t="s">
        <v>138</v>
      </c>
      <c r="F66" s="30" t="s">
        <v>108</v>
      </c>
      <c r="G66" s="31">
        <v>8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20</v>
      </c>
    </row>
    <row r="67" spans="1:16" ht="13.2" x14ac:dyDescent="0.25">
      <c r="A67" s="33" t="s">
        <v>47</v>
      </c>
      <c r="E67" s="34" t="s">
        <v>139</v>
      </c>
    </row>
    <row r="68" spans="1:16" ht="13.2" x14ac:dyDescent="0.25">
      <c r="A68" s="35" t="s">
        <v>49</v>
      </c>
      <c r="E68" s="36" t="s">
        <v>140</v>
      </c>
    </row>
    <row r="69" spans="1:16" ht="66" x14ac:dyDescent="0.25">
      <c r="A69" t="s">
        <v>50</v>
      </c>
      <c r="E69" s="34" t="s">
        <v>135</v>
      </c>
    </row>
    <row r="70" spans="1:16" ht="13.2" x14ac:dyDescent="0.25">
      <c r="A70" s="24" t="s">
        <v>42</v>
      </c>
      <c r="B70" s="28" t="s">
        <v>141</v>
      </c>
      <c r="C70" s="28" t="s">
        <v>142</v>
      </c>
      <c r="D70" s="24" t="s">
        <v>44</v>
      </c>
      <c r="E70" s="29" t="s">
        <v>143</v>
      </c>
      <c r="F70" s="30" t="s">
        <v>76</v>
      </c>
      <c r="G70" s="31">
        <v>27.4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20</v>
      </c>
    </row>
    <row r="71" spans="1:16" ht="13.2" x14ac:dyDescent="0.25">
      <c r="A71" s="33" t="s">
        <v>47</v>
      </c>
      <c r="E71" s="34" t="s">
        <v>144</v>
      </c>
    </row>
    <row r="72" spans="1:16" ht="39.6" x14ac:dyDescent="0.25">
      <c r="A72" s="35" t="s">
        <v>49</v>
      </c>
      <c r="E72" s="36" t="s">
        <v>145</v>
      </c>
    </row>
    <row r="73" spans="1:16" ht="330" x14ac:dyDescent="0.25">
      <c r="A73" t="s">
        <v>50</v>
      </c>
      <c r="E73" s="34" t="s">
        <v>146</v>
      </c>
    </row>
    <row r="74" spans="1:16" ht="13.2" x14ac:dyDescent="0.25">
      <c r="A74" s="24" t="s">
        <v>42</v>
      </c>
      <c r="B74" s="28" t="s">
        <v>147</v>
      </c>
      <c r="C74" s="28" t="s">
        <v>148</v>
      </c>
      <c r="D74" s="24" t="s">
        <v>44</v>
      </c>
      <c r="E74" s="29" t="s">
        <v>149</v>
      </c>
      <c r="F74" s="30" t="s">
        <v>76</v>
      </c>
      <c r="G74" s="31">
        <v>1745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20</v>
      </c>
    </row>
    <row r="75" spans="1:16" ht="26.4" x14ac:dyDescent="0.25">
      <c r="A75" s="33" t="s">
        <v>47</v>
      </c>
      <c r="E75" s="34" t="s">
        <v>150</v>
      </c>
    </row>
    <row r="76" spans="1:16" ht="13.2" x14ac:dyDescent="0.25">
      <c r="A76" s="35" t="s">
        <v>49</v>
      </c>
      <c r="E76" s="36" t="s">
        <v>44</v>
      </c>
    </row>
    <row r="77" spans="1:16" ht="277.2" x14ac:dyDescent="0.25">
      <c r="A77" t="s">
        <v>50</v>
      </c>
      <c r="E77" s="34" t="s">
        <v>151</v>
      </c>
    </row>
    <row r="78" spans="1:16" ht="13.2" x14ac:dyDescent="0.25">
      <c r="A78" s="24" t="s">
        <v>42</v>
      </c>
      <c r="B78" s="28" t="s">
        <v>152</v>
      </c>
      <c r="C78" s="28" t="s">
        <v>153</v>
      </c>
      <c r="D78" s="24" t="s">
        <v>112</v>
      </c>
      <c r="E78" s="29" t="s">
        <v>154</v>
      </c>
      <c r="F78" s="30" t="s">
        <v>76</v>
      </c>
      <c r="G78" s="31">
        <v>7791</v>
      </c>
      <c r="H78" s="32">
        <v>0</v>
      </c>
      <c r="I78" s="32">
        <f>ROUND(ROUND(H78,2)*ROUND(G78,3),2)</f>
        <v>0</v>
      </c>
      <c r="O78">
        <f>(I78*21)/100</f>
        <v>0</v>
      </c>
      <c r="P78" t="s">
        <v>20</v>
      </c>
    </row>
    <row r="79" spans="1:16" ht="13.2" x14ac:dyDescent="0.25">
      <c r="A79" s="33" t="s">
        <v>47</v>
      </c>
      <c r="E79" s="34" t="s">
        <v>155</v>
      </c>
    </row>
    <row r="80" spans="1:16" ht="13.2" x14ac:dyDescent="0.25">
      <c r="A80" s="35" t="s">
        <v>49</v>
      </c>
      <c r="E80" s="36" t="s">
        <v>156</v>
      </c>
    </row>
    <row r="81" spans="1:16" ht="290.39999999999998" x14ac:dyDescent="0.25">
      <c r="A81" t="s">
        <v>50</v>
      </c>
      <c r="E81" s="34" t="s">
        <v>157</v>
      </c>
    </row>
    <row r="82" spans="1:16" ht="13.2" x14ac:dyDescent="0.25">
      <c r="A82" s="24" t="s">
        <v>42</v>
      </c>
      <c r="B82" s="28" t="s">
        <v>158</v>
      </c>
      <c r="C82" s="28" t="s">
        <v>153</v>
      </c>
      <c r="D82" s="24" t="s">
        <v>116</v>
      </c>
      <c r="E82" s="29" t="s">
        <v>154</v>
      </c>
      <c r="F82" s="30" t="s">
        <v>76</v>
      </c>
      <c r="G82" s="31">
        <v>576</v>
      </c>
      <c r="H82" s="32">
        <v>0</v>
      </c>
      <c r="I82" s="32">
        <f>ROUND(ROUND(H82,2)*ROUND(G82,3),2)</f>
        <v>0</v>
      </c>
      <c r="O82">
        <f>(I82*21)/100</f>
        <v>0</v>
      </c>
      <c r="P82" t="s">
        <v>20</v>
      </c>
    </row>
    <row r="83" spans="1:16" ht="13.2" x14ac:dyDescent="0.25">
      <c r="A83" s="33" t="s">
        <v>47</v>
      </c>
      <c r="E83" s="34" t="s">
        <v>159</v>
      </c>
    </row>
    <row r="84" spans="1:16" ht="13.2" x14ac:dyDescent="0.25">
      <c r="A84" s="35" t="s">
        <v>49</v>
      </c>
      <c r="E84" s="36" t="s">
        <v>99</v>
      </c>
    </row>
    <row r="85" spans="1:16" ht="290.39999999999998" x14ac:dyDescent="0.25">
      <c r="A85" t="s">
        <v>50</v>
      </c>
      <c r="E85" s="34" t="s">
        <v>157</v>
      </c>
    </row>
    <row r="86" spans="1:16" ht="13.2" x14ac:dyDescent="0.25">
      <c r="A86" s="24" t="s">
        <v>42</v>
      </c>
      <c r="B86" s="28" t="s">
        <v>160</v>
      </c>
      <c r="C86" s="28" t="s">
        <v>161</v>
      </c>
      <c r="D86" s="24" t="s">
        <v>44</v>
      </c>
      <c r="E86" s="29" t="s">
        <v>162</v>
      </c>
      <c r="F86" s="30" t="s">
        <v>76</v>
      </c>
      <c r="G86" s="31">
        <v>457</v>
      </c>
      <c r="H86" s="32">
        <v>0</v>
      </c>
      <c r="I86" s="32">
        <f>ROUND(ROUND(H86,2)*ROUND(G86,3),2)</f>
        <v>0</v>
      </c>
      <c r="O86">
        <f>(I86*21)/100</f>
        <v>0</v>
      </c>
      <c r="P86" t="s">
        <v>20</v>
      </c>
    </row>
    <row r="87" spans="1:16" ht="13.2" x14ac:dyDescent="0.25">
      <c r="A87" s="33" t="s">
        <v>47</v>
      </c>
      <c r="E87" s="34" t="s">
        <v>163</v>
      </c>
    </row>
    <row r="88" spans="1:16" ht="13.2" x14ac:dyDescent="0.25">
      <c r="A88" s="35" t="s">
        <v>49</v>
      </c>
      <c r="E88" s="36" t="s">
        <v>99</v>
      </c>
    </row>
    <row r="89" spans="1:16" ht="250.8" x14ac:dyDescent="0.25">
      <c r="A89" t="s">
        <v>50</v>
      </c>
      <c r="E89" s="34" t="s">
        <v>164</v>
      </c>
    </row>
    <row r="90" spans="1:16" ht="13.2" x14ac:dyDescent="0.25">
      <c r="A90" s="24" t="s">
        <v>42</v>
      </c>
      <c r="B90" s="28" t="s">
        <v>165</v>
      </c>
      <c r="C90" s="28" t="s">
        <v>166</v>
      </c>
      <c r="D90" s="24" t="s">
        <v>44</v>
      </c>
      <c r="E90" s="29" t="s">
        <v>167</v>
      </c>
      <c r="F90" s="30" t="s">
        <v>76</v>
      </c>
      <c r="G90" s="31">
        <v>18</v>
      </c>
      <c r="H90" s="32">
        <v>0</v>
      </c>
      <c r="I90" s="32">
        <f>ROUND(ROUND(H90,2)*ROUND(G90,3),2)</f>
        <v>0</v>
      </c>
      <c r="O90">
        <f>(I90*21)/100</f>
        <v>0</v>
      </c>
      <c r="P90" t="s">
        <v>20</v>
      </c>
    </row>
    <row r="91" spans="1:16" ht="13.2" x14ac:dyDescent="0.25">
      <c r="A91" s="33" t="s">
        <v>47</v>
      </c>
      <c r="E91" s="34" t="s">
        <v>168</v>
      </c>
    </row>
    <row r="92" spans="1:16" ht="39.6" x14ac:dyDescent="0.25">
      <c r="A92" s="35" t="s">
        <v>49</v>
      </c>
      <c r="E92" s="36" t="s">
        <v>169</v>
      </c>
    </row>
    <row r="93" spans="1:16" ht="237.6" x14ac:dyDescent="0.25">
      <c r="A93" t="s">
        <v>50</v>
      </c>
      <c r="E93" s="34" t="s">
        <v>170</v>
      </c>
    </row>
    <row r="94" spans="1:16" ht="13.2" x14ac:dyDescent="0.25">
      <c r="A94" s="24" t="s">
        <v>42</v>
      </c>
      <c r="B94" s="28" t="s">
        <v>171</v>
      </c>
      <c r="C94" s="28" t="s">
        <v>172</v>
      </c>
      <c r="D94" s="24" t="s">
        <v>44</v>
      </c>
      <c r="E94" s="29" t="s">
        <v>173</v>
      </c>
      <c r="F94" s="30" t="s">
        <v>76</v>
      </c>
      <c r="G94" s="31">
        <v>2597</v>
      </c>
      <c r="H94" s="32">
        <v>0</v>
      </c>
      <c r="I94" s="32">
        <f>ROUND(ROUND(H94,2)*ROUND(G94,3),2)</f>
        <v>0</v>
      </c>
      <c r="O94">
        <f>(I94*21)/100</f>
        <v>0</v>
      </c>
      <c r="P94" t="s">
        <v>20</v>
      </c>
    </row>
    <row r="95" spans="1:16" ht="13.2" x14ac:dyDescent="0.25">
      <c r="A95" s="33" t="s">
        <v>47</v>
      </c>
      <c r="E95" s="34" t="s">
        <v>174</v>
      </c>
    </row>
    <row r="96" spans="1:16" ht="13.2" x14ac:dyDescent="0.25">
      <c r="A96" s="35" t="s">
        <v>49</v>
      </c>
      <c r="E96" s="36" t="s">
        <v>91</v>
      </c>
    </row>
    <row r="97" spans="1:18" ht="39.6" x14ac:dyDescent="0.25">
      <c r="A97" t="s">
        <v>50</v>
      </c>
      <c r="E97" s="34" t="s">
        <v>175</v>
      </c>
    </row>
    <row r="98" spans="1:18" ht="13.2" x14ac:dyDescent="0.25">
      <c r="A98" s="24" t="s">
        <v>42</v>
      </c>
      <c r="B98" s="28" t="s">
        <v>176</v>
      </c>
      <c r="C98" s="28" t="s">
        <v>177</v>
      </c>
      <c r="D98" s="24" t="s">
        <v>44</v>
      </c>
      <c r="E98" s="29" t="s">
        <v>178</v>
      </c>
      <c r="F98" s="30" t="s">
        <v>83</v>
      </c>
      <c r="G98" s="31">
        <v>25970</v>
      </c>
      <c r="H98" s="32">
        <v>0</v>
      </c>
      <c r="I98" s="32">
        <f>ROUND(ROUND(H98,2)*ROUND(G98,3),2)</f>
        <v>0</v>
      </c>
      <c r="O98">
        <f>(I98*21)/100</f>
        <v>0</v>
      </c>
      <c r="P98" t="s">
        <v>20</v>
      </c>
    </row>
    <row r="99" spans="1:18" ht="13.2" x14ac:dyDescent="0.25">
      <c r="A99" s="33" t="s">
        <v>47</v>
      </c>
      <c r="E99" s="34" t="s">
        <v>179</v>
      </c>
    </row>
    <row r="100" spans="1:18" ht="13.2" x14ac:dyDescent="0.25">
      <c r="A100" s="35" t="s">
        <v>49</v>
      </c>
      <c r="E100" s="36" t="s">
        <v>91</v>
      </c>
    </row>
    <row r="101" spans="1:18" ht="26.4" x14ac:dyDescent="0.25">
      <c r="A101" t="s">
        <v>50</v>
      </c>
      <c r="E101" s="34" t="s">
        <v>180</v>
      </c>
    </row>
    <row r="102" spans="1:18" ht="12.75" customHeight="1" x14ac:dyDescent="0.25">
      <c r="A102" s="12" t="s">
        <v>40</v>
      </c>
      <c r="B102" s="12"/>
      <c r="C102" s="38" t="s">
        <v>20</v>
      </c>
      <c r="D102" s="12"/>
      <c r="E102" s="26" t="s">
        <v>181</v>
      </c>
      <c r="F102" s="12"/>
      <c r="G102" s="12"/>
      <c r="H102" s="12"/>
      <c r="I102" s="39">
        <f>0+Q102</f>
        <v>0</v>
      </c>
      <c r="O102">
        <f>0+R102</f>
        <v>0</v>
      </c>
      <c r="Q102">
        <f>0+I103</f>
        <v>0</v>
      </c>
      <c r="R102">
        <f>0+O103</f>
        <v>0</v>
      </c>
    </row>
    <row r="103" spans="1:18" ht="13.2" x14ac:dyDescent="0.25">
      <c r="A103" s="24" t="s">
        <v>42</v>
      </c>
      <c r="B103" s="28" t="s">
        <v>182</v>
      </c>
      <c r="C103" s="28" t="s">
        <v>183</v>
      </c>
      <c r="D103" s="24" t="s">
        <v>44</v>
      </c>
      <c r="E103" s="29" t="s">
        <v>184</v>
      </c>
      <c r="F103" s="30" t="s">
        <v>76</v>
      </c>
      <c r="G103" s="31">
        <v>3384</v>
      </c>
      <c r="H103" s="32">
        <v>0</v>
      </c>
      <c r="I103" s="32">
        <f>ROUND(ROUND(H103,2)*ROUND(G103,3),2)</f>
        <v>0</v>
      </c>
      <c r="O103">
        <f>(I103*21)/100</f>
        <v>0</v>
      </c>
      <c r="P103" t="s">
        <v>20</v>
      </c>
    </row>
    <row r="104" spans="1:18" ht="13.2" x14ac:dyDescent="0.25">
      <c r="A104" s="33" t="s">
        <v>47</v>
      </c>
      <c r="E104" s="34" t="s">
        <v>185</v>
      </c>
    </row>
    <row r="105" spans="1:18" ht="39.6" x14ac:dyDescent="0.25">
      <c r="A105" s="35" t="s">
        <v>49</v>
      </c>
      <c r="E105" s="36" t="s">
        <v>186</v>
      </c>
    </row>
    <row r="106" spans="1:18" ht="39.6" x14ac:dyDescent="0.25">
      <c r="A106" t="s">
        <v>50</v>
      </c>
      <c r="E106" s="34" t="s">
        <v>187</v>
      </c>
    </row>
    <row r="107" spans="1:18" ht="12.75" customHeight="1" x14ac:dyDescent="0.25">
      <c r="A107" s="12" t="s">
        <v>40</v>
      </c>
      <c r="B107" s="12"/>
      <c r="C107" s="38" t="s">
        <v>19</v>
      </c>
      <c r="D107" s="12"/>
      <c r="E107" s="26" t="s">
        <v>188</v>
      </c>
      <c r="F107" s="12"/>
      <c r="G107" s="12"/>
      <c r="H107" s="12"/>
      <c r="I107" s="39">
        <f>0+Q107</f>
        <v>0</v>
      </c>
      <c r="O107">
        <f>0+R107</f>
        <v>0</v>
      </c>
      <c r="Q107">
        <f>0+I108+I112</f>
        <v>0</v>
      </c>
      <c r="R107">
        <f>0+O108+O112</f>
        <v>0</v>
      </c>
    </row>
    <row r="108" spans="1:18" ht="13.2" x14ac:dyDescent="0.25">
      <c r="A108" s="24" t="s">
        <v>42</v>
      </c>
      <c r="B108" s="28" t="s">
        <v>189</v>
      </c>
      <c r="C108" s="28" t="s">
        <v>190</v>
      </c>
      <c r="D108" s="24" t="s">
        <v>44</v>
      </c>
      <c r="E108" s="29" t="s">
        <v>191</v>
      </c>
      <c r="F108" s="30" t="s">
        <v>76</v>
      </c>
      <c r="G108" s="31">
        <v>5</v>
      </c>
      <c r="H108" s="32">
        <v>0</v>
      </c>
      <c r="I108" s="32">
        <f>ROUND(ROUND(H108,2)*ROUND(G108,3),2)</f>
        <v>0</v>
      </c>
      <c r="O108">
        <f>(I108*21)/100</f>
        <v>0</v>
      </c>
      <c r="P108" t="s">
        <v>20</v>
      </c>
    </row>
    <row r="109" spans="1:18" ht="13.2" x14ac:dyDescent="0.25">
      <c r="A109" s="33" t="s">
        <v>47</v>
      </c>
      <c r="E109" s="34" t="s">
        <v>192</v>
      </c>
    </row>
    <row r="110" spans="1:18" ht="13.2" x14ac:dyDescent="0.25">
      <c r="A110" s="35" t="s">
        <v>49</v>
      </c>
      <c r="E110" s="36" t="s">
        <v>193</v>
      </c>
    </row>
    <row r="111" spans="1:18" ht="396" x14ac:dyDescent="0.25">
      <c r="A111" t="s">
        <v>50</v>
      </c>
      <c r="E111" s="34" t="s">
        <v>194</v>
      </c>
    </row>
    <row r="112" spans="1:18" ht="13.2" x14ac:dyDescent="0.25">
      <c r="A112" s="24" t="s">
        <v>42</v>
      </c>
      <c r="B112" s="28" t="s">
        <v>195</v>
      </c>
      <c r="C112" s="28" t="s">
        <v>196</v>
      </c>
      <c r="D112" s="24" t="s">
        <v>44</v>
      </c>
      <c r="E112" s="29" t="s">
        <v>197</v>
      </c>
      <c r="F112" s="30" t="s">
        <v>70</v>
      </c>
      <c r="G112" s="31">
        <v>1.05</v>
      </c>
      <c r="H112" s="32">
        <v>0</v>
      </c>
      <c r="I112" s="32">
        <f>ROUND(ROUND(H112,2)*ROUND(G112,3),2)</f>
        <v>0</v>
      </c>
      <c r="O112">
        <f>(I112*21)/100</f>
        <v>0</v>
      </c>
      <c r="P112" t="s">
        <v>20</v>
      </c>
    </row>
    <row r="113" spans="1:18" ht="13.2" x14ac:dyDescent="0.25">
      <c r="A113" s="33" t="s">
        <v>47</v>
      </c>
      <c r="E113" s="34" t="s">
        <v>198</v>
      </c>
    </row>
    <row r="114" spans="1:18" ht="13.2" x14ac:dyDescent="0.25">
      <c r="A114" s="35" t="s">
        <v>49</v>
      </c>
      <c r="E114" s="36" t="s">
        <v>44</v>
      </c>
    </row>
    <row r="115" spans="1:18" ht="250.8" x14ac:dyDescent="0.25">
      <c r="A115" t="s">
        <v>50</v>
      </c>
      <c r="E115" s="34" t="s">
        <v>199</v>
      </c>
    </row>
    <row r="116" spans="1:18" ht="12.75" customHeight="1" x14ac:dyDescent="0.25">
      <c r="A116" s="12" t="s">
        <v>40</v>
      </c>
      <c r="B116" s="12"/>
      <c r="C116" s="38" t="s">
        <v>30</v>
      </c>
      <c r="D116" s="12"/>
      <c r="E116" s="26" t="s">
        <v>200</v>
      </c>
      <c r="F116" s="12"/>
      <c r="G116" s="12"/>
      <c r="H116" s="12"/>
      <c r="I116" s="39">
        <f>0+Q116</f>
        <v>0</v>
      </c>
      <c r="O116">
        <f>0+R116</f>
        <v>0</v>
      </c>
      <c r="Q116">
        <f>0+I117+I121</f>
        <v>0</v>
      </c>
      <c r="R116">
        <f>0+O117+O121</f>
        <v>0</v>
      </c>
    </row>
    <row r="117" spans="1:18" ht="13.2" x14ac:dyDescent="0.25">
      <c r="A117" s="24" t="s">
        <v>42</v>
      </c>
      <c r="B117" s="28" t="s">
        <v>201</v>
      </c>
      <c r="C117" s="28" t="s">
        <v>202</v>
      </c>
      <c r="D117" s="24" t="s">
        <v>44</v>
      </c>
      <c r="E117" s="29" t="s">
        <v>203</v>
      </c>
      <c r="F117" s="30" t="s">
        <v>76</v>
      </c>
      <c r="G117" s="31">
        <v>3.19</v>
      </c>
      <c r="H117" s="32">
        <v>0</v>
      </c>
      <c r="I117" s="32">
        <f>ROUND(ROUND(H117,2)*ROUND(G117,3),2)</f>
        <v>0</v>
      </c>
      <c r="O117">
        <f>(I117*21)/100</f>
        <v>0</v>
      </c>
      <c r="P117" t="s">
        <v>20</v>
      </c>
    </row>
    <row r="118" spans="1:18" ht="13.2" x14ac:dyDescent="0.25">
      <c r="A118" s="33" t="s">
        <v>47</v>
      </c>
      <c r="E118" s="34" t="s">
        <v>204</v>
      </c>
    </row>
    <row r="119" spans="1:18" ht="39.6" x14ac:dyDescent="0.25">
      <c r="A119" s="35" t="s">
        <v>49</v>
      </c>
      <c r="E119" s="36" t="s">
        <v>205</v>
      </c>
    </row>
    <row r="120" spans="1:18" ht="382.8" x14ac:dyDescent="0.25">
      <c r="A120" t="s">
        <v>50</v>
      </c>
      <c r="E120" s="34" t="s">
        <v>206</v>
      </c>
    </row>
    <row r="121" spans="1:18" ht="13.2" x14ac:dyDescent="0.25">
      <c r="A121" s="24" t="s">
        <v>42</v>
      </c>
      <c r="B121" s="28" t="s">
        <v>207</v>
      </c>
      <c r="C121" s="28" t="s">
        <v>208</v>
      </c>
      <c r="D121" s="24" t="s">
        <v>44</v>
      </c>
      <c r="E121" s="29" t="s">
        <v>209</v>
      </c>
      <c r="F121" s="30" t="s">
        <v>76</v>
      </c>
      <c r="G121" s="31">
        <v>4.8</v>
      </c>
      <c r="H121" s="32">
        <v>0</v>
      </c>
      <c r="I121" s="32">
        <f>ROUND(ROUND(H121,2)*ROUND(G121,3),2)</f>
        <v>0</v>
      </c>
      <c r="O121">
        <f>(I121*21)/100</f>
        <v>0</v>
      </c>
      <c r="P121" t="s">
        <v>20</v>
      </c>
    </row>
    <row r="122" spans="1:18" ht="13.2" x14ac:dyDescent="0.25">
      <c r="A122" s="33" t="s">
        <v>47</v>
      </c>
      <c r="E122" s="34" t="s">
        <v>210</v>
      </c>
    </row>
    <row r="123" spans="1:18" ht="52.8" x14ac:dyDescent="0.25">
      <c r="A123" s="35" t="s">
        <v>49</v>
      </c>
      <c r="E123" s="36" t="s">
        <v>211</v>
      </c>
    </row>
    <row r="124" spans="1:18" ht="105.6" x14ac:dyDescent="0.25">
      <c r="A124" t="s">
        <v>50</v>
      </c>
      <c r="E124" s="34" t="s">
        <v>212</v>
      </c>
    </row>
    <row r="125" spans="1:18" ht="12.75" customHeight="1" x14ac:dyDescent="0.25">
      <c r="A125" s="12" t="s">
        <v>40</v>
      </c>
      <c r="B125" s="12"/>
      <c r="C125" s="38" t="s">
        <v>32</v>
      </c>
      <c r="D125" s="12"/>
      <c r="E125" s="26" t="s">
        <v>213</v>
      </c>
      <c r="F125" s="12"/>
      <c r="G125" s="12"/>
      <c r="H125" s="12"/>
      <c r="I125" s="39">
        <f>0+Q125</f>
        <v>0</v>
      </c>
      <c r="O125">
        <f>0+R125</f>
        <v>0</v>
      </c>
      <c r="Q125">
        <f>0+I126+I130+I134+I138+I142+I146+I150+I154+I158+I162+I166+I170</f>
        <v>0</v>
      </c>
      <c r="R125">
        <f>0+O126+O130+O134+O138+O142+O146+O150+O154+O158+O162+O166+O170</f>
        <v>0</v>
      </c>
    </row>
    <row r="126" spans="1:18" ht="13.2" x14ac:dyDescent="0.25">
      <c r="A126" s="24" t="s">
        <v>42</v>
      </c>
      <c r="B126" s="28" t="s">
        <v>214</v>
      </c>
      <c r="C126" s="28" t="s">
        <v>215</v>
      </c>
      <c r="D126" s="24" t="s">
        <v>44</v>
      </c>
      <c r="E126" s="29" t="s">
        <v>216</v>
      </c>
      <c r="F126" s="30" t="s">
        <v>83</v>
      </c>
      <c r="G126" s="31">
        <v>215</v>
      </c>
      <c r="H126" s="32">
        <v>0</v>
      </c>
      <c r="I126" s="32">
        <f>ROUND(ROUND(H126,2)*ROUND(G126,3),2)</f>
        <v>0</v>
      </c>
      <c r="O126">
        <f>(I126*21)/100</f>
        <v>0</v>
      </c>
      <c r="P126" t="s">
        <v>20</v>
      </c>
    </row>
    <row r="127" spans="1:18" ht="13.2" x14ac:dyDescent="0.25">
      <c r="A127" s="33" t="s">
        <v>47</v>
      </c>
      <c r="E127" s="34" t="s">
        <v>217</v>
      </c>
    </row>
    <row r="128" spans="1:18" ht="13.2" x14ac:dyDescent="0.25">
      <c r="A128" s="35" t="s">
        <v>49</v>
      </c>
      <c r="E128" s="36" t="s">
        <v>218</v>
      </c>
    </row>
    <row r="129" spans="1:16" ht="105.6" x14ac:dyDescent="0.25">
      <c r="A129" t="s">
        <v>50</v>
      </c>
      <c r="E129" s="34" t="s">
        <v>219</v>
      </c>
    </row>
    <row r="130" spans="1:16" ht="13.2" x14ac:dyDescent="0.25">
      <c r="A130" s="24" t="s">
        <v>42</v>
      </c>
      <c r="B130" s="28" t="s">
        <v>220</v>
      </c>
      <c r="C130" s="28" t="s">
        <v>221</v>
      </c>
      <c r="D130" s="24" t="s">
        <v>44</v>
      </c>
      <c r="E130" s="29" t="s">
        <v>222</v>
      </c>
      <c r="F130" s="30" t="s">
        <v>83</v>
      </c>
      <c r="G130" s="31">
        <v>28997</v>
      </c>
      <c r="H130" s="32">
        <v>0</v>
      </c>
      <c r="I130" s="32">
        <f>ROUND(ROUND(H130,2)*ROUND(G130,3),2)</f>
        <v>0</v>
      </c>
      <c r="O130">
        <f>(I130*21)/100</f>
        <v>0</v>
      </c>
      <c r="P130" t="s">
        <v>20</v>
      </c>
    </row>
    <row r="131" spans="1:16" ht="39.6" x14ac:dyDescent="0.25">
      <c r="A131" s="33" t="s">
        <v>47</v>
      </c>
      <c r="E131" s="34" t="s">
        <v>223</v>
      </c>
    </row>
    <row r="132" spans="1:16" ht="13.2" x14ac:dyDescent="0.25">
      <c r="A132" s="35" t="s">
        <v>49</v>
      </c>
      <c r="E132" s="36" t="s">
        <v>99</v>
      </c>
    </row>
    <row r="133" spans="1:16" ht="79.2" x14ac:dyDescent="0.25">
      <c r="A133" t="s">
        <v>50</v>
      </c>
      <c r="E133" s="34" t="s">
        <v>224</v>
      </c>
    </row>
    <row r="134" spans="1:16" ht="13.2" x14ac:dyDescent="0.25">
      <c r="A134" s="24" t="s">
        <v>42</v>
      </c>
      <c r="B134" s="28" t="s">
        <v>225</v>
      </c>
      <c r="C134" s="28" t="s">
        <v>226</v>
      </c>
      <c r="D134" s="24" t="s">
        <v>44</v>
      </c>
      <c r="E134" s="29" t="s">
        <v>227</v>
      </c>
      <c r="F134" s="30" t="s">
        <v>76</v>
      </c>
      <c r="G134" s="31">
        <v>842</v>
      </c>
      <c r="H134" s="32">
        <v>0</v>
      </c>
      <c r="I134" s="32">
        <f>ROUND(ROUND(H134,2)*ROUND(G134,3),2)</f>
        <v>0</v>
      </c>
      <c r="O134">
        <f>(I134*21)/100</f>
        <v>0</v>
      </c>
      <c r="P134" t="s">
        <v>20</v>
      </c>
    </row>
    <row r="135" spans="1:16" ht="13.2" x14ac:dyDescent="0.25">
      <c r="A135" s="33" t="s">
        <v>47</v>
      </c>
      <c r="E135" s="34" t="s">
        <v>228</v>
      </c>
    </row>
    <row r="136" spans="1:16" ht="13.2" x14ac:dyDescent="0.25">
      <c r="A136" s="35" t="s">
        <v>49</v>
      </c>
      <c r="E136" s="36" t="s">
        <v>99</v>
      </c>
    </row>
    <row r="137" spans="1:16" ht="105.6" x14ac:dyDescent="0.25">
      <c r="A137" t="s">
        <v>50</v>
      </c>
      <c r="E137" s="34" t="s">
        <v>219</v>
      </c>
    </row>
    <row r="138" spans="1:16" ht="13.2" x14ac:dyDescent="0.25">
      <c r="A138" s="24" t="s">
        <v>42</v>
      </c>
      <c r="B138" s="28" t="s">
        <v>229</v>
      </c>
      <c r="C138" s="28" t="s">
        <v>230</v>
      </c>
      <c r="D138" s="24" t="s">
        <v>44</v>
      </c>
      <c r="E138" s="29" t="s">
        <v>231</v>
      </c>
      <c r="F138" s="30" t="s">
        <v>83</v>
      </c>
      <c r="G138" s="31">
        <v>28439</v>
      </c>
      <c r="H138" s="32">
        <v>0</v>
      </c>
      <c r="I138" s="32">
        <f>ROUND(ROUND(H138,2)*ROUND(G138,3),2)</f>
        <v>0</v>
      </c>
      <c r="O138">
        <f>(I138*21)/100</f>
        <v>0</v>
      </c>
      <c r="P138" t="s">
        <v>20</v>
      </c>
    </row>
    <row r="139" spans="1:16" ht="13.2" x14ac:dyDescent="0.25">
      <c r="A139" s="33" t="s">
        <v>47</v>
      </c>
      <c r="E139" s="34" t="s">
        <v>232</v>
      </c>
    </row>
    <row r="140" spans="1:16" ht="13.2" x14ac:dyDescent="0.25">
      <c r="A140" s="35" t="s">
        <v>49</v>
      </c>
      <c r="E140" s="36" t="s">
        <v>99</v>
      </c>
    </row>
    <row r="141" spans="1:16" ht="52.8" x14ac:dyDescent="0.25">
      <c r="A141" t="s">
        <v>50</v>
      </c>
      <c r="E141" s="34" t="s">
        <v>233</v>
      </c>
    </row>
    <row r="142" spans="1:16" ht="13.2" x14ac:dyDescent="0.25">
      <c r="A142" s="24" t="s">
        <v>42</v>
      </c>
      <c r="B142" s="28" t="s">
        <v>234</v>
      </c>
      <c r="C142" s="28" t="s">
        <v>235</v>
      </c>
      <c r="D142" s="24" t="s">
        <v>44</v>
      </c>
      <c r="E142" s="29" t="s">
        <v>236</v>
      </c>
      <c r="F142" s="30" t="s">
        <v>83</v>
      </c>
      <c r="G142" s="31">
        <v>27393</v>
      </c>
      <c r="H142" s="32">
        <v>0</v>
      </c>
      <c r="I142" s="32">
        <f>ROUND(ROUND(H142,2)*ROUND(G142,3),2)</f>
        <v>0</v>
      </c>
      <c r="O142">
        <f>(I142*21)/100</f>
        <v>0</v>
      </c>
      <c r="P142" t="s">
        <v>20</v>
      </c>
    </row>
    <row r="143" spans="1:16" ht="13.2" x14ac:dyDescent="0.25">
      <c r="A143" s="33" t="s">
        <v>47</v>
      </c>
      <c r="E143" s="34" t="s">
        <v>237</v>
      </c>
    </row>
    <row r="144" spans="1:16" ht="13.2" x14ac:dyDescent="0.25">
      <c r="A144" s="35" t="s">
        <v>49</v>
      </c>
      <c r="E144" s="36" t="s">
        <v>99</v>
      </c>
    </row>
    <row r="145" spans="1:16" ht="52.8" x14ac:dyDescent="0.25">
      <c r="A145" t="s">
        <v>50</v>
      </c>
      <c r="E145" s="34" t="s">
        <v>233</v>
      </c>
    </row>
    <row r="146" spans="1:16" ht="13.2" x14ac:dyDescent="0.25">
      <c r="A146" s="24" t="s">
        <v>42</v>
      </c>
      <c r="B146" s="28" t="s">
        <v>238</v>
      </c>
      <c r="C146" s="28" t="s">
        <v>239</v>
      </c>
      <c r="D146" s="24" t="s">
        <v>44</v>
      </c>
      <c r="E146" s="29" t="s">
        <v>240</v>
      </c>
      <c r="F146" s="30" t="s">
        <v>83</v>
      </c>
      <c r="G146" s="31">
        <v>28997</v>
      </c>
      <c r="H146" s="32">
        <v>0</v>
      </c>
      <c r="I146" s="32">
        <f>ROUND(ROUND(H146,2)*ROUND(G146,3),2)</f>
        <v>0</v>
      </c>
      <c r="O146">
        <f>(I146*21)/100</f>
        <v>0</v>
      </c>
      <c r="P146" t="s">
        <v>20</v>
      </c>
    </row>
    <row r="147" spans="1:16" ht="13.2" x14ac:dyDescent="0.25">
      <c r="A147" s="33" t="s">
        <v>47</v>
      </c>
      <c r="E147" s="34" t="s">
        <v>241</v>
      </c>
    </row>
    <row r="148" spans="1:16" ht="13.2" x14ac:dyDescent="0.25">
      <c r="A148" s="35" t="s">
        <v>49</v>
      </c>
      <c r="E148" s="36" t="s">
        <v>99</v>
      </c>
    </row>
    <row r="149" spans="1:16" ht="52.8" x14ac:dyDescent="0.25">
      <c r="A149" t="s">
        <v>50</v>
      </c>
      <c r="E149" s="34" t="s">
        <v>233</v>
      </c>
    </row>
    <row r="150" spans="1:16" ht="13.2" x14ac:dyDescent="0.25">
      <c r="A150" s="24" t="s">
        <v>42</v>
      </c>
      <c r="B150" s="28" t="s">
        <v>242</v>
      </c>
      <c r="C150" s="28" t="s">
        <v>243</v>
      </c>
      <c r="D150" s="24" t="s">
        <v>44</v>
      </c>
      <c r="E150" s="29" t="s">
        <v>244</v>
      </c>
      <c r="F150" s="30" t="s">
        <v>83</v>
      </c>
      <c r="G150" s="31">
        <v>16729</v>
      </c>
      <c r="H150" s="32">
        <v>0</v>
      </c>
      <c r="I150" s="32">
        <f>ROUND(ROUND(H150,2)*ROUND(G150,3),2)</f>
        <v>0</v>
      </c>
      <c r="O150">
        <f>(I150*21)/100</f>
        <v>0</v>
      </c>
      <c r="P150" t="s">
        <v>20</v>
      </c>
    </row>
    <row r="151" spans="1:16" ht="39.6" x14ac:dyDescent="0.25">
      <c r="A151" s="33" t="s">
        <v>47</v>
      </c>
      <c r="E151" s="34" t="s">
        <v>245</v>
      </c>
    </row>
    <row r="152" spans="1:16" ht="26.4" x14ac:dyDescent="0.25">
      <c r="A152" s="35" t="s">
        <v>49</v>
      </c>
      <c r="E152" s="36" t="s">
        <v>246</v>
      </c>
    </row>
    <row r="153" spans="1:16" ht="52.8" x14ac:dyDescent="0.25">
      <c r="A153" t="s">
        <v>50</v>
      </c>
      <c r="E153" s="34" t="s">
        <v>247</v>
      </c>
    </row>
    <row r="154" spans="1:16" ht="13.2" x14ac:dyDescent="0.25">
      <c r="A154" s="24" t="s">
        <v>42</v>
      </c>
      <c r="B154" s="28" t="s">
        <v>248</v>
      </c>
      <c r="C154" s="28" t="s">
        <v>249</v>
      </c>
      <c r="D154" s="24" t="s">
        <v>44</v>
      </c>
      <c r="E154" s="29" t="s">
        <v>250</v>
      </c>
      <c r="F154" s="30" t="s">
        <v>76</v>
      </c>
      <c r="G154" s="31">
        <v>26.24</v>
      </c>
      <c r="H154" s="32">
        <v>0</v>
      </c>
      <c r="I154" s="32">
        <f>ROUND(ROUND(H154,2)*ROUND(G154,3),2)</f>
        <v>0</v>
      </c>
      <c r="O154">
        <f>(I154*21)/100</f>
        <v>0</v>
      </c>
      <c r="P154" t="s">
        <v>20</v>
      </c>
    </row>
    <row r="155" spans="1:16" ht="26.4" x14ac:dyDescent="0.25">
      <c r="A155" s="33" t="s">
        <v>47</v>
      </c>
      <c r="E155" s="34" t="s">
        <v>251</v>
      </c>
    </row>
    <row r="156" spans="1:16" ht="13.2" x14ac:dyDescent="0.25">
      <c r="A156" s="35" t="s">
        <v>49</v>
      </c>
      <c r="E156" s="36" t="s">
        <v>252</v>
      </c>
    </row>
    <row r="157" spans="1:16" ht="145.19999999999999" x14ac:dyDescent="0.25">
      <c r="A157" t="s">
        <v>50</v>
      </c>
      <c r="E157" s="34" t="s">
        <v>253</v>
      </c>
    </row>
    <row r="158" spans="1:16" ht="13.2" x14ac:dyDescent="0.25">
      <c r="A158" s="24" t="s">
        <v>42</v>
      </c>
      <c r="B158" s="28" t="s">
        <v>254</v>
      </c>
      <c r="C158" s="28" t="s">
        <v>255</v>
      </c>
      <c r="D158" s="24" t="s">
        <v>44</v>
      </c>
      <c r="E158" s="29" t="s">
        <v>256</v>
      </c>
      <c r="F158" s="30" t="s">
        <v>76</v>
      </c>
      <c r="G158" s="31">
        <v>853</v>
      </c>
      <c r="H158" s="32">
        <v>0</v>
      </c>
      <c r="I158" s="32">
        <f>ROUND(ROUND(H158,2)*ROUND(G158,3),2)</f>
        <v>0</v>
      </c>
      <c r="O158">
        <f>(I158*21)/100</f>
        <v>0</v>
      </c>
      <c r="P158" t="s">
        <v>20</v>
      </c>
    </row>
    <row r="159" spans="1:16" ht="13.2" x14ac:dyDescent="0.25">
      <c r="A159" s="33" t="s">
        <v>47</v>
      </c>
      <c r="E159" s="34" t="s">
        <v>257</v>
      </c>
    </row>
    <row r="160" spans="1:16" ht="26.4" x14ac:dyDescent="0.25">
      <c r="A160" s="35" t="s">
        <v>49</v>
      </c>
      <c r="E160" s="36" t="s">
        <v>258</v>
      </c>
    </row>
    <row r="161" spans="1:18" ht="145.19999999999999" x14ac:dyDescent="0.25">
      <c r="A161" t="s">
        <v>50</v>
      </c>
      <c r="E161" s="34" t="s">
        <v>253</v>
      </c>
    </row>
    <row r="162" spans="1:18" ht="13.2" x14ac:dyDescent="0.25">
      <c r="A162" s="24" t="s">
        <v>42</v>
      </c>
      <c r="B162" s="28" t="s">
        <v>259</v>
      </c>
      <c r="C162" s="28" t="s">
        <v>260</v>
      </c>
      <c r="D162" s="24" t="s">
        <v>44</v>
      </c>
      <c r="E162" s="29" t="s">
        <v>261</v>
      </c>
      <c r="F162" s="30" t="s">
        <v>83</v>
      </c>
      <c r="G162" s="31">
        <v>27121</v>
      </c>
      <c r="H162" s="32">
        <v>0</v>
      </c>
      <c r="I162" s="32">
        <f>ROUND(ROUND(H162,2)*ROUND(G162,3),2)</f>
        <v>0</v>
      </c>
      <c r="O162">
        <f>(I162*21)/100</f>
        <v>0</v>
      </c>
      <c r="P162" t="s">
        <v>20</v>
      </c>
    </row>
    <row r="163" spans="1:18" ht="13.2" x14ac:dyDescent="0.25">
      <c r="A163" s="33" t="s">
        <v>47</v>
      </c>
      <c r="E163" s="34" t="s">
        <v>262</v>
      </c>
    </row>
    <row r="164" spans="1:18" ht="13.2" x14ac:dyDescent="0.25">
      <c r="A164" s="35" t="s">
        <v>49</v>
      </c>
      <c r="E164" s="36" t="s">
        <v>99</v>
      </c>
    </row>
    <row r="165" spans="1:18" ht="145.19999999999999" x14ac:dyDescent="0.25">
      <c r="A165" t="s">
        <v>50</v>
      </c>
      <c r="E165" s="34" t="s">
        <v>253</v>
      </c>
    </row>
    <row r="166" spans="1:18" ht="13.2" x14ac:dyDescent="0.25">
      <c r="A166" s="24" t="s">
        <v>42</v>
      </c>
      <c r="B166" s="28" t="s">
        <v>263</v>
      </c>
      <c r="C166" s="28" t="s">
        <v>264</v>
      </c>
      <c r="D166" s="24" t="s">
        <v>44</v>
      </c>
      <c r="E166" s="29" t="s">
        <v>265</v>
      </c>
      <c r="F166" s="30" t="s">
        <v>76</v>
      </c>
      <c r="G166" s="31">
        <v>39.36</v>
      </c>
      <c r="H166" s="32">
        <v>0</v>
      </c>
      <c r="I166" s="32">
        <f>ROUND(ROUND(H166,2)*ROUND(G166,3),2)</f>
        <v>0</v>
      </c>
      <c r="O166">
        <f>(I166*21)/100</f>
        <v>0</v>
      </c>
      <c r="P166" t="s">
        <v>20</v>
      </c>
    </row>
    <row r="167" spans="1:18" ht="26.4" x14ac:dyDescent="0.25">
      <c r="A167" s="33" t="s">
        <v>47</v>
      </c>
      <c r="E167" s="34" t="s">
        <v>266</v>
      </c>
    </row>
    <row r="168" spans="1:18" ht="13.2" x14ac:dyDescent="0.25">
      <c r="A168" s="35" t="s">
        <v>49</v>
      </c>
      <c r="E168" s="36" t="s">
        <v>267</v>
      </c>
    </row>
    <row r="169" spans="1:18" ht="145.19999999999999" x14ac:dyDescent="0.25">
      <c r="A169" t="s">
        <v>50</v>
      </c>
      <c r="E169" s="34" t="s">
        <v>253</v>
      </c>
    </row>
    <row r="170" spans="1:18" ht="13.2" x14ac:dyDescent="0.25">
      <c r="A170" s="24" t="s">
        <v>42</v>
      </c>
      <c r="B170" s="28" t="s">
        <v>268</v>
      </c>
      <c r="C170" s="28" t="s">
        <v>269</v>
      </c>
      <c r="D170" s="24" t="s">
        <v>44</v>
      </c>
      <c r="E170" s="29" t="s">
        <v>270</v>
      </c>
      <c r="F170" s="30" t="s">
        <v>83</v>
      </c>
      <c r="G170" s="31">
        <v>27393</v>
      </c>
      <c r="H170" s="32">
        <v>0</v>
      </c>
      <c r="I170" s="32">
        <f>ROUND(ROUND(H170,2)*ROUND(G170,3),2)</f>
        <v>0</v>
      </c>
      <c r="O170">
        <f>(I170*21)/100</f>
        <v>0</v>
      </c>
      <c r="P170" t="s">
        <v>20</v>
      </c>
    </row>
    <row r="171" spans="1:18" ht="13.2" x14ac:dyDescent="0.25">
      <c r="A171" s="33" t="s">
        <v>47</v>
      </c>
      <c r="E171" s="34" t="s">
        <v>271</v>
      </c>
    </row>
    <row r="172" spans="1:18" ht="13.2" x14ac:dyDescent="0.25">
      <c r="A172" s="35" t="s">
        <v>49</v>
      </c>
      <c r="E172" s="36" t="s">
        <v>99</v>
      </c>
    </row>
    <row r="173" spans="1:18" ht="145.19999999999999" x14ac:dyDescent="0.25">
      <c r="A173" t="s">
        <v>50</v>
      </c>
      <c r="E173" s="34" t="s">
        <v>253</v>
      </c>
    </row>
    <row r="174" spans="1:18" ht="12.75" customHeight="1" x14ac:dyDescent="0.25">
      <c r="A174" s="12" t="s">
        <v>40</v>
      </c>
      <c r="B174" s="12"/>
      <c r="C174" s="38" t="s">
        <v>34</v>
      </c>
      <c r="D174" s="12"/>
      <c r="E174" s="26" t="s">
        <v>272</v>
      </c>
      <c r="F174" s="12"/>
      <c r="G174" s="12"/>
      <c r="H174" s="12"/>
      <c r="I174" s="39">
        <f>0+Q174</f>
        <v>0</v>
      </c>
      <c r="O174">
        <f>0+R174</f>
        <v>0</v>
      </c>
      <c r="Q174">
        <f>0+I175+I179+I183</f>
        <v>0</v>
      </c>
      <c r="R174">
        <f>0+O175+O179+O183</f>
        <v>0</v>
      </c>
    </row>
    <row r="175" spans="1:18" ht="26.4" x14ac:dyDescent="0.25">
      <c r="A175" s="24" t="s">
        <v>42</v>
      </c>
      <c r="B175" s="28" t="s">
        <v>273</v>
      </c>
      <c r="C175" s="28" t="s">
        <v>274</v>
      </c>
      <c r="D175" s="24" t="s">
        <v>44</v>
      </c>
      <c r="E175" s="29" t="s">
        <v>275</v>
      </c>
      <c r="F175" s="30" t="s">
        <v>83</v>
      </c>
      <c r="G175" s="31">
        <v>32</v>
      </c>
      <c r="H175" s="32">
        <v>0</v>
      </c>
      <c r="I175" s="32">
        <f>ROUND(ROUND(H175,2)*ROUND(G175,3),2)</f>
        <v>0</v>
      </c>
      <c r="O175">
        <f>(I175*21)/100</f>
        <v>0</v>
      </c>
      <c r="P175" t="s">
        <v>20</v>
      </c>
    </row>
    <row r="176" spans="1:18" ht="26.4" x14ac:dyDescent="0.25">
      <c r="A176" s="33" t="s">
        <v>47</v>
      </c>
      <c r="E176" s="34" t="s">
        <v>276</v>
      </c>
    </row>
    <row r="177" spans="1:18" ht="13.2" x14ac:dyDescent="0.25">
      <c r="A177" s="35" t="s">
        <v>49</v>
      </c>
      <c r="E177" s="36" t="s">
        <v>277</v>
      </c>
    </row>
    <row r="178" spans="1:18" ht="79.2" x14ac:dyDescent="0.25">
      <c r="A178" t="s">
        <v>50</v>
      </c>
      <c r="E178" s="34" t="s">
        <v>278</v>
      </c>
    </row>
    <row r="179" spans="1:18" ht="13.2" x14ac:dyDescent="0.25">
      <c r="A179" s="24" t="s">
        <v>42</v>
      </c>
      <c r="B179" s="28" t="s">
        <v>279</v>
      </c>
      <c r="C179" s="28" t="s">
        <v>280</v>
      </c>
      <c r="D179" s="24" t="s">
        <v>44</v>
      </c>
      <c r="E179" s="29" t="s">
        <v>281</v>
      </c>
      <c r="F179" s="30" t="s">
        <v>83</v>
      </c>
      <c r="G179" s="31">
        <v>32</v>
      </c>
      <c r="H179" s="32">
        <v>0</v>
      </c>
      <c r="I179" s="32">
        <f>ROUND(ROUND(H179,2)*ROUND(G179,3),2)</f>
        <v>0</v>
      </c>
      <c r="O179">
        <f>(I179*21)/100</f>
        <v>0</v>
      </c>
      <c r="P179" t="s">
        <v>20</v>
      </c>
    </row>
    <row r="180" spans="1:18" ht="26.4" x14ac:dyDescent="0.25">
      <c r="A180" s="33" t="s">
        <v>47</v>
      </c>
      <c r="E180" s="34" t="s">
        <v>276</v>
      </c>
    </row>
    <row r="181" spans="1:18" ht="13.2" x14ac:dyDescent="0.25">
      <c r="A181" s="35" t="s">
        <v>49</v>
      </c>
      <c r="E181" s="36" t="s">
        <v>277</v>
      </c>
    </row>
    <row r="182" spans="1:18" ht="79.2" x14ac:dyDescent="0.25">
      <c r="A182" t="s">
        <v>50</v>
      </c>
      <c r="E182" s="34" t="s">
        <v>278</v>
      </c>
    </row>
    <row r="183" spans="1:18" ht="13.2" x14ac:dyDescent="0.25">
      <c r="A183" s="24" t="s">
        <v>42</v>
      </c>
      <c r="B183" s="28" t="s">
        <v>282</v>
      </c>
      <c r="C183" s="28" t="s">
        <v>283</v>
      </c>
      <c r="D183" s="24" t="s">
        <v>44</v>
      </c>
      <c r="E183" s="29" t="s">
        <v>284</v>
      </c>
      <c r="F183" s="30" t="s">
        <v>83</v>
      </c>
      <c r="G183" s="31">
        <v>32</v>
      </c>
      <c r="H183" s="32">
        <v>0</v>
      </c>
      <c r="I183" s="32">
        <f>ROUND(ROUND(H183,2)*ROUND(G183,3),2)</f>
        <v>0</v>
      </c>
      <c r="O183">
        <f>(I183*21)/100</f>
        <v>0</v>
      </c>
      <c r="P183" t="s">
        <v>20</v>
      </c>
    </row>
    <row r="184" spans="1:18" ht="26.4" x14ac:dyDescent="0.25">
      <c r="A184" s="33" t="s">
        <v>47</v>
      </c>
      <c r="E184" s="34" t="s">
        <v>276</v>
      </c>
    </row>
    <row r="185" spans="1:18" ht="13.2" x14ac:dyDescent="0.25">
      <c r="A185" s="35" t="s">
        <v>49</v>
      </c>
      <c r="E185" s="36" t="s">
        <v>277</v>
      </c>
    </row>
    <row r="186" spans="1:18" ht="79.2" x14ac:dyDescent="0.25">
      <c r="A186" t="s">
        <v>50</v>
      </c>
      <c r="E186" s="34" t="s">
        <v>278</v>
      </c>
    </row>
    <row r="187" spans="1:18" ht="12.75" customHeight="1" x14ac:dyDescent="0.25">
      <c r="A187" s="12" t="s">
        <v>40</v>
      </c>
      <c r="B187" s="12"/>
      <c r="C187" s="38" t="s">
        <v>105</v>
      </c>
      <c r="D187" s="12"/>
      <c r="E187" s="26" t="s">
        <v>285</v>
      </c>
      <c r="F187" s="12"/>
      <c r="G187" s="12"/>
      <c r="H187" s="12"/>
      <c r="I187" s="39">
        <f>0+Q187</f>
        <v>0</v>
      </c>
      <c r="O187">
        <f>0+R187</f>
        <v>0</v>
      </c>
      <c r="Q187">
        <f>0+I188</f>
        <v>0</v>
      </c>
      <c r="R187">
        <f>0+O188</f>
        <v>0</v>
      </c>
    </row>
    <row r="188" spans="1:18" ht="13.2" x14ac:dyDescent="0.25">
      <c r="A188" s="24" t="s">
        <v>42</v>
      </c>
      <c r="B188" s="28" t="s">
        <v>286</v>
      </c>
      <c r="C188" s="28" t="s">
        <v>287</v>
      </c>
      <c r="D188" s="24" t="s">
        <v>44</v>
      </c>
      <c r="E188" s="29" t="s">
        <v>288</v>
      </c>
      <c r="F188" s="30" t="s">
        <v>76</v>
      </c>
      <c r="G188" s="31">
        <v>6.27</v>
      </c>
      <c r="H188" s="32">
        <v>0</v>
      </c>
      <c r="I188" s="32">
        <f>ROUND(ROUND(H188,2)*ROUND(G188,3),2)</f>
        <v>0</v>
      </c>
      <c r="O188">
        <f>(I188*21)/100</f>
        <v>0</v>
      </c>
      <c r="P188" t="s">
        <v>20</v>
      </c>
    </row>
    <row r="189" spans="1:18" ht="13.2" x14ac:dyDescent="0.25">
      <c r="A189" s="33" t="s">
        <v>47</v>
      </c>
      <c r="E189" s="34" t="s">
        <v>289</v>
      </c>
    </row>
    <row r="190" spans="1:18" ht="39.6" x14ac:dyDescent="0.25">
      <c r="A190" s="35" t="s">
        <v>49</v>
      </c>
      <c r="E190" s="36" t="s">
        <v>290</v>
      </c>
    </row>
    <row r="191" spans="1:18" ht="382.8" x14ac:dyDescent="0.25">
      <c r="A191" t="s">
        <v>50</v>
      </c>
      <c r="E191" s="34" t="s">
        <v>206</v>
      </c>
    </row>
    <row r="192" spans="1:18" ht="12.75" customHeight="1" x14ac:dyDescent="0.25">
      <c r="A192" s="12" t="s">
        <v>40</v>
      </c>
      <c r="B192" s="12"/>
      <c r="C192" s="38" t="s">
        <v>37</v>
      </c>
      <c r="D192" s="12"/>
      <c r="E192" s="26" t="s">
        <v>291</v>
      </c>
      <c r="F192" s="12"/>
      <c r="G192" s="12"/>
      <c r="H192" s="12"/>
      <c r="I192" s="39">
        <f>0+Q192</f>
        <v>0</v>
      </c>
      <c r="O192">
        <f>0+R192</f>
        <v>0</v>
      </c>
      <c r="Q192">
        <f>0+I193+I197+I201+I205+I209+I213+I217+I221+I225+I229+I233+I237+I241+I245+I249+I253+I257</f>
        <v>0</v>
      </c>
      <c r="R192">
        <f>0+O193+O197+O201+O205+O209+O213+O217+O221+O225+O229+O233+O237+O241+O245+O249+O253+O257</f>
        <v>0</v>
      </c>
    </row>
    <row r="193" spans="1:16" ht="13.2" x14ac:dyDescent="0.25">
      <c r="A193" s="24" t="s">
        <v>42</v>
      </c>
      <c r="B193" s="28" t="s">
        <v>292</v>
      </c>
      <c r="C193" s="28" t="s">
        <v>293</v>
      </c>
      <c r="D193" s="24" t="s">
        <v>44</v>
      </c>
      <c r="E193" s="29" t="s">
        <v>294</v>
      </c>
      <c r="F193" s="30" t="s">
        <v>108</v>
      </c>
      <c r="G193" s="31">
        <v>15</v>
      </c>
      <c r="H193" s="32">
        <v>0</v>
      </c>
      <c r="I193" s="32">
        <f>ROUND(ROUND(H193,2)*ROUND(G193,3),2)</f>
        <v>0</v>
      </c>
      <c r="O193">
        <f>(I193*21)/100</f>
        <v>0</v>
      </c>
      <c r="P193" t="s">
        <v>20</v>
      </c>
    </row>
    <row r="194" spans="1:16" ht="13.2" x14ac:dyDescent="0.25">
      <c r="A194" s="33" t="s">
        <v>47</v>
      </c>
      <c r="E194" s="34" t="s">
        <v>295</v>
      </c>
    </row>
    <row r="195" spans="1:16" ht="13.2" x14ac:dyDescent="0.25">
      <c r="A195" s="35" t="s">
        <v>49</v>
      </c>
      <c r="E195" s="36" t="s">
        <v>296</v>
      </c>
    </row>
    <row r="196" spans="1:16" ht="39.6" x14ac:dyDescent="0.25">
      <c r="A196" t="s">
        <v>50</v>
      </c>
      <c r="E196" s="34" t="s">
        <v>297</v>
      </c>
    </row>
    <row r="197" spans="1:16" ht="26.4" x14ac:dyDescent="0.25">
      <c r="A197" s="24" t="s">
        <v>42</v>
      </c>
      <c r="B197" s="28" t="s">
        <v>298</v>
      </c>
      <c r="C197" s="28" t="s">
        <v>299</v>
      </c>
      <c r="D197" s="24" t="s">
        <v>44</v>
      </c>
      <c r="E197" s="29" t="s">
        <v>300</v>
      </c>
      <c r="F197" s="30" t="s">
        <v>108</v>
      </c>
      <c r="G197" s="31">
        <v>136</v>
      </c>
      <c r="H197" s="32">
        <v>0</v>
      </c>
      <c r="I197" s="32">
        <f>ROUND(ROUND(H197,2)*ROUND(G197,3),2)</f>
        <v>0</v>
      </c>
      <c r="O197">
        <f>(I197*21)/100</f>
        <v>0</v>
      </c>
      <c r="P197" t="s">
        <v>20</v>
      </c>
    </row>
    <row r="198" spans="1:16" ht="13.2" x14ac:dyDescent="0.25">
      <c r="A198" s="33" t="s">
        <v>47</v>
      </c>
      <c r="E198" s="34" t="s">
        <v>301</v>
      </c>
    </row>
    <row r="199" spans="1:16" ht="13.2" x14ac:dyDescent="0.25">
      <c r="A199" s="35" t="s">
        <v>49</v>
      </c>
      <c r="E199" s="36" t="s">
        <v>218</v>
      </c>
    </row>
    <row r="200" spans="1:16" ht="132" x14ac:dyDescent="0.25">
      <c r="A200" t="s">
        <v>50</v>
      </c>
      <c r="E200" s="34" t="s">
        <v>302</v>
      </c>
    </row>
    <row r="201" spans="1:16" ht="13.2" x14ac:dyDescent="0.25">
      <c r="A201" s="24" t="s">
        <v>42</v>
      </c>
      <c r="B201" s="28" t="s">
        <v>303</v>
      </c>
      <c r="C201" s="28" t="s">
        <v>304</v>
      </c>
      <c r="D201" s="24" t="s">
        <v>44</v>
      </c>
      <c r="E201" s="29" t="s">
        <v>305</v>
      </c>
      <c r="F201" s="30" t="s">
        <v>108</v>
      </c>
      <c r="G201" s="31">
        <v>12</v>
      </c>
      <c r="H201" s="32">
        <v>0</v>
      </c>
      <c r="I201" s="32">
        <f>ROUND(ROUND(H201,2)*ROUND(G201,3),2)</f>
        <v>0</v>
      </c>
      <c r="O201">
        <f>(I201*21)/100</f>
        <v>0</v>
      </c>
      <c r="P201" t="s">
        <v>20</v>
      </c>
    </row>
    <row r="202" spans="1:16" ht="13.2" x14ac:dyDescent="0.25">
      <c r="A202" s="33" t="s">
        <v>47</v>
      </c>
      <c r="E202" s="34" t="s">
        <v>306</v>
      </c>
    </row>
    <row r="203" spans="1:16" ht="13.2" x14ac:dyDescent="0.25">
      <c r="A203" s="35" t="s">
        <v>49</v>
      </c>
      <c r="E203" s="36" t="s">
        <v>218</v>
      </c>
    </row>
    <row r="204" spans="1:16" ht="118.8" x14ac:dyDescent="0.25">
      <c r="A204" t="s">
        <v>50</v>
      </c>
      <c r="E204" s="34" t="s">
        <v>307</v>
      </c>
    </row>
    <row r="205" spans="1:16" ht="13.2" x14ac:dyDescent="0.25">
      <c r="A205" s="24" t="s">
        <v>42</v>
      </c>
      <c r="B205" s="28" t="s">
        <v>308</v>
      </c>
      <c r="C205" s="28" t="s">
        <v>309</v>
      </c>
      <c r="D205" s="24" t="s">
        <v>44</v>
      </c>
      <c r="E205" s="29" t="s">
        <v>310</v>
      </c>
      <c r="F205" s="30" t="s">
        <v>89</v>
      </c>
      <c r="G205" s="31">
        <v>260</v>
      </c>
      <c r="H205" s="32">
        <v>0</v>
      </c>
      <c r="I205" s="32">
        <f>ROUND(ROUND(H205,2)*ROUND(G205,3),2)</f>
        <v>0</v>
      </c>
      <c r="O205">
        <f>(I205*21)/100</f>
        <v>0</v>
      </c>
      <c r="P205" t="s">
        <v>20</v>
      </c>
    </row>
    <row r="206" spans="1:16" ht="13.2" x14ac:dyDescent="0.25">
      <c r="A206" s="33" t="s">
        <v>47</v>
      </c>
      <c r="E206" s="34" t="s">
        <v>311</v>
      </c>
    </row>
    <row r="207" spans="1:16" ht="13.2" x14ac:dyDescent="0.25">
      <c r="A207" s="35" t="s">
        <v>49</v>
      </c>
      <c r="E207" s="36" t="s">
        <v>91</v>
      </c>
    </row>
    <row r="208" spans="1:16" ht="52.8" x14ac:dyDescent="0.25">
      <c r="A208" t="s">
        <v>50</v>
      </c>
      <c r="E208" s="34" t="s">
        <v>312</v>
      </c>
    </row>
    <row r="209" spans="1:16" ht="13.2" x14ac:dyDescent="0.25">
      <c r="A209" s="24" t="s">
        <v>42</v>
      </c>
      <c r="B209" s="28" t="s">
        <v>313</v>
      </c>
      <c r="C209" s="28" t="s">
        <v>309</v>
      </c>
      <c r="D209" s="24" t="s">
        <v>116</v>
      </c>
      <c r="E209" s="29" t="s">
        <v>310</v>
      </c>
      <c r="F209" s="30" t="s">
        <v>89</v>
      </c>
      <c r="G209" s="31">
        <v>10</v>
      </c>
      <c r="H209" s="32">
        <v>0</v>
      </c>
      <c r="I209" s="32">
        <f>ROUND(ROUND(H209,2)*ROUND(G209,3),2)</f>
        <v>0</v>
      </c>
      <c r="O209">
        <f>(I209*21)/100</f>
        <v>0</v>
      </c>
      <c r="P209" t="s">
        <v>20</v>
      </c>
    </row>
    <row r="210" spans="1:16" ht="13.2" x14ac:dyDescent="0.25">
      <c r="A210" s="33" t="s">
        <v>47</v>
      </c>
      <c r="E210" s="34" t="s">
        <v>314</v>
      </c>
    </row>
    <row r="211" spans="1:16" ht="13.2" x14ac:dyDescent="0.25">
      <c r="A211" s="35" t="s">
        <v>49</v>
      </c>
      <c r="E211" s="36" t="s">
        <v>91</v>
      </c>
    </row>
    <row r="212" spans="1:16" ht="52.8" x14ac:dyDescent="0.25">
      <c r="A212" t="s">
        <v>50</v>
      </c>
      <c r="E212" s="34" t="s">
        <v>312</v>
      </c>
    </row>
    <row r="213" spans="1:16" ht="26.4" x14ac:dyDescent="0.25">
      <c r="A213" s="24" t="s">
        <v>42</v>
      </c>
      <c r="B213" s="28" t="s">
        <v>315</v>
      </c>
      <c r="C213" s="28" t="s">
        <v>316</v>
      </c>
      <c r="D213" s="24" t="s">
        <v>44</v>
      </c>
      <c r="E213" s="29" t="s">
        <v>317</v>
      </c>
      <c r="F213" s="30" t="s">
        <v>89</v>
      </c>
      <c r="G213" s="31">
        <v>11</v>
      </c>
      <c r="H213" s="32">
        <v>0</v>
      </c>
      <c r="I213" s="32">
        <f>ROUND(ROUND(H213,2)*ROUND(G213,3),2)</f>
        <v>0</v>
      </c>
      <c r="O213">
        <f>(I213*21)/100</f>
        <v>0</v>
      </c>
      <c r="P213" t="s">
        <v>20</v>
      </c>
    </row>
    <row r="214" spans="1:16" ht="13.2" x14ac:dyDescent="0.25">
      <c r="A214" s="33" t="s">
        <v>47</v>
      </c>
      <c r="E214" s="34" t="s">
        <v>318</v>
      </c>
    </row>
    <row r="215" spans="1:16" ht="13.2" x14ac:dyDescent="0.25">
      <c r="A215" s="35" t="s">
        <v>49</v>
      </c>
      <c r="E215" s="36" t="s">
        <v>91</v>
      </c>
    </row>
    <row r="216" spans="1:16" ht="52.8" x14ac:dyDescent="0.25">
      <c r="A216" t="s">
        <v>50</v>
      </c>
      <c r="E216" s="34" t="s">
        <v>312</v>
      </c>
    </row>
    <row r="217" spans="1:16" ht="13.2" x14ac:dyDescent="0.25">
      <c r="A217" s="24" t="s">
        <v>42</v>
      </c>
      <c r="B217" s="28" t="s">
        <v>319</v>
      </c>
      <c r="C217" s="28" t="s">
        <v>320</v>
      </c>
      <c r="D217" s="24" t="s">
        <v>44</v>
      </c>
      <c r="E217" s="29" t="s">
        <v>321</v>
      </c>
      <c r="F217" s="30" t="s">
        <v>89</v>
      </c>
      <c r="G217" s="31">
        <v>32</v>
      </c>
      <c r="H217" s="32">
        <v>0</v>
      </c>
      <c r="I217" s="32">
        <f>ROUND(ROUND(H217,2)*ROUND(G217,3),2)</f>
        <v>0</v>
      </c>
      <c r="O217">
        <f>(I217*21)/100</f>
        <v>0</v>
      </c>
      <c r="P217" t="s">
        <v>20</v>
      </c>
    </row>
    <row r="218" spans="1:16" ht="13.2" x14ac:dyDescent="0.25">
      <c r="A218" s="33" t="s">
        <v>47</v>
      </c>
      <c r="E218" s="34" t="s">
        <v>322</v>
      </c>
    </row>
    <row r="219" spans="1:16" ht="39.6" x14ac:dyDescent="0.25">
      <c r="A219" s="35" t="s">
        <v>49</v>
      </c>
      <c r="E219" s="36" t="s">
        <v>323</v>
      </c>
    </row>
    <row r="220" spans="1:16" ht="26.4" x14ac:dyDescent="0.25">
      <c r="A220" t="s">
        <v>50</v>
      </c>
      <c r="E220" s="34" t="s">
        <v>324</v>
      </c>
    </row>
    <row r="221" spans="1:16" ht="26.4" x14ac:dyDescent="0.25">
      <c r="A221" s="24" t="s">
        <v>42</v>
      </c>
      <c r="B221" s="28" t="s">
        <v>325</v>
      </c>
      <c r="C221" s="28" t="s">
        <v>326</v>
      </c>
      <c r="D221" s="24" t="s">
        <v>44</v>
      </c>
      <c r="E221" s="29" t="s">
        <v>327</v>
      </c>
      <c r="F221" s="30" t="s">
        <v>89</v>
      </c>
      <c r="G221" s="31">
        <v>30</v>
      </c>
      <c r="H221" s="32">
        <v>0</v>
      </c>
      <c r="I221" s="32">
        <f>ROUND(ROUND(H221,2)*ROUND(G221,3),2)</f>
        <v>0</v>
      </c>
      <c r="O221">
        <f>(I221*21)/100</f>
        <v>0</v>
      </c>
      <c r="P221" t="s">
        <v>20</v>
      </c>
    </row>
    <row r="222" spans="1:16" ht="13.2" x14ac:dyDescent="0.25">
      <c r="A222" s="33" t="s">
        <v>47</v>
      </c>
      <c r="E222" s="34" t="s">
        <v>328</v>
      </c>
    </row>
    <row r="223" spans="1:16" ht="39.6" x14ac:dyDescent="0.25">
      <c r="A223" s="35" t="s">
        <v>49</v>
      </c>
      <c r="E223" s="36" t="s">
        <v>329</v>
      </c>
    </row>
    <row r="224" spans="1:16" ht="26.4" x14ac:dyDescent="0.25">
      <c r="A224" t="s">
        <v>50</v>
      </c>
      <c r="E224" s="34" t="s">
        <v>330</v>
      </c>
    </row>
    <row r="225" spans="1:16" ht="13.2" x14ac:dyDescent="0.25">
      <c r="A225" s="24" t="s">
        <v>42</v>
      </c>
      <c r="B225" s="28" t="s">
        <v>331</v>
      </c>
      <c r="C225" s="28" t="s">
        <v>332</v>
      </c>
      <c r="D225" s="24" t="s">
        <v>44</v>
      </c>
      <c r="E225" s="29" t="s">
        <v>333</v>
      </c>
      <c r="F225" s="30" t="s">
        <v>89</v>
      </c>
      <c r="G225" s="31">
        <v>21</v>
      </c>
      <c r="H225" s="32">
        <v>0</v>
      </c>
      <c r="I225" s="32">
        <f>ROUND(ROUND(H225,2)*ROUND(G225,3),2)</f>
        <v>0</v>
      </c>
      <c r="O225">
        <f>(I225*21)/100</f>
        <v>0</v>
      </c>
      <c r="P225" t="s">
        <v>20</v>
      </c>
    </row>
    <row r="226" spans="1:16" ht="13.2" x14ac:dyDescent="0.25">
      <c r="A226" s="33" t="s">
        <v>47</v>
      </c>
      <c r="E226" s="34" t="s">
        <v>322</v>
      </c>
    </row>
    <row r="227" spans="1:16" ht="13.2" x14ac:dyDescent="0.25">
      <c r="A227" s="35" t="s">
        <v>49</v>
      </c>
      <c r="E227" s="36" t="s">
        <v>91</v>
      </c>
    </row>
    <row r="228" spans="1:16" ht="26.4" x14ac:dyDescent="0.25">
      <c r="A228" t="s">
        <v>50</v>
      </c>
      <c r="E228" s="34" t="s">
        <v>324</v>
      </c>
    </row>
    <row r="229" spans="1:16" ht="26.4" x14ac:dyDescent="0.25">
      <c r="A229" s="24" t="s">
        <v>42</v>
      </c>
      <c r="B229" s="28" t="s">
        <v>334</v>
      </c>
      <c r="C229" s="28" t="s">
        <v>335</v>
      </c>
      <c r="D229" s="24" t="s">
        <v>44</v>
      </c>
      <c r="E229" s="29" t="s">
        <v>336</v>
      </c>
      <c r="F229" s="30" t="s">
        <v>89</v>
      </c>
      <c r="G229" s="31">
        <v>23</v>
      </c>
      <c r="H229" s="32">
        <v>0</v>
      </c>
      <c r="I229" s="32">
        <f>ROUND(ROUND(H229,2)*ROUND(G229,3),2)</f>
        <v>0</v>
      </c>
      <c r="O229">
        <f>(I229*21)/100</f>
        <v>0</v>
      </c>
      <c r="P229" t="s">
        <v>20</v>
      </c>
    </row>
    <row r="230" spans="1:16" ht="13.2" x14ac:dyDescent="0.25">
      <c r="A230" s="33" t="s">
        <v>47</v>
      </c>
      <c r="E230" s="34" t="s">
        <v>328</v>
      </c>
    </row>
    <row r="231" spans="1:16" ht="13.2" x14ac:dyDescent="0.25">
      <c r="A231" s="35" t="s">
        <v>49</v>
      </c>
      <c r="E231" s="36" t="s">
        <v>91</v>
      </c>
    </row>
    <row r="232" spans="1:16" ht="39.6" x14ac:dyDescent="0.25">
      <c r="A232" t="s">
        <v>50</v>
      </c>
      <c r="E232" s="34" t="s">
        <v>337</v>
      </c>
    </row>
    <row r="233" spans="1:16" ht="26.4" x14ac:dyDescent="0.25">
      <c r="A233" s="24" t="s">
        <v>42</v>
      </c>
      <c r="B233" s="28" t="s">
        <v>338</v>
      </c>
      <c r="C233" s="28" t="s">
        <v>339</v>
      </c>
      <c r="D233" s="24" t="s">
        <v>44</v>
      </c>
      <c r="E233" s="29" t="s">
        <v>340</v>
      </c>
      <c r="F233" s="30" t="s">
        <v>83</v>
      </c>
      <c r="G233" s="31">
        <v>1303</v>
      </c>
      <c r="H233" s="32">
        <v>0</v>
      </c>
      <c r="I233" s="32">
        <f>ROUND(ROUND(H233,2)*ROUND(G233,3),2)</f>
        <v>0</v>
      </c>
      <c r="O233">
        <f>(I233*21)/100</f>
        <v>0</v>
      </c>
      <c r="P233" t="s">
        <v>20</v>
      </c>
    </row>
    <row r="234" spans="1:16" ht="13.2" x14ac:dyDescent="0.25">
      <c r="A234" s="33" t="s">
        <v>47</v>
      </c>
      <c r="E234" s="34" t="s">
        <v>341</v>
      </c>
    </row>
    <row r="235" spans="1:16" ht="26.4" x14ac:dyDescent="0.25">
      <c r="A235" s="35" t="s">
        <v>49</v>
      </c>
      <c r="E235" s="36" t="s">
        <v>342</v>
      </c>
    </row>
    <row r="236" spans="1:16" ht="39.6" x14ac:dyDescent="0.25">
      <c r="A236" t="s">
        <v>50</v>
      </c>
      <c r="E236" s="34" t="s">
        <v>343</v>
      </c>
    </row>
    <row r="237" spans="1:16" ht="13.2" x14ac:dyDescent="0.25">
      <c r="A237" s="24" t="s">
        <v>42</v>
      </c>
      <c r="B237" s="28" t="s">
        <v>344</v>
      </c>
      <c r="C237" s="28" t="s">
        <v>345</v>
      </c>
      <c r="D237" s="24" t="s">
        <v>44</v>
      </c>
      <c r="E237" s="29" t="s">
        <v>346</v>
      </c>
      <c r="F237" s="30" t="s">
        <v>83</v>
      </c>
      <c r="G237" s="31">
        <v>1303</v>
      </c>
      <c r="H237" s="32">
        <v>0</v>
      </c>
      <c r="I237" s="32">
        <f>ROUND(ROUND(H237,2)*ROUND(G237,3),2)</f>
        <v>0</v>
      </c>
      <c r="O237">
        <f>(I237*21)/100</f>
        <v>0</v>
      </c>
      <c r="P237" t="s">
        <v>20</v>
      </c>
    </row>
    <row r="238" spans="1:16" ht="13.2" x14ac:dyDescent="0.25">
      <c r="A238" s="33" t="s">
        <v>47</v>
      </c>
      <c r="E238" s="34" t="s">
        <v>347</v>
      </c>
    </row>
    <row r="239" spans="1:16" ht="26.4" x14ac:dyDescent="0.25">
      <c r="A239" s="35" t="s">
        <v>49</v>
      </c>
      <c r="E239" s="36" t="s">
        <v>342</v>
      </c>
    </row>
    <row r="240" spans="1:16" ht="39.6" x14ac:dyDescent="0.25">
      <c r="A240" t="s">
        <v>50</v>
      </c>
      <c r="E240" s="34" t="s">
        <v>343</v>
      </c>
    </row>
    <row r="241" spans="1:16" ht="13.2" x14ac:dyDescent="0.25">
      <c r="A241" s="24" t="s">
        <v>42</v>
      </c>
      <c r="B241" s="28" t="s">
        <v>348</v>
      </c>
      <c r="C241" s="28" t="s">
        <v>349</v>
      </c>
      <c r="D241" s="24" t="s">
        <v>44</v>
      </c>
      <c r="E241" s="29" t="s">
        <v>350</v>
      </c>
      <c r="F241" s="30" t="s">
        <v>108</v>
      </c>
      <c r="G241" s="31">
        <v>21</v>
      </c>
      <c r="H241" s="32">
        <v>0</v>
      </c>
      <c r="I241" s="32">
        <f>ROUND(ROUND(H241,2)*ROUND(G241,3),2)</f>
        <v>0</v>
      </c>
      <c r="O241">
        <f>(I241*21)/100</f>
        <v>0</v>
      </c>
      <c r="P241" t="s">
        <v>20</v>
      </c>
    </row>
    <row r="242" spans="1:16" ht="13.2" x14ac:dyDescent="0.25">
      <c r="A242" s="33" t="s">
        <v>47</v>
      </c>
      <c r="E242" s="34" t="s">
        <v>351</v>
      </c>
    </row>
    <row r="243" spans="1:16" ht="39.6" x14ac:dyDescent="0.25">
      <c r="A243" s="35" t="s">
        <v>49</v>
      </c>
      <c r="E243" s="36" t="s">
        <v>352</v>
      </c>
    </row>
    <row r="244" spans="1:16" ht="66" x14ac:dyDescent="0.25">
      <c r="A244" t="s">
        <v>50</v>
      </c>
      <c r="E244" s="34" t="s">
        <v>353</v>
      </c>
    </row>
    <row r="245" spans="1:16" ht="13.2" x14ac:dyDescent="0.25">
      <c r="A245" s="24" t="s">
        <v>42</v>
      </c>
      <c r="B245" s="28" t="s">
        <v>354</v>
      </c>
      <c r="C245" s="28" t="s">
        <v>355</v>
      </c>
      <c r="D245" s="24" t="s">
        <v>44</v>
      </c>
      <c r="E245" s="29" t="s">
        <v>356</v>
      </c>
      <c r="F245" s="30" t="s">
        <v>108</v>
      </c>
      <c r="G245" s="31">
        <v>1608</v>
      </c>
      <c r="H245" s="32">
        <v>0</v>
      </c>
      <c r="I245" s="32">
        <f>ROUND(ROUND(H245,2)*ROUND(G245,3),2)</f>
        <v>0</v>
      </c>
      <c r="O245">
        <f>(I245*21)/100</f>
        <v>0</v>
      </c>
      <c r="P245" t="s">
        <v>20</v>
      </c>
    </row>
    <row r="246" spans="1:16" ht="26.4" x14ac:dyDescent="0.25">
      <c r="A246" s="33" t="s">
        <v>47</v>
      </c>
      <c r="E246" s="34" t="s">
        <v>357</v>
      </c>
    </row>
    <row r="247" spans="1:16" ht="13.2" x14ac:dyDescent="0.25">
      <c r="A247" s="35" t="s">
        <v>49</v>
      </c>
      <c r="E247" s="36" t="s">
        <v>358</v>
      </c>
    </row>
    <row r="248" spans="1:16" ht="39.6" x14ac:dyDescent="0.25">
      <c r="A248" t="s">
        <v>50</v>
      </c>
      <c r="E248" s="34" t="s">
        <v>359</v>
      </c>
    </row>
    <row r="249" spans="1:16" ht="13.2" x14ac:dyDescent="0.25">
      <c r="A249" s="24" t="s">
        <v>42</v>
      </c>
      <c r="B249" s="28" t="s">
        <v>360</v>
      </c>
      <c r="C249" s="28" t="s">
        <v>361</v>
      </c>
      <c r="D249" s="24" t="s">
        <v>44</v>
      </c>
      <c r="E249" s="29" t="s">
        <v>362</v>
      </c>
      <c r="F249" s="30" t="s">
        <v>83</v>
      </c>
      <c r="G249" s="31">
        <v>54</v>
      </c>
      <c r="H249" s="32">
        <v>0</v>
      </c>
      <c r="I249" s="32">
        <f>ROUND(ROUND(H249,2)*ROUND(G249,3),2)</f>
        <v>0</v>
      </c>
      <c r="O249">
        <f>(I249*21)/100</f>
        <v>0</v>
      </c>
      <c r="P249" t="s">
        <v>20</v>
      </c>
    </row>
    <row r="250" spans="1:16" ht="13.2" x14ac:dyDescent="0.25">
      <c r="A250" s="33" t="s">
        <v>47</v>
      </c>
      <c r="E250" s="34" t="s">
        <v>363</v>
      </c>
    </row>
    <row r="251" spans="1:16" ht="52.8" x14ac:dyDescent="0.25">
      <c r="A251" s="35" t="s">
        <v>49</v>
      </c>
      <c r="E251" s="36" t="s">
        <v>364</v>
      </c>
    </row>
    <row r="252" spans="1:16" ht="26.4" x14ac:dyDescent="0.25">
      <c r="A252" t="s">
        <v>50</v>
      </c>
      <c r="E252" s="34" t="s">
        <v>365</v>
      </c>
    </row>
    <row r="253" spans="1:16" ht="13.2" x14ac:dyDescent="0.25">
      <c r="A253" s="24" t="s">
        <v>42</v>
      </c>
      <c r="B253" s="28" t="s">
        <v>366</v>
      </c>
      <c r="C253" s="28" t="s">
        <v>367</v>
      </c>
      <c r="D253" s="24" t="s">
        <v>44</v>
      </c>
      <c r="E253" s="29" t="s">
        <v>368</v>
      </c>
      <c r="F253" s="30" t="s">
        <v>83</v>
      </c>
      <c r="G253" s="31">
        <v>32</v>
      </c>
      <c r="H253" s="32">
        <v>0</v>
      </c>
      <c r="I253" s="32">
        <f>ROUND(ROUND(H253,2)*ROUND(G253,3),2)</f>
        <v>0</v>
      </c>
      <c r="O253">
        <f>(I253*21)/100</f>
        <v>0</v>
      </c>
      <c r="P253" t="s">
        <v>20</v>
      </c>
    </row>
    <row r="254" spans="1:16" ht="13.2" x14ac:dyDescent="0.25">
      <c r="A254" s="33" t="s">
        <v>47</v>
      </c>
      <c r="E254" s="34" t="s">
        <v>369</v>
      </c>
    </row>
    <row r="255" spans="1:16" ht="13.2" x14ac:dyDescent="0.25">
      <c r="A255" s="35" t="s">
        <v>49</v>
      </c>
      <c r="E255" s="36" t="s">
        <v>277</v>
      </c>
    </row>
    <row r="256" spans="1:16" ht="26.4" x14ac:dyDescent="0.25">
      <c r="A256" t="s">
        <v>50</v>
      </c>
      <c r="E256" s="34" t="s">
        <v>365</v>
      </c>
    </row>
    <row r="257" spans="1:16" ht="13.2" x14ac:dyDescent="0.25">
      <c r="A257" s="24" t="s">
        <v>42</v>
      </c>
      <c r="B257" s="28" t="s">
        <v>370</v>
      </c>
      <c r="C257" s="28" t="s">
        <v>371</v>
      </c>
      <c r="D257" s="24" t="s">
        <v>44</v>
      </c>
      <c r="E257" s="29" t="s">
        <v>372</v>
      </c>
      <c r="F257" s="30" t="s">
        <v>76</v>
      </c>
      <c r="G257" s="31">
        <v>7</v>
      </c>
      <c r="H257" s="32">
        <v>0</v>
      </c>
      <c r="I257" s="32">
        <f>ROUND(ROUND(H257,2)*ROUND(G257,3),2)</f>
        <v>0</v>
      </c>
      <c r="O257">
        <f>(I257*21)/100</f>
        <v>0</v>
      </c>
      <c r="P257" t="s">
        <v>20</v>
      </c>
    </row>
    <row r="258" spans="1:16" ht="13.2" x14ac:dyDescent="0.25">
      <c r="A258" s="33" t="s">
        <v>47</v>
      </c>
      <c r="E258" s="34" t="s">
        <v>373</v>
      </c>
    </row>
    <row r="259" spans="1:16" ht="13.2" x14ac:dyDescent="0.25">
      <c r="A259" s="35" t="s">
        <v>49</v>
      </c>
      <c r="E259" s="36" t="s">
        <v>374</v>
      </c>
    </row>
    <row r="260" spans="1:16" ht="105.6" x14ac:dyDescent="0.25">
      <c r="A260" t="s">
        <v>50</v>
      </c>
      <c r="E260" s="34" t="s">
        <v>375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00"/>
  <sheetViews>
    <sheetView workbookViewId="0">
      <pane ySplit="7" topLeftCell="A8" activePane="bottomLeft" state="frozen"/>
      <selection pane="bottomLeft" activeCell="C3" sqref="C3:D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8"/>
      <c r="C1" s="8"/>
      <c r="D1" s="8"/>
      <c r="E1" s="8" t="s">
        <v>0</v>
      </c>
      <c r="F1" s="8"/>
      <c r="G1" s="8"/>
      <c r="H1" s="8"/>
      <c r="I1" s="8"/>
      <c r="P1" t="s">
        <v>19</v>
      </c>
    </row>
    <row r="2" spans="1:18" ht="25.05" customHeight="1" x14ac:dyDescent="0.25">
      <c r="B2" s="8"/>
      <c r="C2" s="8"/>
      <c r="D2" s="8"/>
      <c r="E2" s="9" t="s">
        <v>12</v>
      </c>
      <c r="F2" s="8"/>
      <c r="G2" s="8"/>
      <c r="H2" s="12"/>
      <c r="I2" s="12"/>
      <c r="O2">
        <f>0+O8+O17+O114+O119+O124+O141+O202+O211+O220</f>
        <v>0</v>
      </c>
      <c r="P2" t="s">
        <v>19</v>
      </c>
    </row>
    <row r="3" spans="1:18" ht="15" customHeight="1" x14ac:dyDescent="0.25">
      <c r="A3" t="s">
        <v>11</v>
      </c>
      <c r="B3" s="16" t="s">
        <v>13</v>
      </c>
      <c r="C3" s="4" t="s">
        <v>550</v>
      </c>
      <c r="D3" s="7"/>
      <c r="E3" s="17" t="s">
        <v>549</v>
      </c>
      <c r="F3" s="8"/>
      <c r="G3" s="15"/>
      <c r="H3" s="14" t="s">
        <v>376</v>
      </c>
      <c r="I3" s="37">
        <f>0+I8+I17+I114+I119+I124+I141+I202+I211+I220</f>
        <v>0</v>
      </c>
      <c r="O3" t="s">
        <v>16</v>
      </c>
      <c r="P3" t="s">
        <v>20</v>
      </c>
    </row>
    <row r="4" spans="1:18" ht="15" customHeight="1" x14ac:dyDescent="0.25">
      <c r="A4" t="s">
        <v>14</v>
      </c>
      <c r="B4" s="19" t="s">
        <v>15</v>
      </c>
      <c r="C4" s="3" t="s">
        <v>376</v>
      </c>
      <c r="D4" s="2"/>
      <c r="E4" s="20" t="s">
        <v>377</v>
      </c>
      <c r="F4" s="12"/>
      <c r="G4" s="12"/>
      <c r="H4" s="21"/>
      <c r="I4" s="21"/>
      <c r="O4" t="s">
        <v>17</v>
      </c>
      <c r="P4" t="s">
        <v>20</v>
      </c>
    </row>
    <row r="5" spans="1:18" ht="12.75" customHeight="1" x14ac:dyDescent="0.25">
      <c r="A5" s="1" t="s">
        <v>23</v>
      </c>
      <c r="B5" s="1" t="s">
        <v>25</v>
      </c>
      <c r="C5" s="1" t="s">
        <v>27</v>
      </c>
      <c r="D5" s="1" t="s">
        <v>28</v>
      </c>
      <c r="E5" s="1" t="s">
        <v>29</v>
      </c>
      <c r="F5" s="1" t="s">
        <v>31</v>
      </c>
      <c r="G5" s="1" t="s">
        <v>33</v>
      </c>
      <c r="H5" s="1" t="s">
        <v>35</v>
      </c>
      <c r="I5" s="1"/>
      <c r="O5" t="s">
        <v>18</v>
      </c>
      <c r="P5" t="s">
        <v>20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8" t="s">
        <v>36</v>
      </c>
      <c r="I6" s="18" t="s">
        <v>38</v>
      </c>
    </row>
    <row r="7" spans="1:18" ht="12.75" customHeight="1" x14ac:dyDescent="0.25">
      <c r="A7" s="18" t="s">
        <v>24</v>
      </c>
      <c r="B7" s="18" t="s">
        <v>26</v>
      </c>
      <c r="C7" s="18" t="s">
        <v>20</v>
      </c>
      <c r="D7" s="18" t="s">
        <v>19</v>
      </c>
      <c r="E7" s="18" t="s">
        <v>30</v>
      </c>
      <c r="F7" s="18" t="s">
        <v>32</v>
      </c>
      <c r="G7" s="18" t="s">
        <v>34</v>
      </c>
      <c r="H7" s="18" t="s">
        <v>37</v>
      </c>
      <c r="I7" s="18" t="s">
        <v>39</v>
      </c>
    </row>
    <row r="8" spans="1:18" ht="12.75" customHeight="1" x14ac:dyDescent="0.25">
      <c r="A8" s="21" t="s">
        <v>40</v>
      </c>
      <c r="B8" s="21"/>
      <c r="C8" s="25" t="s">
        <v>24</v>
      </c>
      <c r="D8" s="21"/>
      <c r="E8" s="26" t="s">
        <v>41</v>
      </c>
      <c r="F8" s="21"/>
      <c r="G8" s="21"/>
      <c r="H8" s="21"/>
      <c r="I8" s="27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6.4" x14ac:dyDescent="0.25">
      <c r="A9" s="24" t="s">
        <v>42</v>
      </c>
      <c r="B9" s="28" t="s">
        <v>26</v>
      </c>
      <c r="C9" s="28" t="s">
        <v>68</v>
      </c>
      <c r="D9" s="24" t="s">
        <v>44</v>
      </c>
      <c r="E9" s="29" t="s">
        <v>69</v>
      </c>
      <c r="F9" s="30" t="s">
        <v>70</v>
      </c>
      <c r="G9" s="31">
        <v>5005.3</v>
      </c>
      <c r="H9" s="32">
        <v>0</v>
      </c>
      <c r="I9" s="32">
        <f>ROUND(ROUND(H9,2)*ROUND(G9,3),2)</f>
        <v>0</v>
      </c>
      <c r="O9">
        <f>(I9*21)/100</f>
        <v>0</v>
      </c>
      <c r="P9" t="s">
        <v>20</v>
      </c>
    </row>
    <row r="10" spans="1:18" ht="13.2" x14ac:dyDescent="0.25">
      <c r="A10" s="33" t="s">
        <v>47</v>
      </c>
      <c r="E10" s="34" t="s">
        <v>71</v>
      </c>
    </row>
    <row r="11" spans="1:18" ht="92.4" x14ac:dyDescent="0.25">
      <c r="A11" s="35" t="s">
        <v>49</v>
      </c>
      <c r="E11" s="36" t="s">
        <v>378</v>
      </c>
    </row>
    <row r="12" spans="1:18" ht="26.4" x14ac:dyDescent="0.25">
      <c r="A12" t="s">
        <v>50</v>
      </c>
      <c r="E12" s="34" t="s">
        <v>73</v>
      </c>
    </row>
    <row r="13" spans="1:18" ht="13.2" x14ac:dyDescent="0.25">
      <c r="A13" s="24" t="s">
        <v>42</v>
      </c>
      <c r="B13" s="28" t="s">
        <v>20</v>
      </c>
      <c r="C13" s="28" t="s">
        <v>74</v>
      </c>
      <c r="D13" s="24" t="s">
        <v>44</v>
      </c>
      <c r="E13" s="29" t="s">
        <v>75</v>
      </c>
      <c r="F13" s="30" t="s">
        <v>76</v>
      </c>
      <c r="G13" s="31">
        <v>220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20</v>
      </c>
    </row>
    <row r="14" spans="1:18" ht="13.2" x14ac:dyDescent="0.25">
      <c r="A14" s="33" t="s">
        <v>47</v>
      </c>
      <c r="E14" s="34" t="s">
        <v>77</v>
      </c>
    </row>
    <row r="15" spans="1:18" ht="13.2" x14ac:dyDescent="0.25">
      <c r="A15" s="35" t="s">
        <v>49</v>
      </c>
      <c r="E15" s="36" t="s">
        <v>78</v>
      </c>
    </row>
    <row r="16" spans="1:18" ht="26.4" x14ac:dyDescent="0.25">
      <c r="A16" t="s">
        <v>50</v>
      </c>
      <c r="E16" s="34" t="s">
        <v>79</v>
      </c>
    </row>
    <row r="17" spans="1:18" ht="12.75" customHeight="1" x14ac:dyDescent="0.25">
      <c r="A17" s="12" t="s">
        <v>40</v>
      </c>
      <c r="B17" s="12"/>
      <c r="C17" s="38" t="s">
        <v>26</v>
      </c>
      <c r="D17" s="12"/>
      <c r="E17" s="26" t="s">
        <v>80</v>
      </c>
      <c r="F17" s="12"/>
      <c r="G17" s="12"/>
      <c r="H17" s="12"/>
      <c r="I17" s="39">
        <f>0+Q17</f>
        <v>0</v>
      </c>
      <c r="O17">
        <f>0+R17</f>
        <v>0</v>
      </c>
      <c r="Q17">
        <f>0+I18+I22+I26+I30+I34+I38+I42+I46+I50+I54+I58+I62+I66+I70+I74+I78+I82+I86+I90+I94+I98+I102+I106+I110</f>
        <v>0</v>
      </c>
      <c r="R17">
        <f>0+O18+O22+O26+O30+O34+O38+O42+O46+O50+O54+O58+O62+O66+O70+O74+O78+O82+O86+O90+O94+O98+O102+O106+O110</f>
        <v>0</v>
      </c>
    </row>
    <row r="18" spans="1:18" ht="13.2" x14ac:dyDescent="0.25">
      <c r="A18" s="24" t="s">
        <v>42</v>
      </c>
      <c r="B18" s="28" t="s">
        <v>19</v>
      </c>
      <c r="C18" s="28" t="s">
        <v>81</v>
      </c>
      <c r="D18" s="24" t="s">
        <v>44</v>
      </c>
      <c r="E18" s="29" t="s">
        <v>82</v>
      </c>
      <c r="F18" s="30" t="s">
        <v>83</v>
      </c>
      <c r="G18" s="31">
        <v>2200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20</v>
      </c>
    </row>
    <row r="19" spans="1:18" ht="26.4" x14ac:dyDescent="0.25">
      <c r="A19" s="33" t="s">
        <v>47</v>
      </c>
      <c r="E19" s="34" t="s">
        <v>84</v>
      </c>
    </row>
    <row r="20" spans="1:18" ht="13.2" x14ac:dyDescent="0.25">
      <c r="A20" s="35" t="s">
        <v>49</v>
      </c>
      <c r="E20" s="36" t="s">
        <v>379</v>
      </c>
    </row>
    <row r="21" spans="1:18" ht="13.2" x14ac:dyDescent="0.25">
      <c r="A21" t="s">
        <v>50</v>
      </c>
      <c r="E21" s="34" t="s">
        <v>86</v>
      </c>
    </row>
    <row r="22" spans="1:18" ht="13.2" x14ac:dyDescent="0.25">
      <c r="A22" s="24" t="s">
        <v>42</v>
      </c>
      <c r="B22" s="28" t="s">
        <v>30</v>
      </c>
      <c r="C22" s="28" t="s">
        <v>380</v>
      </c>
      <c r="D22" s="24" t="s">
        <v>44</v>
      </c>
      <c r="E22" s="29" t="s">
        <v>381</v>
      </c>
      <c r="F22" s="30" t="s">
        <v>76</v>
      </c>
      <c r="G22" s="31">
        <v>13.122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20</v>
      </c>
    </row>
    <row r="23" spans="1:18" ht="26.4" x14ac:dyDescent="0.25">
      <c r="A23" s="33" t="s">
        <v>47</v>
      </c>
      <c r="E23" s="34" t="s">
        <v>382</v>
      </c>
    </row>
    <row r="24" spans="1:18" ht="26.4" x14ac:dyDescent="0.25">
      <c r="A24" s="35" t="s">
        <v>49</v>
      </c>
      <c r="E24" s="36" t="s">
        <v>383</v>
      </c>
    </row>
    <row r="25" spans="1:18" ht="66" x14ac:dyDescent="0.25">
      <c r="A25" t="s">
        <v>50</v>
      </c>
      <c r="E25" s="34" t="s">
        <v>100</v>
      </c>
    </row>
    <row r="26" spans="1:18" ht="13.2" x14ac:dyDescent="0.25">
      <c r="A26" s="24" t="s">
        <v>42</v>
      </c>
      <c r="B26" s="28" t="s">
        <v>32</v>
      </c>
      <c r="C26" s="28" t="s">
        <v>384</v>
      </c>
      <c r="D26" s="24" t="s">
        <v>44</v>
      </c>
      <c r="E26" s="29" t="s">
        <v>385</v>
      </c>
      <c r="F26" s="30" t="s">
        <v>76</v>
      </c>
      <c r="G26" s="31">
        <v>18.7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20</v>
      </c>
    </row>
    <row r="27" spans="1:18" ht="26.4" x14ac:dyDescent="0.25">
      <c r="A27" s="33" t="s">
        <v>47</v>
      </c>
      <c r="E27" s="34" t="s">
        <v>386</v>
      </c>
    </row>
    <row r="28" spans="1:18" ht="13.2" x14ac:dyDescent="0.25">
      <c r="A28" s="35" t="s">
        <v>49</v>
      </c>
      <c r="E28" s="36" t="s">
        <v>387</v>
      </c>
    </row>
    <row r="29" spans="1:18" ht="66" x14ac:dyDescent="0.25">
      <c r="A29" t="s">
        <v>50</v>
      </c>
      <c r="E29" s="34" t="s">
        <v>100</v>
      </c>
    </row>
    <row r="30" spans="1:18" ht="13.2" x14ac:dyDescent="0.25">
      <c r="A30" s="24" t="s">
        <v>42</v>
      </c>
      <c r="B30" s="28" t="s">
        <v>34</v>
      </c>
      <c r="C30" s="28" t="s">
        <v>384</v>
      </c>
      <c r="D30" s="24" t="s">
        <v>112</v>
      </c>
      <c r="E30" s="29" t="s">
        <v>385</v>
      </c>
      <c r="F30" s="30" t="s">
        <v>76</v>
      </c>
      <c r="G30" s="31">
        <v>41.5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20</v>
      </c>
    </row>
    <row r="31" spans="1:18" ht="26.4" x14ac:dyDescent="0.25">
      <c r="A31" s="33" t="s">
        <v>47</v>
      </c>
      <c r="E31" s="34" t="s">
        <v>388</v>
      </c>
    </row>
    <row r="32" spans="1:18" ht="13.2" x14ac:dyDescent="0.25">
      <c r="A32" s="35" t="s">
        <v>49</v>
      </c>
      <c r="E32" s="36" t="s">
        <v>91</v>
      </c>
    </row>
    <row r="33" spans="1:16" ht="66" x14ac:dyDescent="0.25">
      <c r="A33" t="s">
        <v>50</v>
      </c>
      <c r="E33" s="34" t="s">
        <v>100</v>
      </c>
    </row>
    <row r="34" spans="1:16" ht="13.2" x14ac:dyDescent="0.25">
      <c r="A34" s="24" t="s">
        <v>42</v>
      </c>
      <c r="B34" s="28" t="s">
        <v>101</v>
      </c>
      <c r="C34" s="28" t="s">
        <v>389</v>
      </c>
      <c r="D34" s="24" t="s">
        <v>44</v>
      </c>
      <c r="E34" s="29" t="s">
        <v>390</v>
      </c>
      <c r="F34" s="30" t="s">
        <v>108</v>
      </c>
      <c r="G34" s="31">
        <v>625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20</v>
      </c>
    </row>
    <row r="35" spans="1:16" ht="26.4" x14ac:dyDescent="0.25">
      <c r="A35" s="33" t="s">
        <v>47</v>
      </c>
      <c r="E35" s="34" t="s">
        <v>391</v>
      </c>
    </row>
    <row r="36" spans="1:16" ht="13.2" x14ac:dyDescent="0.25">
      <c r="A36" s="35" t="s">
        <v>49</v>
      </c>
      <c r="E36" s="36" t="s">
        <v>91</v>
      </c>
    </row>
    <row r="37" spans="1:16" ht="66" x14ac:dyDescent="0.25">
      <c r="A37" t="s">
        <v>50</v>
      </c>
      <c r="E37" s="34" t="s">
        <v>100</v>
      </c>
    </row>
    <row r="38" spans="1:16" ht="13.2" x14ac:dyDescent="0.25">
      <c r="A38" s="24" t="s">
        <v>42</v>
      </c>
      <c r="B38" s="28" t="s">
        <v>105</v>
      </c>
      <c r="C38" s="28" t="s">
        <v>102</v>
      </c>
      <c r="D38" s="24" t="s">
        <v>112</v>
      </c>
      <c r="E38" s="29" t="s">
        <v>103</v>
      </c>
      <c r="F38" s="30" t="s">
        <v>76</v>
      </c>
      <c r="G38" s="31">
        <v>607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20</v>
      </c>
    </row>
    <row r="39" spans="1:16" ht="26.4" x14ac:dyDescent="0.25">
      <c r="A39" s="33" t="s">
        <v>47</v>
      </c>
      <c r="E39" s="34" t="s">
        <v>392</v>
      </c>
    </row>
    <row r="40" spans="1:16" ht="66" x14ac:dyDescent="0.25">
      <c r="A40" s="35" t="s">
        <v>49</v>
      </c>
      <c r="E40" s="36" t="s">
        <v>393</v>
      </c>
    </row>
    <row r="41" spans="1:16" ht="66" x14ac:dyDescent="0.25">
      <c r="A41" t="s">
        <v>50</v>
      </c>
      <c r="E41" s="34" t="s">
        <v>100</v>
      </c>
    </row>
    <row r="42" spans="1:16" ht="13.2" x14ac:dyDescent="0.25">
      <c r="A42" s="24" t="s">
        <v>42</v>
      </c>
      <c r="B42" s="28" t="s">
        <v>37</v>
      </c>
      <c r="C42" s="28" t="s">
        <v>102</v>
      </c>
      <c r="D42" s="24" t="s">
        <v>116</v>
      </c>
      <c r="E42" s="29" t="s">
        <v>103</v>
      </c>
      <c r="F42" s="30" t="s">
        <v>76</v>
      </c>
      <c r="G42" s="31">
        <v>80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20</v>
      </c>
    </row>
    <row r="43" spans="1:16" ht="26.4" x14ac:dyDescent="0.25">
      <c r="A43" s="33" t="s">
        <v>47</v>
      </c>
      <c r="E43" s="34" t="s">
        <v>394</v>
      </c>
    </row>
    <row r="44" spans="1:16" ht="13.2" x14ac:dyDescent="0.25">
      <c r="A44" s="35" t="s">
        <v>49</v>
      </c>
      <c r="E44" s="36" t="s">
        <v>44</v>
      </c>
    </row>
    <row r="45" spans="1:16" ht="66" x14ac:dyDescent="0.25">
      <c r="A45" t="s">
        <v>50</v>
      </c>
      <c r="E45" s="34" t="s">
        <v>100</v>
      </c>
    </row>
    <row r="46" spans="1:16" ht="26.4" x14ac:dyDescent="0.25">
      <c r="A46" s="24" t="s">
        <v>42</v>
      </c>
      <c r="B46" s="28" t="s">
        <v>39</v>
      </c>
      <c r="C46" s="28" t="s">
        <v>395</v>
      </c>
      <c r="D46" s="24" t="s">
        <v>44</v>
      </c>
      <c r="E46" s="29" t="s">
        <v>396</v>
      </c>
      <c r="F46" s="30" t="s">
        <v>76</v>
      </c>
      <c r="G46" s="31">
        <v>10.7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20</v>
      </c>
    </row>
    <row r="47" spans="1:16" ht="13.2" x14ac:dyDescent="0.25">
      <c r="A47" s="33" t="s">
        <v>47</v>
      </c>
      <c r="E47" s="34" t="s">
        <v>397</v>
      </c>
    </row>
    <row r="48" spans="1:16" ht="13.2" x14ac:dyDescent="0.25">
      <c r="A48" s="35" t="s">
        <v>49</v>
      </c>
      <c r="E48" s="36" t="s">
        <v>398</v>
      </c>
    </row>
    <row r="49" spans="1:16" ht="66" x14ac:dyDescent="0.25">
      <c r="A49" t="s">
        <v>50</v>
      </c>
      <c r="E49" s="34" t="s">
        <v>100</v>
      </c>
    </row>
    <row r="50" spans="1:16" ht="13.2" x14ac:dyDescent="0.25">
      <c r="A50" s="24" t="s">
        <v>42</v>
      </c>
      <c r="B50" s="28" t="s">
        <v>118</v>
      </c>
      <c r="C50" s="28" t="s">
        <v>106</v>
      </c>
      <c r="D50" s="24" t="s">
        <v>44</v>
      </c>
      <c r="E50" s="29" t="s">
        <v>107</v>
      </c>
      <c r="F50" s="30" t="s">
        <v>108</v>
      </c>
      <c r="G50" s="31">
        <v>1750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20</v>
      </c>
    </row>
    <row r="51" spans="1:16" ht="13.2" x14ac:dyDescent="0.25">
      <c r="A51" s="33" t="s">
        <v>47</v>
      </c>
      <c r="E51" s="34" t="s">
        <v>109</v>
      </c>
    </row>
    <row r="52" spans="1:16" ht="13.2" x14ac:dyDescent="0.25">
      <c r="A52" s="35" t="s">
        <v>49</v>
      </c>
      <c r="E52" s="36" t="s">
        <v>91</v>
      </c>
    </row>
    <row r="53" spans="1:16" ht="26.4" x14ac:dyDescent="0.25">
      <c r="A53" t="s">
        <v>50</v>
      </c>
      <c r="E53" s="34" t="s">
        <v>110</v>
      </c>
    </row>
    <row r="54" spans="1:16" ht="13.2" x14ac:dyDescent="0.25">
      <c r="A54" s="24" t="s">
        <v>42</v>
      </c>
      <c r="B54" s="28" t="s">
        <v>121</v>
      </c>
      <c r="C54" s="28" t="s">
        <v>111</v>
      </c>
      <c r="D54" s="24" t="s">
        <v>112</v>
      </c>
      <c r="E54" s="29" t="s">
        <v>113</v>
      </c>
      <c r="F54" s="30" t="s">
        <v>76</v>
      </c>
      <c r="G54" s="31">
        <v>255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20</v>
      </c>
    </row>
    <row r="55" spans="1:16" ht="26.4" x14ac:dyDescent="0.25">
      <c r="A55" s="33" t="s">
        <v>47</v>
      </c>
      <c r="E55" s="34" t="s">
        <v>399</v>
      </c>
    </row>
    <row r="56" spans="1:16" ht="13.2" x14ac:dyDescent="0.25">
      <c r="A56" s="35" t="s">
        <v>49</v>
      </c>
      <c r="E56" s="36" t="s">
        <v>99</v>
      </c>
    </row>
    <row r="57" spans="1:16" ht="382.8" x14ac:dyDescent="0.25">
      <c r="A57" t="s">
        <v>50</v>
      </c>
      <c r="E57" s="34" t="s">
        <v>115</v>
      </c>
    </row>
    <row r="58" spans="1:16" ht="13.2" x14ac:dyDescent="0.25">
      <c r="A58" s="24" t="s">
        <v>42</v>
      </c>
      <c r="B58" s="28" t="s">
        <v>126</v>
      </c>
      <c r="C58" s="28" t="s">
        <v>111</v>
      </c>
      <c r="D58" s="24" t="s">
        <v>116</v>
      </c>
      <c r="E58" s="29" t="s">
        <v>113</v>
      </c>
      <c r="F58" s="30" t="s">
        <v>76</v>
      </c>
      <c r="G58" s="31">
        <v>657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20</v>
      </c>
    </row>
    <row r="59" spans="1:16" ht="13.2" x14ac:dyDescent="0.25">
      <c r="A59" s="33" t="s">
        <v>47</v>
      </c>
      <c r="E59" s="34" t="s">
        <v>117</v>
      </c>
    </row>
    <row r="60" spans="1:16" ht="13.2" x14ac:dyDescent="0.25">
      <c r="A60" s="35" t="s">
        <v>49</v>
      </c>
      <c r="E60" s="36" t="s">
        <v>99</v>
      </c>
    </row>
    <row r="61" spans="1:16" ht="382.8" x14ac:dyDescent="0.25">
      <c r="A61" t="s">
        <v>50</v>
      </c>
      <c r="E61" s="34" t="s">
        <v>115</v>
      </c>
    </row>
    <row r="62" spans="1:16" ht="13.2" x14ac:dyDescent="0.25">
      <c r="A62" s="24" t="s">
        <v>42</v>
      </c>
      <c r="B62" s="28" t="s">
        <v>131</v>
      </c>
      <c r="C62" s="28" t="s">
        <v>111</v>
      </c>
      <c r="D62" s="24" t="s">
        <v>119</v>
      </c>
      <c r="E62" s="29" t="s">
        <v>113</v>
      </c>
      <c r="F62" s="30" t="s">
        <v>76</v>
      </c>
      <c r="G62" s="31">
        <v>1140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20</v>
      </c>
    </row>
    <row r="63" spans="1:16" ht="13.2" x14ac:dyDescent="0.25">
      <c r="A63" s="33" t="s">
        <v>47</v>
      </c>
      <c r="E63" s="34" t="s">
        <v>120</v>
      </c>
    </row>
    <row r="64" spans="1:16" ht="13.2" x14ac:dyDescent="0.25">
      <c r="A64" s="35" t="s">
        <v>49</v>
      </c>
      <c r="E64" s="36" t="s">
        <v>99</v>
      </c>
    </row>
    <row r="65" spans="1:16" ht="382.8" x14ac:dyDescent="0.25">
      <c r="A65" t="s">
        <v>50</v>
      </c>
      <c r="E65" s="34" t="s">
        <v>115</v>
      </c>
    </row>
    <row r="66" spans="1:16" ht="13.2" x14ac:dyDescent="0.25">
      <c r="A66" s="24" t="s">
        <v>42</v>
      </c>
      <c r="B66" s="28" t="s">
        <v>136</v>
      </c>
      <c r="C66" s="28" t="s">
        <v>122</v>
      </c>
      <c r="D66" s="24" t="s">
        <v>44</v>
      </c>
      <c r="E66" s="29" t="s">
        <v>123</v>
      </c>
      <c r="F66" s="30" t="s">
        <v>76</v>
      </c>
      <c r="G66" s="31">
        <v>600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20</v>
      </c>
    </row>
    <row r="67" spans="1:16" ht="13.2" x14ac:dyDescent="0.25">
      <c r="A67" s="33" t="s">
        <v>47</v>
      </c>
      <c r="E67" s="34" t="s">
        <v>124</v>
      </c>
    </row>
    <row r="68" spans="1:16" ht="13.2" x14ac:dyDescent="0.25">
      <c r="A68" s="35" t="s">
        <v>49</v>
      </c>
      <c r="E68" s="36" t="s">
        <v>99</v>
      </c>
    </row>
    <row r="69" spans="1:16" ht="303.60000000000002" x14ac:dyDescent="0.25">
      <c r="A69" t="s">
        <v>50</v>
      </c>
      <c r="E69" s="34" t="s">
        <v>125</v>
      </c>
    </row>
    <row r="70" spans="1:16" ht="13.2" x14ac:dyDescent="0.25">
      <c r="A70" s="24" t="s">
        <v>42</v>
      </c>
      <c r="B70" s="28" t="s">
        <v>141</v>
      </c>
      <c r="C70" s="28" t="s">
        <v>132</v>
      </c>
      <c r="D70" s="24" t="s">
        <v>44</v>
      </c>
      <c r="E70" s="29" t="s">
        <v>133</v>
      </c>
      <c r="F70" s="30" t="s">
        <v>108</v>
      </c>
      <c r="G70" s="31">
        <v>960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20</v>
      </c>
    </row>
    <row r="71" spans="1:16" ht="26.4" x14ac:dyDescent="0.25">
      <c r="A71" s="33" t="s">
        <v>47</v>
      </c>
      <c r="E71" s="34" t="s">
        <v>134</v>
      </c>
    </row>
    <row r="72" spans="1:16" ht="13.2" x14ac:dyDescent="0.25">
      <c r="A72" s="35" t="s">
        <v>49</v>
      </c>
      <c r="E72" s="36" t="s">
        <v>91</v>
      </c>
    </row>
    <row r="73" spans="1:16" ht="66" x14ac:dyDescent="0.25">
      <c r="A73" t="s">
        <v>50</v>
      </c>
      <c r="E73" s="34" t="s">
        <v>135</v>
      </c>
    </row>
    <row r="74" spans="1:16" ht="13.2" x14ac:dyDescent="0.25">
      <c r="A74" s="24" t="s">
        <v>42</v>
      </c>
      <c r="B74" s="28" t="s">
        <v>147</v>
      </c>
      <c r="C74" s="28" t="s">
        <v>400</v>
      </c>
      <c r="D74" s="24" t="s">
        <v>44</v>
      </c>
      <c r="E74" s="29" t="s">
        <v>401</v>
      </c>
      <c r="F74" s="30" t="s">
        <v>108</v>
      </c>
      <c r="G74" s="31">
        <v>9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20</v>
      </c>
    </row>
    <row r="75" spans="1:16" ht="13.2" x14ac:dyDescent="0.25">
      <c r="A75" s="33" t="s">
        <v>47</v>
      </c>
      <c r="E75" s="34" t="s">
        <v>402</v>
      </c>
    </row>
    <row r="76" spans="1:16" ht="13.2" x14ac:dyDescent="0.25">
      <c r="A76" s="35" t="s">
        <v>49</v>
      </c>
      <c r="E76" s="36" t="s">
        <v>403</v>
      </c>
    </row>
    <row r="77" spans="1:16" ht="66" x14ac:dyDescent="0.25">
      <c r="A77" t="s">
        <v>50</v>
      </c>
      <c r="E77" s="34" t="s">
        <v>135</v>
      </c>
    </row>
    <row r="78" spans="1:16" ht="13.2" x14ac:dyDescent="0.25">
      <c r="A78" s="24" t="s">
        <v>42</v>
      </c>
      <c r="B78" s="28" t="s">
        <v>152</v>
      </c>
      <c r="C78" s="28" t="s">
        <v>142</v>
      </c>
      <c r="D78" s="24" t="s">
        <v>44</v>
      </c>
      <c r="E78" s="29" t="s">
        <v>143</v>
      </c>
      <c r="F78" s="30" t="s">
        <v>76</v>
      </c>
      <c r="G78" s="31">
        <v>29.2</v>
      </c>
      <c r="H78" s="32">
        <v>0</v>
      </c>
      <c r="I78" s="32">
        <f>ROUND(ROUND(H78,2)*ROUND(G78,3),2)</f>
        <v>0</v>
      </c>
      <c r="O78">
        <f>(I78*21)/100</f>
        <v>0</v>
      </c>
      <c r="P78" t="s">
        <v>20</v>
      </c>
    </row>
    <row r="79" spans="1:16" ht="13.2" x14ac:dyDescent="0.25">
      <c r="A79" s="33" t="s">
        <v>47</v>
      </c>
      <c r="E79" s="34" t="s">
        <v>144</v>
      </c>
    </row>
    <row r="80" spans="1:16" ht="26.4" x14ac:dyDescent="0.25">
      <c r="A80" s="35" t="s">
        <v>49</v>
      </c>
      <c r="E80" s="36" t="s">
        <v>404</v>
      </c>
    </row>
    <row r="81" spans="1:16" ht="330" x14ac:dyDescent="0.25">
      <c r="A81" t="s">
        <v>50</v>
      </c>
      <c r="E81" s="34" t="s">
        <v>146</v>
      </c>
    </row>
    <row r="82" spans="1:16" ht="13.2" x14ac:dyDescent="0.25">
      <c r="A82" s="24" t="s">
        <v>42</v>
      </c>
      <c r="B82" s="28" t="s">
        <v>158</v>
      </c>
      <c r="C82" s="28" t="s">
        <v>148</v>
      </c>
      <c r="D82" s="24" t="s">
        <v>44</v>
      </c>
      <c r="E82" s="29" t="s">
        <v>149</v>
      </c>
      <c r="F82" s="30" t="s">
        <v>76</v>
      </c>
      <c r="G82" s="31">
        <v>255</v>
      </c>
      <c r="H82" s="32">
        <v>0</v>
      </c>
      <c r="I82" s="32">
        <f>ROUND(ROUND(H82,2)*ROUND(G82,3),2)</f>
        <v>0</v>
      </c>
      <c r="O82">
        <f>(I82*21)/100</f>
        <v>0</v>
      </c>
      <c r="P82" t="s">
        <v>20</v>
      </c>
    </row>
    <row r="83" spans="1:16" ht="26.4" x14ac:dyDescent="0.25">
      <c r="A83" s="33" t="s">
        <v>47</v>
      </c>
      <c r="E83" s="34" t="s">
        <v>150</v>
      </c>
    </row>
    <row r="84" spans="1:16" ht="13.2" x14ac:dyDescent="0.25">
      <c r="A84" s="35" t="s">
        <v>49</v>
      </c>
      <c r="E84" s="36" t="s">
        <v>44</v>
      </c>
    </row>
    <row r="85" spans="1:16" ht="277.2" x14ac:dyDescent="0.25">
      <c r="A85" t="s">
        <v>50</v>
      </c>
      <c r="E85" s="34" t="s">
        <v>151</v>
      </c>
    </row>
    <row r="86" spans="1:16" ht="13.2" x14ac:dyDescent="0.25">
      <c r="A86" s="24" t="s">
        <v>42</v>
      </c>
      <c r="B86" s="28" t="s">
        <v>160</v>
      </c>
      <c r="C86" s="28" t="s">
        <v>153</v>
      </c>
      <c r="D86" s="24" t="s">
        <v>112</v>
      </c>
      <c r="E86" s="29" t="s">
        <v>154</v>
      </c>
      <c r="F86" s="30" t="s">
        <v>76</v>
      </c>
      <c r="G86" s="31">
        <v>1140</v>
      </c>
      <c r="H86" s="32">
        <v>0</v>
      </c>
      <c r="I86" s="32">
        <f>ROUND(ROUND(H86,2)*ROUND(G86,3),2)</f>
        <v>0</v>
      </c>
      <c r="O86">
        <f>(I86*21)/100</f>
        <v>0</v>
      </c>
      <c r="P86" t="s">
        <v>20</v>
      </c>
    </row>
    <row r="87" spans="1:16" ht="13.2" x14ac:dyDescent="0.25">
      <c r="A87" s="33" t="s">
        <v>47</v>
      </c>
      <c r="E87" s="34" t="s">
        <v>155</v>
      </c>
    </row>
    <row r="88" spans="1:16" ht="13.2" x14ac:dyDescent="0.25">
      <c r="A88" s="35" t="s">
        <v>49</v>
      </c>
      <c r="E88" s="36" t="s">
        <v>405</v>
      </c>
    </row>
    <row r="89" spans="1:16" ht="290.39999999999998" x14ac:dyDescent="0.25">
      <c r="A89" t="s">
        <v>50</v>
      </c>
      <c r="E89" s="34" t="s">
        <v>157</v>
      </c>
    </row>
    <row r="90" spans="1:16" ht="13.2" x14ac:dyDescent="0.25">
      <c r="A90" s="24" t="s">
        <v>42</v>
      </c>
      <c r="B90" s="28" t="s">
        <v>165</v>
      </c>
      <c r="C90" s="28" t="s">
        <v>153</v>
      </c>
      <c r="D90" s="24" t="s">
        <v>116</v>
      </c>
      <c r="E90" s="29" t="s">
        <v>154</v>
      </c>
      <c r="F90" s="30" t="s">
        <v>76</v>
      </c>
      <c r="G90" s="31">
        <v>336</v>
      </c>
      <c r="H90" s="32">
        <v>0</v>
      </c>
      <c r="I90" s="32">
        <f>ROUND(ROUND(H90,2)*ROUND(G90,3),2)</f>
        <v>0</v>
      </c>
      <c r="O90">
        <f>(I90*21)/100</f>
        <v>0</v>
      </c>
      <c r="P90" t="s">
        <v>20</v>
      </c>
    </row>
    <row r="91" spans="1:16" ht="13.2" x14ac:dyDescent="0.25">
      <c r="A91" s="33" t="s">
        <v>47</v>
      </c>
      <c r="E91" s="34" t="s">
        <v>159</v>
      </c>
    </row>
    <row r="92" spans="1:16" ht="13.2" x14ac:dyDescent="0.25">
      <c r="A92" s="35" t="s">
        <v>49</v>
      </c>
      <c r="E92" s="36" t="s">
        <v>99</v>
      </c>
    </row>
    <row r="93" spans="1:16" ht="290.39999999999998" x14ac:dyDescent="0.25">
      <c r="A93" t="s">
        <v>50</v>
      </c>
      <c r="E93" s="34" t="s">
        <v>157</v>
      </c>
    </row>
    <row r="94" spans="1:16" ht="13.2" x14ac:dyDescent="0.25">
      <c r="A94" s="24" t="s">
        <v>42</v>
      </c>
      <c r="B94" s="28" t="s">
        <v>171</v>
      </c>
      <c r="C94" s="28" t="s">
        <v>161</v>
      </c>
      <c r="D94" s="24" t="s">
        <v>44</v>
      </c>
      <c r="E94" s="29" t="s">
        <v>162</v>
      </c>
      <c r="F94" s="30" t="s">
        <v>76</v>
      </c>
      <c r="G94" s="31">
        <v>103</v>
      </c>
      <c r="H94" s="32">
        <v>0</v>
      </c>
      <c r="I94" s="32">
        <f>ROUND(ROUND(H94,2)*ROUND(G94,3),2)</f>
        <v>0</v>
      </c>
      <c r="O94">
        <f>(I94*21)/100</f>
        <v>0</v>
      </c>
      <c r="P94" t="s">
        <v>20</v>
      </c>
    </row>
    <row r="95" spans="1:16" ht="13.2" x14ac:dyDescent="0.25">
      <c r="A95" s="33" t="s">
        <v>47</v>
      </c>
      <c r="E95" s="34" t="s">
        <v>163</v>
      </c>
    </row>
    <row r="96" spans="1:16" ht="13.2" x14ac:dyDescent="0.25">
      <c r="A96" s="35" t="s">
        <v>49</v>
      </c>
      <c r="E96" s="36" t="s">
        <v>99</v>
      </c>
    </row>
    <row r="97" spans="1:16" ht="250.8" x14ac:dyDescent="0.25">
      <c r="A97" t="s">
        <v>50</v>
      </c>
      <c r="E97" s="34" t="s">
        <v>164</v>
      </c>
    </row>
    <row r="98" spans="1:16" ht="13.2" x14ac:dyDescent="0.25">
      <c r="A98" s="24" t="s">
        <v>42</v>
      </c>
      <c r="B98" s="28" t="s">
        <v>176</v>
      </c>
      <c r="C98" s="28" t="s">
        <v>166</v>
      </c>
      <c r="D98" s="24" t="s">
        <v>112</v>
      </c>
      <c r="E98" s="29" t="s">
        <v>167</v>
      </c>
      <c r="F98" s="30" t="s">
        <v>76</v>
      </c>
      <c r="G98" s="31">
        <v>15.5</v>
      </c>
      <c r="H98" s="32">
        <v>0</v>
      </c>
      <c r="I98" s="32">
        <f>ROUND(ROUND(H98,2)*ROUND(G98,3),2)</f>
        <v>0</v>
      </c>
      <c r="O98">
        <f>(I98*21)/100</f>
        <v>0</v>
      </c>
      <c r="P98" t="s">
        <v>20</v>
      </c>
    </row>
    <row r="99" spans="1:16" ht="13.2" x14ac:dyDescent="0.25">
      <c r="A99" s="33" t="s">
        <v>47</v>
      </c>
      <c r="E99" s="34" t="s">
        <v>168</v>
      </c>
    </row>
    <row r="100" spans="1:16" ht="39.6" x14ac:dyDescent="0.25">
      <c r="A100" s="35" t="s">
        <v>49</v>
      </c>
      <c r="E100" s="36" t="s">
        <v>406</v>
      </c>
    </row>
    <row r="101" spans="1:16" ht="237.6" x14ac:dyDescent="0.25">
      <c r="A101" t="s">
        <v>50</v>
      </c>
      <c r="E101" s="34" t="s">
        <v>170</v>
      </c>
    </row>
    <row r="102" spans="1:16" ht="13.2" x14ac:dyDescent="0.25">
      <c r="A102" s="24" t="s">
        <v>42</v>
      </c>
      <c r="B102" s="28" t="s">
        <v>182</v>
      </c>
      <c r="C102" s="28" t="s">
        <v>166</v>
      </c>
      <c r="D102" s="24" t="s">
        <v>116</v>
      </c>
      <c r="E102" s="29" t="s">
        <v>167</v>
      </c>
      <c r="F102" s="30" t="s">
        <v>76</v>
      </c>
      <c r="G102" s="31">
        <v>8.3000000000000007</v>
      </c>
      <c r="H102" s="32">
        <v>0</v>
      </c>
      <c r="I102" s="32">
        <f>ROUND(ROUND(H102,2)*ROUND(G102,3),2)</f>
        <v>0</v>
      </c>
      <c r="O102">
        <f>(I102*21)/100</f>
        <v>0</v>
      </c>
      <c r="P102" t="s">
        <v>20</v>
      </c>
    </row>
    <row r="103" spans="1:16" ht="13.2" x14ac:dyDescent="0.25">
      <c r="A103" s="33" t="s">
        <v>47</v>
      </c>
      <c r="E103" s="34" t="s">
        <v>407</v>
      </c>
    </row>
    <row r="104" spans="1:16" ht="13.2" x14ac:dyDescent="0.25">
      <c r="A104" s="35" t="s">
        <v>49</v>
      </c>
      <c r="E104" s="36" t="s">
        <v>408</v>
      </c>
    </row>
    <row r="105" spans="1:16" ht="237.6" x14ac:dyDescent="0.25">
      <c r="A105" t="s">
        <v>50</v>
      </c>
      <c r="E105" s="34" t="s">
        <v>170</v>
      </c>
    </row>
    <row r="106" spans="1:16" ht="13.2" x14ac:dyDescent="0.25">
      <c r="A106" s="24" t="s">
        <v>42</v>
      </c>
      <c r="B106" s="28" t="s">
        <v>189</v>
      </c>
      <c r="C106" s="28" t="s">
        <v>172</v>
      </c>
      <c r="D106" s="24" t="s">
        <v>44</v>
      </c>
      <c r="E106" s="29" t="s">
        <v>173</v>
      </c>
      <c r="F106" s="30" t="s">
        <v>76</v>
      </c>
      <c r="G106" s="31">
        <v>220</v>
      </c>
      <c r="H106" s="32">
        <v>0</v>
      </c>
      <c r="I106" s="32">
        <f>ROUND(ROUND(H106,2)*ROUND(G106,3),2)</f>
        <v>0</v>
      </c>
      <c r="O106">
        <f>(I106*21)/100</f>
        <v>0</v>
      </c>
      <c r="P106" t="s">
        <v>20</v>
      </c>
    </row>
    <row r="107" spans="1:16" ht="13.2" x14ac:dyDescent="0.25">
      <c r="A107" s="33" t="s">
        <v>47</v>
      </c>
      <c r="E107" s="34" t="s">
        <v>174</v>
      </c>
    </row>
    <row r="108" spans="1:16" ht="13.2" x14ac:dyDescent="0.25">
      <c r="A108" s="35" t="s">
        <v>49</v>
      </c>
      <c r="E108" s="36" t="s">
        <v>91</v>
      </c>
    </row>
    <row r="109" spans="1:16" ht="39.6" x14ac:dyDescent="0.25">
      <c r="A109" t="s">
        <v>50</v>
      </c>
      <c r="E109" s="34" t="s">
        <v>175</v>
      </c>
    </row>
    <row r="110" spans="1:16" ht="13.2" x14ac:dyDescent="0.25">
      <c r="A110" s="24" t="s">
        <v>42</v>
      </c>
      <c r="B110" s="28" t="s">
        <v>195</v>
      </c>
      <c r="C110" s="28" t="s">
        <v>177</v>
      </c>
      <c r="D110" s="24" t="s">
        <v>44</v>
      </c>
      <c r="E110" s="29" t="s">
        <v>178</v>
      </c>
      <c r="F110" s="30" t="s">
        <v>83</v>
      </c>
      <c r="G110" s="31">
        <v>2200</v>
      </c>
      <c r="H110" s="32">
        <v>0</v>
      </c>
      <c r="I110" s="32">
        <f>ROUND(ROUND(H110,2)*ROUND(G110,3),2)</f>
        <v>0</v>
      </c>
      <c r="O110">
        <f>(I110*21)/100</f>
        <v>0</v>
      </c>
      <c r="P110" t="s">
        <v>20</v>
      </c>
    </row>
    <row r="111" spans="1:16" ht="13.2" x14ac:dyDescent="0.25">
      <c r="A111" s="33" t="s">
        <v>47</v>
      </c>
      <c r="E111" s="34" t="s">
        <v>179</v>
      </c>
    </row>
    <row r="112" spans="1:16" ht="13.2" x14ac:dyDescent="0.25">
      <c r="A112" s="35" t="s">
        <v>49</v>
      </c>
      <c r="E112" s="36" t="s">
        <v>91</v>
      </c>
    </row>
    <row r="113" spans="1:18" ht="26.4" x14ac:dyDescent="0.25">
      <c r="A113" t="s">
        <v>50</v>
      </c>
      <c r="E113" s="34" t="s">
        <v>180</v>
      </c>
    </row>
    <row r="114" spans="1:18" ht="12.75" customHeight="1" x14ac:dyDescent="0.25">
      <c r="A114" s="12" t="s">
        <v>40</v>
      </c>
      <c r="B114" s="12"/>
      <c r="C114" s="38" t="s">
        <v>20</v>
      </c>
      <c r="D114" s="12"/>
      <c r="E114" s="26" t="s">
        <v>181</v>
      </c>
      <c r="F114" s="12"/>
      <c r="G114" s="12"/>
      <c r="H114" s="12"/>
      <c r="I114" s="39">
        <f>0+Q114</f>
        <v>0</v>
      </c>
      <c r="O114">
        <f>0+R114</f>
        <v>0</v>
      </c>
      <c r="Q114">
        <f>0+I115</f>
        <v>0</v>
      </c>
      <c r="R114">
        <f>0+O115</f>
        <v>0</v>
      </c>
    </row>
    <row r="115" spans="1:18" ht="13.2" x14ac:dyDescent="0.25">
      <c r="A115" s="24" t="s">
        <v>42</v>
      </c>
      <c r="B115" s="28" t="s">
        <v>201</v>
      </c>
      <c r="C115" s="28" t="s">
        <v>183</v>
      </c>
      <c r="D115" s="24" t="s">
        <v>44</v>
      </c>
      <c r="E115" s="29" t="s">
        <v>184</v>
      </c>
      <c r="F115" s="30" t="s">
        <v>76</v>
      </c>
      <c r="G115" s="31">
        <v>153</v>
      </c>
      <c r="H115" s="32">
        <v>0</v>
      </c>
      <c r="I115" s="32">
        <f>ROUND(ROUND(H115,2)*ROUND(G115,3),2)</f>
        <v>0</v>
      </c>
      <c r="O115">
        <f>(I115*21)/100</f>
        <v>0</v>
      </c>
      <c r="P115" t="s">
        <v>20</v>
      </c>
    </row>
    <row r="116" spans="1:18" ht="13.2" x14ac:dyDescent="0.25">
      <c r="A116" s="33" t="s">
        <v>47</v>
      </c>
      <c r="E116" s="34" t="s">
        <v>185</v>
      </c>
    </row>
    <row r="117" spans="1:18" ht="39.6" x14ac:dyDescent="0.25">
      <c r="A117" s="35" t="s">
        <v>49</v>
      </c>
      <c r="E117" s="36" t="s">
        <v>409</v>
      </c>
    </row>
    <row r="118" spans="1:18" ht="39.6" x14ac:dyDescent="0.25">
      <c r="A118" t="s">
        <v>50</v>
      </c>
      <c r="E118" s="34" t="s">
        <v>187</v>
      </c>
    </row>
    <row r="119" spans="1:18" ht="12.75" customHeight="1" x14ac:dyDescent="0.25">
      <c r="A119" s="12" t="s">
        <v>40</v>
      </c>
      <c r="B119" s="12"/>
      <c r="C119" s="38" t="s">
        <v>19</v>
      </c>
      <c r="D119" s="12"/>
      <c r="E119" s="26" t="s">
        <v>188</v>
      </c>
      <c r="F119" s="12"/>
      <c r="G119" s="12"/>
      <c r="H119" s="12"/>
      <c r="I119" s="39">
        <f>0+Q119</f>
        <v>0</v>
      </c>
      <c r="O119">
        <f>0+R119</f>
        <v>0</v>
      </c>
      <c r="Q119">
        <f>0+I120</f>
        <v>0</v>
      </c>
      <c r="R119">
        <f>0+O120</f>
        <v>0</v>
      </c>
    </row>
    <row r="120" spans="1:18" ht="13.2" x14ac:dyDescent="0.25">
      <c r="A120" s="24" t="s">
        <v>42</v>
      </c>
      <c r="B120" s="28" t="s">
        <v>207</v>
      </c>
      <c r="C120" s="28" t="s">
        <v>196</v>
      </c>
      <c r="D120" s="24" t="s">
        <v>44</v>
      </c>
      <c r="E120" s="29" t="s">
        <v>197</v>
      </c>
      <c r="F120" s="30" t="s">
        <v>70</v>
      </c>
      <c r="G120" s="31">
        <v>1.3</v>
      </c>
      <c r="H120" s="32">
        <v>0</v>
      </c>
      <c r="I120" s="32">
        <f>ROUND(ROUND(H120,2)*ROUND(G120,3),2)</f>
        <v>0</v>
      </c>
      <c r="O120">
        <f>(I120*21)/100</f>
        <v>0</v>
      </c>
      <c r="P120" t="s">
        <v>20</v>
      </c>
    </row>
    <row r="121" spans="1:18" ht="13.2" x14ac:dyDescent="0.25">
      <c r="A121" s="33" t="s">
        <v>47</v>
      </c>
      <c r="E121" s="34" t="s">
        <v>410</v>
      </c>
    </row>
    <row r="122" spans="1:18" ht="13.2" x14ac:dyDescent="0.25">
      <c r="A122" s="35" t="s">
        <v>49</v>
      </c>
      <c r="E122" s="36" t="s">
        <v>411</v>
      </c>
    </row>
    <row r="123" spans="1:18" ht="250.8" x14ac:dyDescent="0.25">
      <c r="A123" t="s">
        <v>50</v>
      </c>
      <c r="E123" s="34" t="s">
        <v>412</v>
      </c>
    </row>
    <row r="124" spans="1:18" ht="12.75" customHeight="1" x14ac:dyDescent="0.25">
      <c r="A124" s="12" t="s">
        <v>40</v>
      </c>
      <c r="B124" s="12"/>
      <c r="C124" s="38" t="s">
        <v>30</v>
      </c>
      <c r="D124" s="12"/>
      <c r="E124" s="26" t="s">
        <v>200</v>
      </c>
      <c r="F124" s="12"/>
      <c r="G124" s="12"/>
      <c r="H124" s="12"/>
      <c r="I124" s="39">
        <f>0+Q124</f>
        <v>0</v>
      </c>
      <c r="O124">
        <f>0+R124</f>
        <v>0</v>
      </c>
      <c r="Q124">
        <f>0+I125+I129+I133+I137</f>
        <v>0</v>
      </c>
      <c r="R124">
        <f>0+O125+O129+O133+O137</f>
        <v>0</v>
      </c>
    </row>
    <row r="125" spans="1:18" ht="13.2" x14ac:dyDescent="0.25">
      <c r="A125" s="24" t="s">
        <v>42</v>
      </c>
      <c r="B125" s="28" t="s">
        <v>214</v>
      </c>
      <c r="C125" s="28" t="s">
        <v>413</v>
      </c>
      <c r="D125" s="24" t="s">
        <v>44</v>
      </c>
      <c r="E125" s="29" t="s">
        <v>414</v>
      </c>
      <c r="F125" s="30" t="s">
        <v>76</v>
      </c>
      <c r="G125" s="31">
        <v>1.9</v>
      </c>
      <c r="H125" s="32">
        <v>0</v>
      </c>
      <c r="I125" s="32">
        <f>ROUND(ROUND(H125,2)*ROUND(G125,3),2)</f>
        <v>0</v>
      </c>
      <c r="O125">
        <f>(I125*21)/100</f>
        <v>0</v>
      </c>
      <c r="P125" t="s">
        <v>20</v>
      </c>
    </row>
    <row r="126" spans="1:18" ht="13.2" x14ac:dyDescent="0.25">
      <c r="A126" s="33" t="s">
        <v>47</v>
      </c>
      <c r="E126" s="34" t="s">
        <v>415</v>
      </c>
    </row>
    <row r="127" spans="1:18" ht="13.2" x14ac:dyDescent="0.25">
      <c r="A127" s="35" t="s">
        <v>49</v>
      </c>
      <c r="E127" s="36" t="s">
        <v>416</v>
      </c>
    </row>
    <row r="128" spans="1:18" ht="382.8" x14ac:dyDescent="0.25">
      <c r="A128" t="s">
        <v>50</v>
      </c>
      <c r="E128" s="34" t="s">
        <v>206</v>
      </c>
    </row>
    <row r="129" spans="1:18" ht="13.2" x14ac:dyDescent="0.25">
      <c r="A129" s="24" t="s">
        <v>42</v>
      </c>
      <c r="B129" s="28" t="s">
        <v>220</v>
      </c>
      <c r="C129" s="28" t="s">
        <v>202</v>
      </c>
      <c r="D129" s="24" t="s">
        <v>44</v>
      </c>
      <c r="E129" s="29" t="s">
        <v>203</v>
      </c>
      <c r="F129" s="30" t="s">
        <v>76</v>
      </c>
      <c r="G129" s="31">
        <v>15.97</v>
      </c>
      <c r="H129" s="32">
        <v>0</v>
      </c>
      <c r="I129" s="32">
        <f>ROUND(ROUND(H129,2)*ROUND(G129,3),2)</f>
        <v>0</v>
      </c>
      <c r="O129">
        <f>(I129*21)/100</f>
        <v>0</v>
      </c>
      <c r="P129" t="s">
        <v>20</v>
      </c>
    </row>
    <row r="130" spans="1:18" ht="13.2" x14ac:dyDescent="0.25">
      <c r="A130" s="33" t="s">
        <v>47</v>
      </c>
      <c r="E130" s="34" t="s">
        <v>204</v>
      </c>
    </row>
    <row r="131" spans="1:18" ht="52.8" x14ac:dyDescent="0.25">
      <c r="A131" s="35" t="s">
        <v>49</v>
      </c>
      <c r="E131" s="36" t="s">
        <v>417</v>
      </c>
    </row>
    <row r="132" spans="1:18" ht="382.8" x14ac:dyDescent="0.25">
      <c r="A132" t="s">
        <v>50</v>
      </c>
      <c r="E132" s="34" t="s">
        <v>206</v>
      </c>
    </row>
    <row r="133" spans="1:18" ht="13.2" x14ac:dyDescent="0.25">
      <c r="A133" s="24" t="s">
        <v>42</v>
      </c>
      <c r="B133" s="28" t="s">
        <v>225</v>
      </c>
      <c r="C133" s="28" t="s">
        <v>208</v>
      </c>
      <c r="D133" s="24" t="s">
        <v>44</v>
      </c>
      <c r="E133" s="29" t="s">
        <v>209</v>
      </c>
      <c r="F133" s="30" t="s">
        <v>76</v>
      </c>
      <c r="G133" s="31">
        <v>24.015000000000001</v>
      </c>
      <c r="H133" s="32">
        <v>0</v>
      </c>
      <c r="I133" s="32">
        <f>ROUND(ROUND(H133,2)*ROUND(G133,3),2)</f>
        <v>0</v>
      </c>
      <c r="O133">
        <f>(I133*21)/100</f>
        <v>0</v>
      </c>
      <c r="P133" t="s">
        <v>20</v>
      </c>
    </row>
    <row r="134" spans="1:18" ht="13.2" x14ac:dyDescent="0.25">
      <c r="A134" s="33" t="s">
        <v>47</v>
      </c>
      <c r="E134" s="34" t="s">
        <v>210</v>
      </c>
    </row>
    <row r="135" spans="1:18" ht="66" x14ac:dyDescent="0.25">
      <c r="A135" s="35" t="s">
        <v>49</v>
      </c>
      <c r="E135" s="36" t="s">
        <v>418</v>
      </c>
    </row>
    <row r="136" spans="1:18" ht="105.6" x14ac:dyDescent="0.25">
      <c r="A136" t="s">
        <v>50</v>
      </c>
      <c r="E136" s="34" t="s">
        <v>212</v>
      </c>
    </row>
    <row r="137" spans="1:18" ht="13.2" x14ac:dyDescent="0.25">
      <c r="A137" s="24" t="s">
        <v>42</v>
      </c>
      <c r="B137" s="28" t="s">
        <v>229</v>
      </c>
      <c r="C137" s="28" t="s">
        <v>419</v>
      </c>
      <c r="D137" s="24" t="s">
        <v>44</v>
      </c>
      <c r="E137" s="29" t="s">
        <v>420</v>
      </c>
      <c r="F137" s="30" t="s">
        <v>83</v>
      </c>
      <c r="G137" s="31">
        <v>218.7</v>
      </c>
      <c r="H137" s="32">
        <v>0</v>
      </c>
      <c r="I137" s="32">
        <f>ROUND(ROUND(H137,2)*ROUND(G137,3),2)</f>
        <v>0</v>
      </c>
      <c r="O137">
        <f>(I137*21)/100</f>
        <v>0</v>
      </c>
      <c r="P137" t="s">
        <v>20</v>
      </c>
    </row>
    <row r="138" spans="1:18" ht="26.4" x14ac:dyDescent="0.25">
      <c r="A138" s="33" t="s">
        <v>47</v>
      </c>
      <c r="E138" s="34" t="s">
        <v>421</v>
      </c>
    </row>
    <row r="139" spans="1:18" ht="13.2" x14ac:dyDescent="0.25">
      <c r="A139" s="35" t="s">
        <v>49</v>
      </c>
      <c r="E139" s="36" t="s">
        <v>91</v>
      </c>
    </row>
    <row r="140" spans="1:18" ht="105.6" x14ac:dyDescent="0.25">
      <c r="A140" t="s">
        <v>50</v>
      </c>
      <c r="E140" s="34" t="s">
        <v>422</v>
      </c>
    </row>
    <row r="141" spans="1:18" ht="12.75" customHeight="1" x14ac:dyDescent="0.25">
      <c r="A141" s="12" t="s">
        <v>40</v>
      </c>
      <c r="B141" s="12"/>
      <c r="C141" s="38" t="s">
        <v>32</v>
      </c>
      <c r="D141" s="12"/>
      <c r="E141" s="26" t="s">
        <v>213</v>
      </c>
      <c r="F141" s="12"/>
      <c r="G141" s="12"/>
      <c r="H141" s="12"/>
      <c r="I141" s="39">
        <f>0+Q141</f>
        <v>0</v>
      </c>
      <c r="O141">
        <f>0+R141</f>
        <v>0</v>
      </c>
      <c r="Q141">
        <f>0+I142+I146+I150+I154+I158+I162+I166+I170+I174+I178+I182+I186+I190+I194+I198</f>
        <v>0</v>
      </c>
      <c r="R141">
        <f>0+O142+O146+O150+O154+O158+O162+O166+O170+O174+O178+O182+O186+O190+O194+O198</f>
        <v>0</v>
      </c>
    </row>
    <row r="142" spans="1:18" ht="13.2" x14ac:dyDescent="0.25">
      <c r="A142" s="24" t="s">
        <v>42</v>
      </c>
      <c r="B142" s="28" t="s">
        <v>234</v>
      </c>
      <c r="C142" s="28" t="s">
        <v>423</v>
      </c>
      <c r="D142" s="24" t="s">
        <v>44</v>
      </c>
      <c r="E142" s="29" t="s">
        <v>424</v>
      </c>
      <c r="F142" s="30" t="s">
        <v>76</v>
      </c>
      <c r="G142" s="31">
        <v>32.799999999999997</v>
      </c>
      <c r="H142" s="32">
        <v>0</v>
      </c>
      <c r="I142" s="32">
        <f>ROUND(ROUND(H142,2)*ROUND(G142,3),2)</f>
        <v>0</v>
      </c>
      <c r="O142">
        <f>(I142*21)/100</f>
        <v>0</v>
      </c>
      <c r="P142" t="s">
        <v>20</v>
      </c>
    </row>
    <row r="143" spans="1:18" ht="26.4" x14ac:dyDescent="0.25">
      <c r="A143" s="33" t="s">
        <v>47</v>
      </c>
      <c r="E143" s="34" t="s">
        <v>425</v>
      </c>
    </row>
    <row r="144" spans="1:18" ht="13.2" x14ac:dyDescent="0.25">
      <c r="A144" s="35" t="s">
        <v>49</v>
      </c>
      <c r="E144" s="36" t="s">
        <v>91</v>
      </c>
    </row>
    <row r="145" spans="1:16" ht="52.8" x14ac:dyDescent="0.25">
      <c r="A145" t="s">
        <v>50</v>
      </c>
      <c r="E145" s="34" t="s">
        <v>426</v>
      </c>
    </row>
    <row r="146" spans="1:16" ht="13.2" x14ac:dyDescent="0.25">
      <c r="A146" s="24" t="s">
        <v>42</v>
      </c>
      <c r="B146" s="28" t="s">
        <v>238</v>
      </c>
      <c r="C146" s="28" t="s">
        <v>215</v>
      </c>
      <c r="D146" s="24" t="s">
        <v>44</v>
      </c>
      <c r="E146" s="29" t="s">
        <v>216</v>
      </c>
      <c r="F146" s="30" t="s">
        <v>83</v>
      </c>
      <c r="G146" s="31">
        <v>526</v>
      </c>
      <c r="H146" s="32">
        <v>0</v>
      </c>
      <c r="I146" s="32">
        <f>ROUND(ROUND(H146,2)*ROUND(G146,3),2)</f>
        <v>0</v>
      </c>
      <c r="O146">
        <f>(I146*21)/100</f>
        <v>0</v>
      </c>
      <c r="P146" t="s">
        <v>20</v>
      </c>
    </row>
    <row r="147" spans="1:16" ht="13.2" x14ac:dyDescent="0.25">
      <c r="A147" s="33" t="s">
        <v>47</v>
      </c>
      <c r="E147" s="34" t="s">
        <v>217</v>
      </c>
    </row>
    <row r="148" spans="1:16" ht="13.2" x14ac:dyDescent="0.25">
      <c r="A148" s="35" t="s">
        <v>49</v>
      </c>
      <c r="E148" s="36" t="s">
        <v>218</v>
      </c>
    </row>
    <row r="149" spans="1:16" ht="105.6" x14ac:dyDescent="0.25">
      <c r="A149" t="s">
        <v>50</v>
      </c>
      <c r="E149" s="34" t="s">
        <v>219</v>
      </c>
    </row>
    <row r="150" spans="1:16" ht="13.2" x14ac:dyDescent="0.25">
      <c r="A150" s="24" t="s">
        <v>42</v>
      </c>
      <c r="B150" s="28" t="s">
        <v>242</v>
      </c>
      <c r="C150" s="28" t="s">
        <v>427</v>
      </c>
      <c r="D150" s="24" t="s">
        <v>44</v>
      </c>
      <c r="E150" s="29" t="s">
        <v>428</v>
      </c>
      <c r="F150" s="30" t="s">
        <v>76</v>
      </c>
      <c r="G150" s="31">
        <v>20</v>
      </c>
      <c r="H150" s="32">
        <v>0</v>
      </c>
      <c r="I150" s="32">
        <f>ROUND(ROUND(H150,2)*ROUND(G150,3),2)</f>
        <v>0</v>
      </c>
      <c r="O150">
        <f>(I150*21)/100</f>
        <v>0</v>
      </c>
      <c r="P150" t="s">
        <v>20</v>
      </c>
    </row>
    <row r="151" spans="1:16" ht="13.2" x14ac:dyDescent="0.25">
      <c r="A151" s="33" t="s">
        <v>47</v>
      </c>
      <c r="E151" s="34" t="s">
        <v>429</v>
      </c>
    </row>
    <row r="152" spans="1:16" ht="13.2" x14ac:dyDescent="0.25">
      <c r="A152" s="35" t="s">
        <v>49</v>
      </c>
      <c r="E152" s="36" t="s">
        <v>91</v>
      </c>
    </row>
    <row r="153" spans="1:16" ht="52.8" x14ac:dyDescent="0.25">
      <c r="A153" t="s">
        <v>50</v>
      </c>
      <c r="E153" s="34" t="s">
        <v>430</v>
      </c>
    </row>
    <row r="154" spans="1:16" ht="13.2" x14ac:dyDescent="0.25">
      <c r="A154" s="24" t="s">
        <v>42</v>
      </c>
      <c r="B154" s="28" t="s">
        <v>248</v>
      </c>
      <c r="C154" s="28" t="s">
        <v>221</v>
      </c>
      <c r="D154" s="24" t="s">
        <v>44</v>
      </c>
      <c r="E154" s="29" t="s">
        <v>222</v>
      </c>
      <c r="F154" s="30" t="s">
        <v>83</v>
      </c>
      <c r="G154" s="31">
        <v>8225</v>
      </c>
      <c r="H154" s="32">
        <v>0</v>
      </c>
      <c r="I154" s="32">
        <f>ROUND(ROUND(H154,2)*ROUND(G154,3),2)</f>
        <v>0</v>
      </c>
      <c r="O154">
        <f>(I154*21)/100</f>
        <v>0</v>
      </c>
      <c r="P154" t="s">
        <v>20</v>
      </c>
    </row>
    <row r="155" spans="1:16" ht="39.6" x14ac:dyDescent="0.25">
      <c r="A155" s="33" t="s">
        <v>47</v>
      </c>
      <c r="E155" s="34" t="s">
        <v>223</v>
      </c>
    </row>
    <row r="156" spans="1:16" ht="13.2" x14ac:dyDescent="0.25">
      <c r="A156" s="35" t="s">
        <v>49</v>
      </c>
      <c r="E156" s="36" t="s">
        <v>99</v>
      </c>
    </row>
    <row r="157" spans="1:16" ht="79.2" x14ac:dyDescent="0.25">
      <c r="A157" t="s">
        <v>50</v>
      </c>
      <c r="E157" s="34" t="s">
        <v>224</v>
      </c>
    </row>
    <row r="158" spans="1:16" ht="13.2" x14ac:dyDescent="0.25">
      <c r="A158" s="24" t="s">
        <v>42</v>
      </c>
      <c r="B158" s="28" t="s">
        <v>254</v>
      </c>
      <c r="C158" s="28" t="s">
        <v>226</v>
      </c>
      <c r="D158" s="24" t="s">
        <v>44</v>
      </c>
      <c r="E158" s="29" t="s">
        <v>227</v>
      </c>
      <c r="F158" s="30" t="s">
        <v>76</v>
      </c>
      <c r="G158" s="31">
        <v>122</v>
      </c>
      <c r="H158" s="32">
        <v>0</v>
      </c>
      <c r="I158" s="32">
        <f>ROUND(ROUND(H158,2)*ROUND(G158,3),2)</f>
        <v>0</v>
      </c>
      <c r="O158">
        <f>(I158*21)/100</f>
        <v>0</v>
      </c>
      <c r="P158" t="s">
        <v>20</v>
      </c>
    </row>
    <row r="159" spans="1:16" ht="13.2" x14ac:dyDescent="0.25">
      <c r="A159" s="33" t="s">
        <v>47</v>
      </c>
      <c r="E159" s="34" t="s">
        <v>228</v>
      </c>
    </row>
    <row r="160" spans="1:16" ht="13.2" x14ac:dyDescent="0.25">
      <c r="A160" s="35" t="s">
        <v>49</v>
      </c>
      <c r="E160" s="36" t="s">
        <v>99</v>
      </c>
    </row>
    <row r="161" spans="1:16" ht="105.6" x14ac:dyDescent="0.25">
      <c r="A161" t="s">
        <v>50</v>
      </c>
      <c r="E161" s="34" t="s">
        <v>219</v>
      </c>
    </row>
    <row r="162" spans="1:16" ht="13.2" x14ac:dyDescent="0.25">
      <c r="A162" s="24" t="s">
        <v>42</v>
      </c>
      <c r="B162" s="28" t="s">
        <v>259</v>
      </c>
      <c r="C162" s="28" t="s">
        <v>431</v>
      </c>
      <c r="D162" s="24" t="s">
        <v>44</v>
      </c>
      <c r="E162" s="29" t="s">
        <v>432</v>
      </c>
      <c r="F162" s="30" t="s">
        <v>83</v>
      </c>
      <c r="G162" s="31">
        <v>58</v>
      </c>
      <c r="H162" s="32">
        <v>0</v>
      </c>
      <c r="I162" s="32">
        <f>ROUND(ROUND(H162,2)*ROUND(G162,3),2)</f>
        <v>0</v>
      </c>
      <c r="O162">
        <f>(I162*21)/100</f>
        <v>0</v>
      </c>
      <c r="P162" t="s">
        <v>20</v>
      </c>
    </row>
    <row r="163" spans="1:16" ht="13.2" x14ac:dyDescent="0.25">
      <c r="A163" s="33" t="s">
        <v>47</v>
      </c>
      <c r="E163" s="34" t="s">
        <v>433</v>
      </c>
    </row>
    <row r="164" spans="1:16" ht="13.2" x14ac:dyDescent="0.25">
      <c r="A164" s="35" t="s">
        <v>49</v>
      </c>
      <c r="E164" s="36" t="s">
        <v>91</v>
      </c>
    </row>
    <row r="165" spans="1:16" ht="52.8" x14ac:dyDescent="0.25">
      <c r="A165" t="s">
        <v>50</v>
      </c>
      <c r="E165" s="34" t="s">
        <v>233</v>
      </c>
    </row>
    <row r="166" spans="1:16" ht="13.2" x14ac:dyDescent="0.25">
      <c r="A166" s="24" t="s">
        <v>42</v>
      </c>
      <c r="B166" s="28" t="s">
        <v>263</v>
      </c>
      <c r="C166" s="28" t="s">
        <v>230</v>
      </c>
      <c r="D166" s="24" t="s">
        <v>44</v>
      </c>
      <c r="E166" s="29" t="s">
        <v>231</v>
      </c>
      <c r="F166" s="30" t="s">
        <v>83</v>
      </c>
      <c r="G166" s="31">
        <v>8124</v>
      </c>
      <c r="H166" s="32">
        <v>0</v>
      </c>
      <c r="I166" s="32">
        <f>ROUND(ROUND(H166,2)*ROUND(G166,3),2)</f>
        <v>0</v>
      </c>
      <c r="O166">
        <f>(I166*21)/100</f>
        <v>0</v>
      </c>
      <c r="P166" t="s">
        <v>20</v>
      </c>
    </row>
    <row r="167" spans="1:16" ht="13.2" x14ac:dyDescent="0.25">
      <c r="A167" s="33" t="s">
        <v>47</v>
      </c>
      <c r="E167" s="34" t="s">
        <v>232</v>
      </c>
    </row>
    <row r="168" spans="1:16" ht="13.2" x14ac:dyDescent="0.25">
      <c r="A168" s="35" t="s">
        <v>49</v>
      </c>
      <c r="E168" s="36" t="s">
        <v>99</v>
      </c>
    </row>
    <row r="169" spans="1:16" ht="52.8" x14ac:dyDescent="0.25">
      <c r="A169" t="s">
        <v>50</v>
      </c>
      <c r="E169" s="34" t="s">
        <v>233</v>
      </c>
    </row>
    <row r="170" spans="1:16" ht="13.2" x14ac:dyDescent="0.25">
      <c r="A170" s="24" t="s">
        <v>42</v>
      </c>
      <c r="B170" s="28" t="s">
        <v>268</v>
      </c>
      <c r="C170" s="28" t="s">
        <v>235</v>
      </c>
      <c r="D170" s="24" t="s">
        <v>44</v>
      </c>
      <c r="E170" s="29" t="s">
        <v>236</v>
      </c>
      <c r="F170" s="30" t="s">
        <v>83</v>
      </c>
      <c r="G170" s="31">
        <v>7825</v>
      </c>
      <c r="H170" s="32">
        <v>0</v>
      </c>
      <c r="I170" s="32">
        <f>ROUND(ROUND(H170,2)*ROUND(G170,3),2)</f>
        <v>0</v>
      </c>
      <c r="O170">
        <f>(I170*21)/100</f>
        <v>0</v>
      </c>
      <c r="P170" t="s">
        <v>20</v>
      </c>
    </row>
    <row r="171" spans="1:16" ht="13.2" x14ac:dyDescent="0.25">
      <c r="A171" s="33" t="s">
        <v>47</v>
      </c>
      <c r="E171" s="34" t="s">
        <v>237</v>
      </c>
    </row>
    <row r="172" spans="1:16" ht="13.2" x14ac:dyDescent="0.25">
      <c r="A172" s="35" t="s">
        <v>49</v>
      </c>
      <c r="E172" s="36" t="s">
        <v>99</v>
      </c>
    </row>
    <row r="173" spans="1:16" ht="52.8" x14ac:dyDescent="0.25">
      <c r="A173" t="s">
        <v>50</v>
      </c>
      <c r="E173" s="34" t="s">
        <v>233</v>
      </c>
    </row>
    <row r="174" spans="1:16" ht="13.2" x14ac:dyDescent="0.25">
      <c r="A174" s="24" t="s">
        <v>42</v>
      </c>
      <c r="B174" s="28" t="s">
        <v>273</v>
      </c>
      <c r="C174" s="28" t="s">
        <v>239</v>
      </c>
      <c r="D174" s="24" t="s">
        <v>44</v>
      </c>
      <c r="E174" s="29" t="s">
        <v>240</v>
      </c>
      <c r="F174" s="30" t="s">
        <v>83</v>
      </c>
      <c r="G174" s="31">
        <v>8225</v>
      </c>
      <c r="H174" s="32">
        <v>0</v>
      </c>
      <c r="I174" s="32">
        <f>ROUND(ROUND(H174,2)*ROUND(G174,3),2)</f>
        <v>0</v>
      </c>
      <c r="O174">
        <f>(I174*21)/100</f>
        <v>0</v>
      </c>
      <c r="P174" t="s">
        <v>20</v>
      </c>
    </row>
    <row r="175" spans="1:16" ht="13.2" x14ac:dyDescent="0.25">
      <c r="A175" s="33" t="s">
        <v>47</v>
      </c>
      <c r="E175" s="34" t="s">
        <v>241</v>
      </c>
    </row>
    <row r="176" spans="1:16" ht="13.2" x14ac:dyDescent="0.25">
      <c r="A176" s="35" t="s">
        <v>49</v>
      </c>
      <c r="E176" s="36" t="s">
        <v>99</v>
      </c>
    </row>
    <row r="177" spans="1:16" ht="52.8" x14ac:dyDescent="0.25">
      <c r="A177" t="s">
        <v>50</v>
      </c>
      <c r="E177" s="34" t="s">
        <v>233</v>
      </c>
    </row>
    <row r="178" spans="1:16" ht="13.2" x14ac:dyDescent="0.25">
      <c r="A178" s="24" t="s">
        <v>42</v>
      </c>
      <c r="B178" s="28" t="s">
        <v>279</v>
      </c>
      <c r="C178" s="28" t="s">
        <v>243</v>
      </c>
      <c r="D178" s="24" t="s">
        <v>44</v>
      </c>
      <c r="E178" s="29" t="s">
        <v>244</v>
      </c>
      <c r="F178" s="30" t="s">
        <v>83</v>
      </c>
      <c r="G178" s="31">
        <v>4802</v>
      </c>
      <c r="H178" s="32">
        <v>0</v>
      </c>
      <c r="I178" s="32">
        <f>ROUND(ROUND(H178,2)*ROUND(G178,3),2)</f>
        <v>0</v>
      </c>
      <c r="O178">
        <f>(I178*21)/100</f>
        <v>0</v>
      </c>
      <c r="P178" t="s">
        <v>20</v>
      </c>
    </row>
    <row r="179" spans="1:16" ht="39.6" x14ac:dyDescent="0.25">
      <c r="A179" s="33" t="s">
        <v>47</v>
      </c>
      <c r="E179" s="34" t="s">
        <v>245</v>
      </c>
    </row>
    <row r="180" spans="1:16" ht="26.4" x14ac:dyDescent="0.25">
      <c r="A180" s="35" t="s">
        <v>49</v>
      </c>
      <c r="E180" s="36" t="s">
        <v>246</v>
      </c>
    </row>
    <row r="181" spans="1:16" ht="52.8" x14ac:dyDescent="0.25">
      <c r="A181" t="s">
        <v>50</v>
      </c>
      <c r="E181" s="34" t="s">
        <v>247</v>
      </c>
    </row>
    <row r="182" spans="1:16" ht="13.2" x14ac:dyDescent="0.25">
      <c r="A182" s="24" t="s">
        <v>42</v>
      </c>
      <c r="B182" s="28" t="s">
        <v>282</v>
      </c>
      <c r="C182" s="28" t="s">
        <v>249</v>
      </c>
      <c r="D182" s="24" t="s">
        <v>44</v>
      </c>
      <c r="E182" s="29" t="s">
        <v>250</v>
      </c>
      <c r="F182" s="30" t="s">
        <v>76</v>
      </c>
      <c r="G182" s="31">
        <v>33.36</v>
      </c>
      <c r="H182" s="32">
        <v>0</v>
      </c>
      <c r="I182" s="32">
        <f>ROUND(ROUND(H182,2)*ROUND(G182,3),2)</f>
        <v>0</v>
      </c>
      <c r="O182">
        <f>(I182*21)/100</f>
        <v>0</v>
      </c>
      <c r="P182" t="s">
        <v>20</v>
      </c>
    </row>
    <row r="183" spans="1:16" ht="26.4" x14ac:dyDescent="0.25">
      <c r="A183" s="33" t="s">
        <v>47</v>
      </c>
      <c r="E183" s="34" t="s">
        <v>251</v>
      </c>
    </row>
    <row r="184" spans="1:16" ht="13.2" x14ac:dyDescent="0.25">
      <c r="A184" s="35" t="s">
        <v>49</v>
      </c>
      <c r="E184" s="36" t="s">
        <v>434</v>
      </c>
    </row>
    <row r="185" spans="1:16" ht="145.19999999999999" x14ac:dyDescent="0.25">
      <c r="A185" t="s">
        <v>50</v>
      </c>
      <c r="E185" s="34" t="s">
        <v>253</v>
      </c>
    </row>
    <row r="186" spans="1:16" ht="13.2" x14ac:dyDescent="0.25">
      <c r="A186" s="24" t="s">
        <v>42</v>
      </c>
      <c r="B186" s="28" t="s">
        <v>286</v>
      </c>
      <c r="C186" s="28" t="s">
        <v>255</v>
      </c>
      <c r="D186" s="24" t="s">
        <v>44</v>
      </c>
      <c r="E186" s="29" t="s">
        <v>256</v>
      </c>
      <c r="F186" s="30" t="s">
        <v>76</v>
      </c>
      <c r="G186" s="31">
        <v>244</v>
      </c>
      <c r="H186" s="32">
        <v>0</v>
      </c>
      <c r="I186" s="32">
        <f>ROUND(ROUND(H186,2)*ROUND(G186,3),2)</f>
        <v>0</v>
      </c>
      <c r="O186">
        <f>(I186*21)/100</f>
        <v>0</v>
      </c>
      <c r="P186" t="s">
        <v>20</v>
      </c>
    </row>
    <row r="187" spans="1:16" ht="13.2" x14ac:dyDescent="0.25">
      <c r="A187" s="33" t="s">
        <v>47</v>
      </c>
      <c r="E187" s="34" t="s">
        <v>257</v>
      </c>
    </row>
    <row r="188" spans="1:16" ht="26.4" x14ac:dyDescent="0.25">
      <c r="A188" s="35" t="s">
        <v>49</v>
      </c>
      <c r="E188" s="36" t="s">
        <v>258</v>
      </c>
    </row>
    <row r="189" spans="1:16" ht="145.19999999999999" x14ac:dyDescent="0.25">
      <c r="A189" t="s">
        <v>50</v>
      </c>
      <c r="E189" s="34" t="s">
        <v>253</v>
      </c>
    </row>
    <row r="190" spans="1:16" ht="13.2" x14ac:dyDescent="0.25">
      <c r="A190" s="24" t="s">
        <v>42</v>
      </c>
      <c r="B190" s="28" t="s">
        <v>292</v>
      </c>
      <c r="C190" s="28" t="s">
        <v>260</v>
      </c>
      <c r="D190" s="24" t="s">
        <v>44</v>
      </c>
      <c r="E190" s="29" t="s">
        <v>261</v>
      </c>
      <c r="F190" s="30" t="s">
        <v>83</v>
      </c>
      <c r="G190" s="31">
        <v>7748</v>
      </c>
      <c r="H190" s="32">
        <v>0</v>
      </c>
      <c r="I190" s="32">
        <f>ROUND(ROUND(H190,2)*ROUND(G190,3),2)</f>
        <v>0</v>
      </c>
      <c r="O190">
        <f>(I190*21)/100</f>
        <v>0</v>
      </c>
      <c r="P190" t="s">
        <v>20</v>
      </c>
    </row>
    <row r="191" spans="1:16" ht="13.2" x14ac:dyDescent="0.25">
      <c r="A191" s="33" t="s">
        <v>47</v>
      </c>
      <c r="E191" s="34" t="s">
        <v>262</v>
      </c>
    </row>
    <row r="192" spans="1:16" ht="13.2" x14ac:dyDescent="0.25">
      <c r="A192" s="35" t="s">
        <v>49</v>
      </c>
      <c r="E192" s="36" t="s">
        <v>99</v>
      </c>
    </row>
    <row r="193" spans="1:18" ht="145.19999999999999" x14ac:dyDescent="0.25">
      <c r="A193" t="s">
        <v>50</v>
      </c>
      <c r="E193" s="34" t="s">
        <v>253</v>
      </c>
    </row>
    <row r="194" spans="1:18" ht="13.2" x14ac:dyDescent="0.25">
      <c r="A194" s="24" t="s">
        <v>42</v>
      </c>
      <c r="B194" s="28" t="s">
        <v>298</v>
      </c>
      <c r="C194" s="28" t="s">
        <v>264</v>
      </c>
      <c r="D194" s="24" t="s">
        <v>44</v>
      </c>
      <c r="E194" s="29" t="s">
        <v>265</v>
      </c>
      <c r="F194" s="30" t="s">
        <v>76</v>
      </c>
      <c r="G194" s="31">
        <v>50.04</v>
      </c>
      <c r="H194" s="32">
        <v>0</v>
      </c>
      <c r="I194" s="32">
        <f>ROUND(ROUND(H194,2)*ROUND(G194,3),2)</f>
        <v>0</v>
      </c>
      <c r="O194">
        <f>(I194*21)/100</f>
        <v>0</v>
      </c>
      <c r="P194" t="s">
        <v>20</v>
      </c>
    </row>
    <row r="195" spans="1:18" ht="26.4" x14ac:dyDescent="0.25">
      <c r="A195" s="33" t="s">
        <v>47</v>
      </c>
      <c r="E195" s="34" t="s">
        <v>266</v>
      </c>
    </row>
    <row r="196" spans="1:18" ht="13.2" x14ac:dyDescent="0.25">
      <c r="A196" s="35" t="s">
        <v>49</v>
      </c>
      <c r="E196" s="36" t="s">
        <v>435</v>
      </c>
    </row>
    <row r="197" spans="1:18" ht="145.19999999999999" x14ac:dyDescent="0.25">
      <c r="A197" t="s">
        <v>50</v>
      </c>
      <c r="E197" s="34" t="s">
        <v>253</v>
      </c>
    </row>
    <row r="198" spans="1:18" ht="13.2" x14ac:dyDescent="0.25">
      <c r="A198" s="24" t="s">
        <v>42</v>
      </c>
      <c r="B198" s="28" t="s">
        <v>303</v>
      </c>
      <c r="C198" s="28" t="s">
        <v>269</v>
      </c>
      <c r="D198" s="24" t="s">
        <v>44</v>
      </c>
      <c r="E198" s="29" t="s">
        <v>270</v>
      </c>
      <c r="F198" s="30" t="s">
        <v>83</v>
      </c>
      <c r="G198" s="31">
        <v>7825</v>
      </c>
      <c r="H198" s="32">
        <v>0</v>
      </c>
      <c r="I198" s="32">
        <f>ROUND(ROUND(H198,2)*ROUND(G198,3),2)</f>
        <v>0</v>
      </c>
      <c r="O198">
        <f>(I198*21)/100</f>
        <v>0</v>
      </c>
      <c r="P198" t="s">
        <v>20</v>
      </c>
    </row>
    <row r="199" spans="1:18" ht="13.2" x14ac:dyDescent="0.25">
      <c r="A199" s="33" t="s">
        <v>47</v>
      </c>
      <c r="E199" s="34" t="s">
        <v>271</v>
      </c>
    </row>
    <row r="200" spans="1:18" ht="13.2" x14ac:dyDescent="0.25">
      <c r="A200" s="35" t="s">
        <v>49</v>
      </c>
      <c r="E200" s="36" t="s">
        <v>99</v>
      </c>
    </row>
    <row r="201" spans="1:18" ht="145.19999999999999" x14ac:dyDescent="0.25">
      <c r="A201" t="s">
        <v>50</v>
      </c>
      <c r="E201" s="34" t="s">
        <v>253</v>
      </c>
    </row>
    <row r="202" spans="1:18" ht="12.75" customHeight="1" x14ac:dyDescent="0.25">
      <c r="A202" s="12" t="s">
        <v>40</v>
      </c>
      <c r="B202" s="12"/>
      <c r="C202" s="38" t="s">
        <v>101</v>
      </c>
      <c r="D202" s="12"/>
      <c r="E202" s="26" t="s">
        <v>436</v>
      </c>
      <c r="F202" s="12"/>
      <c r="G202" s="12"/>
      <c r="H202" s="12"/>
      <c r="I202" s="39">
        <f>0+Q202</f>
        <v>0</v>
      </c>
      <c r="O202">
        <f>0+R202</f>
        <v>0</v>
      </c>
      <c r="Q202">
        <f>0+I203+I207</f>
        <v>0</v>
      </c>
      <c r="R202">
        <f>0+O203+O207</f>
        <v>0</v>
      </c>
    </row>
    <row r="203" spans="1:18" ht="26.4" x14ac:dyDescent="0.25">
      <c r="A203" s="24" t="s">
        <v>42</v>
      </c>
      <c r="B203" s="28" t="s">
        <v>308</v>
      </c>
      <c r="C203" s="28" t="s">
        <v>437</v>
      </c>
      <c r="D203" s="24" t="s">
        <v>44</v>
      </c>
      <c r="E203" s="29" t="s">
        <v>438</v>
      </c>
      <c r="F203" s="30" t="s">
        <v>83</v>
      </c>
      <c r="G203" s="31">
        <v>40.200000000000003</v>
      </c>
      <c r="H203" s="32">
        <v>0</v>
      </c>
      <c r="I203" s="32">
        <f>ROUND(ROUND(H203,2)*ROUND(G203,3),2)</f>
        <v>0</v>
      </c>
      <c r="O203">
        <f>(I203*21)/100</f>
        <v>0</v>
      </c>
      <c r="P203" t="s">
        <v>20</v>
      </c>
    </row>
    <row r="204" spans="1:18" ht="13.2" x14ac:dyDescent="0.25">
      <c r="A204" s="33" t="s">
        <v>47</v>
      </c>
      <c r="E204" s="34" t="s">
        <v>439</v>
      </c>
    </row>
    <row r="205" spans="1:18" ht="13.2" x14ac:dyDescent="0.25">
      <c r="A205" s="35" t="s">
        <v>49</v>
      </c>
      <c r="E205" s="36" t="s">
        <v>440</v>
      </c>
    </row>
    <row r="206" spans="1:18" ht="198" x14ac:dyDescent="0.25">
      <c r="A206" t="s">
        <v>50</v>
      </c>
      <c r="E206" s="34" t="s">
        <v>441</v>
      </c>
    </row>
    <row r="207" spans="1:18" ht="13.2" x14ac:dyDescent="0.25">
      <c r="A207" s="24" t="s">
        <v>42</v>
      </c>
      <c r="B207" s="28" t="s">
        <v>313</v>
      </c>
      <c r="C207" s="28" t="s">
        <v>442</v>
      </c>
      <c r="D207" s="24" t="s">
        <v>44</v>
      </c>
      <c r="E207" s="29" t="s">
        <v>443</v>
      </c>
      <c r="F207" s="30" t="s">
        <v>83</v>
      </c>
      <c r="G207" s="31">
        <v>20.100000000000001</v>
      </c>
      <c r="H207" s="32">
        <v>0</v>
      </c>
      <c r="I207" s="32">
        <f>ROUND(ROUND(H207,2)*ROUND(G207,3),2)</f>
        <v>0</v>
      </c>
      <c r="O207">
        <f>(I207*21)/100</f>
        <v>0</v>
      </c>
      <c r="P207" t="s">
        <v>20</v>
      </c>
    </row>
    <row r="208" spans="1:18" ht="13.2" x14ac:dyDescent="0.25">
      <c r="A208" s="33" t="s">
        <v>47</v>
      </c>
      <c r="E208" s="34" t="s">
        <v>444</v>
      </c>
    </row>
    <row r="209" spans="1:18" ht="13.2" x14ac:dyDescent="0.25">
      <c r="A209" s="35" t="s">
        <v>49</v>
      </c>
      <c r="E209" s="36" t="s">
        <v>445</v>
      </c>
    </row>
    <row r="210" spans="1:18" ht="52.8" x14ac:dyDescent="0.25">
      <c r="A210" t="s">
        <v>50</v>
      </c>
      <c r="E210" s="34" t="s">
        <v>446</v>
      </c>
    </row>
    <row r="211" spans="1:18" ht="12.75" customHeight="1" x14ac:dyDescent="0.25">
      <c r="A211" s="12" t="s">
        <v>40</v>
      </c>
      <c r="B211" s="12"/>
      <c r="C211" s="38" t="s">
        <v>105</v>
      </c>
      <c r="D211" s="12"/>
      <c r="E211" s="26" t="s">
        <v>285</v>
      </c>
      <c r="F211" s="12"/>
      <c r="G211" s="12"/>
      <c r="H211" s="12"/>
      <c r="I211" s="39">
        <f>0+Q211</f>
        <v>0</v>
      </c>
      <c r="O211">
        <f>0+R211</f>
        <v>0</v>
      </c>
      <c r="Q211">
        <f>0+I212+I216</f>
        <v>0</v>
      </c>
      <c r="R211">
        <f>0+O212+O216</f>
        <v>0</v>
      </c>
    </row>
    <row r="212" spans="1:18" ht="13.2" x14ac:dyDescent="0.25">
      <c r="A212" s="24" t="s">
        <v>42</v>
      </c>
      <c r="B212" s="28" t="s">
        <v>315</v>
      </c>
      <c r="C212" s="28" t="s">
        <v>447</v>
      </c>
      <c r="D212" s="24" t="s">
        <v>44</v>
      </c>
      <c r="E212" s="29" t="s">
        <v>448</v>
      </c>
      <c r="F212" s="30" t="s">
        <v>76</v>
      </c>
      <c r="G212" s="31">
        <v>0.122</v>
      </c>
      <c r="H212" s="32">
        <v>0</v>
      </c>
      <c r="I212" s="32">
        <f>ROUND(ROUND(H212,2)*ROUND(G212,3),2)</f>
        <v>0</v>
      </c>
      <c r="O212">
        <f>(I212*21)/100</f>
        <v>0</v>
      </c>
      <c r="P212" t="s">
        <v>20</v>
      </c>
    </row>
    <row r="213" spans="1:18" ht="13.2" x14ac:dyDescent="0.25">
      <c r="A213" s="33" t="s">
        <v>47</v>
      </c>
      <c r="E213" s="34" t="s">
        <v>449</v>
      </c>
    </row>
    <row r="214" spans="1:18" ht="13.2" x14ac:dyDescent="0.25">
      <c r="A214" s="35" t="s">
        <v>49</v>
      </c>
      <c r="E214" s="36" t="s">
        <v>450</v>
      </c>
    </row>
    <row r="215" spans="1:18" ht="39.6" x14ac:dyDescent="0.25">
      <c r="A215" t="s">
        <v>50</v>
      </c>
      <c r="E215" s="34" t="s">
        <v>451</v>
      </c>
    </row>
    <row r="216" spans="1:18" ht="13.2" x14ac:dyDescent="0.25">
      <c r="A216" s="24" t="s">
        <v>42</v>
      </c>
      <c r="B216" s="28" t="s">
        <v>319</v>
      </c>
      <c r="C216" s="28" t="s">
        <v>287</v>
      </c>
      <c r="D216" s="24" t="s">
        <v>44</v>
      </c>
      <c r="E216" s="29" t="s">
        <v>288</v>
      </c>
      <c r="F216" s="30" t="s">
        <v>76</v>
      </c>
      <c r="G216" s="31">
        <v>10.5</v>
      </c>
      <c r="H216" s="32">
        <v>0</v>
      </c>
      <c r="I216" s="32">
        <f>ROUND(ROUND(H216,2)*ROUND(G216,3),2)</f>
        <v>0</v>
      </c>
      <c r="O216">
        <f>(I216*21)/100</f>
        <v>0</v>
      </c>
      <c r="P216" t="s">
        <v>20</v>
      </c>
    </row>
    <row r="217" spans="1:18" ht="13.2" x14ac:dyDescent="0.25">
      <c r="A217" s="33" t="s">
        <v>47</v>
      </c>
      <c r="E217" s="34" t="s">
        <v>289</v>
      </c>
    </row>
    <row r="218" spans="1:18" ht="39.6" x14ac:dyDescent="0.25">
      <c r="A218" s="35" t="s">
        <v>49</v>
      </c>
      <c r="E218" s="36" t="s">
        <v>452</v>
      </c>
    </row>
    <row r="219" spans="1:18" ht="382.8" x14ac:dyDescent="0.25">
      <c r="A219" t="s">
        <v>50</v>
      </c>
      <c r="E219" s="34" t="s">
        <v>206</v>
      </c>
    </row>
    <row r="220" spans="1:18" ht="12.75" customHeight="1" x14ac:dyDescent="0.25">
      <c r="A220" s="12" t="s">
        <v>40</v>
      </c>
      <c r="B220" s="12"/>
      <c r="C220" s="38" t="s">
        <v>37</v>
      </c>
      <c r="D220" s="12"/>
      <c r="E220" s="26" t="s">
        <v>291</v>
      </c>
      <c r="F220" s="12"/>
      <c r="G220" s="12"/>
      <c r="H220" s="12"/>
      <c r="I220" s="39">
        <f>0+Q220</f>
        <v>0</v>
      </c>
      <c r="O220">
        <f>0+R220</f>
        <v>0</v>
      </c>
      <c r="Q220">
        <f>0+I221+I225+I229+I233+I237+I241+I245+I249+I253+I257+I261+I265+I269+I273+I277+I281+I285+I289+I293+I297</f>
        <v>0</v>
      </c>
      <c r="R220">
        <f>0+O221+O225+O229+O233+O237+O241+O245+O249+O253+O257+O261+O265+O269+O273+O277+O281+O285+O289+O293+O297</f>
        <v>0</v>
      </c>
    </row>
    <row r="221" spans="1:18" ht="13.2" x14ac:dyDescent="0.25">
      <c r="A221" s="24" t="s">
        <v>42</v>
      </c>
      <c r="B221" s="28" t="s">
        <v>325</v>
      </c>
      <c r="C221" s="28" t="s">
        <v>293</v>
      </c>
      <c r="D221" s="24" t="s">
        <v>44</v>
      </c>
      <c r="E221" s="29" t="s">
        <v>294</v>
      </c>
      <c r="F221" s="30" t="s">
        <v>108</v>
      </c>
      <c r="G221" s="31">
        <v>6</v>
      </c>
      <c r="H221" s="32">
        <v>0</v>
      </c>
      <c r="I221" s="32">
        <f>ROUND(ROUND(H221,2)*ROUND(G221,3),2)</f>
        <v>0</v>
      </c>
      <c r="O221">
        <f>(I221*21)/100</f>
        <v>0</v>
      </c>
      <c r="P221" t="s">
        <v>20</v>
      </c>
    </row>
    <row r="222" spans="1:18" ht="13.2" x14ac:dyDescent="0.25">
      <c r="A222" s="33" t="s">
        <v>47</v>
      </c>
      <c r="E222" s="34" t="s">
        <v>295</v>
      </c>
    </row>
    <row r="223" spans="1:18" ht="13.2" x14ac:dyDescent="0.25">
      <c r="A223" s="35" t="s">
        <v>49</v>
      </c>
      <c r="E223" s="36" t="s">
        <v>296</v>
      </c>
    </row>
    <row r="224" spans="1:18" ht="39.6" x14ac:dyDescent="0.25">
      <c r="A224" t="s">
        <v>50</v>
      </c>
      <c r="E224" s="34" t="s">
        <v>297</v>
      </c>
    </row>
    <row r="225" spans="1:16" ht="26.4" x14ac:dyDescent="0.25">
      <c r="A225" s="24" t="s">
        <v>42</v>
      </c>
      <c r="B225" s="28" t="s">
        <v>331</v>
      </c>
      <c r="C225" s="28" t="s">
        <v>299</v>
      </c>
      <c r="D225" s="24" t="s">
        <v>44</v>
      </c>
      <c r="E225" s="29" t="s">
        <v>300</v>
      </c>
      <c r="F225" s="30" t="s">
        <v>108</v>
      </c>
      <c r="G225" s="31">
        <v>90</v>
      </c>
      <c r="H225" s="32">
        <v>0</v>
      </c>
      <c r="I225" s="32">
        <f>ROUND(ROUND(H225,2)*ROUND(G225,3),2)</f>
        <v>0</v>
      </c>
      <c r="O225">
        <f>(I225*21)/100</f>
        <v>0</v>
      </c>
      <c r="P225" t="s">
        <v>20</v>
      </c>
    </row>
    <row r="226" spans="1:16" ht="13.2" x14ac:dyDescent="0.25">
      <c r="A226" s="33" t="s">
        <v>47</v>
      </c>
      <c r="E226" s="34" t="s">
        <v>301</v>
      </c>
    </row>
    <row r="227" spans="1:16" ht="13.2" x14ac:dyDescent="0.25">
      <c r="A227" s="35" t="s">
        <v>49</v>
      </c>
      <c r="E227" s="36" t="s">
        <v>218</v>
      </c>
    </row>
    <row r="228" spans="1:16" ht="132" x14ac:dyDescent="0.25">
      <c r="A228" t="s">
        <v>50</v>
      </c>
      <c r="E228" s="34" t="s">
        <v>302</v>
      </c>
    </row>
    <row r="229" spans="1:16" ht="13.2" x14ac:dyDescent="0.25">
      <c r="A229" s="24" t="s">
        <v>42</v>
      </c>
      <c r="B229" s="28" t="s">
        <v>334</v>
      </c>
      <c r="C229" s="28" t="s">
        <v>304</v>
      </c>
      <c r="D229" s="24" t="s">
        <v>44</v>
      </c>
      <c r="E229" s="29" t="s">
        <v>305</v>
      </c>
      <c r="F229" s="30" t="s">
        <v>108</v>
      </c>
      <c r="G229" s="31">
        <v>6</v>
      </c>
      <c r="H229" s="32">
        <v>0</v>
      </c>
      <c r="I229" s="32">
        <f>ROUND(ROUND(H229,2)*ROUND(G229,3),2)</f>
        <v>0</v>
      </c>
      <c r="O229">
        <f>(I229*21)/100</f>
        <v>0</v>
      </c>
      <c r="P229" t="s">
        <v>20</v>
      </c>
    </row>
    <row r="230" spans="1:16" ht="13.2" x14ac:dyDescent="0.25">
      <c r="A230" s="33" t="s">
        <v>47</v>
      </c>
      <c r="E230" s="34" t="s">
        <v>306</v>
      </c>
    </row>
    <row r="231" spans="1:16" ht="13.2" x14ac:dyDescent="0.25">
      <c r="A231" s="35" t="s">
        <v>49</v>
      </c>
      <c r="E231" s="36" t="s">
        <v>453</v>
      </c>
    </row>
    <row r="232" spans="1:16" ht="118.8" x14ac:dyDescent="0.25">
      <c r="A232" t="s">
        <v>50</v>
      </c>
      <c r="E232" s="34" t="s">
        <v>307</v>
      </c>
    </row>
    <row r="233" spans="1:16" ht="13.2" x14ac:dyDescent="0.25">
      <c r="A233" s="24" t="s">
        <v>42</v>
      </c>
      <c r="B233" s="28" t="s">
        <v>338</v>
      </c>
      <c r="C233" s="28" t="s">
        <v>309</v>
      </c>
      <c r="D233" s="24" t="s">
        <v>112</v>
      </c>
      <c r="E233" s="29" t="s">
        <v>310</v>
      </c>
      <c r="F233" s="30" t="s">
        <v>89</v>
      </c>
      <c r="G233" s="31">
        <v>22</v>
      </c>
      <c r="H233" s="32">
        <v>0</v>
      </c>
      <c r="I233" s="32">
        <f>ROUND(ROUND(H233,2)*ROUND(G233,3),2)</f>
        <v>0</v>
      </c>
      <c r="O233">
        <f>(I233*21)/100</f>
        <v>0</v>
      </c>
      <c r="P233" t="s">
        <v>20</v>
      </c>
    </row>
    <row r="234" spans="1:16" ht="13.2" x14ac:dyDescent="0.25">
      <c r="A234" s="33" t="s">
        <v>47</v>
      </c>
      <c r="E234" s="34" t="s">
        <v>311</v>
      </c>
    </row>
    <row r="235" spans="1:16" ht="13.2" x14ac:dyDescent="0.25">
      <c r="A235" s="35" t="s">
        <v>49</v>
      </c>
      <c r="E235" s="36" t="s">
        <v>91</v>
      </c>
    </row>
    <row r="236" spans="1:16" ht="52.8" x14ac:dyDescent="0.25">
      <c r="A236" t="s">
        <v>50</v>
      </c>
      <c r="E236" s="34" t="s">
        <v>312</v>
      </c>
    </row>
    <row r="237" spans="1:16" ht="13.2" x14ac:dyDescent="0.25">
      <c r="A237" s="24" t="s">
        <v>42</v>
      </c>
      <c r="B237" s="28" t="s">
        <v>344</v>
      </c>
      <c r="C237" s="28" t="s">
        <v>309</v>
      </c>
      <c r="D237" s="24" t="s">
        <v>116</v>
      </c>
      <c r="E237" s="29" t="s">
        <v>310</v>
      </c>
      <c r="F237" s="30" t="s">
        <v>89</v>
      </c>
      <c r="G237" s="31">
        <v>8</v>
      </c>
      <c r="H237" s="32">
        <v>0</v>
      </c>
      <c r="I237" s="32">
        <f>ROUND(ROUND(H237,2)*ROUND(G237,3),2)</f>
        <v>0</v>
      </c>
      <c r="O237">
        <f>(I237*21)/100</f>
        <v>0</v>
      </c>
      <c r="P237" t="s">
        <v>20</v>
      </c>
    </row>
    <row r="238" spans="1:16" ht="13.2" x14ac:dyDescent="0.25">
      <c r="A238" s="33" t="s">
        <v>47</v>
      </c>
      <c r="E238" s="34" t="s">
        <v>314</v>
      </c>
    </row>
    <row r="239" spans="1:16" ht="13.2" x14ac:dyDescent="0.25">
      <c r="A239" s="35" t="s">
        <v>49</v>
      </c>
      <c r="E239" s="36" t="s">
        <v>91</v>
      </c>
    </row>
    <row r="240" spans="1:16" ht="52.8" x14ac:dyDescent="0.25">
      <c r="A240" t="s">
        <v>50</v>
      </c>
      <c r="E240" s="34" t="s">
        <v>312</v>
      </c>
    </row>
    <row r="241" spans="1:16" ht="26.4" x14ac:dyDescent="0.25">
      <c r="A241" s="24" t="s">
        <v>42</v>
      </c>
      <c r="B241" s="28" t="s">
        <v>348</v>
      </c>
      <c r="C241" s="28" t="s">
        <v>316</v>
      </c>
      <c r="D241" s="24" t="s">
        <v>44</v>
      </c>
      <c r="E241" s="29" t="s">
        <v>317</v>
      </c>
      <c r="F241" s="30" t="s">
        <v>89</v>
      </c>
      <c r="G241" s="31">
        <v>6</v>
      </c>
      <c r="H241" s="32">
        <v>0</v>
      </c>
      <c r="I241" s="32">
        <f>ROUND(ROUND(H241,2)*ROUND(G241,3),2)</f>
        <v>0</v>
      </c>
      <c r="O241">
        <f>(I241*21)/100</f>
        <v>0</v>
      </c>
      <c r="P241" t="s">
        <v>20</v>
      </c>
    </row>
    <row r="242" spans="1:16" ht="13.2" x14ac:dyDescent="0.25">
      <c r="A242" s="33" t="s">
        <v>47</v>
      </c>
      <c r="E242" s="34" t="s">
        <v>318</v>
      </c>
    </row>
    <row r="243" spans="1:16" ht="13.2" x14ac:dyDescent="0.25">
      <c r="A243" s="35" t="s">
        <v>49</v>
      </c>
      <c r="E243" s="36" t="s">
        <v>91</v>
      </c>
    </row>
    <row r="244" spans="1:16" ht="52.8" x14ac:dyDescent="0.25">
      <c r="A244" t="s">
        <v>50</v>
      </c>
      <c r="E244" s="34" t="s">
        <v>312</v>
      </c>
    </row>
    <row r="245" spans="1:16" ht="13.2" x14ac:dyDescent="0.25">
      <c r="A245" s="24" t="s">
        <v>42</v>
      </c>
      <c r="B245" s="28" t="s">
        <v>354</v>
      </c>
      <c r="C245" s="28" t="s">
        <v>320</v>
      </c>
      <c r="D245" s="24" t="s">
        <v>44</v>
      </c>
      <c r="E245" s="29" t="s">
        <v>321</v>
      </c>
      <c r="F245" s="30" t="s">
        <v>89</v>
      </c>
      <c r="G245" s="31">
        <v>54</v>
      </c>
      <c r="H245" s="32">
        <v>0</v>
      </c>
      <c r="I245" s="32">
        <f>ROUND(ROUND(H245,2)*ROUND(G245,3),2)</f>
        <v>0</v>
      </c>
      <c r="O245">
        <f>(I245*21)/100</f>
        <v>0</v>
      </c>
      <c r="P245" t="s">
        <v>20</v>
      </c>
    </row>
    <row r="246" spans="1:16" ht="13.2" x14ac:dyDescent="0.25">
      <c r="A246" s="33" t="s">
        <v>47</v>
      </c>
      <c r="E246" s="34" t="s">
        <v>322</v>
      </c>
    </row>
    <row r="247" spans="1:16" ht="52.8" x14ac:dyDescent="0.25">
      <c r="A247" s="35" t="s">
        <v>49</v>
      </c>
      <c r="E247" s="36" t="s">
        <v>454</v>
      </c>
    </row>
    <row r="248" spans="1:16" ht="26.4" x14ac:dyDescent="0.25">
      <c r="A248" t="s">
        <v>50</v>
      </c>
      <c r="E248" s="34" t="s">
        <v>324</v>
      </c>
    </row>
    <row r="249" spans="1:16" ht="26.4" x14ac:dyDescent="0.25">
      <c r="A249" s="24" t="s">
        <v>42</v>
      </c>
      <c r="B249" s="28" t="s">
        <v>360</v>
      </c>
      <c r="C249" s="28" t="s">
        <v>326</v>
      </c>
      <c r="D249" s="24" t="s">
        <v>44</v>
      </c>
      <c r="E249" s="29" t="s">
        <v>327</v>
      </c>
      <c r="F249" s="30" t="s">
        <v>89</v>
      </c>
      <c r="G249" s="31">
        <v>60</v>
      </c>
      <c r="H249" s="32">
        <v>0</v>
      </c>
      <c r="I249" s="32">
        <f>ROUND(ROUND(H249,2)*ROUND(G249,3),2)</f>
        <v>0</v>
      </c>
      <c r="O249">
        <f>(I249*21)/100</f>
        <v>0</v>
      </c>
      <c r="P249" t="s">
        <v>20</v>
      </c>
    </row>
    <row r="250" spans="1:16" ht="13.2" x14ac:dyDescent="0.25">
      <c r="A250" s="33" t="s">
        <v>47</v>
      </c>
      <c r="E250" s="34" t="s">
        <v>328</v>
      </c>
    </row>
    <row r="251" spans="1:16" ht="52.8" x14ac:dyDescent="0.25">
      <c r="A251" s="35" t="s">
        <v>49</v>
      </c>
      <c r="E251" s="36" t="s">
        <v>455</v>
      </c>
    </row>
    <row r="252" spans="1:16" ht="26.4" x14ac:dyDescent="0.25">
      <c r="A252" t="s">
        <v>50</v>
      </c>
      <c r="E252" s="34" t="s">
        <v>330</v>
      </c>
    </row>
    <row r="253" spans="1:16" ht="13.2" x14ac:dyDescent="0.25">
      <c r="A253" s="24" t="s">
        <v>42</v>
      </c>
      <c r="B253" s="28" t="s">
        <v>366</v>
      </c>
      <c r="C253" s="28" t="s">
        <v>332</v>
      </c>
      <c r="D253" s="24" t="s">
        <v>44</v>
      </c>
      <c r="E253" s="29" t="s">
        <v>333</v>
      </c>
      <c r="F253" s="30" t="s">
        <v>89</v>
      </c>
      <c r="G253" s="31">
        <v>27</v>
      </c>
      <c r="H253" s="32">
        <v>0</v>
      </c>
      <c r="I253" s="32">
        <f>ROUND(ROUND(H253,2)*ROUND(G253,3),2)</f>
        <v>0</v>
      </c>
      <c r="O253">
        <f>(I253*21)/100</f>
        <v>0</v>
      </c>
      <c r="P253" t="s">
        <v>20</v>
      </c>
    </row>
    <row r="254" spans="1:16" ht="13.2" x14ac:dyDescent="0.25">
      <c r="A254" s="33" t="s">
        <v>47</v>
      </c>
      <c r="E254" s="34" t="s">
        <v>322</v>
      </c>
    </row>
    <row r="255" spans="1:16" ht="13.2" x14ac:dyDescent="0.25">
      <c r="A255" s="35" t="s">
        <v>49</v>
      </c>
      <c r="E255" s="36" t="s">
        <v>91</v>
      </c>
    </row>
    <row r="256" spans="1:16" ht="26.4" x14ac:dyDescent="0.25">
      <c r="A256" t="s">
        <v>50</v>
      </c>
      <c r="E256" s="34" t="s">
        <v>324</v>
      </c>
    </row>
    <row r="257" spans="1:16" ht="26.4" x14ac:dyDescent="0.25">
      <c r="A257" s="24" t="s">
        <v>42</v>
      </c>
      <c r="B257" s="28" t="s">
        <v>370</v>
      </c>
      <c r="C257" s="28" t="s">
        <v>335</v>
      </c>
      <c r="D257" s="24" t="s">
        <v>44</v>
      </c>
      <c r="E257" s="29" t="s">
        <v>336</v>
      </c>
      <c r="F257" s="30" t="s">
        <v>89</v>
      </c>
      <c r="G257" s="31">
        <v>31</v>
      </c>
      <c r="H257" s="32">
        <v>0</v>
      </c>
      <c r="I257" s="32">
        <f>ROUND(ROUND(H257,2)*ROUND(G257,3),2)</f>
        <v>0</v>
      </c>
      <c r="O257">
        <f>(I257*21)/100</f>
        <v>0</v>
      </c>
      <c r="P257" t="s">
        <v>20</v>
      </c>
    </row>
    <row r="258" spans="1:16" ht="13.2" x14ac:dyDescent="0.25">
      <c r="A258" s="33" t="s">
        <v>47</v>
      </c>
      <c r="E258" s="34" t="s">
        <v>328</v>
      </c>
    </row>
    <row r="259" spans="1:16" ht="13.2" x14ac:dyDescent="0.25">
      <c r="A259" s="35" t="s">
        <v>49</v>
      </c>
      <c r="E259" s="36" t="s">
        <v>91</v>
      </c>
    </row>
    <row r="260" spans="1:16" ht="39.6" x14ac:dyDescent="0.25">
      <c r="A260" t="s">
        <v>50</v>
      </c>
      <c r="E260" s="34" t="s">
        <v>337</v>
      </c>
    </row>
    <row r="261" spans="1:16" ht="26.4" x14ac:dyDescent="0.25">
      <c r="A261" s="24" t="s">
        <v>42</v>
      </c>
      <c r="B261" s="28" t="s">
        <v>456</v>
      </c>
      <c r="C261" s="28" t="s">
        <v>339</v>
      </c>
      <c r="D261" s="24" t="s">
        <v>44</v>
      </c>
      <c r="E261" s="29" t="s">
        <v>340</v>
      </c>
      <c r="F261" s="30" t="s">
        <v>83</v>
      </c>
      <c r="G261" s="31">
        <v>261</v>
      </c>
      <c r="H261" s="32">
        <v>0</v>
      </c>
      <c r="I261" s="32">
        <f>ROUND(ROUND(H261,2)*ROUND(G261,3),2)</f>
        <v>0</v>
      </c>
      <c r="O261">
        <f>(I261*21)/100</f>
        <v>0</v>
      </c>
      <c r="P261" t="s">
        <v>20</v>
      </c>
    </row>
    <row r="262" spans="1:16" ht="13.2" x14ac:dyDescent="0.25">
      <c r="A262" s="33" t="s">
        <v>47</v>
      </c>
      <c r="E262" s="34" t="s">
        <v>341</v>
      </c>
    </row>
    <row r="263" spans="1:16" ht="39.6" x14ac:dyDescent="0.25">
      <c r="A263" s="35" t="s">
        <v>49</v>
      </c>
      <c r="E263" s="36" t="s">
        <v>457</v>
      </c>
    </row>
    <row r="264" spans="1:16" ht="39.6" x14ac:dyDescent="0.25">
      <c r="A264" t="s">
        <v>50</v>
      </c>
      <c r="E264" s="34" t="s">
        <v>343</v>
      </c>
    </row>
    <row r="265" spans="1:16" ht="13.2" x14ac:dyDescent="0.25">
      <c r="A265" s="24" t="s">
        <v>42</v>
      </c>
      <c r="B265" s="28" t="s">
        <v>458</v>
      </c>
      <c r="C265" s="28" t="s">
        <v>345</v>
      </c>
      <c r="D265" s="24" t="s">
        <v>44</v>
      </c>
      <c r="E265" s="29" t="s">
        <v>346</v>
      </c>
      <c r="F265" s="30" t="s">
        <v>83</v>
      </c>
      <c r="G265" s="31">
        <v>261</v>
      </c>
      <c r="H265" s="32">
        <v>0</v>
      </c>
      <c r="I265" s="32">
        <f>ROUND(ROUND(H265,2)*ROUND(G265,3),2)</f>
        <v>0</v>
      </c>
      <c r="O265">
        <f>(I265*21)/100</f>
        <v>0</v>
      </c>
      <c r="P265" t="s">
        <v>20</v>
      </c>
    </row>
    <row r="266" spans="1:16" ht="13.2" x14ac:dyDescent="0.25">
      <c r="A266" s="33" t="s">
        <v>47</v>
      </c>
      <c r="E266" s="34" t="s">
        <v>347</v>
      </c>
    </row>
    <row r="267" spans="1:16" ht="39.6" x14ac:dyDescent="0.25">
      <c r="A267" s="35" t="s">
        <v>49</v>
      </c>
      <c r="E267" s="36" t="s">
        <v>457</v>
      </c>
    </row>
    <row r="268" spans="1:16" ht="39.6" x14ac:dyDescent="0.25">
      <c r="A268" t="s">
        <v>50</v>
      </c>
      <c r="E268" s="34" t="s">
        <v>343</v>
      </c>
    </row>
    <row r="269" spans="1:16" ht="13.2" x14ac:dyDescent="0.25">
      <c r="A269" s="24" t="s">
        <v>42</v>
      </c>
      <c r="B269" s="28" t="s">
        <v>459</v>
      </c>
      <c r="C269" s="28" t="s">
        <v>460</v>
      </c>
      <c r="D269" s="24" t="s">
        <v>44</v>
      </c>
      <c r="E269" s="29" t="s">
        <v>461</v>
      </c>
      <c r="F269" s="30" t="s">
        <v>108</v>
      </c>
      <c r="G269" s="31">
        <v>625</v>
      </c>
      <c r="H269" s="32">
        <v>0</v>
      </c>
      <c r="I269" s="32">
        <f>ROUND(ROUND(H269,2)*ROUND(G269,3),2)</f>
        <v>0</v>
      </c>
      <c r="O269">
        <f>(I269*21)/100</f>
        <v>0</v>
      </c>
      <c r="P269" t="s">
        <v>20</v>
      </c>
    </row>
    <row r="270" spans="1:16" ht="13.2" x14ac:dyDescent="0.25">
      <c r="A270" s="33" t="s">
        <v>47</v>
      </c>
      <c r="E270" s="34" t="s">
        <v>462</v>
      </c>
    </row>
    <row r="271" spans="1:16" ht="13.2" x14ac:dyDescent="0.25">
      <c r="A271" s="35" t="s">
        <v>49</v>
      </c>
      <c r="E271" s="36" t="s">
        <v>91</v>
      </c>
    </row>
    <row r="272" spans="1:16" ht="52.8" x14ac:dyDescent="0.25">
      <c r="A272" t="s">
        <v>50</v>
      </c>
      <c r="E272" s="34" t="s">
        <v>463</v>
      </c>
    </row>
    <row r="273" spans="1:16" ht="13.2" x14ac:dyDescent="0.25">
      <c r="A273" s="24" t="s">
        <v>42</v>
      </c>
      <c r="B273" s="28" t="s">
        <v>464</v>
      </c>
      <c r="C273" s="28" t="s">
        <v>465</v>
      </c>
      <c r="D273" s="24" t="s">
        <v>44</v>
      </c>
      <c r="E273" s="29" t="s">
        <v>466</v>
      </c>
      <c r="F273" s="30" t="s">
        <v>76</v>
      </c>
      <c r="G273" s="31">
        <v>10.8</v>
      </c>
      <c r="H273" s="32">
        <v>0</v>
      </c>
      <c r="I273" s="32">
        <f>ROUND(ROUND(H273,2)*ROUND(G273,3),2)</f>
        <v>0</v>
      </c>
      <c r="O273">
        <f>(I273*21)/100</f>
        <v>0</v>
      </c>
      <c r="P273" t="s">
        <v>20</v>
      </c>
    </row>
    <row r="274" spans="1:16" ht="13.2" x14ac:dyDescent="0.25">
      <c r="A274" s="33" t="s">
        <v>47</v>
      </c>
      <c r="E274" s="34" t="s">
        <v>467</v>
      </c>
    </row>
    <row r="275" spans="1:16" ht="13.2" x14ac:dyDescent="0.25">
      <c r="A275" s="35" t="s">
        <v>49</v>
      </c>
      <c r="E275" s="36" t="s">
        <v>468</v>
      </c>
    </row>
    <row r="276" spans="1:16" ht="409.6" x14ac:dyDescent="0.25">
      <c r="A276" t="s">
        <v>50</v>
      </c>
      <c r="E276" s="34" t="s">
        <v>469</v>
      </c>
    </row>
    <row r="277" spans="1:16" ht="13.2" x14ac:dyDescent="0.25">
      <c r="A277" s="24" t="s">
        <v>42</v>
      </c>
      <c r="B277" s="28" t="s">
        <v>470</v>
      </c>
      <c r="C277" s="28" t="s">
        <v>349</v>
      </c>
      <c r="D277" s="24" t="s">
        <v>44</v>
      </c>
      <c r="E277" s="29" t="s">
        <v>350</v>
      </c>
      <c r="F277" s="30" t="s">
        <v>108</v>
      </c>
      <c r="G277" s="31">
        <v>13</v>
      </c>
      <c r="H277" s="32">
        <v>0</v>
      </c>
      <c r="I277" s="32">
        <f>ROUND(ROUND(H277,2)*ROUND(G277,3),2)</f>
        <v>0</v>
      </c>
      <c r="O277">
        <f>(I277*21)/100</f>
        <v>0</v>
      </c>
      <c r="P277" t="s">
        <v>20</v>
      </c>
    </row>
    <row r="278" spans="1:16" ht="13.2" x14ac:dyDescent="0.25">
      <c r="A278" s="33" t="s">
        <v>47</v>
      </c>
      <c r="E278" s="34" t="s">
        <v>351</v>
      </c>
    </row>
    <row r="279" spans="1:16" ht="26.4" x14ac:dyDescent="0.25">
      <c r="A279" s="35" t="s">
        <v>49</v>
      </c>
      <c r="E279" s="36" t="s">
        <v>471</v>
      </c>
    </row>
    <row r="280" spans="1:16" ht="66" x14ac:dyDescent="0.25">
      <c r="A280" t="s">
        <v>50</v>
      </c>
      <c r="E280" s="34" t="s">
        <v>353</v>
      </c>
    </row>
    <row r="281" spans="1:16" ht="13.2" x14ac:dyDescent="0.25">
      <c r="A281" s="24" t="s">
        <v>42</v>
      </c>
      <c r="B281" s="28" t="s">
        <v>472</v>
      </c>
      <c r="C281" s="28" t="s">
        <v>473</v>
      </c>
      <c r="D281" s="24" t="s">
        <v>44</v>
      </c>
      <c r="E281" s="29" t="s">
        <v>474</v>
      </c>
      <c r="F281" s="30" t="s">
        <v>108</v>
      </c>
      <c r="G281" s="31">
        <v>8.3000000000000007</v>
      </c>
      <c r="H281" s="32">
        <v>0</v>
      </c>
      <c r="I281" s="32">
        <f>ROUND(ROUND(H281,2)*ROUND(G281,3),2)</f>
        <v>0</v>
      </c>
      <c r="O281">
        <f>(I281*21)/100</f>
        <v>0</v>
      </c>
      <c r="P281" t="s">
        <v>20</v>
      </c>
    </row>
    <row r="282" spans="1:16" ht="13.2" x14ac:dyDescent="0.25">
      <c r="A282" s="33" t="s">
        <v>47</v>
      </c>
      <c r="E282" s="34" t="s">
        <v>475</v>
      </c>
    </row>
    <row r="283" spans="1:16" ht="13.2" x14ac:dyDescent="0.25">
      <c r="A283" s="35" t="s">
        <v>49</v>
      </c>
      <c r="E283" s="36" t="s">
        <v>476</v>
      </c>
    </row>
    <row r="284" spans="1:16" ht="66" x14ac:dyDescent="0.25">
      <c r="A284" t="s">
        <v>50</v>
      </c>
      <c r="E284" s="34" t="s">
        <v>353</v>
      </c>
    </row>
    <row r="285" spans="1:16" ht="13.2" x14ac:dyDescent="0.25">
      <c r="A285" s="24" t="s">
        <v>42</v>
      </c>
      <c r="B285" s="28" t="s">
        <v>477</v>
      </c>
      <c r="C285" s="28" t="s">
        <v>355</v>
      </c>
      <c r="D285" s="24" t="s">
        <v>44</v>
      </c>
      <c r="E285" s="29" t="s">
        <v>356</v>
      </c>
      <c r="F285" s="30" t="s">
        <v>108</v>
      </c>
      <c r="G285" s="31">
        <v>1750</v>
      </c>
      <c r="H285" s="32">
        <v>0</v>
      </c>
      <c r="I285" s="32">
        <f>ROUND(ROUND(H285,2)*ROUND(G285,3),2)</f>
        <v>0</v>
      </c>
      <c r="O285">
        <f>(I285*21)/100</f>
        <v>0</v>
      </c>
      <c r="P285" t="s">
        <v>20</v>
      </c>
    </row>
    <row r="286" spans="1:16" ht="26.4" x14ac:dyDescent="0.25">
      <c r="A286" s="33" t="s">
        <v>47</v>
      </c>
      <c r="E286" s="34" t="s">
        <v>357</v>
      </c>
    </row>
    <row r="287" spans="1:16" ht="13.2" x14ac:dyDescent="0.25">
      <c r="A287" s="35" t="s">
        <v>49</v>
      </c>
      <c r="E287" s="36" t="s">
        <v>358</v>
      </c>
    </row>
    <row r="288" spans="1:16" ht="39.6" x14ac:dyDescent="0.25">
      <c r="A288" t="s">
        <v>50</v>
      </c>
      <c r="E288" s="34" t="s">
        <v>359</v>
      </c>
    </row>
    <row r="289" spans="1:16" ht="13.2" x14ac:dyDescent="0.25">
      <c r="A289" s="24" t="s">
        <v>42</v>
      </c>
      <c r="B289" s="28" t="s">
        <v>478</v>
      </c>
      <c r="C289" s="28" t="s">
        <v>361</v>
      </c>
      <c r="D289" s="24" t="s">
        <v>44</v>
      </c>
      <c r="E289" s="29" t="s">
        <v>362</v>
      </c>
      <c r="F289" s="30" t="s">
        <v>83</v>
      </c>
      <c r="G289" s="31">
        <v>25</v>
      </c>
      <c r="H289" s="32">
        <v>0</v>
      </c>
      <c r="I289" s="32">
        <f>ROUND(ROUND(H289,2)*ROUND(G289,3),2)</f>
        <v>0</v>
      </c>
      <c r="O289">
        <f>(I289*21)/100</f>
        <v>0</v>
      </c>
      <c r="P289" t="s">
        <v>20</v>
      </c>
    </row>
    <row r="290" spans="1:16" ht="13.2" x14ac:dyDescent="0.25">
      <c r="A290" s="33" t="s">
        <v>47</v>
      </c>
      <c r="E290" s="34" t="s">
        <v>363</v>
      </c>
    </row>
    <row r="291" spans="1:16" ht="26.4" x14ac:dyDescent="0.25">
      <c r="A291" s="35" t="s">
        <v>49</v>
      </c>
      <c r="E291" s="36" t="s">
        <v>479</v>
      </c>
    </row>
    <row r="292" spans="1:16" ht="26.4" x14ac:dyDescent="0.25">
      <c r="A292" t="s">
        <v>50</v>
      </c>
      <c r="E292" s="34" t="s">
        <v>365</v>
      </c>
    </row>
    <row r="293" spans="1:16" ht="13.2" x14ac:dyDescent="0.25">
      <c r="A293" s="24" t="s">
        <v>42</v>
      </c>
      <c r="B293" s="28" t="s">
        <v>480</v>
      </c>
      <c r="C293" s="28" t="s">
        <v>371</v>
      </c>
      <c r="D293" s="24" t="s">
        <v>44</v>
      </c>
      <c r="E293" s="29" t="s">
        <v>372</v>
      </c>
      <c r="F293" s="30" t="s">
        <v>76</v>
      </c>
      <c r="G293" s="31">
        <v>0.6</v>
      </c>
      <c r="H293" s="32">
        <v>0</v>
      </c>
      <c r="I293" s="32">
        <f>ROUND(ROUND(H293,2)*ROUND(G293,3),2)</f>
        <v>0</v>
      </c>
      <c r="O293">
        <f>(I293*21)/100</f>
        <v>0</v>
      </c>
      <c r="P293" t="s">
        <v>20</v>
      </c>
    </row>
    <row r="294" spans="1:16" ht="13.2" x14ac:dyDescent="0.25">
      <c r="A294" s="33" t="s">
        <v>47</v>
      </c>
      <c r="E294" s="34" t="s">
        <v>373</v>
      </c>
    </row>
    <row r="295" spans="1:16" ht="13.2" x14ac:dyDescent="0.25">
      <c r="A295" s="35" t="s">
        <v>49</v>
      </c>
      <c r="E295" s="36" t="s">
        <v>481</v>
      </c>
    </row>
    <row r="296" spans="1:16" ht="105.6" x14ac:dyDescent="0.25">
      <c r="A296" t="s">
        <v>50</v>
      </c>
      <c r="E296" s="34" t="s">
        <v>375</v>
      </c>
    </row>
    <row r="297" spans="1:16" ht="13.2" x14ac:dyDescent="0.25">
      <c r="A297" s="24" t="s">
        <v>42</v>
      </c>
      <c r="B297" s="28" t="s">
        <v>482</v>
      </c>
      <c r="C297" s="28" t="s">
        <v>483</v>
      </c>
      <c r="D297" s="24" t="s">
        <v>44</v>
      </c>
      <c r="E297" s="29" t="s">
        <v>484</v>
      </c>
      <c r="F297" s="30" t="s">
        <v>108</v>
      </c>
      <c r="G297" s="31">
        <v>6.9</v>
      </c>
      <c r="H297" s="32">
        <v>0</v>
      </c>
      <c r="I297" s="32">
        <f>ROUND(ROUND(H297,2)*ROUND(G297,3),2)</f>
        <v>0</v>
      </c>
      <c r="O297">
        <f>(I297*21)/100</f>
        <v>0</v>
      </c>
      <c r="P297" t="s">
        <v>20</v>
      </c>
    </row>
    <row r="298" spans="1:16" ht="26.4" x14ac:dyDescent="0.25">
      <c r="A298" s="33" t="s">
        <v>47</v>
      </c>
      <c r="E298" s="34" t="s">
        <v>485</v>
      </c>
    </row>
    <row r="299" spans="1:16" ht="13.2" x14ac:dyDescent="0.25">
      <c r="A299" s="35" t="s">
        <v>49</v>
      </c>
      <c r="E299" s="36" t="s">
        <v>486</v>
      </c>
    </row>
    <row r="300" spans="1:16" ht="79.2" x14ac:dyDescent="0.25">
      <c r="A300" t="s">
        <v>50</v>
      </c>
      <c r="E300" s="34" t="s">
        <v>487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46"/>
  <sheetViews>
    <sheetView tabSelected="1" workbookViewId="0">
      <pane ySplit="7" topLeftCell="A8" activePane="bottomLeft" state="frozen"/>
      <selection pane="bottomLeft" activeCell="C3" sqref="C3:D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8"/>
      <c r="C1" s="8"/>
      <c r="D1" s="8"/>
      <c r="E1" s="8" t="s">
        <v>0</v>
      </c>
      <c r="F1" s="8"/>
      <c r="G1" s="8"/>
      <c r="H1" s="8"/>
      <c r="I1" s="8"/>
      <c r="P1" t="s">
        <v>19</v>
      </c>
    </row>
    <row r="2" spans="1:18" ht="25.05" customHeight="1" x14ac:dyDescent="0.25">
      <c r="B2" s="8"/>
      <c r="C2" s="8"/>
      <c r="D2" s="8"/>
      <c r="E2" s="9" t="s">
        <v>12</v>
      </c>
      <c r="F2" s="8"/>
      <c r="G2" s="8"/>
      <c r="H2" s="12"/>
      <c r="I2" s="12"/>
      <c r="O2">
        <f>0+O8+O17+O98+O111+O120+O177+O186</f>
        <v>0</v>
      </c>
      <c r="P2" t="s">
        <v>19</v>
      </c>
    </row>
    <row r="3" spans="1:18" ht="15" customHeight="1" x14ac:dyDescent="0.25">
      <c r="A3" t="s">
        <v>11</v>
      </c>
      <c r="B3" s="16" t="s">
        <v>13</v>
      </c>
      <c r="C3" s="4" t="s">
        <v>550</v>
      </c>
      <c r="D3" s="7"/>
      <c r="E3" s="17" t="s">
        <v>549</v>
      </c>
      <c r="F3" s="8"/>
      <c r="G3" s="15"/>
      <c r="H3" s="14" t="s">
        <v>488</v>
      </c>
      <c r="I3" s="37">
        <f>0+I8+I17+I98+I111+I120+I177+I186</f>
        <v>0</v>
      </c>
      <c r="O3" t="s">
        <v>16</v>
      </c>
      <c r="P3" t="s">
        <v>20</v>
      </c>
    </row>
    <row r="4" spans="1:18" ht="15" customHeight="1" x14ac:dyDescent="0.25">
      <c r="A4" t="s">
        <v>14</v>
      </c>
      <c r="B4" s="19" t="s">
        <v>15</v>
      </c>
      <c r="C4" s="3" t="s">
        <v>488</v>
      </c>
      <c r="D4" s="2"/>
      <c r="E4" s="20" t="s">
        <v>489</v>
      </c>
      <c r="F4" s="12"/>
      <c r="G4" s="12"/>
      <c r="H4" s="21"/>
      <c r="I4" s="21"/>
      <c r="O4" t="s">
        <v>17</v>
      </c>
      <c r="P4" t="s">
        <v>20</v>
      </c>
    </row>
    <row r="5" spans="1:18" ht="12.75" customHeight="1" x14ac:dyDescent="0.25">
      <c r="A5" s="1" t="s">
        <v>23</v>
      </c>
      <c r="B5" s="1" t="s">
        <v>25</v>
      </c>
      <c r="C5" s="1" t="s">
        <v>27</v>
      </c>
      <c r="D5" s="1" t="s">
        <v>28</v>
      </c>
      <c r="E5" s="1" t="s">
        <v>29</v>
      </c>
      <c r="F5" s="1" t="s">
        <v>31</v>
      </c>
      <c r="G5" s="1" t="s">
        <v>33</v>
      </c>
      <c r="H5" s="1" t="s">
        <v>35</v>
      </c>
      <c r="I5" s="1"/>
      <c r="O5" t="s">
        <v>18</v>
      </c>
      <c r="P5" t="s">
        <v>20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8" t="s">
        <v>36</v>
      </c>
      <c r="I6" s="18" t="s">
        <v>38</v>
      </c>
    </row>
    <row r="7" spans="1:18" ht="12.75" customHeight="1" x14ac:dyDescent="0.25">
      <c r="A7" s="18" t="s">
        <v>24</v>
      </c>
      <c r="B7" s="18" t="s">
        <v>26</v>
      </c>
      <c r="C7" s="18" t="s">
        <v>20</v>
      </c>
      <c r="D7" s="18" t="s">
        <v>19</v>
      </c>
      <c r="E7" s="18" t="s">
        <v>30</v>
      </c>
      <c r="F7" s="18" t="s">
        <v>32</v>
      </c>
      <c r="G7" s="18" t="s">
        <v>34</v>
      </c>
      <c r="H7" s="18" t="s">
        <v>37</v>
      </c>
      <c r="I7" s="18" t="s">
        <v>39</v>
      </c>
    </row>
    <row r="8" spans="1:18" ht="12.75" customHeight="1" x14ac:dyDescent="0.25">
      <c r="A8" s="21" t="s">
        <v>40</v>
      </c>
      <c r="B8" s="21"/>
      <c r="C8" s="25" t="s">
        <v>24</v>
      </c>
      <c r="D8" s="21"/>
      <c r="E8" s="26" t="s">
        <v>41</v>
      </c>
      <c r="F8" s="21"/>
      <c r="G8" s="21"/>
      <c r="H8" s="21"/>
      <c r="I8" s="27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6.4" x14ac:dyDescent="0.25">
      <c r="A9" s="24" t="s">
        <v>42</v>
      </c>
      <c r="B9" s="28" t="s">
        <v>26</v>
      </c>
      <c r="C9" s="28" t="s">
        <v>68</v>
      </c>
      <c r="D9" s="24" t="s">
        <v>44</v>
      </c>
      <c r="E9" s="29" t="s">
        <v>69</v>
      </c>
      <c r="F9" s="30" t="s">
        <v>70</v>
      </c>
      <c r="G9" s="31">
        <v>12957.4</v>
      </c>
      <c r="H9" s="32">
        <v>0</v>
      </c>
      <c r="I9" s="32">
        <f>ROUND(ROUND(H9,2)*ROUND(G9,3),2)</f>
        <v>0</v>
      </c>
      <c r="O9">
        <f>(I9*21)/100</f>
        <v>0</v>
      </c>
      <c r="P9" t="s">
        <v>20</v>
      </c>
    </row>
    <row r="10" spans="1:18" ht="13.2" x14ac:dyDescent="0.25">
      <c r="A10" s="33" t="s">
        <v>47</v>
      </c>
      <c r="E10" s="34" t="s">
        <v>71</v>
      </c>
    </row>
    <row r="11" spans="1:18" ht="92.4" x14ac:dyDescent="0.25">
      <c r="A11" s="35" t="s">
        <v>49</v>
      </c>
      <c r="E11" s="36" t="s">
        <v>490</v>
      </c>
    </row>
    <row r="12" spans="1:18" ht="26.4" x14ac:dyDescent="0.25">
      <c r="A12" t="s">
        <v>50</v>
      </c>
      <c r="E12" s="34" t="s">
        <v>73</v>
      </c>
    </row>
    <row r="13" spans="1:18" ht="13.2" x14ac:dyDescent="0.25">
      <c r="A13" s="24" t="s">
        <v>42</v>
      </c>
      <c r="B13" s="28" t="s">
        <v>20</v>
      </c>
      <c r="C13" s="28" t="s">
        <v>74</v>
      </c>
      <c r="D13" s="24" t="s">
        <v>44</v>
      </c>
      <c r="E13" s="29" t="s">
        <v>75</v>
      </c>
      <c r="F13" s="30" t="s">
        <v>76</v>
      </c>
      <c r="G13" s="31">
        <v>498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20</v>
      </c>
    </row>
    <row r="14" spans="1:18" ht="13.2" x14ac:dyDescent="0.25">
      <c r="A14" s="33" t="s">
        <v>47</v>
      </c>
      <c r="E14" s="34" t="s">
        <v>77</v>
      </c>
    </row>
    <row r="15" spans="1:18" ht="13.2" x14ac:dyDescent="0.25">
      <c r="A15" s="35" t="s">
        <v>49</v>
      </c>
      <c r="E15" s="36" t="s">
        <v>78</v>
      </c>
    </row>
    <row r="16" spans="1:18" ht="26.4" x14ac:dyDescent="0.25">
      <c r="A16" t="s">
        <v>50</v>
      </c>
      <c r="E16" s="34" t="s">
        <v>79</v>
      </c>
    </row>
    <row r="17" spans="1:18" ht="12.75" customHeight="1" x14ac:dyDescent="0.25">
      <c r="A17" s="12" t="s">
        <v>40</v>
      </c>
      <c r="B17" s="12"/>
      <c r="C17" s="38" t="s">
        <v>26</v>
      </c>
      <c r="D17" s="12"/>
      <c r="E17" s="26" t="s">
        <v>80</v>
      </c>
      <c r="F17" s="12"/>
      <c r="G17" s="12"/>
      <c r="H17" s="12"/>
      <c r="I17" s="39">
        <f>0+Q17</f>
        <v>0</v>
      </c>
      <c r="O17">
        <f>0+R17</f>
        <v>0</v>
      </c>
      <c r="Q17">
        <f>0+I18+I22+I26+I30+I34+I38+I42+I46+I50+I54+I58+I62+I66+I70+I74+I78+I82+I86+I90+I94</f>
        <v>0</v>
      </c>
      <c r="R17">
        <f>0+O18+O22+O26+O30+O34+O38+O42+O46+O50+O54+O58+O62+O66+O70+O74+O78+O82+O86+O90+O94</f>
        <v>0</v>
      </c>
    </row>
    <row r="18" spans="1:18" ht="13.2" x14ac:dyDescent="0.25">
      <c r="A18" s="24" t="s">
        <v>42</v>
      </c>
      <c r="B18" s="28" t="s">
        <v>19</v>
      </c>
      <c r="C18" s="28" t="s">
        <v>81</v>
      </c>
      <c r="D18" s="24" t="s">
        <v>44</v>
      </c>
      <c r="E18" s="29" t="s">
        <v>82</v>
      </c>
      <c r="F18" s="30" t="s">
        <v>83</v>
      </c>
      <c r="G18" s="31">
        <v>4980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20</v>
      </c>
    </row>
    <row r="19" spans="1:18" ht="26.4" x14ac:dyDescent="0.25">
      <c r="A19" s="33" t="s">
        <v>47</v>
      </c>
      <c r="E19" s="34" t="s">
        <v>84</v>
      </c>
    </row>
    <row r="20" spans="1:18" ht="13.2" x14ac:dyDescent="0.25">
      <c r="A20" s="35" t="s">
        <v>49</v>
      </c>
      <c r="E20" s="36" t="s">
        <v>491</v>
      </c>
    </row>
    <row r="21" spans="1:18" ht="13.2" x14ac:dyDescent="0.25">
      <c r="A21" t="s">
        <v>50</v>
      </c>
      <c r="E21" s="34" t="s">
        <v>86</v>
      </c>
    </row>
    <row r="22" spans="1:18" ht="13.2" x14ac:dyDescent="0.25">
      <c r="A22" s="24" t="s">
        <v>42</v>
      </c>
      <c r="B22" s="28" t="s">
        <v>30</v>
      </c>
      <c r="C22" s="28" t="s">
        <v>87</v>
      </c>
      <c r="D22" s="24" t="s">
        <v>44</v>
      </c>
      <c r="E22" s="29" t="s">
        <v>88</v>
      </c>
      <c r="F22" s="30" t="s">
        <v>89</v>
      </c>
      <c r="G22" s="31">
        <v>18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20</v>
      </c>
    </row>
    <row r="23" spans="1:18" ht="13.2" x14ac:dyDescent="0.25">
      <c r="A23" s="33" t="s">
        <v>47</v>
      </c>
      <c r="E23" s="34" t="s">
        <v>90</v>
      </c>
    </row>
    <row r="24" spans="1:18" ht="13.2" x14ac:dyDescent="0.25">
      <c r="A24" s="35" t="s">
        <v>49</v>
      </c>
      <c r="E24" s="36" t="s">
        <v>91</v>
      </c>
    </row>
    <row r="25" spans="1:18" ht="171.6" x14ac:dyDescent="0.25">
      <c r="A25" t="s">
        <v>50</v>
      </c>
      <c r="E25" s="34" t="s">
        <v>92</v>
      </c>
    </row>
    <row r="26" spans="1:18" ht="13.2" x14ac:dyDescent="0.25">
      <c r="A26" s="24" t="s">
        <v>42</v>
      </c>
      <c r="B26" s="28" t="s">
        <v>32</v>
      </c>
      <c r="C26" s="28" t="s">
        <v>492</v>
      </c>
      <c r="D26" s="24" t="s">
        <v>44</v>
      </c>
      <c r="E26" s="29" t="s">
        <v>493</v>
      </c>
      <c r="F26" s="30" t="s">
        <v>76</v>
      </c>
      <c r="G26" s="31">
        <v>19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20</v>
      </c>
    </row>
    <row r="27" spans="1:18" ht="13.2" x14ac:dyDescent="0.25">
      <c r="A27" s="33" t="s">
        <v>47</v>
      </c>
      <c r="E27" s="34" t="s">
        <v>494</v>
      </c>
    </row>
    <row r="28" spans="1:18" ht="13.2" x14ac:dyDescent="0.25">
      <c r="A28" s="35" t="s">
        <v>49</v>
      </c>
      <c r="E28" s="36" t="s">
        <v>91</v>
      </c>
    </row>
    <row r="29" spans="1:18" ht="66" x14ac:dyDescent="0.25">
      <c r="A29" t="s">
        <v>50</v>
      </c>
      <c r="E29" s="34" t="s">
        <v>100</v>
      </c>
    </row>
    <row r="30" spans="1:18" ht="13.2" x14ac:dyDescent="0.25">
      <c r="A30" s="24" t="s">
        <v>42</v>
      </c>
      <c r="B30" s="28" t="s">
        <v>34</v>
      </c>
      <c r="C30" s="28" t="s">
        <v>102</v>
      </c>
      <c r="D30" s="24" t="s">
        <v>44</v>
      </c>
      <c r="E30" s="29" t="s">
        <v>103</v>
      </c>
      <c r="F30" s="30" t="s">
        <v>76</v>
      </c>
      <c r="G30" s="31">
        <v>849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20</v>
      </c>
    </row>
    <row r="31" spans="1:18" ht="26.4" x14ac:dyDescent="0.25">
      <c r="A31" s="33" t="s">
        <v>47</v>
      </c>
      <c r="E31" s="34" t="s">
        <v>392</v>
      </c>
    </row>
    <row r="32" spans="1:18" ht="52.8" x14ac:dyDescent="0.25">
      <c r="A32" s="35" t="s">
        <v>49</v>
      </c>
      <c r="E32" s="36" t="s">
        <v>495</v>
      </c>
    </row>
    <row r="33" spans="1:16" ht="66" x14ac:dyDescent="0.25">
      <c r="A33" t="s">
        <v>50</v>
      </c>
      <c r="E33" s="34" t="s">
        <v>100</v>
      </c>
    </row>
    <row r="34" spans="1:16" ht="13.2" x14ac:dyDescent="0.25">
      <c r="A34" s="24" t="s">
        <v>42</v>
      </c>
      <c r="B34" s="28" t="s">
        <v>101</v>
      </c>
      <c r="C34" s="28" t="s">
        <v>106</v>
      </c>
      <c r="D34" s="24" t="s">
        <v>44</v>
      </c>
      <c r="E34" s="29" t="s">
        <v>107</v>
      </c>
      <c r="F34" s="30" t="s">
        <v>108</v>
      </c>
      <c r="G34" s="31">
        <v>2386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20</v>
      </c>
    </row>
    <row r="35" spans="1:16" ht="13.2" x14ac:dyDescent="0.25">
      <c r="A35" s="33" t="s">
        <v>47</v>
      </c>
      <c r="E35" s="34" t="s">
        <v>109</v>
      </c>
    </row>
    <row r="36" spans="1:16" ht="13.2" x14ac:dyDescent="0.25">
      <c r="A36" s="35" t="s">
        <v>49</v>
      </c>
      <c r="E36" s="36" t="s">
        <v>91</v>
      </c>
    </row>
    <row r="37" spans="1:16" ht="26.4" x14ac:dyDescent="0.25">
      <c r="A37" t="s">
        <v>50</v>
      </c>
      <c r="E37" s="34" t="s">
        <v>110</v>
      </c>
    </row>
    <row r="38" spans="1:16" ht="13.2" x14ac:dyDescent="0.25">
      <c r="A38" s="24" t="s">
        <v>42</v>
      </c>
      <c r="B38" s="28" t="s">
        <v>105</v>
      </c>
      <c r="C38" s="28" t="s">
        <v>111</v>
      </c>
      <c r="D38" s="24" t="s">
        <v>112</v>
      </c>
      <c r="E38" s="29" t="s">
        <v>113</v>
      </c>
      <c r="F38" s="30" t="s">
        <v>76</v>
      </c>
      <c r="G38" s="31">
        <v>771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20</v>
      </c>
    </row>
    <row r="39" spans="1:16" ht="26.4" x14ac:dyDescent="0.25">
      <c r="A39" s="33" t="s">
        <v>47</v>
      </c>
      <c r="E39" s="34" t="s">
        <v>399</v>
      </c>
    </row>
    <row r="40" spans="1:16" ht="13.2" x14ac:dyDescent="0.25">
      <c r="A40" s="35" t="s">
        <v>49</v>
      </c>
      <c r="E40" s="36" t="s">
        <v>99</v>
      </c>
    </row>
    <row r="41" spans="1:16" ht="382.8" x14ac:dyDescent="0.25">
      <c r="A41" t="s">
        <v>50</v>
      </c>
      <c r="E41" s="34" t="s">
        <v>115</v>
      </c>
    </row>
    <row r="42" spans="1:16" ht="13.2" x14ac:dyDescent="0.25">
      <c r="A42" s="24" t="s">
        <v>42</v>
      </c>
      <c r="B42" s="28" t="s">
        <v>37</v>
      </c>
      <c r="C42" s="28" t="s">
        <v>111</v>
      </c>
      <c r="D42" s="24" t="s">
        <v>116</v>
      </c>
      <c r="E42" s="29" t="s">
        <v>113</v>
      </c>
      <c r="F42" s="30" t="s">
        <v>76</v>
      </c>
      <c r="G42" s="31">
        <v>1431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20</v>
      </c>
    </row>
    <row r="43" spans="1:16" ht="13.2" x14ac:dyDescent="0.25">
      <c r="A43" s="33" t="s">
        <v>47</v>
      </c>
      <c r="E43" s="34" t="s">
        <v>117</v>
      </c>
    </row>
    <row r="44" spans="1:16" ht="13.2" x14ac:dyDescent="0.25">
      <c r="A44" s="35" t="s">
        <v>49</v>
      </c>
      <c r="E44" s="36" t="s">
        <v>99</v>
      </c>
    </row>
    <row r="45" spans="1:16" ht="382.8" x14ac:dyDescent="0.25">
      <c r="A45" t="s">
        <v>50</v>
      </c>
      <c r="E45" s="34" t="s">
        <v>115</v>
      </c>
    </row>
    <row r="46" spans="1:16" ht="13.2" x14ac:dyDescent="0.25">
      <c r="A46" s="24" t="s">
        <v>42</v>
      </c>
      <c r="B46" s="28" t="s">
        <v>39</v>
      </c>
      <c r="C46" s="28" t="s">
        <v>111</v>
      </c>
      <c r="D46" s="24" t="s">
        <v>119</v>
      </c>
      <c r="E46" s="29" t="s">
        <v>113</v>
      </c>
      <c r="F46" s="30" t="s">
        <v>76</v>
      </c>
      <c r="G46" s="31">
        <v>3715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20</v>
      </c>
    </row>
    <row r="47" spans="1:16" ht="13.2" x14ac:dyDescent="0.25">
      <c r="A47" s="33" t="s">
        <v>47</v>
      </c>
      <c r="E47" s="34" t="s">
        <v>120</v>
      </c>
    </row>
    <row r="48" spans="1:16" ht="13.2" x14ac:dyDescent="0.25">
      <c r="A48" s="35" t="s">
        <v>49</v>
      </c>
      <c r="E48" s="36" t="s">
        <v>99</v>
      </c>
    </row>
    <row r="49" spans="1:16" ht="382.8" x14ac:dyDescent="0.25">
      <c r="A49" t="s">
        <v>50</v>
      </c>
      <c r="E49" s="34" t="s">
        <v>115</v>
      </c>
    </row>
    <row r="50" spans="1:16" ht="13.2" x14ac:dyDescent="0.25">
      <c r="A50" s="24" t="s">
        <v>42</v>
      </c>
      <c r="B50" s="28" t="s">
        <v>118</v>
      </c>
      <c r="C50" s="28" t="s">
        <v>122</v>
      </c>
      <c r="D50" s="24" t="s">
        <v>44</v>
      </c>
      <c r="E50" s="29" t="s">
        <v>123</v>
      </c>
      <c r="F50" s="30" t="s">
        <v>76</v>
      </c>
      <c r="G50" s="31">
        <v>780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20</v>
      </c>
    </row>
    <row r="51" spans="1:16" ht="13.2" x14ac:dyDescent="0.25">
      <c r="A51" s="33" t="s">
        <v>47</v>
      </c>
      <c r="E51" s="34" t="s">
        <v>124</v>
      </c>
    </row>
    <row r="52" spans="1:16" ht="13.2" x14ac:dyDescent="0.25">
      <c r="A52" s="35" t="s">
        <v>49</v>
      </c>
      <c r="E52" s="36" t="s">
        <v>99</v>
      </c>
    </row>
    <row r="53" spans="1:16" ht="303.60000000000002" x14ac:dyDescent="0.25">
      <c r="A53" t="s">
        <v>50</v>
      </c>
      <c r="E53" s="34" t="s">
        <v>125</v>
      </c>
    </row>
    <row r="54" spans="1:16" ht="13.2" x14ac:dyDescent="0.25">
      <c r="A54" s="24" t="s">
        <v>42</v>
      </c>
      <c r="B54" s="28" t="s">
        <v>121</v>
      </c>
      <c r="C54" s="28" t="s">
        <v>132</v>
      </c>
      <c r="D54" s="24" t="s">
        <v>44</v>
      </c>
      <c r="E54" s="29" t="s">
        <v>133</v>
      </c>
      <c r="F54" s="30" t="s">
        <v>108</v>
      </c>
      <c r="G54" s="31">
        <v>4020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20</v>
      </c>
    </row>
    <row r="55" spans="1:16" ht="26.4" x14ac:dyDescent="0.25">
      <c r="A55" s="33" t="s">
        <v>47</v>
      </c>
      <c r="E55" s="34" t="s">
        <v>134</v>
      </c>
    </row>
    <row r="56" spans="1:16" ht="13.2" x14ac:dyDescent="0.25">
      <c r="A56" s="35" t="s">
        <v>49</v>
      </c>
      <c r="E56" s="36" t="s">
        <v>91</v>
      </c>
    </row>
    <row r="57" spans="1:16" ht="66" x14ac:dyDescent="0.25">
      <c r="A57" t="s">
        <v>50</v>
      </c>
      <c r="E57" s="34" t="s">
        <v>135</v>
      </c>
    </row>
    <row r="58" spans="1:16" ht="13.2" x14ac:dyDescent="0.25">
      <c r="A58" s="24" t="s">
        <v>42</v>
      </c>
      <c r="B58" s="28" t="s">
        <v>126</v>
      </c>
      <c r="C58" s="28" t="s">
        <v>142</v>
      </c>
      <c r="D58" s="24" t="s">
        <v>44</v>
      </c>
      <c r="E58" s="29" t="s">
        <v>143</v>
      </c>
      <c r="F58" s="30" t="s">
        <v>76</v>
      </c>
      <c r="G58" s="31">
        <v>19.2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20</v>
      </c>
    </row>
    <row r="59" spans="1:16" ht="13.2" x14ac:dyDescent="0.25">
      <c r="A59" s="33" t="s">
        <v>47</v>
      </c>
      <c r="E59" s="34" t="s">
        <v>144</v>
      </c>
    </row>
    <row r="60" spans="1:16" ht="26.4" x14ac:dyDescent="0.25">
      <c r="A60" s="35" t="s">
        <v>49</v>
      </c>
      <c r="E60" s="36" t="s">
        <v>496</v>
      </c>
    </row>
    <row r="61" spans="1:16" ht="330" x14ac:dyDescent="0.25">
      <c r="A61" t="s">
        <v>50</v>
      </c>
      <c r="E61" s="34" t="s">
        <v>146</v>
      </c>
    </row>
    <row r="62" spans="1:16" ht="13.2" x14ac:dyDescent="0.25">
      <c r="A62" s="24" t="s">
        <v>42</v>
      </c>
      <c r="B62" s="28" t="s">
        <v>131</v>
      </c>
      <c r="C62" s="28" t="s">
        <v>148</v>
      </c>
      <c r="D62" s="24" t="s">
        <v>44</v>
      </c>
      <c r="E62" s="29" t="s">
        <v>149</v>
      </c>
      <c r="F62" s="30" t="s">
        <v>76</v>
      </c>
      <c r="G62" s="31">
        <v>771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20</v>
      </c>
    </row>
    <row r="63" spans="1:16" ht="26.4" x14ac:dyDescent="0.25">
      <c r="A63" s="33" t="s">
        <v>47</v>
      </c>
      <c r="E63" s="34" t="s">
        <v>150</v>
      </c>
    </row>
    <row r="64" spans="1:16" ht="13.2" x14ac:dyDescent="0.25">
      <c r="A64" s="35" t="s">
        <v>49</v>
      </c>
      <c r="E64" s="36" t="s">
        <v>44</v>
      </c>
    </row>
    <row r="65" spans="1:16" ht="277.2" x14ac:dyDescent="0.25">
      <c r="A65" t="s">
        <v>50</v>
      </c>
      <c r="E65" s="34" t="s">
        <v>151</v>
      </c>
    </row>
    <row r="66" spans="1:16" ht="13.2" x14ac:dyDescent="0.25">
      <c r="A66" s="24" t="s">
        <v>42</v>
      </c>
      <c r="B66" s="28" t="s">
        <v>136</v>
      </c>
      <c r="C66" s="28" t="s">
        <v>153</v>
      </c>
      <c r="D66" s="24" t="s">
        <v>112</v>
      </c>
      <c r="E66" s="29" t="s">
        <v>154</v>
      </c>
      <c r="F66" s="30" t="s">
        <v>76</v>
      </c>
      <c r="G66" s="31">
        <v>3715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20</v>
      </c>
    </row>
    <row r="67" spans="1:16" ht="13.2" x14ac:dyDescent="0.25">
      <c r="A67" s="33" t="s">
        <v>47</v>
      </c>
      <c r="E67" s="34" t="s">
        <v>155</v>
      </c>
    </row>
    <row r="68" spans="1:16" ht="13.2" x14ac:dyDescent="0.25">
      <c r="A68" s="35" t="s">
        <v>49</v>
      </c>
      <c r="E68" s="36" t="s">
        <v>497</v>
      </c>
    </row>
    <row r="69" spans="1:16" ht="290.39999999999998" x14ac:dyDescent="0.25">
      <c r="A69" t="s">
        <v>50</v>
      </c>
      <c r="E69" s="34" t="s">
        <v>157</v>
      </c>
    </row>
    <row r="70" spans="1:16" ht="13.2" x14ac:dyDescent="0.25">
      <c r="A70" s="24" t="s">
        <v>42</v>
      </c>
      <c r="B70" s="28" t="s">
        <v>141</v>
      </c>
      <c r="C70" s="28" t="s">
        <v>153</v>
      </c>
      <c r="D70" s="24" t="s">
        <v>116</v>
      </c>
      <c r="E70" s="29" t="s">
        <v>154</v>
      </c>
      <c r="F70" s="30" t="s">
        <v>76</v>
      </c>
      <c r="G70" s="31">
        <v>171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20</v>
      </c>
    </row>
    <row r="71" spans="1:16" ht="13.2" x14ac:dyDescent="0.25">
      <c r="A71" s="33" t="s">
        <v>47</v>
      </c>
      <c r="E71" s="34" t="s">
        <v>159</v>
      </c>
    </row>
    <row r="72" spans="1:16" ht="13.2" x14ac:dyDescent="0.25">
      <c r="A72" s="35" t="s">
        <v>49</v>
      </c>
      <c r="E72" s="36" t="s">
        <v>99</v>
      </c>
    </row>
    <row r="73" spans="1:16" ht="290.39999999999998" x14ac:dyDescent="0.25">
      <c r="A73" t="s">
        <v>50</v>
      </c>
      <c r="E73" s="34" t="s">
        <v>157</v>
      </c>
    </row>
    <row r="74" spans="1:16" ht="13.2" x14ac:dyDescent="0.25">
      <c r="A74" s="24" t="s">
        <v>42</v>
      </c>
      <c r="B74" s="28" t="s">
        <v>147</v>
      </c>
      <c r="C74" s="28" t="s">
        <v>161</v>
      </c>
      <c r="D74" s="24" t="s">
        <v>44</v>
      </c>
      <c r="E74" s="29" t="s">
        <v>162</v>
      </c>
      <c r="F74" s="30" t="s">
        <v>76</v>
      </c>
      <c r="G74" s="31">
        <v>202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20</v>
      </c>
    </row>
    <row r="75" spans="1:16" ht="13.2" x14ac:dyDescent="0.25">
      <c r="A75" s="33" t="s">
        <v>47</v>
      </c>
      <c r="E75" s="34" t="s">
        <v>163</v>
      </c>
    </row>
    <row r="76" spans="1:16" ht="13.2" x14ac:dyDescent="0.25">
      <c r="A76" s="35" t="s">
        <v>49</v>
      </c>
      <c r="E76" s="36" t="s">
        <v>99</v>
      </c>
    </row>
    <row r="77" spans="1:16" ht="250.8" x14ac:dyDescent="0.25">
      <c r="A77" t="s">
        <v>50</v>
      </c>
      <c r="E77" s="34" t="s">
        <v>164</v>
      </c>
    </row>
    <row r="78" spans="1:16" ht="13.2" x14ac:dyDescent="0.25">
      <c r="A78" s="24" t="s">
        <v>42</v>
      </c>
      <c r="B78" s="28" t="s">
        <v>152</v>
      </c>
      <c r="C78" s="28" t="s">
        <v>166</v>
      </c>
      <c r="D78" s="24" t="s">
        <v>44</v>
      </c>
      <c r="E78" s="29" t="s">
        <v>167</v>
      </c>
      <c r="F78" s="30" t="s">
        <v>76</v>
      </c>
      <c r="G78" s="31">
        <v>15</v>
      </c>
      <c r="H78" s="32">
        <v>0</v>
      </c>
      <c r="I78" s="32">
        <f>ROUND(ROUND(H78,2)*ROUND(G78,3),2)</f>
        <v>0</v>
      </c>
      <c r="O78">
        <f>(I78*21)/100</f>
        <v>0</v>
      </c>
      <c r="P78" t="s">
        <v>20</v>
      </c>
    </row>
    <row r="79" spans="1:16" ht="13.2" x14ac:dyDescent="0.25">
      <c r="A79" s="33" t="s">
        <v>47</v>
      </c>
      <c r="E79" s="34" t="s">
        <v>168</v>
      </c>
    </row>
    <row r="80" spans="1:16" ht="26.4" x14ac:dyDescent="0.25">
      <c r="A80" s="35" t="s">
        <v>49</v>
      </c>
      <c r="E80" s="36" t="s">
        <v>498</v>
      </c>
    </row>
    <row r="81" spans="1:16" ht="237.6" x14ac:dyDescent="0.25">
      <c r="A81" t="s">
        <v>50</v>
      </c>
      <c r="E81" s="34" t="s">
        <v>170</v>
      </c>
    </row>
    <row r="82" spans="1:16" ht="13.2" x14ac:dyDescent="0.25">
      <c r="A82" s="24" t="s">
        <v>42</v>
      </c>
      <c r="B82" s="28" t="s">
        <v>158</v>
      </c>
      <c r="C82" s="28" t="s">
        <v>499</v>
      </c>
      <c r="D82" s="24" t="s">
        <v>112</v>
      </c>
      <c r="E82" s="29" t="s">
        <v>500</v>
      </c>
      <c r="F82" s="30" t="s">
        <v>76</v>
      </c>
      <c r="G82" s="31">
        <v>42</v>
      </c>
      <c r="H82" s="32">
        <v>0</v>
      </c>
      <c r="I82" s="32">
        <f>ROUND(ROUND(H82,2)*ROUND(G82,3),2)</f>
        <v>0</v>
      </c>
      <c r="O82">
        <f>(I82*21)/100</f>
        <v>0</v>
      </c>
      <c r="P82" t="s">
        <v>20</v>
      </c>
    </row>
    <row r="83" spans="1:16" ht="13.2" x14ac:dyDescent="0.25">
      <c r="A83" s="33" t="s">
        <v>47</v>
      </c>
      <c r="E83" s="34" t="s">
        <v>501</v>
      </c>
    </row>
    <row r="84" spans="1:16" ht="13.2" x14ac:dyDescent="0.25">
      <c r="A84" s="35" t="s">
        <v>49</v>
      </c>
      <c r="E84" s="36" t="s">
        <v>91</v>
      </c>
    </row>
    <row r="85" spans="1:16" ht="303.60000000000002" x14ac:dyDescent="0.25">
      <c r="A85" t="s">
        <v>50</v>
      </c>
      <c r="E85" s="34" t="s">
        <v>502</v>
      </c>
    </row>
    <row r="86" spans="1:16" ht="13.2" x14ac:dyDescent="0.25">
      <c r="A86" s="24" t="s">
        <v>42</v>
      </c>
      <c r="B86" s="28" t="s">
        <v>160</v>
      </c>
      <c r="C86" s="28" t="s">
        <v>499</v>
      </c>
      <c r="D86" s="24" t="s">
        <v>116</v>
      </c>
      <c r="E86" s="29" t="s">
        <v>500</v>
      </c>
      <c r="F86" s="30" t="s">
        <v>76</v>
      </c>
      <c r="G86" s="31">
        <v>139</v>
      </c>
      <c r="H86" s="32">
        <v>0</v>
      </c>
      <c r="I86" s="32">
        <f>ROUND(ROUND(H86,2)*ROUND(G86,3),2)</f>
        <v>0</v>
      </c>
      <c r="O86">
        <f>(I86*21)/100</f>
        <v>0</v>
      </c>
      <c r="P86" t="s">
        <v>20</v>
      </c>
    </row>
    <row r="87" spans="1:16" ht="13.2" x14ac:dyDescent="0.25">
      <c r="A87" s="33" t="s">
        <v>47</v>
      </c>
      <c r="E87" s="34" t="s">
        <v>503</v>
      </c>
    </row>
    <row r="88" spans="1:16" ht="13.2" x14ac:dyDescent="0.25">
      <c r="A88" s="35" t="s">
        <v>49</v>
      </c>
      <c r="E88" s="36" t="s">
        <v>91</v>
      </c>
    </row>
    <row r="89" spans="1:16" ht="303.60000000000002" x14ac:dyDescent="0.25">
      <c r="A89" t="s">
        <v>50</v>
      </c>
      <c r="E89" s="34" t="s">
        <v>502</v>
      </c>
    </row>
    <row r="90" spans="1:16" ht="13.2" x14ac:dyDescent="0.25">
      <c r="A90" s="24" t="s">
        <v>42</v>
      </c>
      <c r="B90" s="28" t="s">
        <v>165</v>
      </c>
      <c r="C90" s="28" t="s">
        <v>172</v>
      </c>
      <c r="D90" s="24" t="s">
        <v>44</v>
      </c>
      <c r="E90" s="29" t="s">
        <v>173</v>
      </c>
      <c r="F90" s="30" t="s">
        <v>76</v>
      </c>
      <c r="G90" s="31">
        <v>498</v>
      </c>
      <c r="H90" s="32">
        <v>0</v>
      </c>
      <c r="I90" s="32">
        <f>ROUND(ROUND(H90,2)*ROUND(G90,3),2)</f>
        <v>0</v>
      </c>
      <c r="O90">
        <f>(I90*21)/100</f>
        <v>0</v>
      </c>
      <c r="P90" t="s">
        <v>20</v>
      </c>
    </row>
    <row r="91" spans="1:16" ht="13.2" x14ac:dyDescent="0.25">
      <c r="A91" s="33" t="s">
        <v>47</v>
      </c>
      <c r="E91" s="34" t="s">
        <v>174</v>
      </c>
    </row>
    <row r="92" spans="1:16" ht="13.2" x14ac:dyDescent="0.25">
      <c r="A92" s="35" t="s">
        <v>49</v>
      </c>
      <c r="E92" s="36" t="s">
        <v>91</v>
      </c>
    </row>
    <row r="93" spans="1:16" ht="39.6" x14ac:dyDescent="0.25">
      <c r="A93" t="s">
        <v>50</v>
      </c>
      <c r="E93" s="34" t="s">
        <v>175</v>
      </c>
    </row>
    <row r="94" spans="1:16" ht="13.2" x14ac:dyDescent="0.25">
      <c r="A94" s="24" t="s">
        <v>42</v>
      </c>
      <c r="B94" s="28" t="s">
        <v>171</v>
      </c>
      <c r="C94" s="28" t="s">
        <v>177</v>
      </c>
      <c r="D94" s="24" t="s">
        <v>44</v>
      </c>
      <c r="E94" s="29" t="s">
        <v>178</v>
      </c>
      <c r="F94" s="30" t="s">
        <v>83</v>
      </c>
      <c r="G94" s="31">
        <v>4980</v>
      </c>
      <c r="H94" s="32">
        <v>0</v>
      </c>
      <c r="I94" s="32">
        <f>ROUND(ROUND(H94,2)*ROUND(G94,3),2)</f>
        <v>0</v>
      </c>
      <c r="O94">
        <f>(I94*21)/100</f>
        <v>0</v>
      </c>
      <c r="P94" t="s">
        <v>20</v>
      </c>
    </row>
    <row r="95" spans="1:16" ht="13.2" x14ac:dyDescent="0.25">
      <c r="A95" s="33" t="s">
        <v>47</v>
      </c>
      <c r="E95" s="34" t="s">
        <v>179</v>
      </c>
    </row>
    <row r="96" spans="1:16" ht="13.2" x14ac:dyDescent="0.25">
      <c r="A96" s="35" t="s">
        <v>49</v>
      </c>
      <c r="E96" s="36" t="s">
        <v>91</v>
      </c>
    </row>
    <row r="97" spans="1:18" ht="26.4" x14ac:dyDescent="0.25">
      <c r="A97" t="s">
        <v>50</v>
      </c>
      <c r="E97" s="34" t="s">
        <v>180</v>
      </c>
    </row>
    <row r="98" spans="1:18" ht="12.75" customHeight="1" x14ac:dyDescent="0.25">
      <c r="A98" s="12" t="s">
        <v>40</v>
      </c>
      <c r="B98" s="12"/>
      <c r="C98" s="38" t="s">
        <v>20</v>
      </c>
      <c r="D98" s="12"/>
      <c r="E98" s="26" t="s">
        <v>181</v>
      </c>
      <c r="F98" s="12"/>
      <c r="G98" s="12"/>
      <c r="H98" s="12"/>
      <c r="I98" s="39">
        <f>0+Q98</f>
        <v>0</v>
      </c>
      <c r="O98">
        <f>0+R98</f>
        <v>0</v>
      </c>
      <c r="Q98">
        <f>0+I99+I103+I107</f>
        <v>0</v>
      </c>
      <c r="R98">
        <f>0+O99+O103+O107</f>
        <v>0</v>
      </c>
    </row>
    <row r="99" spans="1:18" ht="13.2" x14ac:dyDescent="0.25">
      <c r="A99" s="24" t="s">
        <v>42</v>
      </c>
      <c r="B99" s="28" t="s">
        <v>176</v>
      </c>
      <c r="C99" s="28" t="s">
        <v>504</v>
      </c>
      <c r="D99" s="24" t="s">
        <v>44</v>
      </c>
      <c r="E99" s="29" t="s">
        <v>505</v>
      </c>
      <c r="F99" s="30" t="s">
        <v>83</v>
      </c>
      <c r="G99" s="31">
        <v>557</v>
      </c>
      <c r="H99" s="32">
        <v>0</v>
      </c>
      <c r="I99" s="32">
        <f>ROUND(ROUND(H99,2)*ROUND(G99,3),2)</f>
        <v>0</v>
      </c>
      <c r="O99">
        <f>(I99*21)/100</f>
        <v>0</v>
      </c>
      <c r="P99" t="s">
        <v>20</v>
      </c>
    </row>
    <row r="100" spans="1:18" ht="13.2" x14ac:dyDescent="0.25">
      <c r="A100" s="33" t="s">
        <v>47</v>
      </c>
      <c r="E100" s="34" t="s">
        <v>506</v>
      </c>
    </row>
    <row r="101" spans="1:18" ht="13.2" x14ac:dyDescent="0.25">
      <c r="A101" s="35" t="s">
        <v>49</v>
      </c>
      <c r="E101" s="36" t="s">
        <v>91</v>
      </c>
    </row>
    <row r="102" spans="1:18" ht="39.6" x14ac:dyDescent="0.25">
      <c r="A102" t="s">
        <v>50</v>
      </c>
      <c r="E102" s="34" t="s">
        <v>507</v>
      </c>
    </row>
    <row r="103" spans="1:18" ht="13.2" x14ac:dyDescent="0.25">
      <c r="A103" s="24" t="s">
        <v>42</v>
      </c>
      <c r="B103" s="28" t="s">
        <v>182</v>
      </c>
      <c r="C103" s="28" t="s">
        <v>508</v>
      </c>
      <c r="D103" s="24" t="s">
        <v>44</v>
      </c>
      <c r="E103" s="29" t="s">
        <v>509</v>
      </c>
      <c r="F103" s="30" t="s">
        <v>83</v>
      </c>
      <c r="G103" s="31">
        <v>339</v>
      </c>
      <c r="H103" s="32">
        <v>0</v>
      </c>
      <c r="I103" s="32">
        <f>ROUND(ROUND(H103,2)*ROUND(G103,3),2)</f>
        <v>0</v>
      </c>
      <c r="O103">
        <f>(I103*21)/100</f>
        <v>0</v>
      </c>
      <c r="P103" t="s">
        <v>20</v>
      </c>
    </row>
    <row r="104" spans="1:18" ht="13.2" x14ac:dyDescent="0.25">
      <c r="A104" s="33" t="s">
        <v>47</v>
      </c>
      <c r="E104" s="34" t="s">
        <v>510</v>
      </c>
    </row>
    <row r="105" spans="1:18" ht="13.2" x14ac:dyDescent="0.25">
      <c r="A105" s="35" t="s">
        <v>49</v>
      </c>
      <c r="E105" s="36" t="s">
        <v>91</v>
      </c>
    </row>
    <row r="106" spans="1:18" ht="52.8" x14ac:dyDescent="0.25">
      <c r="A106" t="s">
        <v>50</v>
      </c>
      <c r="E106" s="34" t="s">
        <v>511</v>
      </c>
    </row>
    <row r="107" spans="1:18" ht="13.2" x14ac:dyDescent="0.25">
      <c r="A107" s="24" t="s">
        <v>42</v>
      </c>
      <c r="B107" s="28" t="s">
        <v>189</v>
      </c>
      <c r="C107" s="28" t="s">
        <v>183</v>
      </c>
      <c r="D107" s="24" t="s">
        <v>44</v>
      </c>
      <c r="E107" s="29" t="s">
        <v>184</v>
      </c>
      <c r="F107" s="30" t="s">
        <v>76</v>
      </c>
      <c r="G107" s="31">
        <v>913</v>
      </c>
      <c r="H107" s="32">
        <v>0</v>
      </c>
      <c r="I107" s="32">
        <f>ROUND(ROUND(H107,2)*ROUND(G107,3),2)</f>
        <v>0</v>
      </c>
      <c r="O107">
        <f>(I107*21)/100</f>
        <v>0</v>
      </c>
      <c r="P107" t="s">
        <v>20</v>
      </c>
    </row>
    <row r="108" spans="1:18" ht="13.2" x14ac:dyDescent="0.25">
      <c r="A108" s="33" t="s">
        <v>47</v>
      </c>
      <c r="E108" s="34" t="s">
        <v>185</v>
      </c>
    </row>
    <row r="109" spans="1:18" ht="39.6" x14ac:dyDescent="0.25">
      <c r="A109" s="35" t="s">
        <v>49</v>
      </c>
      <c r="E109" s="36" t="s">
        <v>512</v>
      </c>
    </row>
    <row r="110" spans="1:18" ht="39.6" x14ac:dyDescent="0.25">
      <c r="A110" t="s">
        <v>50</v>
      </c>
      <c r="E110" s="34" t="s">
        <v>187</v>
      </c>
    </row>
    <row r="111" spans="1:18" ht="12.75" customHeight="1" x14ac:dyDescent="0.25">
      <c r="A111" s="12" t="s">
        <v>40</v>
      </c>
      <c r="B111" s="12"/>
      <c r="C111" s="38" t="s">
        <v>30</v>
      </c>
      <c r="D111" s="12"/>
      <c r="E111" s="26" t="s">
        <v>200</v>
      </c>
      <c r="F111" s="12"/>
      <c r="G111" s="12"/>
      <c r="H111" s="12"/>
      <c r="I111" s="39">
        <f>0+Q111</f>
        <v>0</v>
      </c>
      <c r="O111">
        <f>0+R111</f>
        <v>0</v>
      </c>
      <c r="Q111">
        <f>0+I112+I116</f>
        <v>0</v>
      </c>
      <c r="R111">
        <f>0+O112+O116</f>
        <v>0</v>
      </c>
    </row>
    <row r="112" spans="1:18" ht="13.2" x14ac:dyDescent="0.25">
      <c r="A112" s="24" t="s">
        <v>42</v>
      </c>
      <c r="B112" s="28" t="s">
        <v>195</v>
      </c>
      <c r="C112" s="28" t="s">
        <v>202</v>
      </c>
      <c r="D112" s="24" t="s">
        <v>44</v>
      </c>
      <c r="E112" s="29" t="s">
        <v>203</v>
      </c>
      <c r="F112" s="30" t="s">
        <v>76</v>
      </c>
      <c r="G112" s="31">
        <v>2.2000000000000002</v>
      </c>
      <c r="H112" s="32">
        <v>0</v>
      </c>
      <c r="I112" s="32">
        <f>ROUND(ROUND(H112,2)*ROUND(G112,3),2)</f>
        <v>0</v>
      </c>
      <c r="O112">
        <f>(I112*21)/100</f>
        <v>0</v>
      </c>
      <c r="P112" t="s">
        <v>20</v>
      </c>
    </row>
    <row r="113" spans="1:18" ht="13.2" x14ac:dyDescent="0.25">
      <c r="A113" s="33" t="s">
        <v>47</v>
      </c>
      <c r="E113" s="34" t="s">
        <v>513</v>
      </c>
    </row>
    <row r="114" spans="1:18" ht="26.4" x14ac:dyDescent="0.25">
      <c r="A114" s="35" t="s">
        <v>49</v>
      </c>
      <c r="E114" s="36" t="s">
        <v>514</v>
      </c>
    </row>
    <row r="115" spans="1:18" ht="382.8" x14ac:dyDescent="0.25">
      <c r="A115" t="s">
        <v>50</v>
      </c>
      <c r="E115" s="34" t="s">
        <v>206</v>
      </c>
    </row>
    <row r="116" spans="1:18" ht="13.2" x14ac:dyDescent="0.25">
      <c r="A116" s="24" t="s">
        <v>42</v>
      </c>
      <c r="B116" s="28" t="s">
        <v>201</v>
      </c>
      <c r="C116" s="28" t="s">
        <v>208</v>
      </c>
      <c r="D116" s="24" t="s">
        <v>44</v>
      </c>
      <c r="E116" s="29" t="s">
        <v>209</v>
      </c>
      <c r="F116" s="30" t="s">
        <v>76</v>
      </c>
      <c r="G116" s="31">
        <v>3.3</v>
      </c>
      <c r="H116" s="32">
        <v>0</v>
      </c>
      <c r="I116" s="32">
        <f>ROUND(ROUND(H116,2)*ROUND(G116,3),2)</f>
        <v>0</v>
      </c>
      <c r="O116">
        <f>(I116*21)/100</f>
        <v>0</v>
      </c>
      <c r="P116" t="s">
        <v>20</v>
      </c>
    </row>
    <row r="117" spans="1:18" ht="13.2" x14ac:dyDescent="0.25">
      <c r="A117" s="33" t="s">
        <v>47</v>
      </c>
      <c r="E117" s="34" t="s">
        <v>210</v>
      </c>
    </row>
    <row r="118" spans="1:18" ht="39.6" x14ac:dyDescent="0.25">
      <c r="A118" s="35" t="s">
        <v>49</v>
      </c>
      <c r="E118" s="36" t="s">
        <v>515</v>
      </c>
    </row>
    <row r="119" spans="1:18" ht="105.6" x14ac:dyDescent="0.25">
      <c r="A119" t="s">
        <v>50</v>
      </c>
      <c r="E119" s="34" t="s">
        <v>212</v>
      </c>
    </row>
    <row r="120" spans="1:18" ht="12.75" customHeight="1" x14ac:dyDescent="0.25">
      <c r="A120" s="12" t="s">
        <v>40</v>
      </c>
      <c r="B120" s="12"/>
      <c r="C120" s="38" t="s">
        <v>32</v>
      </c>
      <c r="D120" s="12"/>
      <c r="E120" s="26" t="s">
        <v>213</v>
      </c>
      <c r="F120" s="12"/>
      <c r="G120" s="12"/>
      <c r="H120" s="12"/>
      <c r="I120" s="39">
        <f>0+Q120</f>
        <v>0</v>
      </c>
      <c r="O120">
        <f>0+R120</f>
        <v>0</v>
      </c>
      <c r="Q120">
        <f>0+I121+I125+I129+I133+I137+I141+I145+I149+I153+I157+I161+I165+I169+I173</f>
        <v>0</v>
      </c>
      <c r="R120">
        <f>0+O121+O125+O129+O133+O137+O141+O145+O149+O153+O157+O161+O165+O169+O173</f>
        <v>0</v>
      </c>
    </row>
    <row r="121" spans="1:18" ht="13.2" x14ac:dyDescent="0.25">
      <c r="A121" s="24" t="s">
        <v>42</v>
      </c>
      <c r="B121" s="28" t="s">
        <v>207</v>
      </c>
      <c r="C121" s="28" t="s">
        <v>516</v>
      </c>
      <c r="D121" s="24" t="s">
        <v>44</v>
      </c>
      <c r="E121" s="29" t="s">
        <v>517</v>
      </c>
      <c r="F121" s="30" t="s">
        <v>76</v>
      </c>
      <c r="G121" s="31">
        <v>7</v>
      </c>
      <c r="H121" s="32">
        <v>0</v>
      </c>
      <c r="I121" s="32">
        <f>ROUND(ROUND(H121,2)*ROUND(G121,3),2)</f>
        <v>0</v>
      </c>
      <c r="O121">
        <f>(I121*21)/100</f>
        <v>0</v>
      </c>
      <c r="P121" t="s">
        <v>20</v>
      </c>
    </row>
    <row r="122" spans="1:18" ht="13.2" x14ac:dyDescent="0.25">
      <c r="A122" s="33" t="s">
        <v>47</v>
      </c>
      <c r="E122" s="34" t="s">
        <v>518</v>
      </c>
    </row>
    <row r="123" spans="1:18" ht="13.2" x14ac:dyDescent="0.25">
      <c r="A123" s="35" t="s">
        <v>49</v>
      </c>
      <c r="E123" s="36" t="s">
        <v>91</v>
      </c>
    </row>
    <row r="124" spans="1:18" ht="52.8" x14ac:dyDescent="0.25">
      <c r="A124" t="s">
        <v>50</v>
      </c>
      <c r="E124" s="34" t="s">
        <v>430</v>
      </c>
    </row>
    <row r="125" spans="1:18" ht="13.2" x14ac:dyDescent="0.25">
      <c r="A125" s="24" t="s">
        <v>42</v>
      </c>
      <c r="B125" s="28" t="s">
        <v>214</v>
      </c>
      <c r="C125" s="28" t="s">
        <v>215</v>
      </c>
      <c r="D125" s="24" t="s">
        <v>44</v>
      </c>
      <c r="E125" s="29" t="s">
        <v>216</v>
      </c>
      <c r="F125" s="30" t="s">
        <v>83</v>
      </c>
      <c r="G125" s="31">
        <v>60</v>
      </c>
      <c r="H125" s="32">
        <v>0</v>
      </c>
      <c r="I125" s="32">
        <f>ROUND(ROUND(H125,2)*ROUND(G125,3),2)</f>
        <v>0</v>
      </c>
      <c r="O125">
        <f>(I125*21)/100</f>
        <v>0</v>
      </c>
      <c r="P125" t="s">
        <v>20</v>
      </c>
    </row>
    <row r="126" spans="1:18" ht="13.2" x14ac:dyDescent="0.25">
      <c r="A126" s="33" t="s">
        <v>47</v>
      </c>
      <c r="E126" s="34" t="s">
        <v>217</v>
      </c>
    </row>
    <row r="127" spans="1:18" ht="13.2" x14ac:dyDescent="0.25">
      <c r="A127" s="35" t="s">
        <v>49</v>
      </c>
      <c r="E127" s="36" t="s">
        <v>218</v>
      </c>
    </row>
    <row r="128" spans="1:18" ht="105.6" x14ac:dyDescent="0.25">
      <c r="A128" t="s">
        <v>50</v>
      </c>
      <c r="E128" s="34" t="s">
        <v>219</v>
      </c>
    </row>
    <row r="129" spans="1:16" ht="13.2" x14ac:dyDescent="0.25">
      <c r="A129" s="24" t="s">
        <v>42</v>
      </c>
      <c r="B129" s="28" t="s">
        <v>220</v>
      </c>
      <c r="C129" s="28" t="s">
        <v>221</v>
      </c>
      <c r="D129" s="24" t="s">
        <v>44</v>
      </c>
      <c r="E129" s="29" t="s">
        <v>222</v>
      </c>
      <c r="F129" s="30" t="s">
        <v>83</v>
      </c>
      <c r="G129" s="31">
        <v>12527</v>
      </c>
      <c r="H129" s="32">
        <v>0</v>
      </c>
      <c r="I129" s="32">
        <f>ROUND(ROUND(H129,2)*ROUND(G129,3),2)</f>
        <v>0</v>
      </c>
      <c r="O129">
        <f>(I129*21)/100</f>
        <v>0</v>
      </c>
      <c r="P129" t="s">
        <v>20</v>
      </c>
    </row>
    <row r="130" spans="1:16" ht="39.6" x14ac:dyDescent="0.25">
      <c r="A130" s="33" t="s">
        <v>47</v>
      </c>
      <c r="E130" s="34" t="s">
        <v>223</v>
      </c>
    </row>
    <row r="131" spans="1:16" ht="13.2" x14ac:dyDescent="0.25">
      <c r="A131" s="35" t="s">
        <v>49</v>
      </c>
      <c r="E131" s="36" t="s">
        <v>99</v>
      </c>
    </row>
    <row r="132" spans="1:16" ht="79.2" x14ac:dyDescent="0.25">
      <c r="A132" t="s">
        <v>50</v>
      </c>
      <c r="E132" s="34" t="s">
        <v>224</v>
      </c>
    </row>
    <row r="133" spans="1:16" ht="13.2" x14ac:dyDescent="0.25">
      <c r="A133" s="24" t="s">
        <v>42</v>
      </c>
      <c r="B133" s="28" t="s">
        <v>225</v>
      </c>
      <c r="C133" s="28" t="s">
        <v>226</v>
      </c>
      <c r="D133" s="24" t="s">
        <v>44</v>
      </c>
      <c r="E133" s="29" t="s">
        <v>227</v>
      </c>
      <c r="F133" s="30" t="s">
        <v>76</v>
      </c>
      <c r="G133" s="31">
        <v>352</v>
      </c>
      <c r="H133" s="32">
        <v>0</v>
      </c>
      <c r="I133" s="32">
        <f>ROUND(ROUND(H133,2)*ROUND(G133,3),2)</f>
        <v>0</v>
      </c>
      <c r="O133">
        <f>(I133*21)/100</f>
        <v>0</v>
      </c>
      <c r="P133" t="s">
        <v>20</v>
      </c>
    </row>
    <row r="134" spans="1:16" ht="13.2" x14ac:dyDescent="0.25">
      <c r="A134" s="33" t="s">
        <v>47</v>
      </c>
      <c r="E134" s="34" t="s">
        <v>228</v>
      </c>
    </row>
    <row r="135" spans="1:16" ht="13.2" x14ac:dyDescent="0.25">
      <c r="A135" s="35" t="s">
        <v>49</v>
      </c>
      <c r="E135" s="36" t="s">
        <v>99</v>
      </c>
    </row>
    <row r="136" spans="1:16" ht="105.6" x14ac:dyDescent="0.25">
      <c r="A136" t="s">
        <v>50</v>
      </c>
      <c r="E136" s="34" t="s">
        <v>219</v>
      </c>
    </row>
    <row r="137" spans="1:16" ht="13.2" x14ac:dyDescent="0.25">
      <c r="A137" s="24" t="s">
        <v>42</v>
      </c>
      <c r="B137" s="28" t="s">
        <v>229</v>
      </c>
      <c r="C137" s="28" t="s">
        <v>230</v>
      </c>
      <c r="D137" s="24" t="s">
        <v>44</v>
      </c>
      <c r="E137" s="29" t="s">
        <v>231</v>
      </c>
      <c r="F137" s="30" t="s">
        <v>83</v>
      </c>
      <c r="G137" s="31">
        <v>12651</v>
      </c>
      <c r="H137" s="32">
        <v>0</v>
      </c>
      <c r="I137" s="32">
        <f>ROUND(ROUND(H137,2)*ROUND(G137,3),2)</f>
        <v>0</v>
      </c>
      <c r="O137">
        <f>(I137*21)/100</f>
        <v>0</v>
      </c>
      <c r="P137" t="s">
        <v>20</v>
      </c>
    </row>
    <row r="138" spans="1:16" ht="13.2" x14ac:dyDescent="0.25">
      <c r="A138" s="33" t="s">
        <v>47</v>
      </c>
      <c r="E138" s="34" t="s">
        <v>232</v>
      </c>
    </row>
    <row r="139" spans="1:16" ht="13.2" x14ac:dyDescent="0.25">
      <c r="A139" s="35" t="s">
        <v>49</v>
      </c>
      <c r="E139" s="36" t="s">
        <v>99</v>
      </c>
    </row>
    <row r="140" spans="1:16" ht="52.8" x14ac:dyDescent="0.25">
      <c r="A140" t="s">
        <v>50</v>
      </c>
      <c r="E140" s="34" t="s">
        <v>233</v>
      </c>
    </row>
    <row r="141" spans="1:16" ht="13.2" x14ac:dyDescent="0.25">
      <c r="A141" s="24" t="s">
        <v>42</v>
      </c>
      <c r="B141" s="28" t="s">
        <v>234</v>
      </c>
      <c r="C141" s="28" t="s">
        <v>235</v>
      </c>
      <c r="D141" s="24" t="s">
        <v>44</v>
      </c>
      <c r="E141" s="29" t="s">
        <v>236</v>
      </c>
      <c r="F141" s="30" t="s">
        <v>83</v>
      </c>
      <c r="G141" s="31">
        <v>12185</v>
      </c>
      <c r="H141" s="32">
        <v>0</v>
      </c>
      <c r="I141" s="32">
        <f>ROUND(ROUND(H141,2)*ROUND(G141,3),2)</f>
        <v>0</v>
      </c>
      <c r="O141">
        <f>(I141*21)/100</f>
        <v>0</v>
      </c>
      <c r="P141" t="s">
        <v>20</v>
      </c>
    </row>
    <row r="142" spans="1:16" ht="13.2" x14ac:dyDescent="0.25">
      <c r="A142" s="33" t="s">
        <v>47</v>
      </c>
      <c r="E142" s="34" t="s">
        <v>237</v>
      </c>
    </row>
    <row r="143" spans="1:16" ht="13.2" x14ac:dyDescent="0.25">
      <c r="A143" s="35" t="s">
        <v>49</v>
      </c>
      <c r="E143" s="36" t="s">
        <v>99</v>
      </c>
    </row>
    <row r="144" spans="1:16" ht="52.8" x14ac:dyDescent="0.25">
      <c r="A144" t="s">
        <v>50</v>
      </c>
      <c r="E144" s="34" t="s">
        <v>233</v>
      </c>
    </row>
    <row r="145" spans="1:16" ht="13.2" x14ac:dyDescent="0.25">
      <c r="A145" s="24" t="s">
        <v>42</v>
      </c>
      <c r="B145" s="28" t="s">
        <v>238</v>
      </c>
      <c r="C145" s="28" t="s">
        <v>239</v>
      </c>
      <c r="D145" s="24" t="s">
        <v>44</v>
      </c>
      <c r="E145" s="29" t="s">
        <v>240</v>
      </c>
      <c r="F145" s="30" t="s">
        <v>83</v>
      </c>
      <c r="G145" s="31">
        <v>12899</v>
      </c>
      <c r="H145" s="32">
        <v>0</v>
      </c>
      <c r="I145" s="32">
        <f>ROUND(ROUND(H145,2)*ROUND(G145,3),2)</f>
        <v>0</v>
      </c>
      <c r="O145">
        <f>(I145*21)/100</f>
        <v>0</v>
      </c>
      <c r="P145" t="s">
        <v>20</v>
      </c>
    </row>
    <row r="146" spans="1:16" ht="13.2" x14ac:dyDescent="0.25">
      <c r="A146" s="33" t="s">
        <v>47</v>
      </c>
      <c r="E146" s="34" t="s">
        <v>241</v>
      </c>
    </row>
    <row r="147" spans="1:16" ht="13.2" x14ac:dyDescent="0.25">
      <c r="A147" s="35" t="s">
        <v>49</v>
      </c>
      <c r="E147" s="36" t="s">
        <v>99</v>
      </c>
    </row>
    <row r="148" spans="1:16" ht="52.8" x14ac:dyDescent="0.25">
      <c r="A148" t="s">
        <v>50</v>
      </c>
      <c r="E148" s="34" t="s">
        <v>233</v>
      </c>
    </row>
    <row r="149" spans="1:16" ht="13.2" x14ac:dyDescent="0.25">
      <c r="A149" s="24" t="s">
        <v>42</v>
      </c>
      <c r="B149" s="28" t="s">
        <v>242</v>
      </c>
      <c r="C149" s="28" t="s">
        <v>243</v>
      </c>
      <c r="D149" s="24" t="s">
        <v>44</v>
      </c>
      <c r="E149" s="29" t="s">
        <v>244</v>
      </c>
      <c r="F149" s="30" t="s">
        <v>83</v>
      </c>
      <c r="G149" s="31">
        <v>7442</v>
      </c>
      <c r="H149" s="32">
        <v>0</v>
      </c>
      <c r="I149" s="32">
        <f>ROUND(ROUND(H149,2)*ROUND(G149,3),2)</f>
        <v>0</v>
      </c>
      <c r="O149">
        <f>(I149*21)/100</f>
        <v>0</v>
      </c>
      <c r="P149" t="s">
        <v>20</v>
      </c>
    </row>
    <row r="150" spans="1:16" ht="39.6" x14ac:dyDescent="0.25">
      <c r="A150" s="33" t="s">
        <v>47</v>
      </c>
      <c r="E150" s="34" t="s">
        <v>245</v>
      </c>
    </row>
    <row r="151" spans="1:16" ht="26.4" x14ac:dyDescent="0.25">
      <c r="A151" s="35" t="s">
        <v>49</v>
      </c>
      <c r="E151" s="36" t="s">
        <v>246</v>
      </c>
    </row>
    <row r="152" spans="1:16" ht="52.8" x14ac:dyDescent="0.25">
      <c r="A152" t="s">
        <v>50</v>
      </c>
      <c r="E152" s="34" t="s">
        <v>247</v>
      </c>
    </row>
    <row r="153" spans="1:16" ht="13.2" x14ac:dyDescent="0.25">
      <c r="A153" s="24" t="s">
        <v>42</v>
      </c>
      <c r="B153" s="28" t="s">
        <v>248</v>
      </c>
      <c r="C153" s="28" t="s">
        <v>249</v>
      </c>
      <c r="D153" s="24" t="s">
        <v>44</v>
      </c>
      <c r="E153" s="29" t="s">
        <v>250</v>
      </c>
      <c r="F153" s="30" t="s">
        <v>76</v>
      </c>
      <c r="G153" s="31">
        <v>22.76</v>
      </c>
      <c r="H153" s="32">
        <v>0</v>
      </c>
      <c r="I153" s="32">
        <f>ROUND(ROUND(H153,2)*ROUND(G153,3),2)</f>
        <v>0</v>
      </c>
      <c r="O153">
        <f>(I153*21)/100</f>
        <v>0</v>
      </c>
      <c r="P153" t="s">
        <v>20</v>
      </c>
    </row>
    <row r="154" spans="1:16" ht="26.4" x14ac:dyDescent="0.25">
      <c r="A154" s="33" t="s">
        <v>47</v>
      </c>
      <c r="E154" s="34" t="s">
        <v>251</v>
      </c>
    </row>
    <row r="155" spans="1:16" ht="13.2" x14ac:dyDescent="0.25">
      <c r="A155" s="35" t="s">
        <v>49</v>
      </c>
      <c r="E155" s="36" t="s">
        <v>519</v>
      </c>
    </row>
    <row r="156" spans="1:16" ht="145.19999999999999" x14ac:dyDescent="0.25">
      <c r="A156" t="s">
        <v>50</v>
      </c>
      <c r="E156" s="34" t="s">
        <v>253</v>
      </c>
    </row>
    <row r="157" spans="1:16" ht="13.2" x14ac:dyDescent="0.25">
      <c r="A157" s="24" t="s">
        <v>42</v>
      </c>
      <c r="B157" s="28" t="s">
        <v>254</v>
      </c>
      <c r="C157" s="28" t="s">
        <v>255</v>
      </c>
      <c r="D157" s="24" t="s">
        <v>44</v>
      </c>
      <c r="E157" s="29" t="s">
        <v>256</v>
      </c>
      <c r="F157" s="30" t="s">
        <v>76</v>
      </c>
      <c r="G157" s="31">
        <v>380</v>
      </c>
      <c r="H157" s="32">
        <v>0</v>
      </c>
      <c r="I157" s="32">
        <f>ROUND(ROUND(H157,2)*ROUND(G157,3),2)</f>
        <v>0</v>
      </c>
      <c r="O157">
        <f>(I157*21)/100</f>
        <v>0</v>
      </c>
      <c r="P157" t="s">
        <v>20</v>
      </c>
    </row>
    <row r="158" spans="1:16" ht="13.2" x14ac:dyDescent="0.25">
      <c r="A158" s="33" t="s">
        <v>47</v>
      </c>
      <c r="E158" s="34" t="s">
        <v>257</v>
      </c>
    </row>
    <row r="159" spans="1:16" ht="26.4" x14ac:dyDescent="0.25">
      <c r="A159" s="35" t="s">
        <v>49</v>
      </c>
      <c r="E159" s="36" t="s">
        <v>258</v>
      </c>
    </row>
    <row r="160" spans="1:16" ht="145.19999999999999" x14ac:dyDescent="0.25">
      <c r="A160" t="s">
        <v>50</v>
      </c>
      <c r="E160" s="34" t="s">
        <v>253</v>
      </c>
    </row>
    <row r="161" spans="1:16" ht="13.2" x14ac:dyDescent="0.25">
      <c r="A161" s="24" t="s">
        <v>42</v>
      </c>
      <c r="B161" s="28" t="s">
        <v>259</v>
      </c>
      <c r="C161" s="28" t="s">
        <v>260</v>
      </c>
      <c r="D161" s="24" t="s">
        <v>44</v>
      </c>
      <c r="E161" s="29" t="s">
        <v>261</v>
      </c>
      <c r="F161" s="30" t="s">
        <v>83</v>
      </c>
      <c r="G161" s="31">
        <v>12064</v>
      </c>
      <c r="H161" s="32">
        <v>0</v>
      </c>
      <c r="I161" s="32">
        <f>ROUND(ROUND(H161,2)*ROUND(G161,3),2)</f>
        <v>0</v>
      </c>
      <c r="O161">
        <f>(I161*21)/100</f>
        <v>0</v>
      </c>
      <c r="P161" t="s">
        <v>20</v>
      </c>
    </row>
    <row r="162" spans="1:16" ht="13.2" x14ac:dyDescent="0.25">
      <c r="A162" s="33" t="s">
        <v>47</v>
      </c>
      <c r="E162" s="34" t="s">
        <v>262</v>
      </c>
    </row>
    <row r="163" spans="1:16" ht="13.2" x14ac:dyDescent="0.25">
      <c r="A163" s="35" t="s">
        <v>49</v>
      </c>
      <c r="E163" s="36" t="s">
        <v>99</v>
      </c>
    </row>
    <row r="164" spans="1:16" ht="145.19999999999999" x14ac:dyDescent="0.25">
      <c r="A164" t="s">
        <v>50</v>
      </c>
      <c r="E164" s="34" t="s">
        <v>253</v>
      </c>
    </row>
    <row r="165" spans="1:16" ht="13.2" x14ac:dyDescent="0.25">
      <c r="A165" s="24" t="s">
        <v>42</v>
      </c>
      <c r="B165" s="28" t="s">
        <v>263</v>
      </c>
      <c r="C165" s="28" t="s">
        <v>264</v>
      </c>
      <c r="D165" s="24" t="s">
        <v>44</v>
      </c>
      <c r="E165" s="29" t="s">
        <v>265</v>
      </c>
      <c r="F165" s="30" t="s">
        <v>76</v>
      </c>
      <c r="G165" s="31">
        <v>34.14</v>
      </c>
      <c r="H165" s="32">
        <v>0</v>
      </c>
      <c r="I165" s="32">
        <f>ROUND(ROUND(H165,2)*ROUND(G165,3),2)</f>
        <v>0</v>
      </c>
      <c r="O165">
        <f>(I165*21)/100</f>
        <v>0</v>
      </c>
      <c r="P165" t="s">
        <v>20</v>
      </c>
    </row>
    <row r="166" spans="1:16" ht="26.4" x14ac:dyDescent="0.25">
      <c r="A166" s="33" t="s">
        <v>47</v>
      </c>
      <c r="E166" s="34" t="s">
        <v>266</v>
      </c>
    </row>
    <row r="167" spans="1:16" ht="13.2" x14ac:dyDescent="0.25">
      <c r="A167" s="35" t="s">
        <v>49</v>
      </c>
      <c r="E167" s="36" t="s">
        <v>520</v>
      </c>
    </row>
    <row r="168" spans="1:16" ht="145.19999999999999" x14ac:dyDescent="0.25">
      <c r="A168" t="s">
        <v>50</v>
      </c>
      <c r="E168" s="34" t="s">
        <v>253</v>
      </c>
    </row>
    <row r="169" spans="1:16" ht="13.2" x14ac:dyDescent="0.25">
      <c r="A169" s="24" t="s">
        <v>42</v>
      </c>
      <c r="B169" s="28" t="s">
        <v>268</v>
      </c>
      <c r="C169" s="28" t="s">
        <v>269</v>
      </c>
      <c r="D169" s="24" t="s">
        <v>44</v>
      </c>
      <c r="E169" s="29" t="s">
        <v>270</v>
      </c>
      <c r="F169" s="30" t="s">
        <v>83</v>
      </c>
      <c r="G169" s="31">
        <v>12185</v>
      </c>
      <c r="H169" s="32">
        <v>0</v>
      </c>
      <c r="I169" s="32">
        <f>ROUND(ROUND(H169,2)*ROUND(G169,3),2)</f>
        <v>0</v>
      </c>
      <c r="O169">
        <f>(I169*21)/100</f>
        <v>0</v>
      </c>
      <c r="P169" t="s">
        <v>20</v>
      </c>
    </row>
    <row r="170" spans="1:16" ht="13.2" x14ac:dyDescent="0.25">
      <c r="A170" s="33" t="s">
        <v>47</v>
      </c>
      <c r="E170" s="34" t="s">
        <v>271</v>
      </c>
    </row>
    <row r="171" spans="1:16" ht="13.2" x14ac:dyDescent="0.25">
      <c r="A171" s="35" t="s">
        <v>49</v>
      </c>
      <c r="E171" s="36" t="s">
        <v>99</v>
      </c>
    </row>
    <row r="172" spans="1:16" ht="145.19999999999999" x14ac:dyDescent="0.25">
      <c r="A172" t="s">
        <v>50</v>
      </c>
      <c r="E172" s="34" t="s">
        <v>253</v>
      </c>
    </row>
    <row r="173" spans="1:16" ht="13.2" x14ac:dyDescent="0.25">
      <c r="A173" s="24" t="s">
        <v>42</v>
      </c>
      <c r="B173" s="28" t="s">
        <v>273</v>
      </c>
      <c r="C173" s="28" t="s">
        <v>521</v>
      </c>
      <c r="D173" s="24" t="s">
        <v>44</v>
      </c>
      <c r="E173" s="29" t="s">
        <v>522</v>
      </c>
      <c r="F173" s="30" t="s">
        <v>83</v>
      </c>
      <c r="G173" s="31">
        <v>79</v>
      </c>
      <c r="H173" s="32">
        <v>0</v>
      </c>
      <c r="I173" s="32">
        <f>ROUND(ROUND(H173,2)*ROUND(G173,3),2)</f>
        <v>0</v>
      </c>
      <c r="O173">
        <f>(I173*21)/100</f>
        <v>0</v>
      </c>
      <c r="P173" t="s">
        <v>20</v>
      </c>
    </row>
    <row r="174" spans="1:16" ht="13.2" x14ac:dyDescent="0.25">
      <c r="A174" s="33" t="s">
        <v>47</v>
      </c>
      <c r="E174" s="34" t="s">
        <v>523</v>
      </c>
    </row>
    <row r="175" spans="1:16" ht="13.2" x14ac:dyDescent="0.25">
      <c r="A175" s="35" t="s">
        <v>49</v>
      </c>
      <c r="E175" s="36" t="s">
        <v>91</v>
      </c>
    </row>
    <row r="176" spans="1:16" ht="158.4" x14ac:dyDescent="0.25">
      <c r="A176" t="s">
        <v>50</v>
      </c>
      <c r="E176" s="34" t="s">
        <v>524</v>
      </c>
    </row>
    <row r="177" spans="1:18" ht="12.75" customHeight="1" x14ac:dyDescent="0.25">
      <c r="A177" s="12" t="s">
        <v>40</v>
      </c>
      <c r="B177" s="12"/>
      <c r="C177" s="38" t="s">
        <v>105</v>
      </c>
      <c r="D177" s="12"/>
      <c r="E177" s="26" t="s">
        <v>285</v>
      </c>
      <c r="F177" s="12"/>
      <c r="G177" s="12"/>
      <c r="H177" s="12"/>
      <c r="I177" s="39">
        <f>0+Q177</f>
        <v>0</v>
      </c>
      <c r="O177">
        <f>0+R177</f>
        <v>0</v>
      </c>
      <c r="Q177">
        <f>0+I178+I182</f>
        <v>0</v>
      </c>
      <c r="R177">
        <f>0+O178+O182</f>
        <v>0</v>
      </c>
    </row>
    <row r="178" spans="1:18" ht="13.2" x14ac:dyDescent="0.25">
      <c r="A178" s="24" t="s">
        <v>42</v>
      </c>
      <c r="B178" s="28" t="s">
        <v>279</v>
      </c>
      <c r="C178" s="28" t="s">
        <v>525</v>
      </c>
      <c r="D178" s="24" t="s">
        <v>44</v>
      </c>
      <c r="E178" s="29" t="s">
        <v>526</v>
      </c>
      <c r="F178" s="30" t="s">
        <v>108</v>
      </c>
      <c r="G178" s="31">
        <v>307</v>
      </c>
      <c r="H178" s="32">
        <v>0</v>
      </c>
      <c r="I178" s="32">
        <f>ROUND(ROUND(H178,2)*ROUND(G178,3),2)</f>
        <v>0</v>
      </c>
      <c r="O178">
        <f>(I178*21)/100</f>
        <v>0</v>
      </c>
      <c r="P178" t="s">
        <v>20</v>
      </c>
    </row>
    <row r="179" spans="1:18" ht="13.2" x14ac:dyDescent="0.25">
      <c r="A179" s="33" t="s">
        <v>47</v>
      </c>
      <c r="E179" s="34" t="s">
        <v>527</v>
      </c>
    </row>
    <row r="180" spans="1:18" ht="13.2" x14ac:dyDescent="0.25">
      <c r="A180" s="35" t="s">
        <v>49</v>
      </c>
      <c r="E180" s="36" t="s">
        <v>91</v>
      </c>
    </row>
    <row r="181" spans="1:18" ht="250.8" x14ac:dyDescent="0.25">
      <c r="A181" t="s">
        <v>50</v>
      </c>
      <c r="E181" s="34" t="s">
        <v>528</v>
      </c>
    </row>
    <row r="182" spans="1:18" ht="13.2" x14ac:dyDescent="0.25">
      <c r="A182" s="24" t="s">
        <v>42</v>
      </c>
      <c r="B182" s="28" t="s">
        <v>282</v>
      </c>
      <c r="C182" s="28" t="s">
        <v>287</v>
      </c>
      <c r="D182" s="24" t="s">
        <v>44</v>
      </c>
      <c r="E182" s="29" t="s">
        <v>288</v>
      </c>
      <c r="F182" s="30" t="s">
        <v>76</v>
      </c>
      <c r="G182" s="31">
        <v>5.4</v>
      </c>
      <c r="H182" s="32">
        <v>0</v>
      </c>
      <c r="I182" s="32">
        <f>ROUND(ROUND(H182,2)*ROUND(G182,3),2)</f>
        <v>0</v>
      </c>
      <c r="O182">
        <f>(I182*21)/100</f>
        <v>0</v>
      </c>
      <c r="P182" t="s">
        <v>20</v>
      </c>
    </row>
    <row r="183" spans="1:18" ht="13.2" x14ac:dyDescent="0.25">
      <c r="A183" s="33" t="s">
        <v>47</v>
      </c>
      <c r="E183" s="34" t="s">
        <v>289</v>
      </c>
    </row>
    <row r="184" spans="1:18" ht="26.4" x14ac:dyDescent="0.25">
      <c r="A184" s="35" t="s">
        <v>49</v>
      </c>
      <c r="E184" s="36" t="s">
        <v>529</v>
      </c>
    </row>
    <row r="185" spans="1:18" ht="382.8" x14ac:dyDescent="0.25">
      <c r="A185" t="s">
        <v>50</v>
      </c>
      <c r="E185" s="34" t="s">
        <v>206</v>
      </c>
    </row>
    <row r="186" spans="1:18" ht="12.75" customHeight="1" x14ac:dyDescent="0.25">
      <c r="A186" s="12" t="s">
        <v>40</v>
      </c>
      <c r="B186" s="12"/>
      <c r="C186" s="38" t="s">
        <v>37</v>
      </c>
      <c r="D186" s="12"/>
      <c r="E186" s="26" t="s">
        <v>291</v>
      </c>
      <c r="F186" s="12"/>
      <c r="G186" s="12"/>
      <c r="H186" s="12"/>
      <c r="I186" s="39">
        <f>0+Q186</f>
        <v>0</v>
      </c>
      <c r="O186">
        <f>0+R186</f>
        <v>0</v>
      </c>
      <c r="Q186">
        <f>0+I187+I191+I195+I199+I203+I207+I211+I215+I219+I223+I227+I231+I235+I239+I243</f>
        <v>0</v>
      </c>
      <c r="R186">
        <f>0+O187+O191+O195+O199+O203+O207+O211+O215+O219+O223+O227+O231+O235+O239+O243</f>
        <v>0</v>
      </c>
    </row>
    <row r="187" spans="1:18" ht="26.4" x14ac:dyDescent="0.25">
      <c r="A187" s="24" t="s">
        <v>42</v>
      </c>
      <c r="B187" s="28" t="s">
        <v>286</v>
      </c>
      <c r="C187" s="28" t="s">
        <v>530</v>
      </c>
      <c r="D187" s="24" t="s">
        <v>44</v>
      </c>
      <c r="E187" s="29" t="s">
        <v>531</v>
      </c>
      <c r="F187" s="30" t="s">
        <v>108</v>
      </c>
      <c r="G187" s="31">
        <v>248</v>
      </c>
      <c r="H187" s="32">
        <v>0</v>
      </c>
      <c r="I187" s="32">
        <f>ROUND(ROUND(H187,2)*ROUND(G187,3),2)</f>
        <v>0</v>
      </c>
      <c r="O187">
        <f>(I187*21)/100</f>
        <v>0</v>
      </c>
      <c r="P187" t="s">
        <v>20</v>
      </c>
    </row>
    <row r="188" spans="1:18" ht="13.2" x14ac:dyDescent="0.25">
      <c r="A188" s="33" t="s">
        <v>47</v>
      </c>
      <c r="E188" s="34" t="s">
        <v>532</v>
      </c>
    </row>
    <row r="189" spans="1:18" ht="13.2" x14ac:dyDescent="0.25">
      <c r="A189" s="35" t="s">
        <v>49</v>
      </c>
      <c r="E189" s="36" t="s">
        <v>218</v>
      </c>
    </row>
    <row r="190" spans="1:18" ht="132" x14ac:dyDescent="0.25">
      <c r="A190" t="s">
        <v>50</v>
      </c>
      <c r="E190" s="34" t="s">
        <v>533</v>
      </c>
    </row>
    <row r="191" spans="1:18" ht="26.4" x14ac:dyDescent="0.25">
      <c r="A191" s="24" t="s">
        <v>42</v>
      </c>
      <c r="B191" s="28" t="s">
        <v>292</v>
      </c>
      <c r="C191" s="28" t="s">
        <v>534</v>
      </c>
      <c r="D191" s="24" t="s">
        <v>44</v>
      </c>
      <c r="E191" s="29" t="s">
        <v>535</v>
      </c>
      <c r="F191" s="30" t="s">
        <v>108</v>
      </c>
      <c r="G191" s="31">
        <v>175</v>
      </c>
      <c r="H191" s="32">
        <v>0</v>
      </c>
      <c r="I191" s="32">
        <f>ROUND(ROUND(H191,2)*ROUND(G191,3),2)</f>
        <v>0</v>
      </c>
      <c r="O191">
        <f>(I191*21)/100</f>
        <v>0</v>
      </c>
      <c r="P191" t="s">
        <v>20</v>
      </c>
    </row>
    <row r="192" spans="1:18" ht="13.2" x14ac:dyDescent="0.25">
      <c r="A192" s="33" t="s">
        <v>47</v>
      </c>
      <c r="E192" s="34" t="s">
        <v>536</v>
      </c>
    </row>
    <row r="193" spans="1:16" ht="13.2" x14ac:dyDescent="0.25">
      <c r="A193" s="35" t="s">
        <v>49</v>
      </c>
      <c r="E193" s="36" t="s">
        <v>91</v>
      </c>
    </row>
    <row r="194" spans="1:16" ht="39.6" x14ac:dyDescent="0.25">
      <c r="A194" t="s">
        <v>50</v>
      </c>
      <c r="E194" s="34" t="s">
        <v>537</v>
      </c>
    </row>
    <row r="195" spans="1:16" ht="13.2" x14ac:dyDescent="0.25">
      <c r="A195" s="24" t="s">
        <v>42</v>
      </c>
      <c r="B195" s="28" t="s">
        <v>298</v>
      </c>
      <c r="C195" s="28" t="s">
        <v>309</v>
      </c>
      <c r="D195" s="24" t="s">
        <v>112</v>
      </c>
      <c r="E195" s="29" t="s">
        <v>310</v>
      </c>
      <c r="F195" s="30" t="s">
        <v>89</v>
      </c>
      <c r="G195" s="31">
        <v>108</v>
      </c>
      <c r="H195" s="32">
        <v>0</v>
      </c>
      <c r="I195" s="32">
        <f>ROUND(ROUND(H195,2)*ROUND(G195,3),2)</f>
        <v>0</v>
      </c>
      <c r="O195">
        <f>(I195*21)/100</f>
        <v>0</v>
      </c>
      <c r="P195" t="s">
        <v>20</v>
      </c>
    </row>
    <row r="196" spans="1:16" ht="13.2" x14ac:dyDescent="0.25">
      <c r="A196" s="33" t="s">
        <v>47</v>
      </c>
      <c r="E196" s="34" t="s">
        <v>311</v>
      </c>
    </row>
    <row r="197" spans="1:16" ht="13.2" x14ac:dyDescent="0.25">
      <c r="A197" s="35" t="s">
        <v>49</v>
      </c>
      <c r="E197" s="36" t="s">
        <v>91</v>
      </c>
    </row>
    <row r="198" spans="1:16" ht="52.8" x14ac:dyDescent="0.25">
      <c r="A198" t="s">
        <v>50</v>
      </c>
      <c r="E198" s="34" t="s">
        <v>312</v>
      </c>
    </row>
    <row r="199" spans="1:16" ht="13.2" x14ac:dyDescent="0.25">
      <c r="A199" s="24" t="s">
        <v>42</v>
      </c>
      <c r="B199" s="28" t="s">
        <v>303</v>
      </c>
      <c r="C199" s="28" t="s">
        <v>309</v>
      </c>
      <c r="D199" s="24" t="s">
        <v>116</v>
      </c>
      <c r="E199" s="29" t="s">
        <v>310</v>
      </c>
      <c r="F199" s="30" t="s">
        <v>89</v>
      </c>
      <c r="G199" s="31">
        <v>6</v>
      </c>
      <c r="H199" s="32">
        <v>0</v>
      </c>
      <c r="I199" s="32">
        <f>ROUND(ROUND(H199,2)*ROUND(G199,3),2)</f>
        <v>0</v>
      </c>
      <c r="O199">
        <f>(I199*21)/100</f>
        <v>0</v>
      </c>
      <c r="P199" t="s">
        <v>20</v>
      </c>
    </row>
    <row r="200" spans="1:16" ht="13.2" x14ac:dyDescent="0.25">
      <c r="A200" s="33" t="s">
        <v>47</v>
      </c>
      <c r="E200" s="34" t="s">
        <v>314</v>
      </c>
    </row>
    <row r="201" spans="1:16" ht="13.2" x14ac:dyDescent="0.25">
      <c r="A201" s="35" t="s">
        <v>49</v>
      </c>
      <c r="E201" s="36" t="s">
        <v>91</v>
      </c>
    </row>
    <row r="202" spans="1:16" ht="52.8" x14ac:dyDescent="0.25">
      <c r="A202" t="s">
        <v>50</v>
      </c>
      <c r="E202" s="34" t="s">
        <v>312</v>
      </c>
    </row>
    <row r="203" spans="1:16" ht="26.4" x14ac:dyDescent="0.25">
      <c r="A203" s="24" t="s">
        <v>42</v>
      </c>
      <c r="B203" s="28" t="s">
        <v>308</v>
      </c>
      <c r="C203" s="28" t="s">
        <v>316</v>
      </c>
      <c r="D203" s="24" t="s">
        <v>44</v>
      </c>
      <c r="E203" s="29" t="s">
        <v>317</v>
      </c>
      <c r="F203" s="30" t="s">
        <v>89</v>
      </c>
      <c r="G203" s="31">
        <v>18</v>
      </c>
      <c r="H203" s="32">
        <v>0</v>
      </c>
      <c r="I203" s="32">
        <f>ROUND(ROUND(H203,2)*ROUND(G203,3),2)</f>
        <v>0</v>
      </c>
      <c r="O203">
        <f>(I203*21)/100</f>
        <v>0</v>
      </c>
      <c r="P203" t="s">
        <v>20</v>
      </c>
    </row>
    <row r="204" spans="1:16" ht="13.2" x14ac:dyDescent="0.25">
      <c r="A204" s="33" t="s">
        <v>47</v>
      </c>
      <c r="E204" s="34" t="s">
        <v>318</v>
      </c>
    </row>
    <row r="205" spans="1:16" ht="13.2" x14ac:dyDescent="0.25">
      <c r="A205" s="35" t="s">
        <v>49</v>
      </c>
      <c r="E205" s="36" t="s">
        <v>91</v>
      </c>
    </row>
    <row r="206" spans="1:16" ht="52.8" x14ac:dyDescent="0.25">
      <c r="A206" t="s">
        <v>50</v>
      </c>
      <c r="E206" s="34" t="s">
        <v>312</v>
      </c>
    </row>
    <row r="207" spans="1:16" ht="13.2" x14ac:dyDescent="0.25">
      <c r="A207" s="24" t="s">
        <v>42</v>
      </c>
      <c r="B207" s="28" t="s">
        <v>313</v>
      </c>
      <c r="C207" s="28" t="s">
        <v>320</v>
      </c>
      <c r="D207" s="24" t="s">
        <v>44</v>
      </c>
      <c r="E207" s="29" t="s">
        <v>321</v>
      </c>
      <c r="F207" s="30" t="s">
        <v>89</v>
      </c>
      <c r="G207" s="31">
        <v>16</v>
      </c>
      <c r="H207" s="32">
        <v>0</v>
      </c>
      <c r="I207" s="32">
        <f>ROUND(ROUND(H207,2)*ROUND(G207,3),2)</f>
        <v>0</v>
      </c>
      <c r="O207">
        <f>(I207*21)/100</f>
        <v>0</v>
      </c>
      <c r="P207" t="s">
        <v>20</v>
      </c>
    </row>
    <row r="208" spans="1:16" ht="13.2" x14ac:dyDescent="0.25">
      <c r="A208" s="33" t="s">
        <v>47</v>
      </c>
      <c r="E208" s="34" t="s">
        <v>322</v>
      </c>
    </row>
    <row r="209" spans="1:16" ht="26.4" x14ac:dyDescent="0.25">
      <c r="A209" s="35" t="s">
        <v>49</v>
      </c>
      <c r="E209" s="36" t="s">
        <v>538</v>
      </c>
    </row>
    <row r="210" spans="1:16" ht="26.4" x14ac:dyDescent="0.25">
      <c r="A210" t="s">
        <v>50</v>
      </c>
      <c r="E210" s="34" t="s">
        <v>324</v>
      </c>
    </row>
    <row r="211" spans="1:16" ht="26.4" x14ac:dyDescent="0.25">
      <c r="A211" s="24" t="s">
        <v>42</v>
      </c>
      <c r="B211" s="28" t="s">
        <v>315</v>
      </c>
      <c r="C211" s="28" t="s">
        <v>326</v>
      </c>
      <c r="D211" s="24" t="s">
        <v>44</v>
      </c>
      <c r="E211" s="29" t="s">
        <v>327</v>
      </c>
      <c r="F211" s="30" t="s">
        <v>89</v>
      </c>
      <c r="G211" s="31">
        <v>21</v>
      </c>
      <c r="H211" s="32">
        <v>0</v>
      </c>
      <c r="I211" s="32">
        <f>ROUND(ROUND(H211,2)*ROUND(G211,3),2)</f>
        <v>0</v>
      </c>
      <c r="O211">
        <f>(I211*21)/100</f>
        <v>0</v>
      </c>
      <c r="P211" t="s">
        <v>20</v>
      </c>
    </row>
    <row r="212" spans="1:16" ht="13.2" x14ac:dyDescent="0.25">
      <c r="A212" s="33" t="s">
        <v>47</v>
      </c>
      <c r="E212" s="34" t="s">
        <v>328</v>
      </c>
    </row>
    <row r="213" spans="1:16" ht="26.4" x14ac:dyDescent="0.25">
      <c r="A213" s="35" t="s">
        <v>49</v>
      </c>
      <c r="E213" s="36" t="s">
        <v>539</v>
      </c>
    </row>
    <row r="214" spans="1:16" ht="26.4" x14ac:dyDescent="0.25">
      <c r="A214" t="s">
        <v>50</v>
      </c>
      <c r="E214" s="34" t="s">
        <v>330</v>
      </c>
    </row>
    <row r="215" spans="1:16" ht="13.2" x14ac:dyDescent="0.25">
      <c r="A215" s="24" t="s">
        <v>42</v>
      </c>
      <c r="B215" s="28" t="s">
        <v>319</v>
      </c>
      <c r="C215" s="28" t="s">
        <v>332</v>
      </c>
      <c r="D215" s="24" t="s">
        <v>44</v>
      </c>
      <c r="E215" s="29" t="s">
        <v>333</v>
      </c>
      <c r="F215" s="30" t="s">
        <v>89</v>
      </c>
      <c r="G215" s="31">
        <v>10</v>
      </c>
      <c r="H215" s="32">
        <v>0</v>
      </c>
      <c r="I215" s="32">
        <f>ROUND(ROUND(H215,2)*ROUND(G215,3),2)</f>
        <v>0</v>
      </c>
      <c r="O215">
        <f>(I215*21)/100</f>
        <v>0</v>
      </c>
      <c r="P215" t="s">
        <v>20</v>
      </c>
    </row>
    <row r="216" spans="1:16" ht="13.2" x14ac:dyDescent="0.25">
      <c r="A216" s="33" t="s">
        <v>47</v>
      </c>
      <c r="E216" s="34" t="s">
        <v>322</v>
      </c>
    </row>
    <row r="217" spans="1:16" ht="13.2" x14ac:dyDescent="0.25">
      <c r="A217" s="35" t="s">
        <v>49</v>
      </c>
      <c r="E217" s="36" t="s">
        <v>91</v>
      </c>
    </row>
    <row r="218" spans="1:16" ht="26.4" x14ac:dyDescent="0.25">
      <c r="A218" t="s">
        <v>50</v>
      </c>
      <c r="E218" s="34" t="s">
        <v>324</v>
      </c>
    </row>
    <row r="219" spans="1:16" ht="26.4" x14ac:dyDescent="0.25">
      <c r="A219" s="24" t="s">
        <v>42</v>
      </c>
      <c r="B219" s="28" t="s">
        <v>325</v>
      </c>
      <c r="C219" s="28" t="s">
        <v>335</v>
      </c>
      <c r="D219" s="24" t="s">
        <v>44</v>
      </c>
      <c r="E219" s="29" t="s">
        <v>336</v>
      </c>
      <c r="F219" s="30" t="s">
        <v>89</v>
      </c>
      <c r="G219" s="31">
        <v>13</v>
      </c>
      <c r="H219" s="32">
        <v>0</v>
      </c>
      <c r="I219" s="32">
        <f>ROUND(ROUND(H219,2)*ROUND(G219,3),2)</f>
        <v>0</v>
      </c>
      <c r="O219">
        <f>(I219*21)/100</f>
        <v>0</v>
      </c>
      <c r="P219" t="s">
        <v>20</v>
      </c>
    </row>
    <row r="220" spans="1:16" ht="13.2" x14ac:dyDescent="0.25">
      <c r="A220" s="33" t="s">
        <v>47</v>
      </c>
      <c r="E220" s="34" t="s">
        <v>328</v>
      </c>
    </row>
    <row r="221" spans="1:16" ht="13.2" x14ac:dyDescent="0.25">
      <c r="A221" s="35" t="s">
        <v>49</v>
      </c>
      <c r="E221" s="36" t="s">
        <v>91</v>
      </c>
    </row>
    <row r="222" spans="1:16" ht="39.6" x14ac:dyDescent="0.25">
      <c r="A222" t="s">
        <v>50</v>
      </c>
      <c r="E222" s="34" t="s">
        <v>337</v>
      </c>
    </row>
    <row r="223" spans="1:16" ht="26.4" x14ac:dyDescent="0.25">
      <c r="A223" s="24" t="s">
        <v>42</v>
      </c>
      <c r="B223" s="28" t="s">
        <v>331</v>
      </c>
      <c r="C223" s="28" t="s">
        <v>339</v>
      </c>
      <c r="D223" s="24" t="s">
        <v>44</v>
      </c>
      <c r="E223" s="29" t="s">
        <v>340</v>
      </c>
      <c r="F223" s="30" t="s">
        <v>83</v>
      </c>
      <c r="G223" s="31">
        <v>556</v>
      </c>
      <c r="H223" s="32">
        <v>0</v>
      </c>
      <c r="I223" s="32">
        <f>ROUND(ROUND(H223,2)*ROUND(G223,3),2)</f>
        <v>0</v>
      </c>
      <c r="O223">
        <f>(I223*21)/100</f>
        <v>0</v>
      </c>
      <c r="P223" t="s">
        <v>20</v>
      </c>
    </row>
    <row r="224" spans="1:16" ht="13.2" x14ac:dyDescent="0.25">
      <c r="A224" s="33" t="s">
        <v>47</v>
      </c>
      <c r="E224" s="34" t="s">
        <v>341</v>
      </c>
    </row>
    <row r="225" spans="1:16" ht="26.4" x14ac:dyDescent="0.25">
      <c r="A225" s="35" t="s">
        <v>49</v>
      </c>
      <c r="E225" s="36" t="s">
        <v>540</v>
      </c>
    </row>
    <row r="226" spans="1:16" ht="39.6" x14ac:dyDescent="0.25">
      <c r="A226" t="s">
        <v>50</v>
      </c>
      <c r="E226" s="34" t="s">
        <v>343</v>
      </c>
    </row>
    <row r="227" spans="1:16" ht="13.2" x14ac:dyDescent="0.25">
      <c r="A227" s="24" t="s">
        <v>42</v>
      </c>
      <c r="B227" s="28" t="s">
        <v>334</v>
      </c>
      <c r="C227" s="28" t="s">
        <v>345</v>
      </c>
      <c r="D227" s="24" t="s">
        <v>44</v>
      </c>
      <c r="E227" s="29" t="s">
        <v>346</v>
      </c>
      <c r="F227" s="30" t="s">
        <v>83</v>
      </c>
      <c r="G227" s="31">
        <v>556</v>
      </c>
      <c r="H227" s="32">
        <v>0</v>
      </c>
      <c r="I227" s="32">
        <f>ROUND(ROUND(H227,2)*ROUND(G227,3),2)</f>
        <v>0</v>
      </c>
      <c r="O227">
        <f>(I227*21)/100</f>
        <v>0</v>
      </c>
      <c r="P227" t="s">
        <v>20</v>
      </c>
    </row>
    <row r="228" spans="1:16" ht="13.2" x14ac:dyDescent="0.25">
      <c r="A228" s="33" t="s">
        <v>47</v>
      </c>
      <c r="E228" s="34" t="s">
        <v>347</v>
      </c>
    </row>
    <row r="229" spans="1:16" ht="26.4" x14ac:dyDescent="0.25">
      <c r="A229" s="35" t="s">
        <v>49</v>
      </c>
      <c r="E229" s="36" t="s">
        <v>540</v>
      </c>
    </row>
    <row r="230" spans="1:16" ht="39.6" x14ac:dyDescent="0.25">
      <c r="A230" t="s">
        <v>50</v>
      </c>
      <c r="E230" s="34" t="s">
        <v>343</v>
      </c>
    </row>
    <row r="231" spans="1:16" ht="13.2" x14ac:dyDescent="0.25">
      <c r="A231" s="24" t="s">
        <v>42</v>
      </c>
      <c r="B231" s="28" t="s">
        <v>338</v>
      </c>
      <c r="C231" s="28" t="s">
        <v>460</v>
      </c>
      <c r="D231" s="24" t="s">
        <v>44</v>
      </c>
      <c r="E231" s="29" t="s">
        <v>461</v>
      </c>
      <c r="F231" s="30" t="s">
        <v>108</v>
      </c>
      <c r="G231" s="31">
        <v>132</v>
      </c>
      <c r="H231" s="32">
        <v>0</v>
      </c>
      <c r="I231" s="32">
        <f>ROUND(ROUND(H231,2)*ROUND(G231,3),2)</f>
        <v>0</v>
      </c>
      <c r="O231">
        <f>(I231*21)/100</f>
        <v>0</v>
      </c>
      <c r="P231" t="s">
        <v>20</v>
      </c>
    </row>
    <row r="232" spans="1:16" ht="13.2" x14ac:dyDescent="0.25">
      <c r="A232" s="33" t="s">
        <v>47</v>
      </c>
      <c r="E232" s="34" t="s">
        <v>541</v>
      </c>
    </row>
    <row r="233" spans="1:16" ht="13.2" x14ac:dyDescent="0.25">
      <c r="A233" s="35" t="s">
        <v>49</v>
      </c>
      <c r="E233" s="36" t="s">
        <v>91</v>
      </c>
    </row>
    <row r="234" spans="1:16" ht="52.8" x14ac:dyDescent="0.25">
      <c r="A234" t="s">
        <v>50</v>
      </c>
      <c r="E234" s="34" t="s">
        <v>542</v>
      </c>
    </row>
    <row r="235" spans="1:16" ht="13.2" x14ac:dyDescent="0.25">
      <c r="A235" s="24" t="s">
        <v>42</v>
      </c>
      <c r="B235" s="28" t="s">
        <v>344</v>
      </c>
      <c r="C235" s="28" t="s">
        <v>349</v>
      </c>
      <c r="D235" s="24" t="s">
        <v>44</v>
      </c>
      <c r="E235" s="29" t="s">
        <v>350</v>
      </c>
      <c r="F235" s="30" t="s">
        <v>108</v>
      </c>
      <c r="G235" s="31">
        <v>18</v>
      </c>
      <c r="H235" s="32">
        <v>0</v>
      </c>
      <c r="I235" s="32">
        <f>ROUND(ROUND(H235,2)*ROUND(G235,3),2)</f>
        <v>0</v>
      </c>
      <c r="O235">
        <f>(I235*21)/100</f>
        <v>0</v>
      </c>
      <c r="P235" t="s">
        <v>20</v>
      </c>
    </row>
    <row r="236" spans="1:16" ht="13.2" x14ac:dyDescent="0.25">
      <c r="A236" s="33" t="s">
        <v>47</v>
      </c>
      <c r="E236" s="34" t="s">
        <v>351</v>
      </c>
    </row>
    <row r="237" spans="1:16" ht="26.4" x14ac:dyDescent="0.25">
      <c r="A237" s="35" t="s">
        <v>49</v>
      </c>
      <c r="E237" s="36" t="s">
        <v>543</v>
      </c>
    </row>
    <row r="238" spans="1:16" ht="66" x14ac:dyDescent="0.25">
      <c r="A238" t="s">
        <v>50</v>
      </c>
      <c r="E238" s="34" t="s">
        <v>353</v>
      </c>
    </row>
    <row r="239" spans="1:16" ht="13.2" x14ac:dyDescent="0.25">
      <c r="A239" s="24" t="s">
        <v>42</v>
      </c>
      <c r="B239" s="28" t="s">
        <v>348</v>
      </c>
      <c r="C239" s="28" t="s">
        <v>355</v>
      </c>
      <c r="D239" s="24" t="s">
        <v>44</v>
      </c>
      <c r="E239" s="29" t="s">
        <v>356</v>
      </c>
      <c r="F239" s="30" t="s">
        <v>108</v>
      </c>
      <c r="G239" s="31">
        <v>2386</v>
      </c>
      <c r="H239" s="32">
        <v>0</v>
      </c>
      <c r="I239" s="32">
        <f>ROUND(ROUND(H239,2)*ROUND(G239,3),2)</f>
        <v>0</v>
      </c>
      <c r="O239">
        <f>(I239*21)/100</f>
        <v>0</v>
      </c>
      <c r="P239" t="s">
        <v>20</v>
      </c>
    </row>
    <row r="240" spans="1:16" ht="26.4" x14ac:dyDescent="0.25">
      <c r="A240" s="33" t="s">
        <v>47</v>
      </c>
      <c r="E240" s="34" t="s">
        <v>357</v>
      </c>
    </row>
    <row r="241" spans="1:16" ht="13.2" x14ac:dyDescent="0.25">
      <c r="A241" s="35" t="s">
        <v>49</v>
      </c>
      <c r="E241" s="36" t="s">
        <v>358</v>
      </c>
    </row>
    <row r="242" spans="1:16" ht="39.6" x14ac:dyDescent="0.25">
      <c r="A242" t="s">
        <v>50</v>
      </c>
      <c r="E242" s="34" t="s">
        <v>359</v>
      </c>
    </row>
    <row r="243" spans="1:16" ht="13.2" x14ac:dyDescent="0.25">
      <c r="A243" s="24" t="s">
        <v>42</v>
      </c>
      <c r="B243" s="28" t="s">
        <v>354</v>
      </c>
      <c r="C243" s="28" t="s">
        <v>544</v>
      </c>
      <c r="D243" s="24" t="s">
        <v>44</v>
      </c>
      <c r="E243" s="29" t="s">
        <v>545</v>
      </c>
      <c r="F243" s="30" t="s">
        <v>108</v>
      </c>
      <c r="G243" s="31">
        <v>105</v>
      </c>
      <c r="H243" s="32">
        <v>0</v>
      </c>
      <c r="I243" s="32">
        <f>ROUND(ROUND(H243,2)*ROUND(G243,3),2)</f>
        <v>0</v>
      </c>
      <c r="O243">
        <f>(I243*21)/100</f>
        <v>0</v>
      </c>
      <c r="P243" t="s">
        <v>20</v>
      </c>
    </row>
    <row r="244" spans="1:16" ht="13.2" x14ac:dyDescent="0.25">
      <c r="A244" s="33" t="s">
        <v>47</v>
      </c>
      <c r="E244" s="34" t="s">
        <v>546</v>
      </c>
    </row>
    <row r="245" spans="1:16" ht="13.2" x14ac:dyDescent="0.25">
      <c r="A245" s="35" t="s">
        <v>49</v>
      </c>
      <c r="E245" s="36" t="s">
        <v>91</v>
      </c>
    </row>
    <row r="246" spans="1:16" ht="92.4" x14ac:dyDescent="0.25">
      <c r="A246" t="s">
        <v>50</v>
      </c>
      <c r="E246" s="34" t="s">
        <v>547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000</vt:lpstr>
      <vt:lpstr>SO 101</vt:lpstr>
      <vt:lpstr>SO 102</vt:lpstr>
      <vt:lpstr>SO 103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Josef Raboch</cp:lastModifiedBy>
  <dcterms:created xsi:type="dcterms:W3CDTF">2024-12-15T16:56:24Z</dcterms:created>
  <dcterms:modified xsi:type="dcterms:W3CDTF">2024-12-15T16:56:24Z</dcterms:modified>
  <cp:category/>
  <cp:contentStatus/>
</cp:coreProperties>
</file>