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ka\Documents\Tabulky\"/>
    </mc:Choice>
  </mc:AlternateContent>
  <bookViews>
    <workbookView xWindow="0" yWindow="0" windowWidth="0" windowHeight="0"/>
  </bookViews>
  <sheets>
    <sheet name="Rekapitulace stavby" sheetId="1" r:id="rId1"/>
    <sheet name="D.1 - Oprava teras a odv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'D.1 - Oprava teras a odvl...'!$C$105:$K$845</definedName>
    <definedName name="_xlnm.Print_Area" localSheetId="1">'D.1 - Oprava teras a odvl...'!$C$4:$J$39,'D.1 - Oprava teras a odvl...'!$C$45:$J$87,'D.1 - Oprava teras a odvl...'!$C$93:$K$845</definedName>
    <definedName name="_xlnm.Print_Titles" localSheetId="1">'D.1 - Oprava teras a odvl...'!$105:$105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39"/>
  <c r="BH839"/>
  <c r="BG839"/>
  <c r="BF839"/>
  <c r="T839"/>
  <c r="T838"/>
  <c r="R839"/>
  <c r="R838"/>
  <c r="P839"/>
  <c r="P838"/>
  <c r="BI836"/>
  <c r="BH836"/>
  <c r="BG836"/>
  <c r="BF836"/>
  <c r="T836"/>
  <c r="T835"/>
  <c r="R836"/>
  <c r="R835"/>
  <c r="P836"/>
  <c r="P835"/>
  <c r="BI831"/>
  <c r="BH831"/>
  <c r="BG831"/>
  <c r="BF831"/>
  <c r="T831"/>
  <c r="T830"/>
  <c r="R831"/>
  <c r="R830"/>
  <c r="P831"/>
  <c r="P830"/>
  <c r="BI828"/>
  <c r="BH828"/>
  <c r="BG828"/>
  <c r="BF828"/>
  <c r="T828"/>
  <c r="T827"/>
  <c r="R828"/>
  <c r="R827"/>
  <c r="P828"/>
  <c r="P827"/>
  <c r="BI825"/>
  <c r="BH825"/>
  <c r="BG825"/>
  <c r="BF825"/>
  <c r="T825"/>
  <c r="R825"/>
  <c r="P825"/>
  <c r="BI823"/>
  <c r="BH823"/>
  <c r="BG823"/>
  <c r="BF823"/>
  <c r="T823"/>
  <c r="R823"/>
  <c r="P823"/>
  <c r="BI812"/>
  <c r="BH812"/>
  <c r="BG812"/>
  <c r="BF812"/>
  <c r="T812"/>
  <c r="R812"/>
  <c r="P812"/>
  <c r="BI803"/>
  <c r="BH803"/>
  <c r="BG803"/>
  <c r="BF803"/>
  <c r="T803"/>
  <c r="R803"/>
  <c r="P803"/>
  <c r="BI794"/>
  <c r="BH794"/>
  <c r="BG794"/>
  <c r="BF794"/>
  <c r="T794"/>
  <c r="R794"/>
  <c r="P794"/>
  <c r="BI785"/>
  <c r="BH785"/>
  <c r="BG785"/>
  <c r="BF785"/>
  <c r="T785"/>
  <c r="R785"/>
  <c r="P785"/>
  <c r="BI770"/>
  <c r="BH770"/>
  <c r="BG770"/>
  <c r="BF770"/>
  <c r="T770"/>
  <c r="R770"/>
  <c r="P770"/>
  <c r="BI761"/>
  <c r="BH761"/>
  <c r="BG761"/>
  <c r="BF761"/>
  <c r="T761"/>
  <c r="R761"/>
  <c r="P761"/>
  <c r="BI759"/>
  <c r="BH759"/>
  <c r="BG759"/>
  <c r="BF759"/>
  <c r="T759"/>
  <c r="R759"/>
  <c r="P759"/>
  <c r="BI750"/>
  <c r="BH750"/>
  <c r="BG750"/>
  <c r="BF750"/>
  <c r="T750"/>
  <c r="R750"/>
  <c r="P750"/>
  <c r="BI741"/>
  <c r="BH741"/>
  <c r="BG741"/>
  <c r="BF741"/>
  <c r="T741"/>
  <c r="R741"/>
  <c r="P741"/>
  <c r="BI732"/>
  <c r="BH732"/>
  <c r="BG732"/>
  <c r="BF732"/>
  <c r="T732"/>
  <c r="R732"/>
  <c r="P732"/>
  <c r="BI729"/>
  <c r="BH729"/>
  <c r="BG729"/>
  <c r="BF729"/>
  <c r="T729"/>
  <c r="R729"/>
  <c r="P729"/>
  <c r="BI715"/>
  <c r="BH715"/>
  <c r="BG715"/>
  <c r="BF715"/>
  <c r="T715"/>
  <c r="R715"/>
  <c r="P715"/>
  <c r="BI700"/>
  <c r="BH700"/>
  <c r="BG700"/>
  <c r="BF700"/>
  <c r="T700"/>
  <c r="R700"/>
  <c r="P700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8"/>
  <c r="BH678"/>
  <c r="BG678"/>
  <c r="BF678"/>
  <c r="T678"/>
  <c r="R678"/>
  <c r="P678"/>
  <c r="BI674"/>
  <c r="BH674"/>
  <c r="BG674"/>
  <c r="BF674"/>
  <c r="T674"/>
  <c r="R674"/>
  <c r="P674"/>
  <c r="BI671"/>
  <c r="BH671"/>
  <c r="BG671"/>
  <c r="BF671"/>
  <c r="T671"/>
  <c r="R671"/>
  <c r="P671"/>
  <c r="BI664"/>
  <c r="BH664"/>
  <c r="BG664"/>
  <c r="BF664"/>
  <c r="T664"/>
  <c r="R664"/>
  <c r="P664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41"/>
  <c r="BH641"/>
  <c r="BG641"/>
  <c r="BF641"/>
  <c r="T641"/>
  <c r="R641"/>
  <c r="P641"/>
  <c r="BI635"/>
  <c r="BH635"/>
  <c r="BG635"/>
  <c r="BF635"/>
  <c r="T635"/>
  <c r="R635"/>
  <c r="P635"/>
  <c r="BI629"/>
  <c r="BH629"/>
  <c r="BG629"/>
  <c r="BF629"/>
  <c r="T629"/>
  <c r="R629"/>
  <c r="P629"/>
  <c r="BI626"/>
  <c r="BH626"/>
  <c r="BG626"/>
  <c r="BF626"/>
  <c r="T626"/>
  <c r="R626"/>
  <c r="P626"/>
  <c r="BI620"/>
  <c r="BH620"/>
  <c r="BG620"/>
  <c r="BF620"/>
  <c r="T620"/>
  <c r="R620"/>
  <c r="P620"/>
  <c r="BI613"/>
  <c r="BH613"/>
  <c r="BG613"/>
  <c r="BF613"/>
  <c r="T613"/>
  <c r="R613"/>
  <c r="P613"/>
  <c r="BI610"/>
  <c r="BH610"/>
  <c r="BG610"/>
  <c r="BF610"/>
  <c r="T610"/>
  <c r="R610"/>
  <c r="P610"/>
  <c r="BI603"/>
  <c r="BH603"/>
  <c r="BG603"/>
  <c r="BF603"/>
  <c r="T603"/>
  <c r="R603"/>
  <c r="P603"/>
  <c r="BI600"/>
  <c r="BH600"/>
  <c r="BG600"/>
  <c r="BF600"/>
  <c r="T600"/>
  <c r="R600"/>
  <c r="P600"/>
  <c r="BI593"/>
  <c r="BH593"/>
  <c r="BG593"/>
  <c r="BF593"/>
  <c r="T593"/>
  <c r="R593"/>
  <c r="P593"/>
  <c r="BI587"/>
  <c r="BH587"/>
  <c r="BG587"/>
  <c r="BF587"/>
  <c r="T587"/>
  <c r="R587"/>
  <c r="P587"/>
  <c r="BI584"/>
  <c r="BH584"/>
  <c r="BG584"/>
  <c r="BF584"/>
  <c r="T584"/>
  <c r="R584"/>
  <c r="P584"/>
  <c r="BI578"/>
  <c r="BH578"/>
  <c r="BG578"/>
  <c r="BF578"/>
  <c r="T578"/>
  <c r="R578"/>
  <c r="P578"/>
  <c r="BI573"/>
  <c r="BH573"/>
  <c r="BG573"/>
  <c r="BF573"/>
  <c r="T573"/>
  <c r="R573"/>
  <c r="P573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45"/>
  <c r="BH545"/>
  <c r="BG545"/>
  <c r="BF545"/>
  <c r="T545"/>
  <c r="R545"/>
  <c r="P545"/>
  <c r="BI543"/>
  <c r="BH543"/>
  <c r="BG543"/>
  <c r="BF543"/>
  <c r="T543"/>
  <c r="R543"/>
  <c r="P543"/>
  <c r="BI536"/>
  <c r="BH536"/>
  <c r="BG536"/>
  <c r="BF536"/>
  <c r="T536"/>
  <c r="R536"/>
  <c r="P536"/>
  <c r="BI534"/>
  <c r="BH534"/>
  <c r="BG534"/>
  <c r="BF534"/>
  <c r="T534"/>
  <c r="R534"/>
  <c r="P534"/>
  <c r="BI526"/>
  <c r="BH526"/>
  <c r="BG526"/>
  <c r="BF526"/>
  <c r="T526"/>
  <c r="R526"/>
  <c r="P526"/>
  <c r="BI519"/>
  <c r="BH519"/>
  <c r="BG519"/>
  <c r="BF519"/>
  <c r="T519"/>
  <c r="R519"/>
  <c r="P519"/>
  <c r="BI515"/>
  <c r="BH515"/>
  <c r="BG515"/>
  <c r="BF515"/>
  <c r="T515"/>
  <c r="T514"/>
  <c r="R515"/>
  <c r="R514"/>
  <c r="P515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77"/>
  <c r="BH477"/>
  <c r="BG477"/>
  <c r="BF477"/>
  <c r="T477"/>
  <c r="R477"/>
  <c r="P477"/>
  <c r="BI469"/>
  <c r="BH469"/>
  <c r="BG469"/>
  <c r="BF469"/>
  <c r="T469"/>
  <c r="R469"/>
  <c r="P469"/>
  <c r="BI462"/>
  <c r="BH462"/>
  <c r="BG462"/>
  <c r="BF462"/>
  <c r="T462"/>
  <c r="R462"/>
  <c r="P462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4"/>
  <c r="BH414"/>
  <c r="BG414"/>
  <c r="BF414"/>
  <c r="T414"/>
  <c r="R414"/>
  <c r="P414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65"/>
  <c r="BH365"/>
  <c r="BG365"/>
  <c r="BF365"/>
  <c r="T365"/>
  <c r="R365"/>
  <c r="P365"/>
  <c r="BI356"/>
  <c r="BH356"/>
  <c r="BG356"/>
  <c r="BF356"/>
  <c r="T356"/>
  <c r="R356"/>
  <c r="P356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2"/>
  <c r="BH332"/>
  <c r="BG332"/>
  <c r="BF332"/>
  <c r="T332"/>
  <c r="R332"/>
  <c r="P332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2"/>
  <c r="BH302"/>
  <c r="BG302"/>
  <c r="BF302"/>
  <c r="T302"/>
  <c r="R302"/>
  <c r="P302"/>
  <c r="BI293"/>
  <c r="BH293"/>
  <c r="BG293"/>
  <c r="BF293"/>
  <c r="T293"/>
  <c r="R293"/>
  <c r="P293"/>
  <c r="BI289"/>
  <c r="BH289"/>
  <c r="BG289"/>
  <c r="BF289"/>
  <c r="T289"/>
  <c r="R289"/>
  <c r="P289"/>
  <c r="BI282"/>
  <c r="BH282"/>
  <c r="BG282"/>
  <c r="BF282"/>
  <c r="T282"/>
  <c r="R282"/>
  <c r="P282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28"/>
  <c r="BH128"/>
  <c r="BG128"/>
  <c r="BF128"/>
  <c r="T128"/>
  <c r="R128"/>
  <c r="P128"/>
  <c r="BI122"/>
  <c r="BH122"/>
  <c r="BG122"/>
  <c r="BF122"/>
  <c r="T122"/>
  <c r="R122"/>
  <c r="P122"/>
  <c r="BI112"/>
  <c r="BH112"/>
  <c r="BG112"/>
  <c r="BF112"/>
  <c r="T112"/>
  <c r="R112"/>
  <c r="P112"/>
  <c r="BI109"/>
  <c r="BH109"/>
  <c r="BG109"/>
  <c r="BF109"/>
  <c r="T109"/>
  <c r="R109"/>
  <c r="P109"/>
  <c r="J102"/>
  <c r="F102"/>
  <c r="F100"/>
  <c r="E98"/>
  <c r="J54"/>
  <c r="F54"/>
  <c r="F52"/>
  <c r="E50"/>
  <c r="J24"/>
  <c r="E24"/>
  <c r="J103"/>
  <c r="J23"/>
  <c r="J18"/>
  <c r="E18"/>
  <c r="F103"/>
  <c r="J17"/>
  <c r="J12"/>
  <c r="J100"/>
  <c r="E7"/>
  <c r="E96"/>
  <c i="1" r="L50"/>
  <c r="AM50"/>
  <c r="AM49"/>
  <c r="L49"/>
  <c r="AM47"/>
  <c r="L47"/>
  <c r="L45"/>
  <c r="L44"/>
  <c i="2" r="J839"/>
  <c r="J836"/>
  <c r="J831"/>
  <c r="J828"/>
  <c r="J825"/>
  <c r="J823"/>
  <c r="BK812"/>
  <c r="J803"/>
  <c r="J794"/>
  <c r="J785"/>
  <c r="J770"/>
  <c r="J761"/>
  <c r="J759"/>
  <c r="BK741"/>
  <c r="BK732"/>
  <c r="BK729"/>
  <c r="BK715"/>
  <c r="J715"/>
  <c r="J700"/>
  <c r="BK685"/>
  <c r="BK681"/>
  <c r="BK678"/>
  <c r="BK674"/>
  <c r="BK671"/>
  <c r="J671"/>
  <c r="J664"/>
  <c r="BK654"/>
  <c r="BK651"/>
  <c r="BK646"/>
  <c r="BK641"/>
  <c r="BK635"/>
  <c r="BK629"/>
  <c r="BK626"/>
  <c r="BK620"/>
  <c r="BK613"/>
  <c r="BK610"/>
  <c r="BK603"/>
  <c r="J603"/>
  <c r="BK593"/>
  <c r="BK587"/>
  <c r="J584"/>
  <c r="BK578"/>
  <c r="BK573"/>
  <c r="J571"/>
  <c r="J566"/>
  <c r="J563"/>
  <c r="J557"/>
  <c r="J554"/>
  <c r="BK552"/>
  <c r="BK545"/>
  <c r="BK536"/>
  <c r="BK534"/>
  <c r="BK526"/>
  <c r="J526"/>
  <c r="J519"/>
  <c r="J515"/>
  <c r="J512"/>
  <c r="BK508"/>
  <c r="BK506"/>
  <c r="BK504"/>
  <c r="J504"/>
  <c r="J502"/>
  <c r="J499"/>
  <c r="BK495"/>
  <c r="BK492"/>
  <c r="BK488"/>
  <c r="J488"/>
  <c r="BK477"/>
  <c r="BK469"/>
  <c r="BK462"/>
  <c r="J454"/>
  <c r="J450"/>
  <c r="J445"/>
  <c r="J441"/>
  <c r="BK437"/>
  <c r="BK430"/>
  <c r="BK426"/>
  <c r="J424"/>
  <c r="J421"/>
  <c r="J414"/>
  <c r="J408"/>
  <c r="BK406"/>
  <c r="BK404"/>
  <c r="J402"/>
  <c r="J401"/>
  <c r="J398"/>
  <c r="J397"/>
  <c r="BK394"/>
  <c r="BK393"/>
  <c r="BK392"/>
  <c r="J391"/>
  <c r="BK388"/>
  <c r="BK385"/>
  <c r="J384"/>
  <c r="J381"/>
  <c r="J378"/>
  <c r="J374"/>
  <c r="J365"/>
  <c r="BK356"/>
  <c r="BK349"/>
  <c r="J345"/>
  <c r="J341"/>
  <c r="J338"/>
  <c r="J332"/>
  <c r="BK319"/>
  <c r="BK317"/>
  <c r="BK313"/>
  <c r="BK309"/>
  <c r="BK302"/>
  <c r="BK293"/>
  <c r="BK289"/>
  <c r="J289"/>
  <c r="J282"/>
  <c r="BK271"/>
  <c r="BK269"/>
  <c r="BK262"/>
  <c r="BK255"/>
  <c r="BK253"/>
  <c r="J253"/>
  <c r="J246"/>
  <c r="J239"/>
  <c r="BK233"/>
  <c r="BK224"/>
  <c r="BK221"/>
  <c r="J221"/>
  <c r="J215"/>
  <c r="J210"/>
  <c r="BK202"/>
  <c r="J202"/>
  <c r="J200"/>
  <c r="J197"/>
  <c r="J189"/>
  <c r="BK187"/>
  <c r="J182"/>
  <c r="J178"/>
  <c r="J175"/>
  <c r="J167"/>
  <c r="J165"/>
  <c r="BK159"/>
  <c r="J151"/>
  <c r="J149"/>
  <c r="J146"/>
  <c r="BK138"/>
  <c r="BK128"/>
  <c r="J128"/>
  <c r="BK112"/>
  <c r="BK109"/>
  <c i="1" r="AS54"/>
  <c i="2" r="BK839"/>
  <c r="BK836"/>
  <c r="BK831"/>
  <c r="BK828"/>
  <c r="BK825"/>
  <c r="BK823"/>
  <c r="J812"/>
  <c r="BK803"/>
  <c r="BK794"/>
  <c r="BK785"/>
  <c r="BK770"/>
  <c r="BK761"/>
  <c r="BK759"/>
  <c r="BK750"/>
  <c r="J750"/>
  <c r="J741"/>
  <c r="J732"/>
  <c r="J729"/>
  <c r="BK700"/>
  <c r="BK689"/>
  <c r="J689"/>
  <c r="J685"/>
  <c r="J681"/>
  <c r="J678"/>
  <c r="J674"/>
  <c r="BK664"/>
  <c r="BK656"/>
  <c r="J656"/>
  <c r="J654"/>
  <c r="J651"/>
  <c r="J646"/>
  <c r="J641"/>
  <c r="J635"/>
  <c r="J629"/>
  <c r="J626"/>
  <c r="J620"/>
  <c r="J613"/>
  <c r="J610"/>
  <c r="BK600"/>
  <c r="J600"/>
  <c r="J593"/>
  <c r="J587"/>
  <c r="BK584"/>
  <c r="J578"/>
  <c r="J573"/>
  <c r="BK571"/>
  <c r="BK566"/>
  <c r="BK563"/>
  <c r="BK557"/>
  <c r="BK554"/>
  <c r="J552"/>
  <c r="J545"/>
  <c r="BK543"/>
  <c r="J543"/>
  <c r="J536"/>
  <c r="J534"/>
  <c r="BK519"/>
  <c r="BK515"/>
  <c r="BK512"/>
  <c r="BK510"/>
  <c r="J510"/>
  <c r="J508"/>
  <c r="J506"/>
  <c r="BK502"/>
  <c r="BK499"/>
  <c r="BK497"/>
  <c r="J497"/>
  <c r="J495"/>
  <c r="J492"/>
  <c r="J477"/>
  <c r="J469"/>
  <c r="J462"/>
  <c r="BK454"/>
  <c r="BK450"/>
  <c r="BK445"/>
  <c r="BK441"/>
  <c r="J437"/>
  <c r="J430"/>
  <c r="J426"/>
  <c r="BK424"/>
  <c r="BK421"/>
  <c r="BK414"/>
  <c r="BK408"/>
  <c r="J406"/>
  <c r="J404"/>
  <c r="BK402"/>
  <c r="BK401"/>
  <c r="BK398"/>
  <c r="BK397"/>
  <c r="J394"/>
  <c r="J393"/>
  <c r="J392"/>
  <c r="BK391"/>
  <c r="J388"/>
  <c r="J385"/>
  <c r="BK384"/>
  <c r="BK381"/>
  <c r="BK378"/>
  <c r="BK374"/>
  <c r="BK365"/>
  <c r="J356"/>
  <c r="J349"/>
  <c r="BK345"/>
  <c r="BK341"/>
  <c r="BK338"/>
  <c r="BK332"/>
  <c r="J319"/>
  <c r="J317"/>
  <c r="J313"/>
  <c r="J309"/>
  <c r="J302"/>
  <c r="J293"/>
  <c r="BK282"/>
  <c r="BK275"/>
  <c r="J275"/>
  <c r="J271"/>
  <c r="J269"/>
  <c r="J262"/>
  <c r="J255"/>
  <c r="BK246"/>
  <c r="BK239"/>
  <c r="BK236"/>
  <c r="J236"/>
  <c r="J233"/>
  <c r="J224"/>
  <c r="BK215"/>
  <c r="BK210"/>
  <c r="BK205"/>
  <c r="J205"/>
  <c r="BK200"/>
  <c r="BK197"/>
  <c r="BK189"/>
  <c r="J187"/>
  <c r="BK182"/>
  <c r="BK178"/>
  <c r="BK175"/>
  <c r="BK167"/>
  <c r="BK165"/>
  <c r="J159"/>
  <c r="BK151"/>
  <c r="BK149"/>
  <c r="BK146"/>
  <c r="BK140"/>
  <c r="J140"/>
  <c r="J138"/>
  <c r="BK122"/>
  <c r="J122"/>
  <c r="J112"/>
  <c r="J109"/>
  <c l="1" r="BK108"/>
  <c r="J108"/>
  <c r="J61"/>
  <c r="P108"/>
  <c r="R108"/>
  <c r="T108"/>
  <c r="BK177"/>
  <c r="J177"/>
  <c r="J62"/>
  <c r="P177"/>
  <c r="R177"/>
  <c r="T177"/>
  <c r="BK196"/>
  <c r="J196"/>
  <c r="J63"/>
  <c r="P196"/>
  <c r="R196"/>
  <c r="T196"/>
  <c r="BK204"/>
  <c r="J204"/>
  <c r="J64"/>
  <c r="P204"/>
  <c r="R204"/>
  <c r="T204"/>
  <c r="BK232"/>
  <c r="J232"/>
  <c r="J65"/>
  <c r="P232"/>
  <c r="R232"/>
  <c r="T232"/>
  <c r="BK238"/>
  <c r="J238"/>
  <c r="J66"/>
  <c r="P238"/>
  <c r="R238"/>
  <c r="T238"/>
  <c r="BK373"/>
  <c r="J373"/>
  <c r="J67"/>
  <c r="P373"/>
  <c r="R373"/>
  <c r="T373"/>
  <c r="BK413"/>
  <c r="J413"/>
  <c r="J68"/>
  <c r="P413"/>
  <c r="R413"/>
  <c r="T413"/>
  <c r="BK494"/>
  <c r="J494"/>
  <c r="J69"/>
  <c r="P494"/>
  <c r="R494"/>
  <c r="T494"/>
  <c r="BK518"/>
  <c r="J518"/>
  <c r="J72"/>
  <c r="P518"/>
  <c r="R518"/>
  <c r="T518"/>
  <c r="BK556"/>
  <c r="J556"/>
  <c r="J73"/>
  <c r="P556"/>
  <c r="R556"/>
  <c r="T556"/>
  <c r="BK565"/>
  <c r="J565"/>
  <c r="J74"/>
  <c r="P565"/>
  <c r="R565"/>
  <c r="T565"/>
  <c r="BK602"/>
  <c r="J602"/>
  <c r="J75"/>
  <c r="P602"/>
  <c r="R602"/>
  <c r="T602"/>
  <c r="BK612"/>
  <c r="J612"/>
  <c r="J76"/>
  <c r="P612"/>
  <c r="R612"/>
  <c r="T612"/>
  <c r="BK628"/>
  <c r="J628"/>
  <c r="J77"/>
  <c r="P628"/>
  <c r="R628"/>
  <c r="T628"/>
  <c r="BK673"/>
  <c r="J673"/>
  <c r="J78"/>
  <c r="P673"/>
  <c r="R673"/>
  <c r="T673"/>
  <c r="BK680"/>
  <c r="J680"/>
  <c r="J79"/>
  <c r="P680"/>
  <c r="R680"/>
  <c r="T680"/>
  <c r="BK731"/>
  <c r="J731"/>
  <c r="J80"/>
  <c r="P731"/>
  <c r="R731"/>
  <c r="T731"/>
  <c r="BK822"/>
  <c r="J822"/>
  <c r="J82"/>
  <c r="P822"/>
  <c r="P821"/>
  <c r="R822"/>
  <c r="R821"/>
  <c r="T822"/>
  <c r="T821"/>
  <c r="BK514"/>
  <c r="J514"/>
  <c r="J70"/>
  <c r="BK827"/>
  <c r="J827"/>
  <c r="J83"/>
  <c r="BK830"/>
  <c r="J830"/>
  <c r="J84"/>
  <c r="BK835"/>
  <c r="J835"/>
  <c r="J85"/>
  <c r="BK838"/>
  <c r="J838"/>
  <c r="J86"/>
  <c r="E48"/>
  <c r="J52"/>
  <c r="F55"/>
  <c r="J55"/>
  <c r="BE109"/>
  <c r="BE112"/>
  <c r="BE122"/>
  <c r="BE128"/>
  <c r="BE138"/>
  <c r="BE140"/>
  <c r="BE146"/>
  <c r="BE149"/>
  <c r="BE151"/>
  <c r="BE159"/>
  <c r="BE165"/>
  <c r="BE167"/>
  <c r="BE175"/>
  <c r="BE178"/>
  <c r="BE182"/>
  <c r="BE187"/>
  <c r="BE189"/>
  <c r="BE197"/>
  <c r="BE200"/>
  <c r="BE202"/>
  <c r="BE205"/>
  <c r="BE210"/>
  <c r="BE215"/>
  <c r="BE221"/>
  <c r="BE224"/>
  <c r="BE233"/>
  <c r="BE236"/>
  <c r="BE239"/>
  <c r="BE246"/>
  <c r="BE253"/>
  <c r="BE255"/>
  <c r="BE262"/>
  <c r="BE269"/>
  <c r="BE271"/>
  <c r="BE275"/>
  <c r="BE282"/>
  <c r="BE289"/>
  <c r="BE293"/>
  <c r="BE302"/>
  <c r="BE309"/>
  <c r="BE313"/>
  <c r="BE317"/>
  <c r="BE319"/>
  <c r="BE332"/>
  <c r="BE338"/>
  <c r="BE341"/>
  <c r="BE345"/>
  <c r="BE349"/>
  <c r="BE356"/>
  <c r="BE365"/>
  <c r="BE374"/>
  <c r="BE378"/>
  <c r="BE381"/>
  <c r="BE384"/>
  <c r="BE385"/>
  <c r="BE388"/>
  <c r="BE391"/>
  <c r="BE392"/>
  <c r="BE393"/>
  <c r="BE394"/>
  <c r="BE397"/>
  <c r="BE398"/>
  <c r="BE401"/>
  <c r="BE402"/>
  <c r="BE404"/>
  <c r="BE406"/>
  <c r="BE408"/>
  <c r="BE414"/>
  <c r="BE421"/>
  <c r="BE424"/>
  <c r="BE426"/>
  <c r="BE430"/>
  <c r="BE437"/>
  <c r="BE441"/>
  <c r="BE445"/>
  <c r="BE450"/>
  <c r="BE454"/>
  <c r="BE462"/>
  <c r="BE469"/>
  <c r="BE477"/>
  <c r="BE488"/>
  <c r="BE492"/>
  <c r="BE495"/>
  <c r="BE497"/>
  <c r="BE499"/>
  <c r="BE502"/>
  <c r="BE504"/>
  <c r="BE506"/>
  <c r="BE508"/>
  <c r="BE510"/>
  <c r="BE512"/>
  <c r="BE515"/>
  <c r="BE519"/>
  <c r="BE526"/>
  <c r="BE534"/>
  <c r="BE536"/>
  <c r="BE543"/>
  <c r="BE545"/>
  <c r="BE552"/>
  <c r="BE554"/>
  <c r="BE557"/>
  <c r="BE563"/>
  <c r="BE566"/>
  <c r="BE571"/>
  <c r="BE573"/>
  <c r="BE578"/>
  <c r="BE584"/>
  <c r="BE587"/>
  <c r="BE593"/>
  <c r="BE600"/>
  <c r="BE603"/>
  <c r="BE610"/>
  <c r="BE613"/>
  <c r="BE620"/>
  <c r="BE626"/>
  <c r="BE629"/>
  <c r="BE635"/>
  <c r="BE641"/>
  <c r="BE646"/>
  <c r="BE651"/>
  <c r="BE654"/>
  <c r="BE656"/>
  <c r="BE664"/>
  <c r="BE671"/>
  <c r="BE674"/>
  <c r="BE678"/>
  <c r="BE681"/>
  <c r="BE685"/>
  <c r="BE689"/>
  <c r="BE700"/>
  <c r="BE715"/>
  <c r="BE729"/>
  <c r="BE732"/>
  <c r="BE741"/>
  <c r="BE750"/>
  <c r="BE759"/>
  <c r="BE761"/>
  <c r="BE770"/>
  <c r="BE785"/>
  <c r="BE794"/>
  <c r="BE803"/>
  <c r="BE812"/>
  <c r="BE823"/>
  <c r="BE825"/>
  <c r="BE828"/>
  <c r="BE831"/>
  <c r="BE836"/>
  <c r="BE839"/>
  <c r="F34"/>
  <c i="1" r="BA55"/>
  <c r="BA54"/>
  <c r="W30"/>
  <c i="2" r="J34"/>
  <c i="1" r="AW55"/>
  <c i="2" r="F35"/>
  <c i="1" r="BB55"/>
  <c r="BB54"/>
  <c r="W31"/>
  <c i="2" r="F36"/>
  <c i="1" r="BC55"/>
  <c r="BC54"/>
  <c r="W32"/>
  <c i="2" r="F37"/>
  <c i="1" r="BD55"/>
  <c r="BD54"/>
  <c r="W33"/>
  <c i="2" l="1" r="T517"/>
  <c r="R517"/>
  <c r="P517"/>
  <c r="T107"/>
  <c r="T106"/>
  <c r="R107"/>
  <c r="R106"/>
  <c r="P107"/>
  <c r="P106"/>
  <c i="1" r="AU55"/>
  <c i="2" r="BK107"/>
  <c r="J107"/>
  <c r="J60"/>
  <c r="BK517"/>
  <c r="J517"/>
  <c r="J71"/>
  <c r="BK821"/>
  <c r="J821"/>
  <c r="J81"/>
  <c i="1" r="AU54"/>
  <c r="AW54"/>
  <c r="AK30"/>
  <c r="AX54"/>
  <c r="AY54"/>
  <c i="2" r="F33"/>
  <c i="1" r="AZ55"/>
  <c r="AZ54"/>
  <c r="W29"/>
  <c i="2" r="J33"/>
  <c i="1" r="AV55"/>
  <c r="AT55"/>
  <c i="2" l="1" r="BK106"/>
  <c r="J106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<sst xmlns="http://schemas.openxmlformats.org/spreadsheetml/2006/main">
  <si>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</si>
  <si>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</si>
  <si>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</si>
  <si>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</si>
  <si>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</si>
  <si>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{ee8c90f1-7eba-41af-b651-15aaa75b811d}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</si>
  <si>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</si>
  <si>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</si>
  <si>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</si>
  <si>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</si>
  <si>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</si>
  <si>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</si>
  <si>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</si>
  <si>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</si>
  <si>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1346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</si>
  <si>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</si>
  <si>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</si>
  <si>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teras a odvlhčení zámku čp. 69 ve Vysoké u Příbramě</t>
  </si>
  <si>
    <t>KSO:</t>
  </si>
  <si>
    <t/>
  </si>
  <si>
    <t>CC-CZ:</t>
  </si>
  <si>
    <t>Místo:</t>
  </si>
  <si>
    <t xml:space="preserve"> </t>
  </si>
  <si>
    <t>Datum:</t>
  </si>
  <si>
    <t>31. 5. 2024</t>
  </si>
  <si>
    <t>Zadavatel:</t>
  </si>
  <si>
    <t>IČ:</t>
  </si>
  <si>
    <t>Památník Antonína Dvořáka, Vysoká u Příbramě</t>
  </si>
  <si>
    <t>DIČ:</t>
  </si>
  <si>
    <t>Uchazeč:</t>
  </si>
  <si>
    <t>Vyplň údaj</t>
  </si>
  <si>
    <t>Projektant:</t>
  </si>
  <si>
    <t>Ing. Otakar Hrdlička, Kladno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</si>
  <si>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</si>
  <si>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</si>
  <si>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</si>
  <si>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</si>
  <si>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</si>
  <si>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</si>
  <si>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</si>
  <si>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</si>
  <si>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</si>
  <si>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</si>
  <si>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</si>
  <si>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</si>
  <si>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</si>
  <si>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</si>
  <si>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</si>
  <si>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</si>
  <si>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</si>
  <si>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</si>
  <si>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</si>
  <si>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</si>
  <si>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</si>
  <si>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</si>
  <si>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</si>
  <si>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</si>
  <si>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</si>
  <si>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</si>
  <si>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</si>
  <si>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</si>
  <si>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</si>
  <si>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</si>
  <si>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</si>
  <si>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</si>
  <si>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</si>
  <si>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</si>
  <si>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</si>
  <si>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</si>
  <si>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</si>
  <si>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</si>
  <si>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</si>
  <si>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</si>
  <si>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</si>
  <si>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</si>
  <si>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</si>
  <si>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</si>
  <si>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Oprava teras a odvlhčení zámku</t>
  </si>
  <si>
    <t>STA</t>
  </si>
  <si>
    <t>1</t>
  </si>
  <si>
    <t>{6170388b-5199-43dd-a08f-529c46a51307}</t>
  </si>
  <si>
    <t>2</t>
  </si>
  <si>
    <t>KRYCÍ LIST SOUPISU PRACÍ</t>
  </si>
  <si>
    <t>Objekt:</t>
  </si>
  <si>
    <t>D.1 - Oprava teras a odvlhčení zámku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</si>
  <si>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</si>
  <si>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</si>
  <si>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</si>
  <si>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</si>
  <si>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</si>
  <si>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</si>
  <si>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</si>
  <si>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</si>
  <si>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</si>
  <si>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</si>
  <si>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</si>
  <si>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</si>
  <si>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</si>
  <si>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</si>
  <si>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</si>
  <si>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</si>
  <si>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</si>
  <si>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</si>
  <si>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</si>
  <si>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</si>
  <si>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</si>
  <si>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772 - Podlahy z kamene</t>
  </si>
  <si>
    <t xml:space="preserve">    775 - Podlahy skládané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</si>
  <si>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</si>
  <si>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</si>
  <si>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</si>
  <si>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</si>
  <si>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</si>
  <si>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</si>
  <si>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</si>
  <si>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</si>
  <si>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</si>
  <si>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</si>
  <si>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</si>
  <si>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</si>
  <si>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</si>
  <si>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</si>
  <si>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</si>
  <si>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</si>
  <si>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</si>
  <si>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</si>
  <si>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</si>
  <si>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</si>
  <si>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</si>
  <si>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</si>
  <si>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</si>
  <si>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</si>
  <si>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</si>
  <si>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</si>
  <si>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</si>
  <si>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komunikací pro pěší s přemístěním hmot na skládku na vzdálenost do 3 m nebo s naložením na dopravní prostředek s ložem z kameniva nebo živice a s jakoukoliv výplní spár ručně z kamenných dlaždic nebo desek</t>
  </si>
  <si>
    <t>m2</t>
  </si>
  <si>
    <t>CS ÚRS 2024 01</t>
  </si>
  <si>
    <t>4</t>
  </si>
  <si>
    <t>1823692733</t>
  </si>
  <si>
    <t>Online PSC</t>
  </si>
  <si>
    <t>https://podminky.urs.cz/item/CS_URS_2024_01/113106122</t>
  </si>
  <si>
    <t>VV</t>
  </si>
  <si>
    <t>"stávající okapový chodník" 40,0</t>
  </si>
  <si>
    <t>132212121</t>
  </si>
  <si>
    <t>Hloubení zapažených rýh šířky do 800 mm ručně s urovnáním dna do předepsaného profilu a spádu v hornině třídy těžitelnosti I skupiny 3 soudržných</t>
  </si>
  <si>
    <t>m3</t>
  </si>
  <si>
    <t>276572932</t>
  </si>
  <si>
    <t>https://podminky.urs.cz/item/CS_URS_2024_01/132212121</t>
  </si>
  <si>
    <t>drenáž</t>
  </si>
  <si>
    <t>(8,06+6,42+1,74+4,48+1,65+3,92)*0,50*(1,20+1,40)/2</t>
  </si>
  <si>
    <t>(6,08+0,90+5,98+1,74*2+4,52)*0,50*(1,20+1,40)/2</t>
  </si>
  <si>
    <t>(1,54+2,56+4,92+8,87+0,28)*0,50*(1,20+1,40)/2</t>
  </si>
  <si>
    <t>(2,98+4,59+0,42+6,69)*0,50*(1,20+1,40)/2</t>
  </si>
  <si>
    <t>dešťová kanalizace - nová</t>
  </si>
  <si>
    <t>(10,0+2,0)*0,60*1,20</t>
  </si>
  <si>
    <t>Součet</t>
  </si>
  <si>
    <t>3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</si>
  <si>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</si>
  <si>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</si>
  <si>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-1970242977</t>
  </si>
  <si>
    <t>https://podminky.urs.cz/item/CS_URS_2024_01/132212231</t>
  </si>
  <si>
    <t>dešťová kanalizace - výměna</t>
  </si>
  <si>
    <t>0,80*1,20*11,50</t>
  </si>
  <si>
    <t>0,80*1,0*3,50*6</t>
  </si>
  <si>
    <t>151101101</t>
  </si>
  <si>
    <t>Zřízení pažení a rozepření stěn rýh pro podzemní vedení příložné pro jakoukoliv mezerovitost, hloubky do 2 m</t>
  </si>
  <si>
    <t>726902712</t>
  </si>
  <si>
    <t>https://podminky.urs.cz/item/CS_URS_2024_01/151101101</t>
  </si>
  <si>
    <t>(8,06+6,42+1,74+4,48+1,65+3,92)*(1,20+1,40)/2</t>
  </si>
  <si>
    <t>(6,08+0,90+5,98+1,74*2+4,52)*(1,20+1,40)/2</t>
  </si>
  <si>
    <t>(1,54+2,56+4,92+8,87+0,28)*(1,20+1,40)/2</t>
  </si>
  <si>
    <t>(2,98+4,59+0,42+6,69)*(1,20+1,40)/2</t>
  </si>
  <si>
    <t>(10,0+2,0)*2*1,20</t>
  </si>
  <si>
    <t>5</t>
  </si>
  <si>
    <t>151101111</t>
  </si>
  <si>
    <t>Odstranění pažení a rozepření stěn rýh pro podzemní vedení s uložením materiálu na vzdálenost do 3 m od kraje výkopu příložné, hloubky do 2 m</t>
  </si>
  <si>
    <t>-1571864423</t>
  </si>
  <si>
    <t>https://podminky.urs.cz/item/CS_URS_2024_01/151101111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</si>
  <si>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</si>
  <si>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</si>
  <si>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</si>
  <si>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-26045016</t>
  </si>
  <si>
    <t>https://podminky.urs.cz/item/CS_URS_2024_01/162751117</t>
  </si>
  <si>
    <t>přebytečný výkopek</t>
  </si>
  <si>
    <t>"výkop" 60,693+27,84</t>
  </si>
  <si>
    <t>"zásypy" -(23,20+9,96)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</si>
  <si>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</si>
  <si>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</si>
  <si>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</si>
  <si>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</si>
  <si>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-63382765</t>
  </si>
  <si>
    <t>https://podminky.urs.cz/item/CS_URS_2024_01/171201231</t>
  </si>
  <si>
    <t>55,373*1,75 'Přepočtené koeficientem množství</t>
  </si>
  <si>
    <t>8</t>
  </si>
  <si>
    <t>171251201</t>
  </si>
  <si>
    <t>Uložení sypaniny na skládky nebo meziskládky bez hutnění s upravením uložené sypaniny do předepsaného tvaru</t>
  </si>
  <si>
    <t>193905011</t>
  </si>
  <si>
    <t>https://podminky.urs.cz/item/CS_URS_2024_01/171251201</t>
  </si>
  <si>
    <t>9</t>
  </si>
  <si>
    <t>174112101</t>
  </si>
  <si>
    <t>Zásyp sypaninou z jakékoliv horniny při překopech inženýrských sítí ručně objemu do 30 m3 s uložením výkopku ve vrstvách se zhutněním jam, šachet, rýh nebo kolem objektů v těchto vykopávkách</t>
  </si>
  <si>
    <t>1915850759</t>
  </si>
  <si>
    <t>https://podminky.urs.cz/item/CS_URS_2024_01/174112101</t>
  </si>
  <si>
    <t>(10,0+2,0)*0,60*0,80</t>
  </si>
  <si>
    <t>0,80*0,80*11,50</t>
  </si>
  <si>
    <t>0,80*0,60*3,50*6</t>
  </si>
  <si>
    <t>10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</si>
  <si>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</si>
  <si>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</si>
  <si>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1162447364</t>
  </si>
  <si>
    <t>https://podminky.urs.cz/item/CS_URS_2024_01/175111101</t>
  </si>
  <si>
    <t>drenážní potrubí</t>
  </si>
  <si>
    <t>(0,50*1,10-0,30*0,30)*(26,27+13,96)</t>
  </si>
  <si>
    <t>(0,50*1,10-0,30*0,30)*(17,38+23,83)</t>
  </si>
  <si>
    <t>11</t>
  </si>
  <si>
    <t>M</t>
  </si>
  <si>
    <t>1470113480</t>
  </si>
  <si>
    <t>Štěrk z pěnového skla frakce 0-63 1 m3</t>
  </si>
  <si>
    <t>balení</t>
  </si>
  <si>
    <t>173202675</t>
  </si>
  <si>
    <t>37,463*1,05 'Přepočtené koeficientem množství</t>
  </si>
  <si>
    <t>-1148296515</t>
  </si>
  <si>
    <t>(10,0+2,0)*0,60*0,30</t>
  </si>
  <si>
    <t>0,80*0,30*11,50</t>
  </si>
  <si>
    <t>0,80*0,30*3,50*6</t>
  </si>
  <si>
    <t>13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</si>
  <si>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</si>
  <si>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</si>
  <si>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-817960008</t>
  </si>
  <si>
    <t>https://podminky.urs.cz/item/CS_URS_2024_01/175111109</t>
  </si>
  <si>
    <t>Zakládání</t>
  </si>
  <si>
    <t>14</t>
  </si>
  <si>
    <t>211531111R</t>
  </si>
  <si>
    <t>Výplň kamenivem do rýh odvodňovacích žeber nebo trativodů bez zhutnění, s úpravou povrchu výplně kamenivem hrubým drceným frakce 16 až 32 mm</t>
  </si>
  <si>
    <t xml:space="preserve"> vlastní</t>
  </si>
  <si>
    <t>35988455</t>
  </si>
  <si>
    <t>0,30*0,30*(26,27+13,96)</t>
  </si>
  <si>
    <t>0,30*0,30*(17,38+23,83)</t>
  </si>
  <si>
    <t>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</si>
  <si>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</si>
  <si>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</si>
  <si>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557724397</t>
  </si>
  <si>
    <t>https://podminky.urs.cz/item/CS_URS_2024_01/211971121</t>
  </si>
  <si>
    <t>0,30*2*(26,27+13,96)</t>
  </si>
  <si>
    <t>0,30*2*(17,38+23,83)</t>
  </si>
  <si>
    <t>16</t>
  </si>
  <si>
    <t>69311225</t>
  </si>
  <si>
    <t>geotextilie netkaná separační, ochranná, filtrační, drenážní PES 100g/m2</t>
  </si>
  <si>
    <t>-802894031</t>
  </si>
  <si>
    <t>48,864*1,1845 'Přepočtené koeficientem množství</t>
  </si>
  <si>
    <t>17</t>
  </si>
  <si>
    <t>212755215</t>
  </si>
  <si>
    <t>Trativody bez lože z drenážních trubek plastových flexibilních D 125 mm</t>
  </si>
  <si>
    <t>m</t>
  </si>
  <si>
    <t>-1930926347</t>
  </si>
  <si>
    <t>https://podminky.urs.cz/item/CS_URS_2024_01/212755215</t>
  </si>
  <si>
    <t>8,06+6,42+1,74+4,48+1,65+3,92</t>
  </si>
  <si>
    <t>6,08+0,90+5,98+1,0</t>
  </si>
  <si>
    <t>2,10+4,52+1,74+1,54+2,56+4,92</t>
  </si>
  <si>
    <t>8,87+0,28+2,98+4,59+0,42+6,69</t>
  </si>
  <si>
    <t>Svislé a kompletní konstrukce</t>
  </si>
  <si>
    <t>18</t>
  </si>
  <si>
    <t>331231157R</t>
  </si>
  <si>
    <t>Pilíře volně stojící z cihel pálených čtyřhranné až osmihranné (průřezu čtverce, T nebo kříže) pravoúhlé pod omítku nebo režné, bez spárování z cihel plných dl. 290 mm P 40, na maltu ze suché směsi 10 MPa</t>
  </si>
  <si>
    <t>1704094294</t>
  </si>
  <si>
    <t>terasa č. 4 - sloupky</t>
  </si>
  <si>
    <t>0,40*0,40*0,70*4</t>
  </si>
  <si>
    <t>19</t>
  </si>
  <si>
    <t>348121211R</t>
  </si>
  <si>
    <t>Osazení obrubních desek z ocelového plechu, délky desek do 2 m</t>
  </si>
  <si>
    <t>-143514112</t>
  </si>
  <si>
    <t>"ohraničení okapového chodníku" 80,0</t>
  </si>
  <si>
    <t>20</t>
  </si>
  <si>
    <t>13611218x</t>
  </si>
  <si>
    <t>plech ocelový hladký jakost S235JR š 200 mm tl 5mm včetně kotvení z betonářské výzutže</t>
  </si>
  <si>
    <t>826910266</t>
  </si>
  <si>
    <t>80,0*10,0*0,001</t>
  </si>
  <si>
    <t>Vodorovné konstrukce</t>
  </si>
  <si>
    <t>411322525</t>
  </si>
  <si>
    <t>Stropy z betonu železového (bez výztuže) trámových, žebrových, kazetových nebo vložkových z tvárnic nebo z hraněných či zaoblených vln zabudovaného plechového bednění tř. C 20/25</t>
  </si>
  <si>
    <t>1498214269</t>
  </si>
  <si>
    <t>https://podminky.urs.cz/item/CS_URS_2024_01/411322525</t>
  </si>
  <si>
    <t>"podesta vstupního schodiště" 6,0*0,12</t>
  </si>
  <si>
    <t>"terasa č. 1" 20,0*0,12</t>
  </si>
  <si>
    <t>22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</si>
  <si>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</si>
  <si>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</si>
  <si>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-1833178996</t>
  </si>
  <si>
    <t>https://podminky.urs.cz/item/CS_URS_2024_01/411354239</t>
  </si>
  <si>
    <t>"podesta vstupního schodiště" 6,0</t>
  </si>
  <si>
    <t>"terasa č. 1" 20,0</t>
  </si>
  <si>
    <t>23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</si>
  <si>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</si>
  <si>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</si>
  <si>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1718169005</t>
  </si>
  <si>
    <t>https://podminky.urs.cz/item/CS_URS_2024_01/411362021</t>
  </si>
  <si>
    <t>"podesta vstupního schodiště" 6,0*7,99*0,001</t>
  </si>
  <si>
    <t>"terasa č. 1" 20,0*7,99*0,001</t>
  </si>
  <si>
    <t>0,208*1,1 'Přepočtené koeficientem množství</t>
  </si>
  <si>
    <t>24</t>
  </si>
  <si>
    <t>434191452</t>
  </si>
  <si>
    <t>Osazování schodišťových stupňů kamenných s vyspárováním styčných spár, s provizorním dřevěným zábradlím a dočasným zakrytím stupnic prkny do připravených otvorů na plastové podložky tl. 5 mm, rovných, kosých nebo vřetenových oboustranně zazděných, stupňů pemrlovaných nebo ostatních</t>
  </si>
  <si>
    <t>255637998</t>
  </si>
  <si>
    <t>https://podminky.urs.cz/item/CS_URS_2024_01/434191452</t>
  </si>
  <si>
    <t>"terasa č. 1 - zpětné osazení" 2,32</t>
  </si>
  <si>
    <t>25</t>
  </si>
  <si>
    <t>451572111</t>
  </si>
  <si>
    <t>Lože pod potrubí, stoky a drobné objekty v otevřeném výkopu z kameniva drobného těženého 0 až 4 mm</t>
  </si>
  <si>
    <t>-1885204639</t>
  </si>
  <si>
    <t>https://podminky.urs.cz/item/CS_URS_2024_01/451572111</t>
  </si>
  <si>
    <t>(10,0+2,0)*0,60*0,10</t>
  </si>
  <si>
    <t>0,80*0,10*11,0</t>
  </si>
  <si>
    <t>0,80*0,10*3,0*6</t>
  </si>
  <si>
    <t>Komunikace pozemní</t>
  </si>
  <si>
    <t>26</t>
  </si>
  <si>
    <t>594111114</t>
  </si>
  <si>
    <t>Kladení dlažby z lomového kamene lomařsky upraveného v ploše vodorovné nebo ve sklonu svisle (štětová dlažba) s vyklínováním spár, s provedením lože tl. 50 mm z kameniva těženého</t>
  </si>
  <si>
    <t>-868047868</t>
  </si>
  <si>
    <t>https://podminky.urs.cz/item/CS_URS_2024_01/594111114</t>
  </si>
  <si>
    <t>"okapový chodník - štětová dlažba" 40,0</t>
  </si>
  <si>
    <t>27</t>
  </si>
  <si>
    <t>58381086</t>
  </si>
  <si>
    <t>kámen lomový upravený štípaný (80, 40, 20 cm) - tmavý kámen</t>
  </si>
  <si>
    <t>319954467</t>
  </si>
  <si>
    <t>40*0,33 'Přepočtené koeficientem množství</t>
  </si>
  <si>
    <t>Úpravy povrchů, podlahy a osazování výplní</t>
  </si>
  <si>
    <t>28</t>
  </si>
  <si>
    <t>611131100</t>
  </si>
  <si>
    <t>Podkladní a spojovací vrstva vnitřních omítaných ploch vápenný postřik nanášený ručně celoplošně stropů</t>
  </si>
  <si>
    <t>934579615</t>
  </si>
  <si>
    <t>https://podminky.urs.cz/item/CS_URS_2024_01/611131100</t>
  </si>
  <si>
    <t>1.PP</t>
  </si>
  <si>
    <t>4,60*2,0</t>
  </si>
  <si>
    <t>2,66*1,3*2,0</t>
  </si>
  <si>
    <t>3,15*1,3*2,0</t>
  </si>
  <si>
    <t>29</t>
  </si>
  <si>
    <t>611311143</t>
  </si>
  <si>
    <t>Omítka vápenná vnitřních ploch nanášená ručně dvouvrstvá štuková, tloušťky jádrové omítky do 10 mm a tloušťky štuku do 3 mm vodorovných konstrukcí kleneb nebo skořepin</t>
  </si>
  <si>
    <t>1399618487</t>
  </si>
  <si>
    <t>https://podminky.urs.cz/item/CS_URS_2024_01/611311143</t>
  </si>
  <si>
    <t>30</t>
  </si>
  <si>
    <t>611311191</t>
  </si>
  <si>
    <t>Omítka vápenná vnitřních ploch nanášená ručně Příplatek k cenám za každých dalších i započatých 5 mm tloušťky jádrové omítky přes 10 mm stropů</t>
  </si>
  <si>
    <t>329002157</t>
  </si>
  <si>
    <t>https://podminky.urs.cz/item/CS_URS_2024_01/611311191</t>
  </si>
  <si>
    <t>31</t>
  </si>
  <si>
    <t>612131100</t>
  </si>
  <si>
    <t>Podkladní a spojovací vrstva vnitřních omítaných ploch vápenný postřik nanášený ručně celoplošně stěn</t>
  </si>
  <si>
    <t>444749103</t>
  </si>
  <si>
    <t>https://podminky.urs.cz/item/CS_URS_2024_01/612131100</t>
  </si>
  <si>
    <t>3,63*1,60</t>
  </si>
  <si>
    <t>2,66*2,30</t>
  </si>
  <si>
    <t>3,15*2,60</t>
  </si>
  <si>
    <t>32</t>
  </si>
  <si>
    <t>612311141</t>
  </si>
  <si>
    <t>Omítka vápenná vnitřních ploch nanášená ručně dvouvrstvá štuková, tloušťky jádrové omítky do 10 mm a tloušťky štuku do 3 mm svislých konstrukcí stěn</t>
  </si>
  <si>
    <t>1569063630</t>
  </si>
  <si>
    <t>https://podminky.urs.cz/item/CS_URS_2024_01/612311141</t>
  </si>
  <si>
    <t>33</t>
  </si>
  <si>
    <t>612311191</t>
  </si>
  <si>
    <t>Omítka vápenná vnitřních ploch nanášená ručně Příplatek k cenám za každých dalších i započatých 5 mm tloušťky jádrové omítky přes 10 mm stěn</t>
  </si>
  <si>
    <t>1838069770</t>
  </si>
  <si>
    <t>https://podminky.urs.cz/item/CS_URS_2024_01/612311191</t>
  </si>
  <si>
    <t>34</t>
  </si>
  <si>
    <t>612315418</t>
  </si>
  <si>
    <t>Oprava vápenné omítky vnitřních ploch hladké, tloušťky do 20 mm, s celoplošným přeštukováním, tloušťky štuku do 3 mm, stěn, v rozsahu opravované plochy přes 30 do 50%</t>
  </si>
  <si>
    <t>-228518011</t>
  </si>
  <si>
    <t>https://podminky.urs.cz/item/CS_URS_2024_01/612315418</t>
  </si>
  <si>
    <t>1.PP - sokl</t>
  </si>
  <si>
    <t>(22,0+14,0+20,0+18,0+6,0+18,0)*0,20</t>
  </si>
  <si>
    <t>35</t>
  </si>
  <si>
    <t>622325108</t>
  </si>
  <si>
    <t>Oprava vápenocementové omítky vnějších ploch stupně členitosti 1 hladké stěn, v rozsahu opravované plochy přes 65 do 80%</t>
  </si>
  <si>
    <t>-431793980</t>
  </si>
  <si>
    <t>https://podminky.urs.cz/item/CS_URS_2024_01/622325108</t>
  </si>
  <si>
    <t>sokl na terasách</t>
  </si>
  <si>
    <t>"terasa č. 1" 8,10*0,20</t>
  </si>
  <si>
    <t>"terasy č. 2 a 3" 4,40*0,20*2</t>
  </si>
  <si>
    <t>"terasa č. 4" 8,0*0,20</t>
  </si>
  <si>
    <t>36</t>
  </si>
  <si>
    <t>622325113</t>
  </si>
  <si>
    <t>Oprava vápenné omítky vnějších ploch stupně členitosti 1 hladké stěn, v rozsahu opravované plochy přes 30 do 50%</t>
  </si>
  <si>
    <t>1280058458</t>
  </si>
  <si>
    <t>https://podminky.urs.cz/item/CS_URS_2024_01/622325113</t>
  </si>
  <si>
    <t>terasa č. 1 - sloupky zábradlí</t>
  </si>
  <si>
    <t>0,40*4*0,70*3</t>
  </si>
  <si>
    <t>terasy č. 2 a 3 - sloupky zábradlí</t>
  </si>
  <si>
    <t>0,40*4*0,40*3*2</t>
  </si>
  <si>
    <t>37</t>
  </si>
  <si>
    <t>622325409</t>
  </si>
  <si>
    <t>Oprava vápenné omítky vnějších ploch stupně členitosti 3 štukové, v rozsahu opravované plochy přes 80 do 100%</t>
  </si>
  <si>
    <t>1397663312</t>
  </si>
  <si>
    <t>https://podminky.urs.cz/item/CS_URS_2024_01/622325409</t>
  </si>
  <si>
    <t>2.NP - u napojení žlabu do dešťového svodu</t>
  </si>
  <si>
    <t>2,0*5</t>
  </si>
  <si>
    <t>38</t>
  </si>
  <si>
    <t>622325609</t>
  </si>
  <si>
    <t>Oprava vápenné omítky vnějších ploch stupně členitosti 5 štukové, v rozsahu opravované plochy přes 80 do 100%</t>
  </si>
  <si>
    <t>-1083264289</t>
  </si>
  <si>
    <t>https://podminky.urs.cz/item/CS_URS_2024_01/622325609</t>
  </si>
  <si>
    <t>terasa č. 1 - sokl sloupků</t>
  </si>
  <si>
    <t>0,50*4*0,30*3</t>
  </si>
  <si>
    <t>terasy č. 2 a 3 - sokl sloupků</t>
  </si>
  <si>
    <t>0,50*4*0,30*3*2</t>
  </si>
  <si>
    <t>terasa č. 4 - sokl sloupků</t>
  </si>
  <si>
    <t>0,50*4*0,30*4</t>
  </si>
  <si>
    <t>39</t>
  </si>
  <si>
    <t>622635041R</t>
  </si>
  <si>
    <t>Oprava spárování cihelného zdiva vápennou maltou včetně vysekání a vyčištění spár stěn, v rozsahu opravované plochy přes 40 do 50 %</t>
  </si>
  <si>
    <t>-872713132</t>
  </si>
  <si>
    <t>zdivo 1.PP</t>
  </si>
  <si>
    <t>(7,56+6,42+1,74+3,48+1,65+3,92)*1,20</t>
  </si>
  <si>
    <t>(6,08+0,90+5,28+0,65+0,80+1,80)*1,20</t>
  </si>
  <si>
    <t>(3,52+1,74+1,54+2,56+4,92+7,87+0,28)*1,20</t>
  </si>
  <si>
    <t>(2,98+4,59+0,42+6,19)*1,20</t>
  </si>
  <si>
    <t>40</t>
  </si>
  <si>
    <t>623131100</t>
  </si>
  <si>
    <t>Podkladní a spojovací vrstva vnějších omítaných ploch vápenný postřik nanášený ručně celoplošně pilířů nebo sloupů</t>
  </si>
  <si>
    <t>-1826407122</t>
  </si>
  <si>
    <t>https://podminky.urs.cz/item/CS_URS_2024_01/623131100</t>
  </si>
  <si>
    <t>terasa č. 4</t>
  </si>
  <si>
    <t>0,40*4*0,70*4</t>
  </si>
  <si>
    <t>41</t>
  </si>
  <si>
    <t>623311121</t>
  </si>
  <si>
    <t>Omítka vápenná vnějších ploch nanášená ručně jednovrstvá, tloušťky do 15 mm hladká pilířů nebo sloupů</t>
  </si>
  <si>
    <t>-1543214921</t>
  </si>
  <si>
    <t>https://podminky.urs.cz/item/CS_URS_2024_01/623311121</t>
  </si>
  <si>
    <t>0,40*4*0,40*4</t>
  </si>
  <si>
    <t>42</t>
  </si>
  <si>
    <t>623311191</t>
  </si>
  <si>
    <t>Omítka vápenná vnějších ploch nanášená ručně Příplatek k cenám za každých dalších i započatých 5 mm tloušťky omítky přes 15 mm pilířů nebo sloupů</t>
  </si>
  <si>
    <t>428551205</t>
  </si>
  <si>
    <t>https://podminky.urs.cz/item/CS_URS_2024_01/623311191</t>
  </si>
  <si>
    <t>43</t>
  </si>
  <si>
    <t>629995101</t>
  </si>
  <si>
    <t>Očištění vnějších ploch tlakovou vodou omytím</t>
  </si>
  <si>
    <t>-2020565338</t>
  </si>
  <si>
    <t>https://podminky.urs.cz/item/CS_URS_2024_01/629995101</t>
  </si>
  <si>
    <t>Mezisoučet</t>
  </si>
  <si>
    <t>stávající spádová vrstva</t>
  </si>
  <si>
    <t>"terasa č. 2 a 3" 9,0*2</t>
  </si>
  <si>
    <t>44</t>
  </si>
  <si>
    <t>631311224</t>
  </si>
  <si>
    <t>Mazanina z betonu prostého se zvýšenými nároky na prostředí tl. přes 80 do 120 mm tř. C 25/30</t>
  </si>
  <si>
    <t>1274031203</t>
  </si>
  <si>
    <t>https://podminky.urs.cz/item/CS_URS_2024_01/631311224</t>
  </si>
  <si>
    <t>podklad pod drenážní trubky</t>
  </si>
  <si>
    <t>(26,27+13,96)*0,50*0,10</t>
  </si>
  <si>
    <t>(17,38+23,83)*0,50*0,10</t>
  </si>
  <si>
    <t>45</t>
  </si>
  <si>
    <t>631319022</t>
  </si>
  <si>
    <t>Příplatek k cenám mazanin za úpravu povrchu mazaniny přehlazením s poprášením cementem pro konečnou úpravu, mazanina tl. přes 80 do 120 mm (20 kg/m3)</t>
  </si>
  <si>
    <t>1898725745</t>
  </si>
  <si>
    <t>https://podminky.urs.cz/item/CS_URS_2024_01/631319022</t>
  </si>
  <si>
    <t>"podklad pod drenážní trubky" 4,073</t>
  </si>
  <si>
    <t>46</t>
  </si>
  <si>
    <t>631319111</t>
  </si>
  <si>
    <t>Příplatek k cenám mazanin za vytvoření odtokového žlábku</t>
  </si>
  <si>
    <t>-1611343239</t>
  </si>
  <si>
    <t>https://podminky.urs.cz/item/CS_URS_2024_01/631319111</t>
  </si>
  <si>
    <t>vyspádování podkladu</t>
  </si>
  <si>
    <t>26,27+13,96+17,38+23,83</t>
  </si>
  <si>
    <t>47</t>
  </si>
  <si>
    <t>632450131</t>
  </si>
  <si>
    <t>Potěr cementový vyrovnávací ze suchých směsí v ploše o průměrné (střední) tl. od 10 do 20 mm</t>
  </si>
  <si>
    <t>-540506779</t>
  </si>
  <si>
    <t>https://podminky.urs.cz/item/CS_URS_2024_01/632450131</t>
  </si>
  <si>
    <t>vyspravení stávající spádové vrstvy</t>
  </si>
  <si>
    <t>"terasy č. 2 a 3" 9,0*2</t>
  </si>
  <si>
    <t>48</t>
  </si>
  <si>
    <t>632450132</t>
  </si>
  <si>
    <t>Potěr cementový vyrovnávací ze suchých směsí v ploše o průměrné (střední) tl. přes 20 do 30 mm</t>
  </si>
  <si>
    <t>186449799</t>
  </si>
  <si>
    <t>https://podminky.urs.cz/item/CS_URS_2024_01/632450132</t>
  </si>
  <si>
    <t>spádová vrstva</t>
  </si>
  <si>
    <t>"terasa č. 4" 18,0</t>
  </si>
  <si>
    <t>49</t>
  </si>
  <si>
    <t>632450133</t>
  </si>
  <si>
    <t>Potěr cementový vyrovnávací ze suchých směsí v ploše o průměrné (střední) tl. přes 30 do 40 mm</t>
  </si>
  <si>
    <t>985968453</t>
  </si>
  <si>
    <t>https://podminky.urs.cz/item/CS_URS_2024_01/632450133</t>
  </si>
  <si>
    <t>P</t>
  </si>
  <si>
    <t>Poznámka k položce:_x000d_
drenážní beton</t>
  </si>
  <si>
    <t>drenážní beton</t>
  </si>
  <si>
    <t>50</t>
  </si>
  <si>
    <t>632451491</t>
  </si>
  <si>
    <t>Potěr pískocementový běžný Příplatek k cenám za úpravu povrchu přehlazením</t>
  </si>
  <si>
    <t>-1355973782</t>
  </si>
  <si>
    <t>https://podminky.urs.cz/item/CS_URS_2024_01/632451491</t>
  </si>
  <si>
    <t>Trubní vedení</t>
  </si>
  <si>
    <t>51</t>
  </si>
  <si>
    <t>871313121</t>
  </si>
  <si>
    <t>Montáž kanalizačního potrubí z tvrdého PVC-KG hladkého plnostěnného tuhost SN 4 do DN 160</t>
  </si>
  <si>
    <t>1537085528</t>
  </si>
  <si>
    <t>https://podminky.urs.cz/item/CS_URS_2024_01/871313121</t>
  </si>
  <si>
    <t>10,0+2,0</t>
  </si>
  <si>
    <t>52</t>
  </si>
  <si>
    <t>28611113</t>
  </si>
  <si>
    <t>trubka kanalizační PVC DN 110x1000mm SN4</t>
  </si>
  <si>
    <t>-56308981</t>
  </si>
  <si>
    <t>"dešťová kanalizace - nová" 12,0</t>
  </si>
  <si>
    <t>12*1,03 'Přepočtené koeficientem množství</t>
  </si>
  <si>
    <t>53</t>
  </si>
  <si>
    <t>877260310</t>
  </si>
  <si>
    <t>Montáž tvarovek na kanalizačním plastovém potrubí z PP nebo PVC-U hladkého plnostěnného kolen, víček nebo hrdlových uzávěrů DN 100</t>
  </si>
  <si>
    <t>kus</t>
  </si>
  <si>
    <t>-1152723841</t>
  </si>
  <si>
    <t>https://podminky.urs.cz/item/CS_URS_2024_01/877260310</t>
  </si>
  <si>
    <t>"dešťová kanalizace - nová" 4</t>
  </si>
  <si>
    <t>54</t>
  </si>
  <si>
    <t>28611351</t>
  </si>
  <si>
    <t>koleno kanalizační PVC KG 110x45°</t>
  </si>
  <si>
    <t>1962412490</t>
  </si>
  <si>
    <t>55</t>
  </si>
  <si>
    <t>877260341</t>
  </si>
  <si>
    <t>Montáž tvarovek na kanalizačním plastovém potrubí z PP nebo PVC-U hladkého plnostěnného lapačů střešních splavenin DN 100</t>
  </si>
  <si>
    <t>-238043064</t>
  </si>
  <si>
    <t>https://podminky.urs.cz/item/CS_URS_2024_01/877260341</t>
  </si>
  <si>
    <t>"úprava uložení stávajících geigerů" 6</t>
  </si>
  <si>
    <t>56</t>
  </si>
  <si>
    <t>877270310</t>
  </si>
  <si>
    <t>Montáž tvarovek na kanalizačním plastovém potrubí z PP nebo PVC-U hladkého plnostěnného kolen, víček nebo hrdlových uzávěrů DN 125</t>
  </si>
  <si>
    <t>-577162302</t>
  </si>
  <si>
    <t>https://podminky.urs.cz/item/CS_URS_2024_01/877270310</t>
  </si>
  <si>
    <t>"dešťová kanalizace - výměna" 11</t>
  </si>
  <si>
    <t>57</t>
  </si>
  <si>
    <t>28611356</t>
  </si>
  <si>
    <t>koleno kanalizační PVC KG 125x45°</t>
  </si>
  <si>
    <t>-1017073132</t>
  </si>
  <si>
    <t>58</t>
  </si>
  <si>
    <t>28611358</t>
  </si>
  <si>
    <t>koleno kanalizační PVC KG 125x87°</t>
  </si>
  <si>
    <t>1982946151</t>
  </si>
  <si>
    <t>59</t>
  </si>
  <si>
    <t>28611946</t>
  </si>
  <si>
    <t>čistící kus kanalizační PVC DN 125</t>
  </si>
  <si>
    <t>-1767814835</t>
  </si>
  <si>
    <t>60</t>
  </si>
  <si>
    <t>877270320</t>
  </si>
  <si>
    <t>Montáž tvarovek na kanalizačním plastovém potrubí z PP nebo PVC-U hladkého plnostěnného odboček DN 125</t>
  </si>
  <si>
    <t>622958640</t>
  </si>
  <si>
    <t>https://podminky.urs.cz/item/CS_URS_2024_01/877270320</t>
  </si>
  <si>
    <t>"dešťová kanalizace - výměna" 2</t>
  </si>
  <si>
    <t>61</t>
  </si>
  <si>
    <t>28611388</t>
  </si>
  <si>
    <t>odbočka kanalizační plastová s hrdlem KG 125/110/45°</t>
  </si>
  <si>
    <t>-1639233920</t>
  </si>
  <si>
    <t>62</t>
  </si>
  <si>
    <t>877270330</t>
  </si>
  <si>
    <t>Montáž tvarovek na kanalizačním plastovém potrubí z PP nebo PVC-U hladkého plnostěnného spojek nebo redukcí DN 125</t>
  </si>
  <si>
    <t>2565737</t>
  </si>
  <si>
    <t>https://podminky.urs.cz/item/CS_URS_2024_01/877270330</t>
  </si>
  <si>
    <t>"dešťová kanalizace - nová" 2</t>
  </si>
  <si>
    <t>63</t>
  </si>
  <si>
    <t>286.HL7101</t>
  </si>
  <si>
    <t>Automatická zpětná armatura proti vzduté vodě DN110 s klapkou z nerezové oceli s přídavným ručním zajištěním klapky a krytem k čištění</t>
  </si>
  <si>
    <t>-2128334455</t>
  </si>
  <si>
    <t>64</t>
  </si>
  <si>
    <t>895270001</t>
  </si>
  <si>
    <t>Proplachovací a kontrolní šachta z PVC-U pro drenáže budov vnějšího průměru 315 mm pro napojení potrubí DN 200 s lapačem písku užitné výšky 350 mm</t>
  </si>
  <si>
    <t>863679952</t>
  </si>
  <si>
    <t>https://podminky.urs.cz/item/CS_URS_2024_01/895270001</t>
  </si>
  <si>
    <t>65</t>
  </si>
  <si>
    <t>895270021</t>
  </si>
  <si>
    <t>Proplachovací a kontrolní šachta z PVC-U pro drenáže budov vnějšího průměru 315 mm šachtové prodloužení světlé hloubky 800 mm</t>
  </si>
  <si>
    <t>1957794794</t>
  </si>
  <si>
    <t>https://podminky.urs.cz/item/CS_URS_2024_01/895270021</t>
  </si>
  <si>
    <t>66</t>
  </si>
  <si>
    <t>895270051</t>
  </si>
  <si>
    <t>Proplachovací a kontrolní šachta z PVC-U pro drenáže budov vnějšího průměru 315 mm poklop litinový bez ventilace pro třídu zatížení B 125</t>
  </si>
  <si>
    <t>-716902602</t>
  </si>
  <si>
    <t>https://podminky.urs.cz/item/CS_URS_2024_01/895270051</t>
  </si>
  <si>
    <t>67</t>
  </si>
  <si>
    <t>898131002R</t>
  </si>
  <si>
    <t>Relining - sanace kanalizačního potrubí litinového, ocelového, betonového nebo PE potrubím PVC-KG DN 125 včetně napojení na stávající potrubí</t>
  </si>
  <si>
    <t>677336830</t>
  </si>
  <si>
    <t>1,0+5,0+1,0+11,0</t>
  </si>
  <si>
    <t>(1,0+3,0)*6</t>
  </si>
  <si>
    <t>Ostatní konstrukce a práce, bourání</t>
  </si>
  <si>
    <t>68</t>
  </si>
  <si>
    <t>941111111</t>
  </si>
  <si>
    <t>Lešení řadové trubkové lehké pracovní s podlahami s provozním zatížením tř. 3 do 200 kg/m2 šířky tř. W06 od 0,6 do 0,9 m výšky do 10 m montáž</t>
  </si>
  <si>
    <t>886614388</t>
  </si>
  <si>
    <t>https://podminky.urs.cz/item/CS_URS_2024_01/941111111</t>
  </si>
  <si>
    <t>terasy č. 2 a 3</t>
  </si>
  <si>
    <t>(6,0+3,0*2)*7,50*2</t>
  </si>
  <si>
    <t>(6,80+5,26)*7,50</t>
  </si>
  <si>
    <t>69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</si>
  <si>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</si>
  <si>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</si>
  <si>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1322849888</t>
  </si>
  <si>
    <t>https://podminky.urs.cz/item/CS_URS_2024_01/941111211</t>
  </si>
  <si>
    <t>270,45*30*4</t>
  </si>
  <si>
    <t>70</t>
  </si>
  <si>
    <t>941111811</t>
  </si>
  <si>
    <t>Lešení řadové trubkové lehké pracovní s podlahami s provozním zatížením tř. 3 do 200 kg/m2 šířky tř. W06 od 0,6 do 0,9 m výšky do 10 m demontáž</t>
  </si>
  <si>
    <t>-825494167</t>
  </si>
  <si>
    <t>https://podminky.urs.cz/item/CS_URS_2024_01/941111811</t>
  </si>
  <si>
    <t>71</t>
  </si>
  <si>
    <t>949101111</t>
  </si>
  <si>
    <t>Lešení pomocné pracovní pro objekty pozemních staveb pro zatížení do 150 kg/m2, o výšce lešeňové podlahy do 1,9 m</t>
  </si>
  <si>
    <t>1304075285</t>
  </si>
  <si>
    <t>https://podminky.urs.cz/item/CS_URS_2024_01/949101111</t>
  </si>
  <si>
    <t>terasa č. 1</t>
  </si>
  <si>
    <t>(7,62+4,0)*1,50</t>
  </si>
  <si>
    <t>72</t>
  </si>
  <si>
    <t>952901111</t>
  </si>
  <si>
    <t>Vyčištění budov nebo objektů před předáním do užívání budov bytové nebo občanské výstavby, světlé výšky podlaží do 4 m</t>
  </si>
  <si>
    <t>-1091275333</t>
  </si>
  <si>
    <t>https://podminky.urs.cz/item/CS_URS_2024_01/952901111</t>
  </si>
  <si>
    <t>"podesta vstupního schodiště" 6,0*1/3</t>
  </si>
  <si>
    <t>"terasa č. 1" 20,0*1/3</t>
  </si>
  <si>
    <t>"terasy č. 2 a 3" 9,0*2*1/3</t>
  </si>
  <si>
    <t>"terasa č. 4" 18,0*1/3</t>
  </si>
  <si>
    <t>73</t>
  </si>
  <si>
    <t>952905212R</t>
  </si>
  <si>
    <t>Čištění objektů - vyčištění prostoru pod podestou schodiště</t>
  </si>
  <si>
    <t>-771751921</t>
  </si>
  <si>
    <t>74</t>
  </si>
  <si>
    <t>962032230</t>
  </si>
  <si>
    <t>Bourání zdiva nadzákladového z cihel pálených plných nebo lícových nebo vápenopískových, na maltu vápennou nebo vápenocementovou, objemu do 1 m3</t>
  </si>
  <si>
    <t>1690149418</t>
  </si>
  <si>
    <t>https://podminky.urs.cz/item/CS_URS_2024_01/962032230</t>
  </si>
  <si>
    <t>75</t>
  </si>
  <si>
    <t>963012520</t>
  </si>
  <si>
    <t>Bourání stropů z desek nebo panelů železobetonových prefabrikovaných s dutinami z panelů, š. přes 300 mm tl. přes 140 mm</t>
  </si>
  <si>
    <t>-926021068</t>
  </si>
  <si>
    <t>https://podminky.urs.cz/item/CS_URS_2024_01/963012520</t>
  </si>
  <si>
    <t>"podesta vstupního schodiště" 6,0*0,15</t>
  </si>
  <si>
    <t>"terasa č. 1" 20,0*0,15</t>
  </si>
  <si>
    <t>76</t>
  </si>
  <si>
    <t>963023712</t>
  </si>
  <si>
    <t>Vybourání schodišťových stupňů oblých, rovných nebo kosých ze zdi cihelné oboustranně</t>
  </si>
  <si>
    <t>1626797984</t>
  </si>
  <si>
    <t>https://podminky.urs.cz/item/CS_URS_2024_01/963023712</t>
  </si>
  <si>
    <t>Poznámka k položce:_x000d_
demontáž pro zpětné použití</t>
  </si>
  <si>
    <t>"terasa č. 1" 2,32</t>
  </si>
  <si>
    <t>77</t>
  </si>
  <si>
    <t>965045113</t>
  </si>
  <si>
    <t>Bourání potěrů tl. do 50 mm cementových nebo pískocementových, plochy přes 4 m2</t>
  </si>
  <si>
    <t>2056548895</t>
  </si>
  <si>
    <t>https://podminky.urs.cz/item/CS_URS_2024_01/965045113</t>
  </si>
  <si>
    <t>"terasa č. 4 - podkladní beton" 18,0</t>
  </si>
  <si>
    <t>"terasa č. 4 - spádová vrstva" 18,0</t>
  </si>
  <si>
    <t>78</t>
  </si>
  <si>
    <t>978011191</t>
  </si>
  <si>
    <t>Otlučení vápenných nebo vápenocementových omítek vnitřních ploch stropů, v rozsahu přes 50 do 100 %</t>
  </si>
  <si>
    <t>-1360964668</t>
  </si>
  <si>
    <t>https://podminky.urs.cz/item/CS_URS_2024_01/978011191</t>
  </si>
  <si>
    <t>79</t>
  </si>
  <si>
    <t>978013191</t>
  </si>
  <si>
    <t>Otlučení vápenných nebo vápenocementových omítek vnitřních ploch stěn s vyškrabáním spar, s očištěním zdiva, v rozsahu přes 50 do 100 %</t>
  </si>
  <si>
    <t>237184107</t>
  </si>
  <si>
    <t>https://podminky.urs.cz/item/CS_URS_2024_01/978013191</t>
  </si>
  <si>
    <t>0,70*2*2,05</t>
  </si>
  <si>
    <t>80</t>
  </si>
  <si>
    <t>978019391</t>
  </si>
  <si>
    <t>Otlučení vápenných nebo vápenocementových omítek vnějších ploch s vyškrabáním spar a s očištěním zdiva stupně členitosti 3 až 5, v rozsahu přes 80 do 100 %</t>
  </si>
  <si>
    <t>-826151803</t>
  </si>
  <si>
    <t>https://podminky.urs.cz/item/CS_URS_2024_01/978019391</t>
  </si>
  <si>
    <t>81</t>
  </si>
  <si>
    <t>985221121</t>
  </si>
  <si>
    <t>Doplnění zdiva ručně do vápenné nebo vápenocementové malty cihlami</t>
  </si>
  <si>
    <t>484512684</t>
  </si>
  <si>
    <t>https://podminky.urs.cz/item/CS_URS_2024_01/985221121</t>
  </si>
  <si>
    <t>vyspravení zdiva 1.PP</t>
  </si>
  <si>
    <t>"předpoklad" 0,50</t>
  </si>
  <si>
    <t>82</t>
  </si>
  <si>
    <t>59610001</t>
  </si>
  <si>
    <t>cihla pálená plná do P15 290x140x65mm</t>
  </si>
  <si>
    <t>1106795793</t>
  </si>
  <si>
    <t>0,5*320,25 'Přepočtené koeficientem množství</t>
  </si>
  <si>
    <t>997</t>
  </si>
  <si>
    <t>Přesun sutě</t>
  </si>
  <si>
    <t>83</t>
  </si>
  <si>
    <t>997013153</t>
  </si>
  <si>
    <t>Vnitrostaveništní doprava suti a vybouraných hmot vodorovně do 50 m s naložením s omezením mechanizace pro budovy a haly výšky přes 9 do 12 m</t>
  </si>
  <si>
    <t>-576351521</t>
  </si>
  <si>
    <t>https://podminky.urs.cz/item/CS_URS_2024_01/997013153</t>
  </si>
  <si>
    <t>84</t>
  </si>
  <si>
    <t>997013501</t>
  </si>
  <si>
    <t>Odvoz suti a vybouraných hmot na skládku nebo meziskládku se složením, na vzdálenost do 1 km</t>
  </si>
  <si>
    <t>-62305184</t>
  </si>
  <si>
    <t>https://podminky.urs.cz/item/CS_URS_2024_01/997013501</t>
  </si>
  <si>
    <t>85</t>
  </si>
  <si>
    <t>997013509</t>
  </si>
  <si>
    <t>Odvoz suti a vybouraných hmot na skládku nebo meziskládku se složením, na vzdálenost Příplatek k ceně za každý další započatý 1 km přes 1 km</t>
  </si>
  <si>
    <t>-984307777</t>
  </si>
  <si>
    <t>https://podminky.urs.cz/item/CS_URS_2024_01/997013509</t>
  </si>
  <si>
    <t>29,278*19 'Přepočtené koeficientem množství</t>
  </si>
  <si>
    <t>86</t>
  </si>
  <si>
    <t>997013861</t>
  </si>
  <si>
    <t>Poplatek za uložení stavebního odpadu na recyklační skládce (skládkovné) z prostého betonu zatříděného do Katalogu odpadů pod kódem 17 01 01</t>
  </si>
  <si>
    <t>-1366385707</t>
  </si>
  <si>
    <t>https://podminky.urs.cz/item/CS_URS_2024_01/997013861</t>
  </si>
  <si>
    <t>87</t>
  </si>
  <si>
    <t>997013862</t>
  </si>
  <si>
    <t>Poplatek za uložení stavebního odpadu na recyklační skládce (skládkovné) z armovaného betonu zatříděného do Katalogu odpadů pod kódem 17 01 01</t>
  </si>
  <si>
    <t>803066744</t>
  </si>
  <si>
    <t>https://podminky.urs.cz/item/CS_URS_2024_01/997013862</t>
  </si>
  <si>
    <t>88</t>
  </si>
  <si>
    <t>997013863</t>
  </si>
  <si>
    <t>Poplatek za uložení stavebního odpadu na recyklační skládce (skládkovné) cihelného zatříděného do Katalogu odpadů pod kódem 17 01 02</t>
  </si>
  <si>
    <t>1118790969</t>
  </si>
  <si>
    <t>https://podminky.urs.cz/item/CS_URS_2024_01/997013863</t>
  </si>
  <si>
    <t>89</t>
  </si>
  <si>
    <t>997013871</t>
  </si>
  <si>
    <t>Poplatek za uložení stavebního odpadu na recyklační skládce (skládkovné) směsného stavebního a demoličního zatříděného do Katalogu odpadů pod kódem 17 09 04</t>
  </si>
  <si>
    <t>1517438774</t>
  </si>
  <si>
    <t>https://podminky.urs.cz/item/CS_URS_2024_01/997013871</t>
  </si>
  <si>
    <t>90</t>
  </si>
  <si>
    <t>997013873</t>
  </si>
  <si>
    <t>222245236</t>
  </si>
  <si>
    <t>https://podminky.urs.cz/item/CS_URS_2024_01/997013873</t>
  </si>
  <si>
    <t>91</t>
  </si>
  <si>
    <t>997013875</t>
  </si>
  <si>
    <t>Poplatek za uložení stavebního odpadu na recyklační skládce (skládkovné) asfaltového bez obsahu dehtu zatříděného do Katalogu odpadů pod kódem 17 03 02</t>
  </si>
  <si>
    <t>1923415347</t>
  </si>
  <si>
    <t>https://podminky.urs.cz/item/CS_URS_2024_01/997013875</t>
  </si>
  <si>
    <t>998</t>
  </si>
  <si>
    <t>Přesun hmot</t>
  </si>
  <si>
    <t>92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</si>
  <si>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</si>
  <si>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</si>
  <si>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-245182709</t>
  </si>
  <si>
    <t>https://podminky.urs.cz/item/CS_URS_2024_01/998011009</t>
  </si>
  <si>
    <t>PSV</t>
  </si>
  <si>
    <t>Práce a dodávky PSV</t>
  </si>
  <si>
    <t>712</t>
  </si>
  <si>
    <t>Povlakové krytiny</t>
  </si>
  <si>
    <t>93</t>
  </si>
  <si>
    <t>712340831</t>
  </si>
  <si>
    <t>Odstranění povlakové krytiny střech plochých do 10° z přitavených pásů NAIP v plné ploše jednovrstvé</t>
  </si>
  <si>
    <t>-834168807</t>
  </si>
  <si>
    <t>https://podminky.urs.cz/item/CS_URS_2024_01/712340831</t>
  </si>
  <si>
    <t>94</t>
  </si>
  <si>
    <t>712361701</t>
  </si>
  <si>
    <t>Provedení povlakové krytiny střech plochých do 10° fólií položenou volně s přilepením spojů</t>
  </si>
  <si>
    <t>-1461683765</t>
  </si>
  <si>
    <t>https://podminky.urs.cz/item/CS_URS_2024_01/712361701</t>
  </si>
  <si>
    <t>Poznámka k položce:_x000d_
včetně vytažení fólie na sokl a sloupky</t>
  </si>
  <si>
    <t>"podesta vstupního schodiště" 6,0*1,1</t>
  </si>
  <si>
    <t>"terasa č. 1" 20,0*1,1</t>
  </si>
  <si>
    <t>"terasy č. 2 a 3" 9,0*2*1,1</t>
  </si>
  <si>
    <t>"terasa č. 4" 18,0*1,1</t>
  </si>
  <si>
    <t>95</t>
  </si>
  <si>
    <t>28343014</t>
  </si>
  <si>
    <t>fólie hydroizolační střešní mPVC určená ke stabilizaci přitížením a do vegetačních střech tl 1,8mm</t>
  </si>
  <si>
    <t>150730243</t>
  </si>
  <si>
    <t>68,2*1,1655 'Přepočtené koeficientem množství</t>
  </si>
  <si>
    <t>96</t>
  </si>
  <si>
    <t>712391171</t>
  </si>
  <si>
    <t>Provedení povlakové krytiny střech plochých do 10° -ostatní práce provedení vrstvy textilní podkladní</t>
  </si>
  <si>
    <t>2067711340</t>
  </si>
  <si>
    <t>https://podminky.urs.cz/item/CS_URS_2024_01/712391171</t>
  </si>
  <si>
    <t>97</t>
  </si>
  <si>
    <t>69311068</t>
  </si>
  <si>
    <t>geotextilie netkaná separační, ochranná, filtrační, drenážní PP 300g/m2</t>
  </si>
  <si>
    <t>-745652382</t>
  </si>
  <si>
    <t>62*1,155 'Přepočtené koeficientem množství</t>
  </si>
  <si>
    <t>98</t>
  </si>
  <si>
    <t>712391172</t>
  </si>
  <si>
    <t>Provedení povlakové krytiny střech plochých do 10° -ostatní práce provedení vrstvy textilní ochranné</t>
  </si>
  <si>
    <t>301565936</t>
  </si>
  <si>
    <t>https://podminky.urs.cz/item/CS_URS_2024_01/712391172</t>
  </si>
  <si>
    <t>99</t>
  </si>
  <si>
    <t>-805010275</t>
  </si>
  <si>
    <t>100</t>
  </si>
  <si>
    <t>998712212</t>
  </si>
  <si>
    <t>Přesun hmot pro povlakové krytiny stanovený procentní sazbou (%) z ceny vodorovná dopravní vzdálenost do 50 m s omezením mechanizace v objektech výšky přes 6 do 12 m</t>
  </si>
  <si>
    <t>%</t>
  </si>
  <si>
    <t>-1700485653</t>
  </si>
  <si>
    <t>https://podminky.urs.cz/item/CS_URS_2024_01/998712212</t>
  </si>
  <si>
    <t>763</t>
  </si>
  <si>
    <t>Konstrukce suché výstavby</t>
  </si>
  <si>
    <t>101</t>
  </si>
  <si>
    <t>763121821</t>
  </si>
  <si>
    <t>Demontáž předsazených nebo šachtových stěn ze sádrokartonových desek s nosnou konstrukcí z ocelových profilů se zdvojeným CW profilem, opláštění jednoduché</t>
  </si>
  <si>
    <t>-1039096723</t>
  </si>
  <si>
    <t>https://podminky.urs.cz/item/CS_URS_2024_01/763121821</t>
  </si>
  <si>
    <t>102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</si>
  <si>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</si>
  <si>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</si>
  <si>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-333538111</t>
  </si>
  <si>
    <t>https://podminky.urs.cz/item/CS_URS_2024_01/998763412</t>
  </si>
  <si>
    <t>764</t>
  </si>
  <si>
    <t>Konstrukce klempířské</t>
  </si>
  <si>
    <t>103</t>
  </si>
  <si>
    <t>764001901</t>
  </si>
  <si>
    <t>Napojení na stávající klempířské konstrukce délky spoje do 0,5 m</t>
  </si>
  <si>
    <t>1526312994</t>
  </si>
  <si>
    <t>https://podminky.urs.cz/item/CS_URS_2024_01/764001901</t>
  </si>
  <si>
    <t>kontrola, případně oprava napojení žlabu do dešťového</t>
  </si>
  <si>
    <t>svodu</t>
  </si>
  <si>
    <t>"kus" 5</t>
  </si>
  <si>
    <t>104</t>
  </si>
  <si>
    <t>13814183</t>
  </si>
  <si>
    <t>plech hladký Pz jakost EN 10143 tl 0,55mm tabule</t>
  </si>
  <si>
    <t>-2097708352</t>
  </si>
  <si>
    <t>5*0,001 'Přepočtené koeficientem množství</t>
  </si>
  <si>
    <t>105</t>
  </si>
  <si>
    <t>764001919R</t>
  </si>
  <si>
    <t>Očištění stávající Cu okapnice a oprava připevnění</t>
  </si>
  <si>
    <t>-2125883986</t>
  </si>
  <si>
    <t>"terasa č. 1" 10,20</t>
  </si>
  <si>
    <t>"terasy č. 2 a 3" 8,40*2</t>
  </si>
  <si>
    <t>"terasa č. 4" 8,50</t>
  </si>
  <si>
    <t>106</t>
  </si>
  <si>
    <t>764002871</t>
  </si>
  <si>
    <t>Demontáž klempířských konstrukcí lemování zdí do suti</t>
  </si>
  <si>
    <t>464132162</t>
  </si>
  <si>
    <t>https://podminky.urs.cz/item/CS_URS_2024_01/764002871</t>
  </si>
  <si>
    <t>"terasa č. 1" 8,10</t>
  </si>
  <si>
    <t>"terasa č. 2 a 3" 4,40*2</t>
  </si>
  <si>
    <t>"terasa č. 4" 8,0</t>
  </si>
  <si>
    <t>107</t>
  </si>
  <si>
    <t>764004861</t>
  </si>
  <si>
    <t>Demontáž klempířských konstrukcí svodu do suti</t>
  </si>
  <si>
    <t>-1671087709</t>
  </si>
  <si>
    <t>https://podminky.urs.cz/item/CS_URS_2024_01/764004861</t>
  </si>
  <si>
    <t>6,0*3+4,0*2+5,0</t>
  </si>
  <si>
    <t>108</t>
  </si>
  <si>
    <t>764031422</t>
  </si>
  <si>
    <t>Dilatační lišta z měděného plechu připojovací, včetně tmelení rš 120 mm</t>
  </si>
  <si>
    <t>-183524266</t>
  </si>
  <si>
    <t>https://podminky.urs.cz/item/CS_URS_2024_01/764031422</t>
  </si>
  <si>
    <t>"terasa č. 1" 8,10+2,40*3</t>
  </si>
  <si>
    <t>"terasa č. 2 a 3" (4,40+2,0*3)*2</t>
  </si>
  <si>
    <t>"terasa č. 4" 8,0+2,0*4</t>
  </si>
  <si>
    <t>109</t>
  </si>
  <si>
    <t>764518622</t>
  </si>
  <si>
    <t>Svod z pozinkovaného plechu s upraveným povrchem včetně objímek, kolen a odskoků kruhový, průměru 100 mm</t>
  </si>
  <si>
    <t>1932995324</t>
  </si>
  <si>
    <t>https://podminky.urs.cz/item/CS_URS_2024_01/764518622</t>
  </si>
  <si>
    <t>dešťové svody</t>
  </si>
  <si>
    <t>odvětrání drenáže</t>
  </si>
  <si>
    <t>6,50*2</t>
  </si>
  <si>
    <t>110</t>
  </si>
  <si>
    <t>998764212</t>
  </si>
  <si>
    <t>Přesun hmot pro konstrukce klempířské stanovený procentní sazbou (%) z ceny vodorovná dopravní vzdálenost do 50 m základní v objektech výšky přes 6 do 12 m</t>
  </si>
  <si>
    <t>-1610375290</t>
  </si>
  <si>
    <t>https://podminky.urs.cz/item/CS_URS_2024_01/998764212</t>
  </si>
  <si>
    <t>765</t>
  </si>
  <si>
    <t>Krytina skládaná</t>
  </si>
  <si>
    <t>111</t>
  </si>
  <si>
    <t>765192001</t>
  </si>
  <si>
    <t>Nouzové zakrytí střechy plachtou</t>
  </si>
  <si>
    <t>662749731</t>
  </si>
  <si>
    <t>https://podminky.urs.cz/item/CS_URS_2024_01/765192001</t>
  </si>
  <si>
    <t>112</t>
  </si>
  <si>
    <t>998765212</t>
  </si>
  <si>
    <t>Přesun hmot pro krytiny skládané stanovený procentní sazbou (%) z ceny vodorovná dopravní vzdálenost do 50 m s omezením mechanizace na objektech výšky přes 6 do 12 m</t>
  </si>
  <si>
    <t>1919588760</t>
  </si>
  <si>
    <t>https://podminky.urs.cz/item/CS_URS_2024_01/998765212</t>
  </si>
  <si>
    <t>767</t>
  </si>
  <si>
    <t>Konstrukce zámečnické</t>
  </si>
  <si>
    <t>113</t>
  </si>
  <si>
    <t>767161211</t>
  </si>
  <si>
    <t>Montáž zábradlí rovného z profilové oceli do zdiva, hmotnosti 1 m zábradlí do 20 kg</t>
  </si>
  <si>
    <t>-2034928939</t>
  </si>
  <si>
    <t>https://podminky.urs.cz/item/CS_URS_2024_01/767161211</t>
  </si>
  <si>
    <t>zpětná montáž původního zábradlí</t>
  </si>
  <si>
    <t>"terasa č. 1" 8,50</t>
  </si>
  <si>
    <t>"terasy č. 2 a 3" 4,60*2</t>
  </si>
  <si>
    <t>"terasa č. 4" 6,0</t>
  </si>
  <si>
    <t>114</t>
  </si>
  <si>
    <t>767161833</t>
  </si>
  <si>
    <t>Demontáž zábradlí k dalšímu použití rovného nerozebíratelný spoj hmotnosti 1 m zábradlí do 20 kg</t>
  </si>
  <si>
    <t>-546954363</t>
  </si>
  <si>
    <t>https://podminky.urs.cz/item/CS_URS_2024_01/767161833</t>
  </si>
  <si>
    <t>115</t>
  </si>
  <si>
    <t>998767212</t>
  </si>
  <si>
    <t>Přesun hmot pro zámečnické konstrukce stanovený procentní sazbou (%) z ceny vodorovná dopravní vzdálenost do 50 m s omezením mechanizace v objektech výšky přes 6 do 12 m</t>
  </si>
  <si>
    <t>1974953628</t>
  </si>
  <si>
    <t>https://podminky.urs.cz/item/CS_URS_2024_01/998767212</t>
  </si>
  <si>
    <t>772</t>
  </si>
  <si>
    <t>Podlahy z kamene</t>
  </si>
  <si>
    <t>116</t>
  </si>
  <si>
    <t>772521240</t>
  </si>
  <si>
    <t>Kladení dlažby z kamene do lepidla z nejvýše dvou rozdílných druhů pravoúhlých desek nebo dlaždic ve skladbě se pravidelně opakujících, tl. do 30 mm</t>
  </si>
  <si>
    <t>-1166191629</t>
  </si>
  <si>
    <t>https://podminky.urs.cz/item/CS_URS_2024_01/772521240</t>
  </si>
  <si>
    <t>zpětné položení původní dlažby</t>
  </si>
  <si>
    <t>117</t>
  </si>
  <si>
    <t>772521260</t>
  </si>
  <si>
    <t>Kladení dlažby z kamene do lepidla z nejvýše dvou rozdílných druhů pravoúhlých desek nebo dlaždic ve skladbě se pravidelně opakujících, tl. přes 50 do 70 mm</t>
  </si>
  <si>
    <t>1408267817</t>
  </si>
  <si>
    <t>https://podminky.urs.cz/item/CS_URS_2024_01/772521260</t>
  </si>
  <si>
    <t>118</t>
  </si>
  <si>
    <t>772523811</t>
  </si>
  <si>
    <t>Demontáž dlažby z kamene k dalšímu použití z měkkých kamenů kladených do malty</t>
  </si>
  <si>
    <t>1002406615</t>
  </si>
  <si>
    <t>https://podminky.urs.cz/item/CS_URS_2024_01/772523811</t>
  </si>
  <si>
    <t>119</t>
  </si>
  <si>
    <t>772524811</t>
  </si>
  <si>
    <t>Demontáž dlažby z kamene k dalšímu použití z tvrdých kamenů kladených do malty</t>
  </si>
  <si>
    <t>-909119503</t>
  </si>
  <si>
    <t>https://podminky.urs.cz/item/CS_URS_2024_01/772524811</t>
  </si>
  <si>
    <t>120</t>
  </si>
  <si>
    <t>772991111</t>
  </si>
  <si>
    <t>Dlažby z kamene - ostatní práce penetrace podkladu</t>
  </si>
  <si>
    <t>72807593</t>
  </si>
  <si>
    <t>https://podminky.urs.cz/item/CS_URS_2024_01/772991111</t>
  </si>
  <si>
    <t>36,0+26,0</t>
  </si>
  <si>
    <t>121</t>
  </si>
  <si>
    <t>772991119R</t>
  </si>
  <si>
    <t>Dlažby z kamene - ostatní práce spárování jemnozrnnou maltou z hydraulického vápna okrové barvy</t>
  </si>
  <si>
    <t>-227414693</t>
  </si>
  <si>
    <t>122</t>
  </si>
  <si>
    <t>772991422</t>
  </si>
  <si>
    <t>Dlažby z kamene - ostatní práce impregnační nátěr včetně základního čištění dvouvrstvý</t>
  </si>
  <si>
    <t>1488984657</t>
  </si>
  <si>
    <t>https://podminky.urs.cz/item/CS_URS_2024_01/772991422</t>
  </si>
  <si>
    <t>Poznámka k položce:_x000d_
hydrofobizace organokřemičitany</t>
  </si>
  <si>
    <t>123</t>
  </si>
  <si>
    <t>772991441</t>
  </si>
  <si>
    <t>Očištění vybouraných kamenných dlažeb k dalšímu použití od malty</t>
  </si>
  <si>
    <t>-1253274079</t>
  </si>
  <si>
    <t>https://podminky.urs.cz/item/CS_URS_2024_01/772991441</t>
  </si>
  <si>
    <t>124</t>
  </si>
  <si>
    <t>998772212</t>
  </si>
  <si>
    <t>Přesun hmot pro kamenné dlažby, obklady schodišťových stupňů a soklů stanovený procentní sazbou (%) z ceny vodorovná dopravní vzdálenost do 50 m s omezením mechanizace v objektech výšky přes 6 do 12 m</t>
  </si>
  <si>
    <t>1428738030</t>
  </si>
  <si>
    <t>https://podminky.urs.cz/item/CS_URS_2024_01/998772212</t>
  </si>
  <si>
    <t>775</t>
  </si>
  <si>
    <t>Podlahy skládané</t>
  </si>
  <si>
    <t>125</t>
  </si>
  <si>
    <t>775411820</t>
  </si>
  <si>
    <t>Demontáž soklíků nebo lišt dřevěných do suti připevněných vruty</t>
  </si>
  <si>
    <t>-277065658</t>
  </si>
  <si>
    <t>https://podminky.urs.cz/item/CS_URS_2024_01/775411820</t>
  </si>
  <si>
    <t>22,0+14,0+20,0+18,0+6,0+18,0</t>
  </si>
  <si>
    <t>126</t>
  </si>
  <si>
    <t>998775212</t>
  </si>
  <si>
    <t>Přesun hmot pro podlahy skládané stanovený procentní sazbou (%) z ceny vodorovná dopravní vzdálenost do 50 m s omezením mechanizace v objektech výšky přes 6 do 12 m</t>
  </si>
  <si>
    <t>1064557493</t>
  </si>
  <si>
    <t>https://podminky.urs.cz/item/CS_URS_2024_01/998775212</t>
  </si>
  <si>
    <t>782</t>
  </si>
  <si>
    <t>Dokončovací práce - obklady z kamene</t>
  </si>
  <si>
    <t>127</t>
  </si>
  <si>
    <t>782611114</t>
  </si>
  <si>
    <t>Montáž obkladů parapetů z měkkých kamenů kladených do malty z nejvýše dvou rozdílných druhů pravoúhlých desek ve skladbě se pravidelně opakujících tl. přes 50 mm</t>
  </si>
  <si>
    <t>225719809</t>
  </si>
  <si>
    <t>https://podminky.urs.cz/item/CS_URS_2024_01/782611114</t>
  </si>
  <si>
    <t>terasa č. 4 - původní hlavice sloupků</t>
  </si>
  <si>
    <t>0,64*0,64*4</t>
  </si>
  <si>
    <t>128</t>
  </si>
  <si>
    <t>782613811</t>
  </si>
  <si>
    <t>Demontáž obkladů parapetů z kamene k dalšímu použití z měkkých kamenů kladených do malty</t>
  </si>
  <si>
    <t>-289512744</t>
  </si>
  <si>
    <t>https://podminky.urs.cz/item/CS_URS_2024_01/782613811</t>
  </si>
  <si>
    <t>terasa č. 4 - hlavice sloupků</t>
  </si>
  <si>
    <t>129</t>
  </si>
  <si>
    <t>782994913</t>
  </si>
  <si>
    <t>Obklady z kamene oprava - ostatní práce očištění tlakovou vodou</t>
  </si>
  <si>
    <t>1137274086</t>
  </si>
  <si>
    <t>https://podminky.urs.cz/item/CS_URS_2024_01/782994913</t>
  </si>
  <si>
    <t>terasa č. 1 - hlavice zídky u schodiště</t>
  </si>
  <si>
    <t>0,60*7,0</t>
  </si>
  <si>
    <t>terasa č. 1 - hlavice sloupků</t>
  </si>
  <si>
    <t>(0,64*0,64+0,60*4*0,20)*3</t>
  </si>
  <si>
    <t>terasy č. 2 a 3 - hlavice sloupků</t>
  </si>
  <si>
    <t>(0,64*0,64+0,60*4*0,20)*3*2</t>
  </si>
  <si>
    <t>(0,64*0,64+0,60*4*0,20)*4</t>
  </si>
  <si>
    <t>130</t>
  </si>
  <si>
    <t>782994916</t>
  </si>
  <si>
    <t>Obklady z kamene oprava - ostatní práce očištění silikonovými kartáči</t>
  </si>
  <si>
    <t>1389781939</t>
  </si>
  <si>
    <t>https://podminky.urs.cz/item/CS_URS_2024_01/782994916</t>
  </si>
  <si>
    <t>1.PP - kamenná zárubeň</t>
  </si>
  <si>
    <t>terasa č. 1 - práh vstupních dveří</t>
  </si>
  <si>
    <t>1,42*0,40</t>
  </si>
  <si>
    <t>131</t>
  </si>
  <si>
    <t>782994922</t>
  </si>
  <si>
    <t>Obklady z kamene oprava - ostatní práce nátěr impregnační a zpevňující</t>
  </si>
  <si>
    <t>-523761585</t>
  </si>
  <si>
    <t>https://podminky.urs.cz/item/CS_URS_2024_01/782994922</t>
  </si>
  <si>
    <t>Poznámka k položce:_x000d_
hydrofobizační impregnace organokřemičitany</t>
  </si>
  <si>
    <t>132</t>
  </si>
  <si>
    <t>998782212</t>
  </si>
  <si>
    <t>Přesun hmot pro obklady kamenné stanovený procentní sazbou (%) z ceny vodorovná dopravní vzdálenost do 50 m s omezením mechanizace v objektech výšky přes 6 do 12 m</t>
  </si>
  <si>
    <t>196506058</t>
  </si>
  <si>
    <t>https://podminky.urs.cz/item/CS_URS_2024_01/998782212</t>
  </si>
  <si>
    <t>783</t>
  </si>
  <si>
    <t>Dokončovací práce - nátěry</t>
  </si>
  <si>
    <t>133</t>
  </si>
  <si>
    <t>783301303</t>
  </si>
  <si>
    <t>Příprava podkladu zámečnických konstrukcí před provedením nátěru odrezivění odrezovačem bezoplachovým</t>
  </si>
  <si>
    <t>-1041605603</t>
  </si>
  <si>
    <t>https://podminky.urs.cz/item/CS_URS_2024_01/783301303</t>
  </si>
  <si>
    <t>terasa č. 1 - zábradlí</t>
  </si>
  <si>
    <t>8,50*0,70*2</t>
  </si>
  <si>
    <t>terasy č. 2 a 3 - zábradlí</t>
  </si>
  <si>
    <t>4,60*0,58*2*2</t>
  </si>
  <si>
    <t>terasa č. 4 - zábradlí</t>
  </si>
  <si>
    <t>6,0*0,58*2</t>
  </si>
  <si>
    <t>134</t>
  </si>
  <si>
    <t>783301311</t>
  </si>
  <si>
    <t>Příprava podkladu zámečnických konstrukcí před provedením nátěru odmaštění odmašťovačem vodou ředitelným</t>
  </si>
  <si>
    <t>-1608689632</t>
  </si>
  <si>
    <t>https://podminky.urs.cz/item/CS_URS_2024_01/783301311</t>
  </si>
  <si>
    <t>135</t>
  </si>
  <si>
    <t>783303100</t>
  </si>
  <si>
    <t>Provedení nátěru zámečnických konstrukcí impregnačního jednonásobného</t>
  </si>
  <si>
    <t>-595951548</t>
  </si>
  <si>
    <t>https://podminky.urs.cz/item/CS_URS_2024_01/783303100</t>
  </si>
  <si>
    <t>terasa č. 1 - zábradlí (2x)</t>
  </si>
  <si>
    <t>8,50*0,70*2*2</t>
  </si>
  <si>
    <t>terasy č. 2 a 3 - zábradlí (2x)</t>
  </si>
  <si>
    <t>4,60*0,58*2*2*2</t>
  </si>
  <si>
    <t>terasa č. 4 - zábradlí (2x)</t>
  </si>
  <si>
    <t>6,0*0,58*2*2</t>
  </si>
  <si>
    <t>136</t>
  </si>
  <si>
    <t>24611201x</t>
  </si>
  <si>
    <t>fermež grafitová</t>
  </si>
  <si>
    <t>kg</t>
  </si>
  <si>
    <t>-2032271196</t>
  </si>
  <si>
    <t>59,064*0,12 'Přepočtené koeficientem množství</t>
  </si>
  <si>
    <t>137</t>
  </si>
  <si>
    <t>783306809</t>
  </si>
  <si>
    <t>Odstranění nátěrů ze zámečnických konstrukcí okartáčováním</t>
  </si>
  <si>
    <t>-805236268</t>
  </si>
  <si>
    <t>https://podminky.urs.cz/item/CS_URS_2024_01/783306809</t>
  </si>
  <si>
    <t>138</t>
  </si>
  <si>
    <t>783801403</t>
  </si>
  <si>
    <t>Příprava podkladu omítek před provedením nátěru oprášení</t>
  </si>
  <si>
    <t>-948609478</t>
  </si>
  <si>
    <t>https://podminky.urs.cz/item/CS_URS_2024_01/783801403</t>
  </si>
  <si>
    <t>0,40*4*0,58*3*2</t>
  </si>
  <si>
    <t>terasy č. 4 - sloupky zábradlí</t>
  </si>
  <si>
    <t>0,40*4*0,58*4</t>
  </si>
  <si>
    <t>terasy č. 4 - sokl sloupků</t>
  </si>
  <si>
    <t>139</t>
  </si>
  <si>
    <t>783823133</t>
  </si>
  <si>
    <t>Penetrační nátěr omítek hladkých omítek hladkých, zrnitých tenkovrstvých nebo štukových stupně členitosti 1 a 2 silikátový</t>
  </si>
  <si>
    <t>9883922</t>
  </si>
  <si>
    <t>https://podminky.urs.cz/item/CS_URS_2024_01/783823133</t>
  </si>
  <si>
    <t>140</t>
  </si>
  <si>
    <t>783823183</t>
  </si>
  <si>
    <t>Penetrační nátěr omítek hladkých omítek hladkých, zrnitých tenkovrstvých nebo štukových stupně členitosti 5 silikátový</t>
  </si>
  <si>
    <t>-2092042559</t>
  </si>
  <si>
    <t>https://podminky.urs.cz/item/CS_URS_2024_01/783823183</t>
  </si>
  <si>
    <t>141</t>
  </si>
  <si>
    <t>783827123</t>
  </si>
  <si>
    <t>Krycí (ochranný ) nátěr omítek jednonásobný hladkých omítek hladkých, zrnitých tenkovrstvých nebo štukových stupně členitosti 1 a 2 silikátový</t>
  </si>
  <si>
    <t>-397549928</t>
  </si>
  <si>
    <t>https://podminky.urs.cz/item/CS_URS_2024_01/783827123</t>
  </si>
  <si>
    <t>0,40*4*0,70*3*2</t>
  </si>
  <si>
    <t>0,40*4*0,58*3*2*2</t>
  </si>
  <si>
    <t>0,40*4*0,58*4*2</t>
  </si>
  <si>
    <t>142</t>
  </si>
  <si>
    <t>783827183</t>
  </si>
  <si>
    <t>Krycí (ochranný ) nátěr omítek jednonásobný hladkých omítek hladkých, zrnitých tenkovrstvých nebo štukových stupně členitosti 5 silikátový</t>
  </si>
  <si>
    <t>-1276167870</t>
  </si>
  <si>
    <t>https://podminky.urs.cz/item/CS_URS_2024_01/783827183</t>
  </si>
  <si>
    <t>0,50*4*0,30*3*2*2</t>
  </si>
  <si>
    <t>VRN</t>
  </si>
  <si>
    <t>Vedlejší rozpočtové náklady</t>
  </si>
  <si>
    <t>VRN1</t>
  </si>
  <si>
    <t>Průzkumné, geodetické a projektové práce</t>
  </si>
  <si>
    <t>143</t>
  </si>
  <si>
    <t>012103000</t>
  </si>
  <si>
    <t>Geodetické práce před výstavbou</t>
  </si>
  <si>
    <t>kpl</t>
  </si>
  <si>
    <t>1024</t>
  </si>
  <si>
    <t>977224034</t>
  </si>
  <si>
    <t>https://podminky.urs.cz/item/CS_URS_2024_01/012103000</t>
  </si>
  <si>
    <t>144</t>
  </si>
  <si>
    <t>013254000</t>
  </si>
  <si>
    <t>Dokumentace skutečného provedení stavby</t>
  </si>
  <si>
    <t>1904344604</t>
  </si>
  <si>
    <t>https://podminky.urs.cz/item/CS_URS_2024_01/013254000</t>
  </si>
  <si>
    <t>VRN3</t>
  </si>
  <si>
    <t>Zařízení staveniště</t>
  </si>
  <si>
    <t>145</t>
  </si>
  <si>
    <t>030001000</t>
  </si>
  <si>
    <t>1095467624</t>
  </si>
  <si>
    <t>https://podminky.urs.cz/item/CS_URS_2024_01/030001000</t>
  </si>
  <si>
    <t>VRN4</t>
  </si>
  <si>
    <t>Inženýrská činnost</t>
  </si>
  <si>
    <t>146</t>
  </si>
  <si>
    <t>040001000</t>
  </si>
  <si>
    <t>-1756211503</t>
  </si>
  <si>
    <t>https://podminky.urs.cz/item/CS_URS_2024_01/040001000</t>
  </si>
  <si>
    <t>dozory, posudky, revize, kompletační a koordinační činnost</t>
  </si>
  <si>
    <t>"kpl" 1</t>
  </si>
  <si>
    <t>VRN7</t>
  </si>
  <si>
    <t>Provozní vlivy</t>
  </si>
  <si>
    <t>147</t>
  </si>
  <si>
    <t>071002000</t>
  </si>
  <si>
    <t>Provoz investora, třetích osob</t>
  </si>
  <si>
    <t>1146270824</t>
  </si>
  <si>
    <t>https://podminky.urs.cz/item/CS_URS_2024_01/071002000</t>
  </si>
  <si>
    <t>VRN9</t>
  </si>
  <si>
    <t>Ostatní náklady</t>
  </si>
  <si>
    <t>148</t>
  </si>
  <si>
    <t>091404000</t>
  </si>
  <si>
    <t>Práce na památkovém objektu</t>
  </si>
  <si>
    <t>-578874823</t>
  </si>
  <si>
    <t>https://podminky.urs.cz/item/CS_URS_2024_01/091404000</t>
  </si>
  <si>
    <t>pořízení fotodokumentace před započetím a v průběhu prací</t>
  </si>
  <si>
    <t>číslování dlaždic a ostatních prvků určených ke zpětnému osazení</t>
  </si>
  <si>
    <t>šetrná demontáž a dočasné uskladnění prvků pro zpětné osazení</t>
  </si>
  <si>
    <t>uvedení okolí stavby do původního stavu po dokončení díla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</si>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</sst>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2" TargetMode="External" /><Relationship Id="rId2" Type="http://schemas.openxmlformats.org/officeDocument/2006/relationships/hyperlink" Target="https://podminky.urs.cz/item/CS_URS_2024_01/132212121" TargetMode="External" /><Relationship Id="rId3" Type="http://schemas.openxmlformats.org/officeDocument/2006/relationships/hyperlink" Target="https://podminky.urs.cz/item/CS_URS_2024_01/132212231" TargetMode="External" /><Relationship Id="rId4" Type="http://schemas.openxmlformats.org/officeDocument/2006/relationships/hyperlink" Target="https://podminky.urs.cz/item/CS_URS_2024_01/151101101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12101" TargetMode="External" /><Relationship Id="rId10" Type="http://schemas.openxmlformats.org/officeDocument/2006/relationships/hyperlink" Target="https://podminky.urs.cz/item/CS_URS_2024_01/175111101" TargetMode="External" /><Relationship Id="rId11" Type="http://schemas.openxmlformats.org/officeDocument/2006/relationships/hyperlink" Target="https://podminky.urs.cz/item/CS_URS_2024_01/175111101" TargetMode="External" /><Relationship Id="rId12" Type="http://schemas.openxmlformats.org/officeDocument/2006/relationships/hyperlink" Target="https://podminky.urs.cz/item/CS_URS_2024_01/175111109" TargetMode="External" /><Relationship Id="rId13" Type="http://schemas.openxmlformats.org/officeDocument/2006/relationships/hyperlink" Target="https://podminky.urs.cz/item/CS_URS_2024_01/211971121" TargetMode="External" /><Relationship Id="rId14" Type="http://schemas.openxmlformats.org/officeDocument/2006/relationships/hyperlink" Target="https://podminky.urs.cz/item/CS_URS_2024_01/212755215" TargetMode="External" /><Relationship Id="rId15" Type="http://schemas.openxmlformats.org/officeDocument/2006/relationships/hyperlink" Target="https://podminky.urs.cz/item/CS_URS_2024_01/411322525" TargetMode="External" /><Relationship Id="rId16" Type="http://schemas.openxmlformats.org/officeDocument/2006/relationships/hyperlink" Target="https://podminky.urs.cz/item/CS_URS_2024_01/411354239" TargetMode="External" /><Relationship Id="rId17" Type="http://schemas.openxmlformats.org/officeDocument/2006/relationships/hyperlink" Target="https://podminky.urs.cz/item/CS_URS_2024_01/411362021" TargetMode="External" /><Relationship Id="rId18" Type="http://schemas.openxmlformats.org/officeDocument/2006/relationships/hyperlink" Target="https://podminky.urs.cz/item/CS_URS_2024_01/434191452" TargetMode="External" /><Relationship Id="rId19" Type="http://schemas.openxmlformats.org/officeDocument/2006/relationships/hyperlink" Target="https://podminky.urs.cz/item/CS_URS_2024_01/451572111" TargetMode="External" /><Relationship Id="rId20" Type="http://schemas.openxmlformats.org/officeDocument/2006/relationships/hyperlink" Target="https://podminky.urs.cz/item/CS_URS_2024_01/594111114" TargetMode="External" /><Relationship Id="rId21" Type="http://schemas.openxmlformats.org/officeDocument/2006/relationships/hyperlink" Target="https://podminky.urs.cz/item/CS_URS_2024_01/611131100" TargetMode="External" /><Relationship Id="rId22" Type="http://schemas.openxmlformats.org/officeDocument/2006/relationships/hyperlink" Target="https://podminky.urs.cz/item/CS_URS_2024_01/611311143" TargetMode="External" /><Relationship Id="rId23" Type="http://schemas.openxmlformats.org/officeDocument/2006/relationships/hyperlink" Target="https://podminky.urs.cz/item/CS_URS_2024_01/611311191" TargetMode="External" /><Relationship Id="rId24" Type="http://schemas.openxmlformats.org/officeDocument/2006/relationships/hyperlink" Target="https://podminky.urs.cz/item/CS_URS_2024_01/612131100" TargetMode="External" /><Relationship Id="rId25" Type="http://schemas.openxmlformats.org/officeDocument/2006/relationships/hyperlink" Target="https://podminky.urs.cz/item/CS_URS_2024_01/612311141" TargetMode="External" /><Relationship Id="rId26" Type="http://schemas.openxmlformats.org/officeDocument/2006/relationships/hyperlink" Target="https://podminky.urs.cz/item/CS_URS_2024_01/612311191" TargetMode="External" /><Relationship Id="rId27" Type="http://schemas.openxmlformats.org/officeDocument/2006/relationships/hyperlink" Target="https://podminky.urs.cz/item/CS_URS_2024_01/612315418" TargetMode="External" /><Relationship Id="rId28" Type="http://schemas.openxmlformats.org/officeDocument/2006/relationships/hyperlink" Target="https://podminky.urs.cz/item/CS_URS_2024_01/622325108" TargetMode="External" /><Relationship Id="rId29" Type="http://schemas.openxmlformats.org/officeDocument/2006/relationships/hyperlink" Target="https://podminky.urs.cz/item/CS_URS_2024_01/622325113" TargetMode="External" /><Relationship Id="rId30" Type="http://schemas.openxmlformats.org/officeDocument/2006/relationships/hyperlink" Target="https://podminky.urs.cz/item/CS_URS_2024_01/622325409" TargetMode="External" /><Relationship Id="rId31" Type="http://schemas.openxmlformats.org/officeDocument/2006/relationships/hyperlink" Target="https://podminky.urs.cz/item/CS_URS_2024_01/622325609" TargetMode="External" /><Relationship Id="rId32" Type="http://schemas.openxmlformats.org/officeDocument/2006/relationships/hyperlink" Target="https://podminky.urs.cz/item/CS_URS_2024_01/623131100" TargetMode="External" /><Relationship Id="rId33" Type="http://schemas.openxmlformats.org/officeDocument/2006/relationships/hyperlink" Target="https://podminky.urs.cz/item/CS_URS_2024_01/623311121" TargetMode="External" /><Relationship Id="rId34" Type="http://schemas.openxmlformats.org/officeDocument/2006/relationships/hyperlink" Target="https://podminky.urs.cz/item/CS_URS_2024_01/623311191" TargetMode="External" /><Relationship Id="rId35" Type="http://schemas.openxmlformats.org/officeDocument/2006/relationships/hyperlink" Target="https://podminky.urs.cz/item/CS_URS_2024_01/629995101" TargetMode="External" /><Relationship Id="rId36" Type="http://schemas.openxmlformats.org/officeDocument/2006/relationships/hyperlink" Target="https://podminky.urs.cz/item/CS_URS_2024_01/631311224" TargetMode="External" /><Relationship Id="rId37" Type="http://schemas.openxmlformats.org/officeDocument/2006/relationships/hyperlink" Target="https://podminky.urs.cz/item/CS_URS_2024_01/631319022" TargetMode="External" /><Relationship Id="rId38" Type="http://schemas.openxmlformats.org/officeDocument/2006/relationships/hyperlink" Target="https://podminky.urs.cz/item/CS_URS_2024_01/631319111" TargetMode="External" /><Relationship Id="rId39" Type="http://schemas.openxmlformats.org/officeDocument/2006/relationships/hyperlink" Target="https://podminky.urs.cz/item/CS_URS_2024_01/632450131" TargetMode="External" /><Relationship Id="rId40" Type="http://schemas.openxmlformats.org/officeDocument/2006/relationships/hyperlink" Target="https://podminky.urs.cz/item/CS_URS_2024_01/632450132" TargetMode="External" /><Relationship Id="rId41" Type="http://schemas.openxmlformats.org/officeDocument/2006/relationships/hyperlink" Target="https://podminky.urs.cz/item/CS_URS_2024_01/632450133" TargetMode="External" /><Relationship Id="rId42" Type="http://schemas.openxmlformats.org/officeDocument/2006/relationships/hyperlink" Target="https://podminky.urs.cz/item/CS_URS_2024_01/632451491" TargetMode="External" /><Relationship Id="rId43" Type="http://schemas.openxmlformats.org/officeDocument/2006/relationships/hyperlink" Target="https://podminky.urs.cz/item/CS_URS_2024_01/871313121" TargetMode="External" /><Relationship Id="rId44" Type="http://schemas.openxmlformats.org/officeDocument/2006/relationships/hyperlink" Target="https://podminky.urs.cz/item/CS_URS_2024_01/877260310" TargetMode="External" /><Relationship Id="rId45" Type="http://schemas.openxmlformats.org/officeDocument/2006/relationships/hyperlink" Target="https://podminky.urs.cz/item/CS_URS_2024_01/877260341" TargetMode="External" /><Relationship Id="rId46" Type="http://schemas.openxmlformats.org/officeDocument/2006/relationships/hyperlink" Target="https://podminky.urs.cz/item/CS_URS_2024_01/877270310" TargetMode="External" /><Relationship Id="rId47" Type="http://schemas.openxmlformats.org/officeDocument/2006/relationships/hyperlink" Target="https://podminky.urs.cz/item/CS_URS_2024_01/877270320" TargetMode="External" /><Relationship Id="rId48" Type="http://schemas.openxmlformats.org/officeDocument/2006/relationships/hyperlink" Target="https://podminky.urs.cz/item/CS_URS_2024_01/877270330" TargetMode="External" /><Relationship Id="rId49" Type="http://schemas.openxmlformats.org/officeDocument/2006/relationships/hyperlink" Target="https://podminky.urs.cz/item/CS_URS_2024_01/895270001" TargetMode="External" /><Relationship Id="rId50" Type="http://schemas.openxmlformats.org/officeDocument/2006/relationships/hyperlink" Target="https://podminky.urs.cz/item/CS_URS_2024_01/895270021" TargetMode="External" /><Relationship Id="rId51" Type="http://schemas.openxmlformats.org/officeDocument/2006/relationships/hyperlink" Target="https://podminky.urs.cz/item/CS_URS_2024_01/895270051" TargetMode="External" /><Relationship Id="rId52" Type="http://schemas.openxmlformats.org/officeDocument/2006/relationships/hyperlink" Target="https://podminky.urs.cz/item/CS_URS_2024_01/941111111" TargetMode="External" /><Relationship Id="rId53" Type="http://schemas.openxmlformats.org/officeDocument/2006/relationships/hyperlink" Target="https://podminky.urs.cz/item/CS_URS_2024_01/941111211" TargetMode="External" /><Relationship Id="rId54" Type="http://schemas.openxmlformats.org/officeDocument/2006/relationships/hyperlink" Target="https://podminky.urs.cz/item/CS_URS_2024_01/941111811" TargetMode="External" /><Relationship Id="rId55" Type="http://schemas.openxmlformats.org/officeDocument/2006/relationships/hyperlink" Target="https://podminky.urs.cz/item/CS_URS_2024_01/949101111" TargetMode="External" /><Relationship Id="rId56" Type="http://schemas.openxmlformats.org/officeDocument/2006/relationships/hyperlink" Target="https://podminky.urs.cz/item/CS_URS_2024_01/952901111" TargetMode="External" /><Relationship Id="rId57" Type="http://schemas.openxmlformats.org/officeDocument/2006/relationships/hyperlink" Target="https://podminky.urs.cz/item/CS_URS_2024_01/962032230" TargetMode="External" /><Relationship Id="rId58" Type="http://schemas.openxmlformats.org/officeDocument/2006/relationships/hyperlink" Target="https://podminky.urs.cz/item/CS_URS_2024_01/963012520" TargetMode="External" /><Relationship Id="rId59" Type="http://schemas.openxmlformats.org/officeDocument/2006/relationships/hyperlink" Target="https://podminky.urs.cz/item/CS_URS_2024_01/963023712" TargetMode="External" /><Relationship Id="rId60" Type="http://schemas.openxmlformats.org/officeDocument/2006/relationships/hyperlink" Target="https://podminky.urs.cz/item/CS_URS_2024_01/965045113" TargetMode="External" /><Relationship Id="rId61" Type="http://schemas.openxmlformats.org/officeDocument/2006/relationships/hyperlink" Target="https://podminky.urs.cz/item/CS_URS_2024_01/978011191" TargetMode="External" /><Relationship Id="rId62" Type="http://schemas.openxmlformats.org/officeDocument/2006/relationships/hyperlink" Target="https://podminky.urs.cz/item/CS_URS_2024_01/978013191" TargetMode="External" /><Relationship Id="rId63" Type="http://schemas.openxmlformats.org/officeDocument/2006/relationships/hyperlink" Target="https://podminky.urs.cz/item/CS_URS_2024_01/978019391" TargetMode="External" /><Relationship Id="rId64" Type="http://schemas.openxmlformats.org/officeDocument/2006/relationships/hyperlink" Target="https://podminky.urs.cz/item/CS_URS_2024_01/985221121" TargetMode="External" /><Relationship Id="rId65" Type="http://schemas.openxmlformats.org/officeDocument/2006/relationships/hyperlink" Target="https://podminky.urs.cz/item/CS_URS_2024_01/997013153" TargetMode="External" /><Relationship Id="rId66" Type="http://schemas.openxmlformats.org/officeDocument/2006/relationships/hyperlink" Target="https://podminky.urs.cz/item/CS_URS_2024_01/997013501" TargetMode="External" /><Relationship Id="rId67" Type="http://schemas.openxmlformats.org/officeDocument/2006/relationships/hyperlink" Target="https://podminky.urs.cz/item/CS_URS_2024_01/997013509" TargetMode="External" /><Relationship Id="rId68" Type="http://schemas.openxmlformats.org/officeDocument/2006/relationships/hyperlink" Target="https://podminky.urs.cz/item/CS_URS_2024_01/997013861" TargetMode="External" /><Relationship Id="rId69" Type="http://schemas.openxmlformats.org/officeDocument/2006/relationships/hyperlink" Target="https://podminky.urs.cz/item/CS_URS_2024_01/997013862" TargetMode="External" /><Relationship Id="rId70" Type="http://schemas.openxmlformats.org/officeDocument/2006/relationships/hyperlink" Target="https://podminky.urs.cz/item/CS_URS_2024_01/997013863" TargetMode="External" /><Relationship Id="rId71" Type="http://schemas.openxmlformats.org/officeDocument/2006/relationships/hyperlink" Target="https://podminky.urs.cz/item/CS_URS_2024_01/997013871" TargetMode="External" /><Relationship Id="rId72" Type="http://schemas.openxmlformats.org/officeDocument/2006/relationships/hyperlink" Target="https://podminky.urs.cz/item/CS_URS_2024_01/997013873" TargetMode="External" /><Relationship Id="rId73" Type="http://schemas.openxmlformats.org/officeDocument/2006/relationships/hyperlink" Target="https://podminky.urs.cz/item/CS_URS_2024_01/997013875" TargetMode="External" /><Relationship Id="rId74" Type="http://schemas.openxmlformats.org/officeDocument/2006/relationships/hyperlink" Target="https://podminky.urs.cz/item/CS_URS_2024_01/998011009" TargetMode="External" /><Relationship Id="rId75" Type="http://schemas.openxmlformats.org/officeDocument/2006/relationships/hyperlink" Target="https://podminky.urs.cz/item/CS_URS_2024_01/712340831" TargetMode="External" /><Relationship Id="rId76" Type="http://schemas.openxmlformats.org/officeDocument/2006/relationships/hyperlink" Target="https://podminky.urs.cz/item/CS_URS_2024_01/712361701" TargetMode="External" /><Relationship Id="rId77" Type="http://schemas.openxmlformats.org/officeDocument/2006/relationships/hyperlink" Target="https://podminky.urs.cz/item/CS_URS_2024_01/712391171" TargetMode="External" /><Relationship Id="rId78" Type="http://schemas.openxmlformats.org/officeDocument/2006/relationships/hyperlink" Target="https://podminky.urs.cz/item/CS_URS_2024_01/712391172" TargetMode="External" /><Relationship Id="rId79" Type="http://schemas.openxmlformats.org/officeDocument/2006/relationships/hyperlink" Target="https://podminky.urs.cz/item/CS_URS_2024_01/998712212" TargetMode="External" /><Relationship Id="rId80" Type="http://schemas.openxmlformats.org/officeDocument/2006/relationships/hyperlink" Target="https://podminky.urs.cz/item/CS_URS_2024_01/763121821" TargetMode="External" /><Relationship Id="rId81" Type="http://schemas.openxmlformats.org/officeDocument/2006/relationships/hyperlink" Target="https://podminky.urs.cz/item/CS_URS_2024_01/998763412" TargetMode="External" /><Relationship Id="rId82" Type="http://schemas.openxmlformats.org/officeDocument/2006/relationships/hyperlink" Target="https://podminky.urs.cz/item/CS_URS_2024_01/764001901" TargetMode="External" /><Relationship Id="rId83" Type="http://schemas.openxmlformats.org/officeDocument/2006/relationships/hyperlink" Target="https://podminky.urs.cz/item/CS_URS_2024_01/764002871" TargetMode="External" /><Relationship Id="rId84" Type="http://schemas.openxmlformats.org/officeDocument/2006/relationships/hyperlink" Target="https://podminky.urs.cz/item/CS_URS_2024_01/764004861" TargetMode="External" /><Relationship Id="rId85" Type="http://schemas.openxmlformats.org/officeDocument/2006/relationships/hyperlink" Target="https://podminky.urs.cz/item/CS_URS_2024_01/764031422" TargetMode="External" /><Relationship Id="rId86" Type="http://schemas.openxmlformats.org/officeDocument/2006/relationships/hyperlink" Target="https://podminky.urs.cz/item/CS_URS_2024_01/764518622" TargetMode="External" /><Relationship Id="rId87" Type="http://schemas.openxmlformats.org/officeDocument/2006/relationships/hyperlink" Target="https://podminky.urs.cz/item/CS_URS_2024_01/998764212" TargetMode="External" /><Relationship Id="rId88" Type="http://schemas.openxmlformats.org/officeDocument/2006/relationships/hyperlink" Target="https://podminky.urs.cz/item/CS_URS_2024_01/765192001" TargetMode="External" /><Relationship Id="rId89" Type="http://schemas.openxmlformats.org/officeDocument/2006/relationships/hyperlink" Target="https://podminky.urs.cz/item/CS_URS_2024_01/998765212" TargetMode="External" /><Relationship Id="rId90" Type="http://schemas.openxmlformats.org/officeDocument/2006/relationships/hyperlink" Target="https://podminky.urs.cz/item/CS_URS_2024_01/767161211" TargetMode="External" /><Relationship Id="rId91" Type="http://schemas.openxmlformats.org/officeDocument/2006/relationships/hyperlink" Target="https://podminky.urs.cz/item/CS_URS_2024_01/767161833" TargetMode="External" /><Relationship Id="rId92" Type="http://schemas.openxmlformats.org/officeDocument/2006/relationships/hyperlink" Target="https://podminky.urs.cz/item/CS_URS_2024_01/998767212" TargetMode="External" /><Relationship Id="rId93" Type="http://schemas.openxmlformats.org/officeDocument/2006/relationships/hyperlink" Target="https://podminky.urs.cz/item/CS_URS_2024_01/772521240" TargetMode="External" /><Relationship Id="rId94" Type="http://schemas.openxmlformats.org/officeDocument/2006/relationships/hyperlink" Target="https://podminky.urs.cz/item/CS_URS_2024_01/772521260" TargetMode="External" /><Relationship Id="rId95" Type="http://schemas.openxmlformats.org/officeDocument/2006/relationships/hyperlink" Target="https://podminky.urs.cz/item/CS_URS_2024_01/772523811" TargetMode="External" /><Relationship Id="rId96" Type="http://schemas.openxmlformats.org/officeDocument/2006/relationships/hyperlink" Target="https://podminky.urs.cz/item/CS_URS_2024_01/772524811" TargetMode="External" /><Relationship Id="rId97" Type="http://schemas.openxmlformats.org/officeDocument/2006/relationships/hyperlink" Target="https://podminky.urs.cz/item/CS_URS_2024_01/772991111" TargetMode="External" /><Relationship Id="rId98" Type="http://schemas.openxmlformats.org/officeDocument/2006/relationships/hyperlink" Target="https://podminky.urs.cz/item/CS_URS_2024_01/772991422" TargetMode="External" /><Relationship Id="rId99" Type="http://schemas.openxmlformats.org/officeDocument/2006/relationships/hyperlink" Target="https://podminky.urs.cz/item/CS_URS_2024_01/772991441" TargetMode="External" /><Relationship Id="rId100" Type="http://schemas.openxmlformats.org/officeDocument/2006/relationships/hyperlink" Target="https://podminky.urs.cz/item/CS_URS_2024_01/998772212" TargetMode="External" /><Relationship Id="rId101" Type="http://schemas.openxmlformats.org/officeDocument/2006/relationships/hyperlink" Target="https://podminky.urs.cz/item/CS_URS_2024_01/775411820" TargetMode="External" /><Relationship Id="rId102" Type="http://schemas.openxmlformats.org/officeDocument/2006/relationships/hyperlink" Target="https://podminky.urs.cz/item/CS_URS_2024_01/998775212" TargetMode="External" /><Relationship Id="rId103" Type="http://schemas.openxmlformats.org/officeDocument/2006/relationships/hyperlink" Target="https://podminky.urs.cz/item/CS_URS_2024_01/782611114" TargetMode="External" /><Relationship Id="rId104" Type="http://schemas.openxmlformats.org/officeDocument/2006/relationships/hyperlink" Target="https://podminky.urs.cz/item/CS_URS_2024_01/782613811" TargetMode="External" /><Relationship Id="rId105" Type="http://schemas.openxmlformats.org/officeDocument/2006/relationships/hyperlink" Target="https://podminky.urs.cz/item/CS_URS_2024_01/782994913" TargetMode="External" /><Relationship Id="rId106" Type="http://schemas.openxmlformats.org/officeDocument/2006/relationships/hyperlink" Target="https://podminky.urs.cz/item/CS_URS_2024_01/782994916" TargetMode="External" /><Relationship Id="rId107" Type="http://schemas.openxmlformats.org/officeDocument/2006/relationships/hyperlink" Target="https://podminky.urs.cz/item/CS_URS_2024_01/782994922" TargetMode="External" /><Relationship Id="rId108" Type="http://schemas.openxmlformats.org/officeDocument/2006/relationships/hyperlink" Target="https://podminky.urs.cz/item/CS_URS_2024_01/998782212" TargetMode="External" /><Relationship Id="rId109" Type="http://schemas.openxmlformats.org/officeDocument/2006/relationships/hyperlink" Target="https://podminky.urs.cz/item/CS_URS_2024_01/783301303" TargetMode="External" /><Relationship Id="rId110" Type="http://schemas.openxmlformats.org/officeDocument/2006/relationships/hyperlink" Target="https://podminky.urs.cz/item/CS_URS_2024_01/783301311" TargetMode="External" /><Relationship Id="rId111" Type="http://schemas.openxmlformats.org/officeDocument/2006/relationships/hyperlink" Target="https://podminky.urs.cz/item/CS_URS_2024_01/783303100" TargetMode="External" /><Relationship Id="rId112" Type="http://schemas.openxmlformats.org/officeDocument/2006/relationships/hyperlink" Target="https://podminky.urs.cz/item/CS_URS_2024_01/783306809" TargetMode="External" /><Relationship Id="rId113" Type="http://schemas.openxmlformats.org/officeDocument/2006/relationships/hyperlink" Target="https://podminky.urs.cz/item/CS_URS_2024_01/783801403" TargetMode="External" /><Relationship Id="rId114" Type="http://schemas.openxmlformats.org/officeDocument/2006/relationships/hyperlink" Target="https://podminky.urs.cz/item/CS_URS_2024_01/783823133" TargetMode="External" /><Relationship Id="rId115" Type="http://schemas.openxmlformats.org/officeDocument/2006/relationships/hyperlink" Target="https://podminky.urs.cz/item/CS_URS_2024_01/783823183" TargetMode="External" /><Relationship Id="rId116" Type="http://schemas.openxmlformats.org/officeDocument/2006/relationships/hyperlink" Target="https://podminky.urs.cz/item/CS_URS_2024_01/783827123" TargetMode="External" /><Relationship Id="rId117" Type="http://schemas.openxmlformats.org/officeDocument/2006/relationships/hyperlink" Target="https://podminky.urs.cz/item/CS_URS_2024_01/783827183" TargetMode="External" /><Relationship Id="rId118" Type="http://schemas.openxmlformats.org/officeDocument/2006/relationships/hyperlink" Target="https://podminky.urs.cz/item/CS_URS_2024_01/012103000" TargetMode="External" /><Relationship Id="rId119" Type="http://schemas.openxmlformats.org/officeDocument/2006/relationships/hyperlink" Target="https://podminky.urs.cz/item/CS_URS_2024_01/013254000" TargetMode="External" /><Relationship Id="rId120" Type="http://schemas.openxmlformats.org/officeDocument/2006/relationships/hyperlink" Target="https://podminky.urs.cz/item/CS_URS_2024_01/030001000" TargetMode="External" /><Relationship Id="rId121" Type="http://schemas.openxmlformats.org/officeDocument/2006/relationships/hyperlink" Target="https://podminky.urs.cz/item/CS_URS_2024_01/040001000" TargetMode="External" /><Relationship Id="rId122" Type="http://schemas.openxmlformats.org/officeDocument/2006/relationships/hyperlink" Target="https://podminky.urs.cz/item/CS_URS_2024_01/071002000" TargetMode="External" /><Relationship Id="rId123" Type="http://schemas.openxmlformats.org/officeDocument/2006/relationships/hyperlink" Target="https://podminky.urs.cz/item/CS_URS_2024_01/091404000" TargetMode="External" /><Relationship Id="rId1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1346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teras a odvlhčení zámku čp. 69 ve Vysoké u Příbramě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31. 5. 2024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Památník Antonína Dvořáka, Vysoká u Příbramě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Otakar Hrdlička, Kladno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'D.1 - Oprava teras a odvl...'!J30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'D.1 - Oprava teras a odvl...'!P106</f>
        <v>0</v>
      </c>
      <c r="AV55" s="123">
        <f>'D.1 - Oprava teras a odvl...'!J33</f>
        <v>0</v>
      </c>
      <c r="AW55" s="123">
        <f>'D.1 - Oprava teras a odvl...'!J34</f>
        <v>0</v>
      </c>
      <c r="AX55" s="123">
        <f>'D.1 - Oprava teras a odvl...'!J35</f>
        <v>0</v>
      </c>
      <c r="AY55" s="123">
        <f>'D.1 - Oprava teras a odvl...'!J36</f>
        <v>0</v>
      </c>
      <c r="AZ55" s="123">
        <f>'D.1 - Oprava teras a odvl...'!F33</f>
        <v>0</v>
      </c>
      <c r="BA55" s="123">
        <f>'D.1 - Oprava teras a odvl...'!F34</f>
        <v>0</v>
      </c>
      <c r="BB55" s="123">
        <f>'D.1 - Oprava teras a odvl...'!F35</f>
        <v>0</v>
      </c>
      <c r="BC55" s="123">
        <f>'D.1 - Oprava teras a odvl...'!F36</f>
        <v>0</v>
      </c>
      <c r="BD55" s="125">
        <f>'D.1 - Oprava teras a odvl...'!F37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nDD0xd47oda65NVzAsEJt53A5TTQbUIoudP/DxDsFfeIRjmj+ZfHEIC+LjqTmd45iLBLzSjYDnFLU314ju118A==" hashValue="zUvyPxFz7D8H7slkE0zxJkg/INZUIhe4nUqyaGwII91E6r3C4Bh+T99MFKKKG+D8zxgC7bYOC11mb4z8ZJDt1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.1 - Oprava teras a odv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16.5" customHeight="1">
      <c r="B7" s="23"/>
      <c r="E7" s="132" t="str">
        <f>'Rekapitulace stavby'!K6</f>
        <v>Oprava teras a odvlhčení zámku čp. 69 ve Vysoké u Příbramě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83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84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18</v>
      </c>
      <c r="E11" s="41"/>
      <c r="F11" s="135" t="s">
        <v>19</v>
      </c>
      <c r="G11" s="41"/>
      <c r="H11" s="41"/>
      <c r="I11" s="131" t="s">
        <v>20</v>
      </c>
      <c r="J11" s="135" t="s">
        <v>19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21</v>
      </c>
      <c r="E12" s="41"/>
      <c r="F12" s="135" t="s">
        <v>22</v>
      </c>
      <c r="G12" s="41"/>
      <c r="H12" s="41"/>
      <c r="I12" s="131" t="s">
        <v>23</v>
      </c>
      <c r="J12" s="136" t="str">
        <f>'Rekapitulace stavby'!AN8</f>
        <v>31. 5. 2024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25</v>
      </c>
      <c r="E14" s="41"/>
      <c r="F14" s="41"/>
      <c r="G14" s="41"/>
      <c r="H14" s="41"/>
      <c r="I14" s="131" t="s">
        <v>26</v>
      </c>
      <c r="J14" s="135" t="s">
        <v>19</v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">
        <v>27</v>
      </c>
      <c r="F15" s="41"/>
      <c r="G15" s="41"/>
      <c r="H15" s="41"/>
      <c r="I15" s="131" t="s">
        <v>28</v>
      </c>
      <c r="J15" s="135" t="s">
        <v>19</v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29</v>
      </c>
      <c r="E17" s="41"/>
      <c r="F17" s="41"/>
      <c r="G17" s="41"/>
      <c r="H17" s="41"/>
      <c r="I17" s="131" t="s">
        <v>26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28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31</v>
      </c>
      <c r="E20" s="41"/>
      <c r="F20" s="41"/>
      <c r="G20" s="41"/>
      <c r="H20" s="41"/>
      <c r="I20" s="131" t="s">
        <v>26</v>
      </c>
      <c r="J20" s="135" t="s">
        <v>19</v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">
        <v>32</v>
      </c>
      <c r="F21" s="41"/>
      <c r="G21" s="41"/>
      <c r="H21" s="41"/>
      <c r="I21" s="131" t="s">
        <v>28</v>
      </c>
      <c r="J21" s="135" t="s">
        <v>19</v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34</v>
      </c>
      <c r="E23" s="41"/>
      <c r="F23" s="41"/>
      <c r="G23" s="41"/>
      <c r="H23" s="41"/>
      <c r="I23" s="131" t="s">
        <v>26</v>
      </c>
      <c r="J23" s="135" t="str">
        <f>IF('Rekapitulace stavby'!AN19="","",'Rekapitulace stavby'!AN19)</f>
        <v/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tr">
        <f>IF('Rekapitulace stavby'!E20="","",'Rekapitulace stavby'!E20)</f>
        <v xml:space="preserve"> </v>
      </c>
      <c r="F24" s="41"/>
      <c r="G24" s="41"/>
      <c r="H24" s="41"/>
      <c r="I24" s="131" t="s">
        <v>28</v>
      </c>
      <c r="J24" s="135" t="str">
        <f>IF('Rekapitulace stavby'!AN20="","",'Rekapitulace stavby'!AN20)</f>
        <v/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35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37</v>
      </c>
      <c r="E30" s="41"/>
      <c r="F30" s="41"/>
      <c r="G30" s="41"/>
      <c r="H30" s="41"/>
      <c r="I30" s="41"/>
      <c r="J30" s="143">
        <f>ROUND(J106,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39</v>
      </c>
      <c r="G32" s="41"/>
      <c r="H32" s="41"/>
      <c r="I32" s="144" t="s">
        <v>38</v>
      </c>
      <c r="J32" s="144" t="s">
        <v>40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41</v>
      </c>
      <c r="E33" s="131" t="s">
        <v>42</v>
      </c>
      <c r="F33" s="146">
        <f>ROUND((SUM(BE106:BE845)),  2)</f>
        <v>0</v>
      </c>
      <c r="G33" s="41"/>
      <c r="H33" s="41"/>
      <c r="I33" s="147">
        <v>0.20999999999999999</v>
      </c>
      <c r="J33" s="146">
        <f>ROUND(((SUM(BE106:BE845))*I33),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43</v>
      </c>
      <c r="F34" s="146">
        <f>ROUND((SUM(BF106:BF845)),  2)</f>
        <v>0</v>
      </c>
      <c r="G34" s="41"/>
      <c r="H34" s="41"/>
      <c r="I34" s="147">
        <v>0.12</v>
      </c>
      <c r="J34" s="146">
        <f>ROUND(((SUM(BF106:BF845))*I34),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44</v>
      </c>
      <c r="F35" s="146">
        <f>ROUND((SUM(BG106:BG845)),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45</v>
      </c>
      <c r="F36" s="146">
        <f>ROUND((SUM(BH106:BH845)),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46</v>
      </c>
      <c r="F37" s="146">
        <f>ROUND((SUM(BI106:BI845)),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85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59" t="str">
        <f>E7</f>
        <v>Oprava teras a odvlhčení zámku čp. 69 ve Vysoké u Příbramě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83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D.1 - Oprava teras a odvlhčení zámku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31. 5. 2024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Památník Antonína Dvořáka, Vysoká u Příbramě</v>
      </c>
      <c r="G54" s="43"/>
      <c r="H54" s="43"/>
      <c r="I54" s="35" t="s">
        <v>31</v>
      </c>
      <c r="J54" s="39" t="str">
        <f>E21</f>
        <v>Ing. Otakar Hrdlička, Kladno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86</v>
      </c>
      <c r="D57" s="161"/>
      <c r="E57" s="161"/>
      <c r="F57" s="161"/>
      <c r="G57" s="161"/>
      <c r="H57" s="161"/>
      <c r="I57" s="161"/>
      <c r="J57" s="162" t="s">
        <v>87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69</v>
      </c>
      <c r="D59" s="43"/>
      <c r="E59" s="43"/>
      <c r="F59" s="43"/>
      <c r="G59" s="43"/>
      <c r="H59" s="43"/>
      <c r="I59" s="43"/>
      <c r="J59" s="105">
        <f>J106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88</v>
      </c>
    </row>
    <row r="60" s="9" customFormat="1" ht="24.96" customHeight="1">
      <c r="A60" s="9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J107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90</v>
      </c>
      <c r="E61" s="173"/>
      <c r="F61" s="173"/>
      <c r="G61" s="173"/>
      <c r="H61" s="173"/>
      <c r="I61" s="173"/>
      <c r="J61" s="174">
        <f>J108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91</v>
      </c>
      <c r="E62" s="173"/>
      <c r="F62" s="173"/>
      <c r="G62" s="173"/>
      <c r="H62" s="173"/>
      <c r="I62" s="173"/>
      <c r="J62" s="174">
        <f>J177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92</v>
      </c>
      <c r="E63" s="173"/>
      <c r="F63" s="173"/>
      <c r="G63" s="173"/>
      <c r="H63" s="173"/>
      <c r="I63" s="173"/>
      <c r="J63" s="174">
        <f>J196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93</v>
      </c>
      <c r="E64" s="173"/>
      <c r="F64" s="173"/>
      <c r="G64" s="173"/>
      <c r="H64" s="173"/>
      <c r="I64" s="173"/>
      <c r="J64" s="174">
        <f>J204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94</v>
      </c>
      <c r="E65" s="173"/>
      <c r="F65" s="173"/>
      <c r="G65" s="173"/>
      <c r="H65" s="173"/>
      <c r="I65" s="173"/>
      <c r="J65" s="174">
        <f>J232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95</v>
      </c>
      <c r="E66" s="173"/>
      <c r="F66" s="173"/>
      <c r="G66" s="173"/>
      <c r="H66" s="173"/>
      <c r="I66" s="173"/>
      <c r="J66" s="174">
        <f>J238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96</v>
      </c>
      <c r="E67" s="173"/>
      <c r="F67" s="173"/>
      <c r="G67" s="173"/>
      <c r="H67" s="173"/>
      <c r="I67" s="173"/>
      <c r="J67" s="174">
        <f>J373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97</v>
      </c>
      <c r="E68" s="173"/>
      <c r="F68" s="173"/>
      <c r="G68" s="173"/>
      <c r="H68" s="173"/>
      <c r="I68" s="173"/>
      <c r="J68" s="174">
        <f>J413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98</v>
      </c>
      <c r="E69" s="173"/>
      <c r="F69" s="173"/>
      <c r="G69" s="173"/>
      <c r="H69" s="173"/>
      <c r="I69" s="173"/>
      <c r="J69" s="174">
        <f>J494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99</v>
      </c>
      <c r="E70" s="173"/>
      <c r="F70" s="173"/>
      <c r="G70" s="173"/>
      <c r="H70" s="173"/>
      <c r="I70" s="173"/>
      <c r="J70" s="174">
        <f>J514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4"/>
      <c r="C71" s="165"/>
      <c r="D71" s="166" t="s">
        <v>100</v>
      </c>
      <c r="E71" s="167"/>
      <c r="F71" s="167"/>
      <c r="G71" s="167"/>
      <c r="H71" s="167"/>
      <c r="I71" s="167"/>
      <c r="J71" s="168">
        <f>J517</f>
        <v>0</v>
      </c>
      <c r="K71" s="165"/>
      <c r="L71" s="16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0"/>
      <c r="C72" s="171"/>
      <c r="D72" s="172" t="s">
        <v>101</v>
      </c>
      <c r="E72" s="173"/>
      <c r="F72" s="173"/>
      <c r="G72" s="173"/>
      <c r="H72" s="173"/>
      <c r="I72" s="173"/>
      <c r="J72" s="174">
        <f>J518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102</v>
      </c>
      <c r="E73" s="173"/>
      <c r="F73" s="173"/>
      <c r="G73" s="173"/>
      <c r="H73" s="173"/>
      <c r="I73" s="173"/>
      <c r="J73" s="174">
        <f>J556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103</v>
      </c>
      <c r="E74" s="173"/>
      <c r="F74" s="173"/>
      <c r="G74" s="173"/>
      <c r="H74" s="173"/>
      <c r="I74" s="173"/>
      <c r="J74" s="174">
        <f>J565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104</v>
      </c>
      <c r="E75" s="173"/>
      <c r="F75" s="173"/>
      <c r="G75" s="173"/>
      <c r="H75" s="173"/>
      <c r="I75" s="173"/>
      <c r="J75" s="174">
        <f>J602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105</v>
      </c>
      <c r="E76" s="173"/>
      <c r="F76" s="173"/>
      <c r="G76" s="173"/>
      <c r="H76" s="173"/>
      <c r="I76" s="173"/>
      <c r="J76" s="174">
        <f>J612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106</v>
      </c>
      <c r="E77" s="173"/>
      <c r="F77" s="173"/>
      <c r="G77" s="173"/>
      <c r="H77" s="173"/>
      <c r="I77" s="173"/>
      <c r="J77" s="174">
        <f>J628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107</v>
      </c>
      <c r="E78" s="173"/>
      <c r="F78" s="173"/>
      <c r="G78" s="173"/>
      <c r="H78" s="173"/>
      <c r="I78" s="173"/>
      <c r="J78" s="174">
        <f>J673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108</v>
      </c>
      <c r="E79" s="173"/>
      <c r="F79" s="173"/>
      <c r="G79" s="173"/>
      <c r="H79" s="173"/>
      <c r="I79" s="173"/>
      <c r="J79" s="174">
        <f>J680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109</v>
      </c>
      <c r="E80" s="173"/>
      <c r="F80" s="173"/>
      <c r="G80" s="173"/>
      <c r="H80" s="173"/>
      <c r="I80" s="173"/>
      <c r="J80" s="174">
        <f>J731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4"/>
      <c r="C81" s="165"/>
      <c r="D81" s="166" t="s">
        <v>110</v>
      </c>
      <c r="E81" s="167"/>
      <c r="F81" s="167"/>
      <c r="G81" s="167"/>
      <c r="H81" s="167"/>
      <c r="I81" s="167"/>
      <c r="J81" s="168">
        <f>J821</f>
        <v>0</v>
      </c>
      <c r="K81" s="165"/>
      <c r="L81" s="16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70"/>
      <c r="C82" s="171"/>
      <c r="D82" s="172" t="s">
        <v>111</v>
      </c>
      <c r="E82" s="173"/>
      <c r="F82" s="173"/>
      <c r="G82" s="173"/>
      <c r="H82" s="173"/>
      <c r="I82" s="173"/>
      <c r="J82" s="174">
        <f>J822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0"/>
      <c r="C83" s="171"/>
      <c r="D83" s="172" t="s">
        <v>112</v>
      </c>
      <c r="E83" s="173"/>
      <c r="F83" s="173"/>
      <c r="G83" s="173"/>
      <c r="H83" s="173"/>
      <c r="I83" s="173"/>
      <c r="J83" s="174">
        <f>J827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0"/>
      <c r="C84" s="171"/>
      <c r="D84" s="172" t="s">
        <v>113</v>
      </c>
      <c r="E84" s="173"/>
      <c r="F84" s="173"/>
      <c r="G84" s="173"/>
      <c r="H84" s="173"/>
      <c r="I84" s="173"/>
      <c r="J84" s="174">
        <f>J830</f>
        <v>0</v>
      </c>
      <c r="K84" s="171"/>
      <c r="L84" s="17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0"/>
      <c r="C85" s="171"/>
      <c r="D85" s="172" t="s">
        <v>114</v>
      </c>
      <c r="E85" s="173"/>
      <c r="F85" s="173"/>
      <c r="G85" s="173"/>
      <c r="H85" s="173"/>
      <c r="I85" s="173"/>
      <c r="J85" s="174">
        <f>J835</f>
        <v>0</v>
      </c>
      <c r="K85" s="171"/>
      <c r="L85" s="17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0"/>
      <c r="C86" s="171"/>
      <c r="D86" s="172" t="s">
        <v>115</v>
      </c>
      <c r="E86" s="173"/>
      <c r="F86" s="173"/>
      <c r="G86" s="173"/>
      <c r="H86" s="173"/>
      <c r="I86" s="173"/>
      <c r="J86" s="174">
        <f>J838</f>
        <v>0</v>
      </c>
      <c r="K86" s="171"/>
      <c r="L86" s="17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3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33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116</v>
      </c>
      <c r="D93" s="43"/>
      <c r="E93" s="43"/>
      <c r="F93" s="43"/>
      <c r="G93" s="43"/>
      <c r="H93" s="43"/>
      <c r="I93" s="43"/>
      <c r="J93" s="43"/>
      <c r="K93" s="43"/>
      <c r="L93" s="133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3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33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59" t="str">
        <f>E7</f>
        <v>Oprava teras a odvlhčení zámku čp. 69 ve Vysoké u Příbramě</v>
      </c>
      <c r="F96" s="35"/>
      <c r="G96" s="35"/>
      <c r="H96" s="35"/>
      <c r="I96" s="43"/>
      <c r="J96" s="43"/>
      <c r="K96" s="43"/>
      <c r="L96" s="133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83</v>
      </c>
      <c r="D97" s="43"/>
      <c r="E97" s="43"/>
      <c r="F97" s="43"/>
      <c r="G97" s="43"/>
      <c r="H97" s="43"/>
      <c r="I97" s="43"/>
      <c r="J97" s="43"/>
      <c r="K97" s="43"/>
      <c r="L97" s="133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E9</f>
        <v>D.1 - Oprava teras a odvlhčení zámku</v>
      </c>
      <c r="F98" s="43"/>
      <c r="G98" s="43"/>
      <c r="H98" s="43"/>
      <c r="I98" s="43"/>
      <c r="J98" s="43"/>
      <c r="K98" s="43"/>
      <c r="L98" s="133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3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F12</f>
        <v xml:space="preserve"> </v>
      </c>
      <c r="G100" s="43"/>
      <c r="H100" s="43"/>
      <c r="I100" s="35" t="s">
        <v>23</v>
      </c>
      <c r="J100" s="75" t="str">
        <f>IF(J12="","",J12)</f>
        <v>31. 5. 2024</v>
      </c>
      <c r="K100" s="43"/>
      <c r="L100" s="133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3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25.65" customHeight="1">
      <c r="A102" s="41"/>
      <c r="B102" s="42"/>
      <c r="C102" s="35" t="s">
        <v>25</v>
      </c>
      <c r="D102" s="43"/>
      <c r="E102" s="43"/>
      <c r="F102" s="30" t="str">
        <f>E15</f>
        <v>Památník Antonína Dvořáka, Vysoká u Příbramě</v>
      </c>
      <c r="G102" s="43"/>
      <c r="H102" s="43"/>
      <c r="I102" s="35" t="s">
        <v>31</v>
      </c>
      <c r="J102" s="39" t="str">
        <f>E21</f>
        <v>Ing. Otakar Hrdlička, Kladno</v>
      </c>
      <c r="K102" s="43"/>
      <c r="L102" s="133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IF(E18="","",E18)</f>
        <v>Vyplň údaj</v>
      </c>
      <c r="G103" s="43"/>
      <c r="H103" s="43"/>
      <c r="I103" s="35" t="s">
        <v>34</v>
      </c>
      <c r="J103" s="39" t="str">
        <f>E24</f>
        <v xml:space="preserve"> </v>
      </c>
      <c r="K103" s="43"/>
      <c r="L103" s="133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3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76"/>
      <c r="B105" s="177"/>
      <c r="C105" s="178" t="s">
        <v>117</v>
      </c>
      <c r="D105" s="179" t="s">
        <v>56</v>
      </c>
      <c r="E105" s="179" t="s">
        <v>52</v>
      </c>
      <c r="F105" s="179" t="s">
        <v>53</v>
      </c>
      <c r="G105" s="179" t="s">
        <v>118</v>
      </c>
      <c r="H105" s="179" t="s">
        <v>119</v>
      </c>
      <c r="I105" s="179" t="s">
        <v>120</v>
      </c>
      <c r="J105" s="179" t="s">
        <v>87</v>
      </c>
      <c r="K105" s="180" t="s">
        <v>121</v>
      </c>
      <c r="L105" s="181"/>
      <c r="M105" s="95" t="s">
        <v>19</v>
      </c>
      <c r="N105" s="96" t="s">
        <v>41</v>
      </c>
      <c r="O105" s="96" t="s">
        <v>122</v>
      </c>
      <c r="P105" s="96" t="s">
        <v>123</v>
      </c>
      <c r="Q105" s="96" t="s">
        <v>124</v>
      </c>
      <c r="R105" s="96" t="s">
        <v>125</v>
      </c>
      <c r="S105" s="96" t="s">
        <v>126</v>
      </c>
      <c r="T105" s="97" t="s">
        <v>127</v>
      </c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</row>
    <row r="106" s="2" customFormat="1" ht="22.8" customHeight="1">
      <c r="A106" s="41"/>
      <c r="B106" s="42"/>
      <c r="C106" s="102" t="s">
        <v>128</v>
      </c>
      <c r="D106" s="43"/>
      <c r="E106" s="43"/>
      <c r="F106" s="43"/>
      <c r="G106" s="43"/>
      <c r="H106" s="43"/>
      <c r="I106" s="43"/>
      <c r="J106" s="182">
        <f>BK106</f>
        <v>0</v>
      </c>
      <c r="K106" s="43"/>
      <c r="L106" s="47"/>
      <c r="M106" s="98"/>
      <c r="N106" s="183"/>
      <c r="O106" s="99"/>
      <c r="P106" s="184">
        <f>P107+P517+P821</f>
        <v>0</v>
      </c>
      <c r="Q106" s="99"/>
      <c r="R106" s="184">
        <f>R107+R517+R821</f>
        <v>78.815058680000007</v>
      </c>
      <c r="S106" s="99"/>
      <c r="T106" s="185">
        <f>T107+T517+T821</f>
        <v>29.278393919999996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70</v>
      </c>
      <c r="AU106" s="20" t="s">
        <v>88</v>
      </c>
      <c r="BK106" s="186">
        <f>BK107+BK517+BK821</f>
        <v>0</v>
      </c>
    </row>
    <row r="107" s="12" customFormat="1" ht="25.92" customHeight="1">
      <c r="A107" s="12"/>
      <c r="B107" s="187"/>
      <c r="C107" s="188"/>
      <c r="D107" s="189" t="s">
        <v>70</v>
      </c>
      <c r="E107" s="190" t="s">
        <v>129</v>
      </c>
      <c r="F107" s="190" t="s">
        <v>130</v>
      </c>
      <c r="G107" s="188"/>
      <c r="H107" s="188"/>
      <c r="I107" s="191"/>
      <c r="J107" s="192">
        <f>BK107</f>
        <v>0</v>
      </c>
      <c r="K107" s="188"/>
      <c r="L107" s="193"/>
      <c r="M107" s="194"/>
      <c r="N107" s="195"/>
      <c r="O107" s="195"/>
      <c r="P107" s="196">
        <f>P108+P177+P196+P204+P232+P238+P373+P413+P494+P514</f>
        <v>0</v>
      </c>
      <c r="Q107" s="195"/>
      <c r="R107" s="196">
        <f>R108+R177+R196+R204+R232+R238+R373+R413+R494+R514</f>
        <v>77.649816020000003</v>
      </c>
      <c r="S107" s="195"/>
      <c r="T107" s="197">
        <f>T108+T177+T196+T204+T232+T238+T373+T413+T494+T514</f>
        <v>27.286495999999996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8" t="s">
        <v>79</v>
      </c>
      <c r="AT107" s="199" t="s">
        <v>70</v>
      </c>
      <c r="AU107" s="199" t="s">
        <v>71</v>
      </c>
      <c r="AY107" s="198" t="s">
        <v>131</v>
      </c>
      <c r="BK107" s="200">
        <f>BK108+BK177+BK196+BK204+BK232+BK238+BK373+BK413+BK494+BK514</f>
        <v>0</v>
      </c>
    </row>
    <row r="108" s="12" customFormat="1" ht="22.8" customHeight="1">
      <c r="A108" s="12"/>
      <c r="B108" s="187"/>
      <c r="C108" s="188"/>
      <c r="D108" s="189" t="s">
        <v>70</v>
      </c>
      <c r="E108" s="201" t="s">
        <v>79</v>
      </c>
      <c r="F108" s="201" t="s">
        <v>132</v>
      </c>
      <c r="G108" s="188"/>
      <c r="H108" s="188"/>
      <c r="I108" s="191"/>
      <c r="J108" s="202">
        <f>BK108</f>
        <v>0</v>
      </c>
      <c r="K108" s="188"/>
      <c r="L108" s="193"/>
      <c r="M108" s="194"/>
      <c r="N108" s="195"/>
      <c r="O108" s="195"/>
      <c r="P108" s="196">
        <f>SUM(P109:P176)</f>
        <v>0</v>
      </c>
      <c r="Q108" s="195"/>
      <c r="R108" s="196">
        <f>SUM(R109:R176)</f>
        <v>6.79875936</v>
      </c>
      <c r="S108" s="195"/>
      <c r="T108" s="197">
        <f>SUM(T109:T176)</f>
        <v>9.3999999999999986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8" t="s">
        <v>79</v>
      </c>
      <c r="AT108" s="199" t="s">
        <v>70</v>
      </c>
      <c r="AU108" s="199" t="s">
        <v>79</v>
      </c>
      <c r="AY108" s="198" t="s">
        <v>131</v>
      </c>
      <c r="BK108" s="200">
        <f>SUM(BK109:BK176)</f>
        <v>0</v>
      </c>
    </row>
    <row r="109" s="2" customFormat="1" ht="37.8" customHeight="1">
      <c r="A109" s="41"/>
      <c r="B109" s="42"/>
      <c r="C109" s="203" t="s">
        <v>79</v>
      </c>
      <c r="D109" s="203" t="s">
        <v>133</v>
      </c>
      <c r="E109" s="204" t="s">
        <v>134</v>
      </c>
      <c r="F109" s="205" t="s">
        <v>135</v>
      </c>
      <c r="G109" s="206" t="s">
        <v>136</v>
      </c>
      <c r="H109" s="207">
        <v>40</v>
      </c>
      <c r="I109" s="208"/>
      <c r="J109" s="209">
        <f>ROUND(I109*H109,2)</f>
        <v>0</v>
      </c>
      <c r="K109" s="205" t="s">
        <v>137</v>
      </c>
      <c r="L109" s="47"/>
      <c r="M109" s="210" t="s">
        <v>19</v>
      </c>
      <c r="N109" s="211" t="s">
        <v>42</v>
      </c>
      <c r="O109" s="87"/>
      <c r="P109" s="212">
        <f>O109*H109</f>
        <v>0</v>
      </c>
      <c r="Q109" s="212">
        <v>0</v>
      </c>
      <c r="R109" s="212">
        <f>Q109*H109</f>
        <v>0</v>
      </c>
      <c r="S109" s="212">
        <v>0.23499999999999999</v>
      </c>
      <c r="T109" s="213">
        <f>S109*H109</f>
        <v>9.3999999999999986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4" t="s">
        <v>138</v>
      </c>
      <c r="AT109" s="214" t="s">
        <v>133</v>
      </c>
      <c r="AU109" s="214" t="s">
        <v>81</v>
      </c>
      <c r="AY109" s="20" t="s">
        <v>131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0" t="s">
        <v>79</v>
      </c>
      <c r="BK109" s="215">
        <f>ROUND(I109*H109,2)</f>
        <v>0</v>
      </c>
      <c r="BL109" s="20" t="s">
        <v>138</v>
      </c>
      <c r="BM109" s="214" t="s">
        <v>139</v>
      </c>
    </row>
    <row r="110" s="2" customFormat="1">
      <c r="A110" s="41"/>
      <c r="B110" s="42"/>
      <c r="C110" s="43"/>
      <c r="D110" s="216" t="s">
        <v>140</v>
      </c>
      <c r="E110" s="43"/>
      <c r="F110" s="217" t="s">
        <v>141</v>
      </c>
      <c r="G110" s="43"/>
      <c r="H110" s="43"/>
      <c r="I110" s="218"/>
      <c r="J110" s="43"/>
      <c r="K110" s="43"/>
      <c r="L110" s="47"/>
      <c r="M110" s="219"/>
      <c r="N110" s="220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140</v>
      </c>
      <c r="AU110" s="20" t="s">
        <v>81</v>
      </c>
    </row>
    <row r="111" s="13" customFormat="1">
      <c r="A111" s="13"/>
      <c r="B111" s="221"/>
      <c r="C111" s="222"/>
      <c r="D111" s="223" t="s">
        <v>142</v>
      </c>
      <c r="E111" s="224" t="s">
        <v>19</v>
      </c>
      <c r="F111" s="225" t="s">
        <v>143</v>
      </c>
      <c r="G111" s="222"/>
      <c r="H111" s="226">
        <v>40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142</v>
      </c>
      <c r="AU111" s="232" t="s">
        <v>81</v>
      </c>
      <c r="AV111" s="13" t="s">
        <v>81</v>
      </c>
      <c r="AW111" s="13" t="s">
        <v>33</v>
      </c>
      <c r="AX111" s="13" t="s">
        <v>79</v>
      </c>
      <c r="AY111" s="232" t="s">
        <v>131</v>
      </c>
    </row>
    <row r="112" s="2" customFormat="1" ht="24.15" customHeight="1">
      <c r="A112" s="41"/>
      <c r="B112" s="42"/>
      <c r="C112" s="203" t="s">
        <v>81</v>
      </c>
      <c r="D112" s="203" t="s">
        <v>133</v>
      </c>
      <c r="E112" s="204" t="s">
        <v>144</v>
      </c>
      <c r="F112" s="205" t="s">
        <v>145</v>
      </c>
      <c r="G112" s="206" t="s">
        <v>146</v>
      </c>
      <c r="H112" s="207">
        <v>60.692999999999998</v>
      </c>
      <c r="I112" s="208"/>
      <c r="J112" s="209">
        <f>ROUND(I112*H112,2)</f>
        <v>0</v>
      </c>
      <c r="K112" s="205" t="s">
        <v>137</v>
      </c>
      <c r="L112" s="47"/>
      <c r="M112" s="210" t="s">
        <v>19</v>
      </c>
      <c r="N112" s="211" t="s">
        <v>42</v>
      </c>
      <c r="O112" s="87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4" t="s">
        <v>138</v>
      </c>
      <c r="AT112" s="214" t="s">
        <v>133</v>
      </c>
      <c r="AU112" s="214" t="s">
        <v>81</v>
      </c>
      <c r="AY112" s="20" t="s">
        <v>131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0" t="s">
        <v>79</v>
      </c>
      <c r="BK112" s="215">
        <f>ROUND(I112*H112,2)</f>
        <v>0</v>
      </c>
      <c r="BL112" s="20" t="s">
        <v>138</v>
      </c>
      <c r="BM112" s="214" t="s">
        <v>147</v>
      </c>
    </row>
    <row r="113" s="2" customFormat="1">
      <c r="A113" s="41"/>
      <c r="B113" s="42"/>
      <c r="C113" s="43"/>
      <c r="D113" s="216" t="s">
        <v>140</v>
      </c>
      <c r="E113" s="43"/>
      <c r="F113" s="217" t="s">
        <v>148</v>
      </c>
      <c r="G113" s="43"/>
      <c r="H113" s="43"/>
      <c r="I113" s="218"/>
      <c r="J113" s="43"/>
      <c r="K113" s="43"/>
      <c r="L113" s="47"/>
      <c r="M113" s="219"/>
      <c r="N113" s="220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140</v>
      </c>
      <c r="AU113" s="20" t="s">
        <v>81</v>
      </c>
    </row>
    <row r="114" s="14" customFormat="1">
      <c r="A114" s="14"/>
      <c r="B114" s="233"/>
      <c r="C114" s="234"/>
      <c r="D114" s="223" t="s">
        <v>142</v>
      </c>
      <c r="E114" s="235" t="s">
        <v>19</v>
      </c>
      <c r="F114" s="236" t="s">
        <v>149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142</v>
      </c>
      <c r="AU114" s="242" t="s">
        <v>81</v>
      </c>
      <c r="AV114" s="14" t="s">
        <v>79</v>
      </c>
      <c r="AW114" s="14" t="s">
        <v>33</v>
      </c>
      <c r="AX114" s="14" t="s">
        <v>71</v>
      </c>
      <c r="AY114" s="242" t="s">
        <v>131</v>
      </c>
    </row>
    <row r="115" s="13" customFormat="1">
      <c r="A115" s="13"/>
      <c r="B115" s="221"/>
      <c r="C115" s="222"/>
      <c r="D115" s="223" t="s">
        <v>142</v>
      </c>
      <c r="E115" s="224" t="s">
        <v>19</v>
      </c>
      <c r="F115" s="225" t="s">
        <v>150</v>
      </c>
      <c r="G115" s="222"/>
      <c r="H115" s="226">
        <v>17.076000000000001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142</v>
      </c>
      <c r="AU115" s="232" t="s">
        <v>81</v>
      </c>
      <c r="AV115" s="13" t="s">
        <v>81</v>
      </c>
      <c r="AW115" s="13" t="s">
        <v>33</v>
      </c>
      <c r="AX115" s="13" t="s">
        <v>71</v>
      </c>
      <c r="AY115" s="232" t="s">
        <v>131</v>
      </c>
    </row>
    <row r="116" s="13" customFormat="1">
      <c r="A116" s="13"/>
      <c r="B116" s="221"/>
      <c r="C116" s="222"/>
      <c r="D116" s="223" t="s">
        <v>142</v>
      </c>
      <c r="E116" s="224" t="s">
        <v>19</v>
      </c>
      <c r="F116" s="225" t="s">
        <v>151</v>
      </c>
      <c r="G116" s="222"/>
      <c r="H116" s="226">
        <v>13.624000000000001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142</v>
      </c>
      <c r="AU116" s="232" t="s">
        <v>81</v>
      </c>
      <c r="AV116" s="13" t="s">
        <v>81</v>
      </c>
      <c r="AW116" s="13" t="s">
        <v>33</v>
      </c>
      <c r="AX116" s="13" t="s">
        <v>71</v>
      </c>
      <c r="AY116" s="232" t="s">
        <v>131</v>
      </c>
    </row>
    <row r="117" s="13" customFormat="1">
      <c r="A117" s="13"/>
      <c r="B117" s="221"/>
      <c r="C117" s="222"/>
      <c r="D117" s="223" t="s">
        <v>142</v>
      </c>
      <c r="E117" s="224" t="s">
        <v>19</v>
      </c>
      <c r="F117" s="225" t="s">
        <v>152</v>
      </c>
      <c r="G117" s="222"/>
      <c r="H117" s="226">
        <v>11.811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142</v>
      </c>
      <c r="AU117" s="232" t="s">
        <v>81</v>
      </c>
      <c r="AV117" s="13" t="s">
        <v>81</v>
      </c>
      <c r="AW117" s="13" t="s">
        <v>33</v>
      </c>
      <c r="AX117" s="13" t="s">
        <v>71</v>
      </c>
      <c r="AY117" s="232" t="s">
        <v>131</v>
      </c>
    </row>
    <row r="118" s="13" customFormat="1">
      <c r="A118" s="13"/>
      <c r="B118" s="221"/>
      <c r="C118" s="222"/>
      <c r="D118" s="223" t="s">
        <v>142</v>
      </c>
      <c r="E118" s="224" t="s">
        <v>19</v>
      </c>
      <c r="F118" s="225" t="s">
        <v>153</v>
      </c>
      <c r="G118" s="222"/>
      <c r="H118" s="226">
        <v>9.5419999999999998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142</v>
      </c>
      <c r="AU118" s="232" t="s">
        <v>81</v>
      </c>
      <c r="AV118" s="13" t="s">
        <v>81</v>
      </c>
      <c r="AW118" s="13" t="s">
        <v>33</v>
      </c>
      <c r="AX118" s="13" t="s">
        <v>71</v>
      </c>
      <c r="AY118" s="232" t="s">
        <v>131</v>
      </c>
    </row>
    <row r="119" s="14" customFormat="1">
      <c r="A119" s="14"/>
      <c r="B119" s="233"/>
      <c r="C119" s="234"/>
      <c r="D119" s="223" t="s">
        <v>142</v>
      </c>
      <c r="E119" s="235" t="s">
        <v>19</v>
      </c>
      <c r="F119" s="236" t="s">
        <v>154</v>
      </c>
      <c r="G119" s="234"/>
      <c r="H119" s="235" t="s">
        <v>19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2" t="s">
        <v>142</v>
      </c>
      <c r="AU119" s="242" t="s">
        <v>81</v>
      </c>
      <c r="AV119" s="14" t="s">
        <v>79</v>
      </c>
      <c r="AW119" s="14" t="s">
        <v>33</v>
      </c>
      <c r="AX119" s="14" t="s">
        <v>71</v>
      </c>
      <c r="AY119" s="242" t="s">
        <v>131</v>
      </c>
    </row>
    <row r="120" s="13" customFormat="1">
      <c r="A120" s="13"/>
      <c r="B120" s="221"/>
      <c r="C120" s="222"/>
      <c r="D120" s="223" t="s">
        <v>142</v>
      </c>
      <c r="E120" s="224" t="s">
        <v>19</v>
      </c>
      <c r="F120" s="225" t="s">
        <v>155</v>
      </c>
      <c r="G120" s="222"/>
      <c r="H120" s="226">
        <v>8.6400000000000006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142</v>
      </c>
      <c r="AU120" s="232" t="s">
        <v>81</v>
      </c>
      <c r="AV120" s="13" t="s">
        <v>81</v>
      </c>
      <c r="AW120" s="13" t="s">
        <v>33</v>
      </c>
      <c r="AX120" s="13" t="s">
        <v>71</v>
      </c>
      <c r="AY120" s="232" t="s">
        <v>131</v>
      </c>
    </row>
    <row r="121" s="15" customFormat="1">
      <c r="A121" s="15"/>
      <c r="B121" s="243"/>
      <c r="C121" s="244"/>
      <c r="D121" s="223" t="s">
        <v>142</v>
      </c>
      <c r="E121" s="245" t="s">
        <v>19</v>
      </c>
      <c r="F121" s="246" t="s">
        <v>156</v>
      </c>
      <c r="G121" s="244"/>
      <c r="H121" s="247">
        <v>60.692999999999998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142</v>
      </c>
      <c r="AU121" s="253" t="s">
        <v>81</v>
      </c>
      <c r="AV121" s="15" t="s">
        <v>138</v>
      </c>
      <c r="AW121" s="15" t="s">
        <v>33</v>
      </c>
      <c r="AX121" s="15" t="s">
        <v>79</v>
      </c>
      <c r="AY121" s="253" t="s">
        <v>131</v>
      </c>
    </row>
    <row r="122" s="2" customFormat="1" ht="37.8" customHeight="1">
      <c r="A122" s="41"/>
      <c r="B122" s="42"/>
      <c r="C122" s="203" t="s">
        <v>157</v>
      </c>
      <c r="D122" s="203" t="s">
        <v>133</v>
      </c>
      <c r="E122" s="204" t="s">
        <v>158</v>
      </c>
      <c r="F122" s="205" t="s">
        <v>159</v>
      </c>
      <c r="G122" s="206" t="s">
        <v>146</v>
      </c>
      <c r="H122" s="207">
        <v>27.84</v>
      </c>
      <c r="I122" s="208"/>
      <c r="J122" s="209">
        <f>ROUND(I122*H122,2)</f>
        <v>0</v>
      </c>
      <c r="K122" s="205" t="s">
        <v>137</v>
      </c>
      <c r="L122" s="47"/>
      <c r="M122" s="210" t="s">
        <v>19</v>
      </c>
      <c r="N122" s="211" t="s">
        <v>42</v>
      </c>
      <c r="O122" s="8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4" t="s">
        <v>138</v>
      </c>
      <c r="AT122" s="214" t="s">
        <v>133</v>
      </c>
      <c r="AU122" s="214" t="s">
        <v>81</v>
      </c>
      <c r="AY122" s="20" t="s">
        <v>131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0" t="s">
        <v>79</v>
      </c>
      <c r="BK122" s="215">
        <f>ROUND(I122*H122,2)</f>
        <v>0</v>
      </c>
      <c r="BL122" s="20" t="s">
        <v>138</v>
      </c>
      <c r="BM122" s="214" t="s">
        <v>160</v>
      </c>
    </row>
    <row r="123" s="2" customFormat="1">
      <c r="A123" s="41"/>
      <c r="B123" s="42"/>
      <c r="C123" s="43"/>
      <c r="D123" s="216" t="s">
        <v>140</v>
      </c>
      <c r="E123" s="43"/>
      <c r="F123" s="217" t="s">
        <v>161</v>
      </c>
      <c r="G123" s="43"/>
      <c r="H123" s="43"/>
      <c r="I123" s="218"/>
      <c r="J123" s="43"/>
      <c r="K123" s="43"/>
      <c r="L123" s="47"/>
      <c r="M123" s="219"/>
      <c r="N123" s="220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140</v>
      </c>
      <c r="AU123" s="20" t="s">
        <v>81</v>
      </c>
    </row>
    <row r="124" s="14" customFormat="1">
      <c r="A124" s="14"/>
      <c r="B124" s="233"/>
      <c r="C124" s="234"/>
      <c r="D124" s="223" t="s">
        <v>142</v>
      </c>
      <c r="E124" s="235" t="s">
        <v>19</v>
      </c>
      <c r="F124" s="236" t="s">
        <v>162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142</v>
      </c>
      <c r="AU124" s="242" t="s">
        <v>81</v>
      </c>
      <c r="AV124" s="14" t="s">
        <v>79</v>
      </c>
      <c r="AW124" s="14" t="s">
        <v>33</v>
      </c>
      <c r="AX124" s="14" t="s">
        <v>71</v>
      </c>
      <c r="AY124" s="242" t="s">
        <v>131</v>
      </c>
    </row>
    <row r="125" s="13" customFormat="1">
      <c r="A125" s="13"/>
      <c r="B125" s="221"/>
      <c r="C125" s="222"/>
      <c r="D125" s="223" t="s">
        <v>142</v>
      </c>
      <c r="E125" s="224" t="s">
        <v>19</v>
      </c>
      <c r="F125" s="225" t="s">
        <v>163</v>
      </c>
      <c r="G125" s="222"/>
      <c r="H125" s="226">
        <v>11.039999999999999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142</v>
      </c>
      <c r="AU125" s="232" t="s">
        <v>81</v>
      </c>
      <c r="AV125" s="13" t="s">
        <v>81</v>
      </c>
      <c r="AW125" s="13" t="s">
        <v>33</v>
      </c>
      <c r="AX125" s="13" t="s">
        <v>71</v>
      </c>
      <c r="AY125" s="232" t="s">
        <v>131</v>
      </c>
    </row>
    <row r="126" s="13" customFormat="1">
      <c r="A126" s="13"/>
      <c r="B126" s="221"/>
      <c r="C126" s="222"/>
      <c r="D126" s="223" t="s">
        <v>142</v>
      </c>
      <c r="E126" s="224" t="s">
        <v>19</v>
      </c>
      <c r="F126" s="225" t="s">
        <v>164</v>
      </c>
      <c r="G126" s="222"/>
      <c r="H126" s="226">
        <v>16.800000000000001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2" t="s">
        <v>142</v>
      </c>
      <c r="AU126" s="232" t="s">
        <v>81</v>
      </c>
      <c r="AV126" s="13" t="s">
        <v>81</v>
      </c>
      <c r="AW126" s="13" t="s">
        <v>33</v>
      </c>
      <c r="AX126" s="13" t="s">
        <v>71</v>
      </c>
      <c r="AY126" s="232" t="s">
        <v>131</v>
      </c>
    </row>
    <row r="127" s="15" customFormat="1">
      <c r="A127" s="15"/>
      <c r="B127" s="243"/>
      <c r="C127" s="244"/>
      <c r="D127" s="223" t="s">
        <v>142</v>
      </c>
      <c r="E127" s="245" t="s">
        <v>19</v>
      </c>
      <c r="F127" s="246" t="s">
        <v>156</v>
      </c>
      <c r="G127" s="244"/>
      <c r="H127" s="247">
        <v>27.84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142</v>
      </c>
      <c r="AU127" s="253" t="s">
        <v>81</v>
      </c>
      <c r="AV127" s="15" t="s">
        <v>138</v>
      </c>
      <c r="AW127" s="15" t="s">
        <v>33</v>
      </c>
      <c r="AX127" s="15" t="s">
        <v>79</v>
      </c>
      <c r="AY127" s="253" t="s">
        <v>131</v>
      </c>
    </row>
    <row r="128" s="2" customFormat="1" ht="21.75" customHeight="1">
      <c r="A128" s="41"/>
      <c r="B128" s="42"/>
      <c r="C128" s="203" t="s">
        <v>138</v>
      </c>
      <c r="D128" s="203" t="s">
        <v>133</v>
      </c>
      <c r="E128" s="204" t="s">
        <v>165</v>
      </c>
      <c r="F128" s="205" t="s">
        <v>166</v>
      </c>
      <c r="G128" s="206" t="s">
        <v>136</v>
      </c>
      <c r="H128" s="207">
        <v>132.904</v>
      </c>
      <c r="I128" s="208"/>
      <c r="J128" s="209">
        <f>ROUND(I128*H128,2)</f>
        <v>0</v>
      </c>
      <c r="K128" s="205" t="s">
        <v>137</v>
      </c>
      <c r="L128" s="47"/>
      <c r="M128" s="210" t="s">
        <v>19</v>
      </c>
      <c r="N128" s="211" t="s">
        <v>42</v>
      </c>
      <c r="O128" s="87"/>
      <c r="P128" s="212">
        <f>O128*H128</f>
        <v>0</v>
      </c>
      <c r="Q128" s="212">
        <v>0.00084000000000000003</v>
      </c>
      <c r="R128" s="212">
        <f>Q128*H128</f>
        <v>0.11163936000000001</v>
      </c>
      <c r="S128" s="212">
        <v>0</v>
      </c>
      <c r="T128" s="213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4" t="s">
        <v>138</v>
      </c>
      <c r="AT128" s="214" t="s">
        <v>133</v>
      </c>
      <c r="AU128" s="214" t="s">
        <v>81</v>
      </c>
      <c r="AY128" s="20" t="s">
        <v>131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0" t="s">
        <v>79</v>
      </c>
      <c r="BK128" s="215">
        <f>ROUND(I128*H128,2)</f>
        <v>0</v>
      </c>
      <c r="BL128" s="20" t="s">
        <v>138</v>
      </c>
      <c r="BM128" s="214" t="s">
        <v>167</v>
      </c>
    </row>
    <row r="129" s="2" customFormat="1">
      <c r="A129" s="41"/>
      <c r="B129" s="42"/>
      <c r="C129" s="43"/>
      <c r="D129" s="216" t="s">
        <v>140</v>
      </c>
      <c r="E129" s="43"/>
      <c r="F129" s="217" t="s">
        <v>168</v>
      </c>
      <c r="G129" s="43"/>
      <c r="H129" s="43"/>
      <c r="I129" s="218"/>
      <c r="J129" s="43"/>
      <c r="K129" s="43"/>
      <c r="L129" s="47"/>
      <c r="M129" s="219"/>
      <c r="N129" s="220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140</v>
      </c>
      <c r="AU129" s="20" t="s">
        <v>81</v>
      </c>
    </row>
    <row r="130" s="14" customFormat="1">
      <c r="A130" s="14"/>
      <c r="B130" s="233"/>
      <c r="C130" s="234"/>
      <c r="D130" s="223" t="s">
        <v>142</v>
      </c>
      <c r="E130" s="235" t="s">
        <v>19</v>
      </c>
      <c r="F130" s="236" t="s">
        <v>149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142</v>
      </c>
      <c r="AU130" s="242" t="s">
        <v>81</v>
      </c>
      <c r="AV130" s="14" t="s">
        <v>79</v>
      </c>
      <c r="AW130" s="14" t="s">
        <v>33</v>
      </c>
      <c r="AX130" s="14" t="s">
        <v>71</v>
      </c>
      <c r="AY130" s="242" t="s">
        <v>131</v>
      </c>
    </row>
    <row r="131" s="13" customFormat="1">
      <c r="A131" s="13"/>
      <c r="B131" s="221"/>
      <c r="C131" s="222"/>
      <c r="D131" s="223" t="s">
        <v>142</v>
      </c>
      <c r="E131" s="224" t="s">
        <v>19</v>
      </c>
      <c r="F131" s="225" t="s">
        <v>169</v>
      </c>
      <c r="G131" s="222"/>
      <c r="H131" s="226">
        <v>34.151000000000003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142</v>
      </c>
      <c r="AU131" s="232" t="s">
        <v>81</v>
      </c>
      <c r="AV131" s="13" t="s">
        <v>81</v>
      </c>
      <c r="AW131" s="13" t="s">
        <v>33</v>
      </c>
      <c r="AX131" s="13" t="s">
        <v>71</v>
      </c>
      <c r="AY131" s="232" t="s">
        <v>131</v>
      </c>
    </row>
    <row r="132" s="13" customFormat="1">
      <c r="A132" s="13"/>
      <c r="B132" s="221"/>
      <c r="C132" s="222"/>
      <c r="D132" s="223" t="s">
        <v>142</v>
      </c>
      <c r="E132" s="224" t="s">
        <v>19</v>
      </c>
      <c r="F132" s="225" t="s">
        <v>170</v>
      </c>
      <c r="G132" s="222"/>
      <c r="H132" s="226">
        <v>27.248000000000001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142</v>
      </c>
      <c r="AU132" s="232" t="s">
        <v>81</v>
      </c>
      <c r="AV132" s="13" t="s">
        <v>81</v>
      </c>
      <c r="AW132" s="13" t="s">
        <v>33</v>
      </c>
      <c r="AX132" s="13" t="s">
        <v>71</v>
      </c>
      <c r="AY132" s="232" t="s">
        <v>131</v>
      </c>
    </row>
    <row r="133" s="13" customFormat="1">
      <c r="A133" s="13"/>
      <c r="B133" s="221"/>
      <c r="C133" s="222"/>
      <c r="D133" s="223" t="s">
        <v>142</v>
      </c>
      <c r="E133" s="224" t="s">
        <v>19</v>
      </c>
      <c r="F133" s="225" t="s">
        <v>171</v>
      </c>
      <c r="G133" s="222"/>
      <c r="H133" s="226">
        <v>23.620999999999999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142</v>
      </c>
      <c r="AU133" s="232" t="s">
        <v>81</v>
      </c>
      <c r="AV133" s="13" t="s">
        <v>81</v>
      </c>
      <c r="AW133" s="13" t="s">
        <v>33</v>
      </c>
      <c r="AX133" s="13" t="s">
        <v>71</v>
      </c>
      <c r="AY133" s="232" t="s">
        <v>131</v>
      </c>
    </row>
    <row r="134" s="13" customFormat="1">
      <c r="A134" s="13"/>
      <c r="B134" s="221"/>
      <c r="C134" s="222"/>
      <c r="D134" s="223" t="s">
        <v>142</v>
      </c>
      <c r="E134" s="224" t="s">
        <v>19</v>
      </c>
      <c r="F134" s="225" t="s">
        <v>172</v>
      </c>
      <c r="G134" s="222"/>
      <c r="H134" s="226">
        <v>19.084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142</v>
      </c>
      <c r="AU134" s="232" t="s">
        <v>81</v>
      </c>
      <c r="AV134" s="13" t="s">
        <v>81</v>
      </c>
      <c r="AW134" s="13" t="s">
        <v>33</v>
      </c>
      <c r="AX134" s="13" t="s">
        <v>71</v>
      </c>
      <c r="AY134" s="232" t="s">
        <v>131</v>
      </c>
    </row>
    <row r="135" s="14" customFormat="1">
      <c r="A135" s="14"/>
      <c r="B135" s="233"/>
      <c r="C135" s="234"/>
      <c r="D135" s="223" t="s">
        <v>142</v>
      </c>
      <c r="E135" s="235" t="s">
        <v>19</v>
      </c>
      <c r="F135" s="236" t="s">
        <v>154</v>
      </c>
      <c r="G135" s="234"/>
      <c r="H135" s="235" t="s">
        <v>19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142</v>
      </c>
      <c r="AU135" s="242" t="s">
        <v>81</v>
      </c>
      <c r="AV135" s="14" t="s">
        <v>79</v>
      </c>
      <c r="AW135" s="14" t="s">
        <v>33</v>
      </c>
      <c r="AX135" s="14" t="s">
        <v>71</v>
      </c>
      <c r="AY135" s="242" t="s">
        <v>131</v>
      </c>
    </row>
    <row r="136" s="13" customFormat="1">
      <c r="A136" s="13"/>
      <c r="B136" s="221"/>
      <c r="C136" s="222"/>
      <c r="D136" s="223" t="s">
        <v>142</v>
      </c>
      <c r="E136" s="224" t="s">
        <v>19</v>
      </c>
      <c r="F136" s="225" t="s">
        <v>173</v>
      </c>
      <c r="G136" s="222"/>
      <c r="H136" s="226">
        <v>28.800000000000001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142</v>
      </c>
      <c r="AU136" s="232" t="s">
        <v>81</v>
      </c>
      <c r="AV136" s="13" t="s">
        <v>81</v>
      </c>
      <c r="AW136" s="13" t="s">
        <v>33</v>
      </c>
      <c r="AX136" s="13" t="s">
        <v>71</v>
      </c>
      <c r="AY136" s="232" t="s">
        <v>131</v>
      </c>
    </row>
    <row r="137" s="15" customFormat="1">
      <c r="A137" s="15"/>
      <c r="B137" s="243"/>
      <c r="C137" s="244"/>
      <c r="D137" s="223" t="s">
        <v>142</v>
      </c>
      <c r="E137" s="245" t="s">
        <v>19</v>
      </c>
      <c r="F137" s="246" t="s">
        <v>156</v>
      </c>
      <c r="G137" s="244"/>
      <c r="H137" s="247">
        <v>132.904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142</v>
      </c>
      <c r="AU137" s="253" t="s">
        <v>81</v>
      </c>
      <c r="AV137" s="15" t="s">
        <v>138</v>
      </c>
      <c r="AW137" s="15" t="s">
        <v>33</v>
      </c>
      <c r="AX137" s="15" t="s">
        <v>79</v>
      </c>
      <c r="AY137" s="253" t="s">
        <v>131</v>
      </c>
    </row>
    <row r="138" s="2" customFormat="1" ht="24.15" customHeight="1">
      <c r="A138" s="41"/>
      <c r="B138" s="42"/>
      <c r="C138" s="203" t="s">
        <v>174</v>
      </c>
      <c r="D138" s="203" t="s">
        <v>133</v>
      </c>
      <c r="E138" s="204" t="s">
        <v>175</v>
      </c>
      <c r="F138" s="205" t="s">
        <v>176</v>
      </c>
      <c r="G138" s="206" t="s">
        <v>136</v>
      </c>
      <c r="H138" s="207">
        <v>132.904</v>
      </c>
      <c r="I138" s="208"/>
      <c r="J138" s="209">
        <f>ROUND(I138*H138,2)</f>
        <v>0</v>
      </c>
      <c r="K138" s="205" t="s">
        <v>137</v>
      </c>
      <c r="L138" s="47"/>
      <c r="M138" s="210" t="s">
        <v>19</v>
      </c>
      <c r="N138" s="211" t="s">
        <v>42</v>
      </c>
      <c r="O138" s="8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4" t="s">
        <v>138</v>
      </c>
      <c r="AT138" s="214" t="s">
        <v>133</v>
      </c>
      <c r="AU138" s="214" t="s">
        <v>81</v>
      </c>
      <c r="AY138" s="20" t="s">
        <v>131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0" t="s">
        <v>79</v>
      </c>
      <c r="BK138" s="215">
        <f>ROUND(I138*H138,2)</f>
        <v>0</v>
      </c>
      <c r="BL138" s="20" t="s">
        <v>138</v>
      </c>
      <c r="BM138" s="214" t="s">
        <v>177</v>
      </c>
    </row>
    <row r="139" s="2" customFormat="1">
      <c r="A139" s="41"/>
      <c r="B139" s="42"/>
      <c r="C139" s="43"/>
      <c r="D139" s="216" t="s">
        <v>140</v>
      </c>
      <c r="E139" s="43"/>
      <c r="F139" s="217" t="s">
        <v>178</v>
      </c>
      <c r="G139" s="43"/>
      <c r="H139" s="43"/>
      <c r="I139" s="218"/>
      <c r="J139" s="43"/>
      <c r="K139" s="43"/>
      <c r="L139" s="47"/>
      <c r="M139" s="219"/>
      <c r="N139" s="220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140</v>
      </c>
      <c r="AU139" s="20" t="s">
        <v>81</v>
      </c>
    </row>
    <row r="140" s="2" customFormat="1" ht="37.8" customHeight="1">
      <c r="A140" s="41"/>
      <c r="B140" s="42"/>
      <c r="C140" s="203" t="s">
        <v>179</v>
      </c>
      <c r="D140" s="203" t="s">
        <v>133</v>
      </c>
      <c r="E140" s="204" t="s">
        <v>180</v>
      </c>
      <c r="F140" s="205" t="s">
        <v>181</v>
      </c>
      <c r="G140" s="206" t="s">
        <v>146</v>
      </c>
      <c r="H140" s="207">
        <v>55.372999999999998</v>
      </c>
      <c r="I140" s="208"/>
      <c r="J140" s="209">
        <f>ROUND(I140*H140,2)</f>
        <v>0</v>
      </c>
      <c r="K140" s="205" t="s">
        <v>137</v>
      </c>
      <c r="L140" s="47"/>
      <c r="M140" s="210" t="s">
        <v>19</v>
      </c>
      <c r="N140" s="211" t="s">
        <v>42</v>
      </c>
      <c r="O140" s="8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4" t="s">
        <v>138</v>
      </c>
      <c r="AT140" s="214" t="s">
        <v>133</v>
      </c>
      <c r="AU140" s="214" t="s">
        <v>81</v>
      </c>
      <c r="AY140" s="20" t="s">
        <v>131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0" t="s">
        <v>79</v>
      </c>
      <c r="BK140" s="215">
        <f>ROUND(I140*H140,2)</f>
        <v>0</v>
      </c>
      <c r="BL140" s="20" t="s">
        <v>138</v>
      </c>
      <c r="BM140" s="214" t="s">
        <v>182</v>
      </c>
    </row>
    <row r="141" s="2" customFormat="1">
      <c r="A141" s="41"/>
      <c r="B141" s="42"/>
      <c r="C141" s="43"/>
      <c r="D141" s="216" t="s">
        <v>140</v>
      </c>
      <c r="E141" s="43"/>
      <c r="F141" s="217" t="s">
        <v>183</v>
      </c>
      <c r="G141" s="43"/>
      <c r="H141" s="43"/>
      <c r="I141" s="218"/>
      <c r="J141" s="43"/>
      <c r="K141" s="43"/>
      <c r="L141" s="47"/>
      <c r="M141" s="219"/>
      <c r="N141" s="220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140</v>
      </c>
      <c r="AU141" s="20" t="s">
        <v>81</v>
      </c>
    </row>
    <row r="142" s="14" customFormat="1">
      <c r="A142" s="14"/>
      <c r="B142" s="233"/>
      <c r="C142" s="234"/>
      <c r="D142" s="223" t="s">
        <v>142</v>
      </c>
      <c r="E142" s="235" t="s">
        <v>19</v>
      </c>
      <c r="F142" s="236" t="s">
        <v>184</v>
      </c>
      <c r="G142" s="234"/>
      <c r="H142" s="235" t="s">
        <v>19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142</v>
      </c>
      <c r="AU142" s="242" t="s">
        <v>81</v>
      </c>
      <c r="AV142" s="14" t="s">
        <v>79</v>
      </c>
      <c r="AW142" s="14" t="s">
        <v>33</v>
      </c>
      <c r="AX142" s="14" t="s">
        <v>71</v>
      </c>
      <c r="AY142" s="242" t="s">
        <v>131</v>
      </c>
    </row>
    <row r="143" s="13" customFormat="1">
      <c r="A143" s="13"/>
      <c r="B143" s="221"/>
      <c r="C143" s="222"/>
      <c r="D143" s="223" t="s">
        <v>142</v>
      </c>
      <c r="E143" s="224" t="s">
        <v>19</v>
      </c>
      <c r="F143" s="225" t="s">
        <v>185</v>
      </c>
      <c r="G143" s="222"/>
      <c r="H143" s="226">
        <v>88.533000000000001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2" t="s">
        <v>142</v>
      </c>
      <c r="AU143" s="232" t="s">
        <v>81</v>
      </c>
      <c r="AV143" s="13" t="s">
        <v>81</v>
      </c>
      <c r="AW143" s="13" t="s">
        <v>33</v>
      </c>
      <c r="AX143" s="13" t="s">
        <v>71</v>
      </c>
      <c r="AY143" s="232" t="s">
        <v>131</v>
      </c>
    </row>
    <row r="144" s="13" customFormat="1">
      <c r="A144" s="13"/>
      <c r="B144" s="221"/>
      <c r="C144" s="222"/>
      <c r="D144" s="223" t="s">
        <v>142</v>
      </c>
      <c r="E144" s="224" t="s">
        <v>19</v>
      </c>
      <c r="F144" s="225" t="s">
        <v>186</v>
      </c>
      <c r="G144" s="222"/>
      <c r="H144" s="226">
        <v>-33.159999999999997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142</v>
      </c>
      <c r="AU144" s="232" t="s">
        <v>81</v>
      </c>
      <c r="AV144" s="13" t="s">
        <v>81</v>
      </c>
      <c r="AW144" s="13" t="s">
        <v>33</v>
      </c>
      <c r="AX144" s="13" t="s">
        <v>71</v>
      </c>
      <c r="AY144" s="232" t="s">
        <v>131</v>
      </c>
    </row>
    <row r="145" s="15" customFormat="1">
      <c r="A145" s="15"/>
      <c r="B145" s="243"/>
      <c r="C145" s="244"/>
      <c r="D145" s="223" t="s">
        <v>142</v>
      </c>
      <c r="E145" s="245" t="s">
        <v>19</v>
      </c>
      <c r="F145" s="246" t="s">
        <v>156</v>
      </c>
      <c r="G145" s="244"/>
      <c r="H145" s="247">
        <v>55.372999999999998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3" t="s">
        <v>142</v>
      </c>
      <c r="AU145" s="253" t="s">
        <v>81</v>
      </c>
      <c r="AV145" s="15" t="s">
        <v>138</v>
      </c>
      <c r="AW145" s="15" t="s">
        <v>33</v>
      </c>
      <c r="AX145" s="15" t="s">
        <v>79</v>
      </c>
      <c r="AY145" s="253" t="s">
        <v>131</v>
      </c>
    </row>
    <row r="146" s="2" customFormat="1" ht="24.15" customHeight="1">
      <c r="A146" s="41"/>
      <c r="B146" s="42"/>
      <c r="C146" s="203" t="s">
        <v>187</v>
      </c>
      <c r="D146" s="203" t="s">
        <v>133</v>
      </c>
      <c r="E146" s="204" t="s">
        <v>188</v>
      </c>
      <c r="F146" s="205" t="s">
        <v>189</v>
      </c>
      <c r="G146" s="206" t="s">
        <v>190</v>
      </c>
      <c r="H146" s="207">
        <v>96.903000000000006</v>
      </c>
      <c r="I146" s="208"/>
      <c r="J146" s="209">
        <f>ROUND(I146*H146,2)</f>
        <v>0</v>
      </c>
      <c r="K146" s="205" t="s">
        <v>137</v>
      </c>
      <c r="L146" s="47"/>
      <c r="M146" s="210" t="s">
        <v>19</v>
      </c>
      <c r="N146" s="211" t="s">
        <v>42</v>
      </c>
      <c r="O146" s="8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4" t="s">
        <v>138</v>
      </c>
      <c r="AT146" s="214" t="s">
        <v>133</v>
      </c>
      <c r="AU146" s="214" t="s">
        <v>81</v>
      </c>
      <c r="AY146" s="20" t="s">
        <v>131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0" t="s">
        <v>79</v>
      </c>
      <c r="BK146" s="215">
        <f>ROUND(I146*H146,2)</f>
        <v>0</v>
      </c>
      <c r="BL146" s="20" t="s">
        <v>138</v>
      </c>
      <c r="BM146" s="214" t="s">
        <v>191</v>
      </c>
    </row>
    <row r="147" s="2" customFormat="1">
      <c r="A147" s="41"/>
      <c r="B147" s="42"/>
      <c r="C147" s="43"/>
      <c r="D147" s="216" t="s">
        <v>140</v>
      </c>
      <c r="E147" s="43"/>
      <c r="F147" s="217" t="s">
        <v>192</v>
      </c>
      <c r="G147" s="43"/>
      <c r="H147" s="43"/>
      <c r="I147" s="218"/>
      <c r="J147" s="43"/>
      <c r="K147" s="43"/>
      <c r="L147" s="47"/>
      <c r="M147" s="219"/>
      <c r="N147" s="220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140</v>
      </c>
      <c r="AU147" s="20" t="s">
        <v>81</v>
      </c>
    </row>
    <row r="148" s="13" customFormat="1">
      <c r="A148" s="13"/>
      <c r="B148" s="221"/>
      <c r="C148" s="222"/>
      <c r="D148" s="223" t="s">
        <v>142</v>
      </c>
      <c r="E148" s="222"/>
      <c r="F148" s="225" t="s">
        <v>193</v>
      </c>
      <c r="G148" s="222"/>
      <c r="H148" s="226">
        <v>96.903000000000006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142</v>
      </c>
      <c r="AU148" s="232" t="s">
        <v>81</v>
      </c>
      <c r="AV148" s="13" t="s">
        <v>81</v>
      </c>
      <c r="AW148" s="13" t="s">
        <v>4</v>
      </c>
      <c r="AX148" s="13" t="s">
        <v>79</v>
      </c>
      <c r="AY148" s="232" t="s">
        <v>131</v>
      </c>
    </row>
    <row r="149" s="2" customFormat="1" ht="24.15" customHeight="1">
      <c r="A149" s="41"/>
      <c r="B149" s="42"/>
      <c r="C149" s="203" t="s">
        <v>194</v>
      </c>
      <c r="D149" s="203" t="s">
        <v>133</v>
      </c>
      <c r="E149" s="204" t="s">
        <v>195</v>
      </c>
      <c r="F149" s="205" t="s">
        <v>196</v>
      </c>
      <c r="G149" s="206" t="s">
        <v>146</v>
      </c>
      <c r="H149" s="207">
        <v>55.372999999999998</v>
      </c>
      <c r="I149" s="208"/>
      <c r="J149" s="209">
        <f>ROUND(I149*H149,2)</f>
        <v>0</v>
      </c>
      <c r="K149" s="205" t="s">
        <v>137</v>
      </c>
      <c r="L149" s="47"/>
      <c r="M149" s="210" t="s">
        <v>19</v>
      </c>
      <c r="N149" s="211" t="s">
        <v>42</v>
      </c>
      <c r="O149" s="8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4" t="s">
        <v>138</v>
      </c>
      <c r="AT149" s="214" t="s">
        <v>133</v>
      </c>
      <c r="AU149" s="214" t="s">
        <v>81</v>
      </c>
      <c r="AY149" s="20" t="s">
        <v>131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0" t="s">
        <v>79</v>
      </c>
      <c r="BK149" s="215">
        <f>ROUND(I149*H149,2)</f>
        <v>0</v>
      </c>
      <c r="BL149" s="20" t="s">
        <v>138</v>
      </c>
      <c r="BM149" s="214" t="s">
        <v>197</v>
      </c>
    </row>
    <row r="150" s="2" customFormat="1">
      <c r="A150" s="41"/>
      <c r="B150" s="42"/>
      <c r="C150" s="43"/>
      <c r="D150" s="216" t="s">
        <v>140</v>
      </c>
      <c r="E150" s="43"/>
      <c r="F150" s="217" t="s">
        <v>198</v>
      </c>
      <c r="G150" s="43"/>
      <c r="H150" s="43"/>
      <c r="I150" s="218"/>
      <c r="J150" s="43"/>
      <c r="K150" s="43"/>
      <c r="L150" s="47"/>
      <c r="M150" s="219"/>
      <c r="N150" s="220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140</v>
      </c>
      <c r="AU150" s="20" t="s">
        <v>81</v>
      </c>
    </row>
    <row r="151" s="2" customFormat="1" ht="33" customHeight="1">
      <c r="A151" s="41"/>
      <c r="B151" s="42"/>
      <c r="C151" s="203" t="s">
        <v>199</v>
      </c>
      <c r="D151" s="203" t="s">
        <v>133</v>
      </c>
      <c r="E151" s="204" t="s">
        <v>200</v>
      </c>
      <c r="F151" s="205" t="s">
        <v>201</v>
      </c>
      <c r="G151" s="206" t="s">
        <v>146</v>
      </c>
      <c r="H151" s="207">
        <v>23.199999999999999</v>
      </c>
      <c r="I151" s="208"/>
      <c r="J151" s="209">
        <f>ROUND(I151*H151,2)</f>
        <v>0</v>
      </c>
      <c r="K151" s="205" t="s">
        <v>137</v>
      </c>
      <c r="L151" s="47"/>
      <c r="M151" s="210" t="s">
        <v>19</v>
      </c>
      <c r="N151" s="211" t="s">
        <v>42</v>
      </c>
      <c r="O151" s="8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4" t="s">
        <v>138</v>
      </c>
      <c r="AT151" s="214" t="s">
        <v>133</v>
      </c>
      <c r="AU151" s="214" t="s">
        <v>81</v>
      </c>
      <c r="AY151" s="20" t="s">
        <v>131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0" t="s">
        <v>79</v>
      </c>
      <c r="BK151" s="215">
        <f>ROUND(I151*H151,2)</f>
        <v>0</v>
      </c>
      <c r="BL151" s="20" t="s">
        <v>138</v>
      </c>
      <c r="BM151" s="214" t="s">
        <v>202</v>
      </c>
    </row>
    <row r="152" s="2" customFormat="1">
      <c r="A152" s="41"/>
      <c r="B152" s="42"/>
      <c r="C152" s="43"/>
      <c r="D152" s="216" t="s">
        <v>140</v>
      </c>
      <c r="E152" s="43"/>
      <c r="F152" s="217" t="s">
        <v>203</v>
      </c>
      <c r="G152" s="43"/>
      <c r="H152" s="43"/>
      <c r="I152" s="218"/>
      <c r="J152" s="43"/>
      <c r="K152" s="43"/>
      <c r="L152" s="47"/>
      <c r="M152" s="219"/>
      <c r="N152" s="220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140</v>
      </c>
      <c r="AU152" s="20" t="s">
        <v>81</v>
      </c>
    </row>
    <row r="153" s="14" customFormat="1">
      <c r="A153" s="14"/>
      <c r="B153" s="233"/>
      <c r="C153" s="234"/>
      <c r="D153" s="223" t="s">
        <v>142</v>
      </c>
      <c r="E153" s="235" t="s">
        <v>19</v>
      </c>
      <c r="F153" s="236" t="s">
        <v>154</v>
      </c>
      <c r="G153" s="234"/>
      <c r="H153" s="235" t="s">
        <v>19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142</v>
      </c>
      <c r="AU153" s="242" t="s">
        <v>81</v>
      </c>
      <c r="AV153" s="14" t="s">
        <v>79</v>
      </c>
      <c r="AW153" s="14" t="s">
        <v>33</v>
      </c>
      <c r="AX153" s="14" t="s">
        <v>71</v>
      </c>
      <c r="AY153" s="242" t="s">
        <v>131</v>
      </c>
    </row>
    <row r="154" s="13" customFormat="1">
      <c r="A154" s="13"/>
      <c r="B154" s="221"/>
      <c r="C154" s="222"/>
      <c r="D154" s="223" t="s">
        <v>142</v>
      </c>
      <c r="E154" s="224" t="s">
        <v>19</v>
      </c>
      <c r="F154" s="225" t="s">
        <v>204</v>
      </c>
      <c r="G154" s="222"/>
      <c r="H154" s="226">
        <v>5.7599999999999998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142</v>
      </c>
      <c r="AU154" s="232" t="s">
        <v>81</v>
      </c>
      <c r="AV154" s="13" t="s">
        <v>81</v>
      </c>
      <c r="AW154" s="13" t="s">
        <v>33</v>
      </c>
      <c r="AX154" s="13" t="s">
        <v>71</v>
      </c>
      <c r="AY154" s="232" t="s">
        <v>131</v>
      </c>
    </row>
    <row r="155" s="14" customFormat="1">
      <c r="A155" s="14"/>
      <c r="B155" s="233"/>
      <c r="C155" s="234"/>
      <c r="D155" s="223" t="s">
        <v>142</v>
      </c>
      <c r="E155" s="235" t="s">
        <v>19</v>
      </c>
      <c r="F155" s="236" t="s">
        <v>162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142</v>
      </c>
      <c r="AU155" s="242" t="s">
        <v>81</v>
      </c>
      <c r="AV155" s="14" t="s">
        <v>79</v>
      </c>
      <c r="AW155" s="14" t="s">
        <v>33</v>
      </c>
      <c r="AX155" s="14" t="s">
        <v>71</v>
      </c>
      <c r="AY155" s="242" t="s">
        <v>131</v>
      </c>
    </row>
    <row r="156" s="13" customFormat="1">
      <c r="A156" s="13"/>
      <c r="B156" s="221"/>
      <c r="C156" s="222"/>
      <c r="D156" s="223" t="s">
        <v>142</v>
      </c>
      <c r="E156" s="224" t="s">
        <v>19</v>
      </c>
      <c r="F156" s="225" t="s">
        <v>205</v>
      </c>
      <c r="G156" s="222"/>
      <c r="H156" s="226">
        <v>7.3600000000000003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142</v>
      </c>
      <c r="AU156" s="232" t="s">
        <v>81</v>
      </c>
      <c r="AV156" s="13" t="s">
        <v>81</v>
      </c>
      <c r="AW156" s="13" t="s">
        <v>33</v>
      </c>
      <c r="AX156" s="13" t="s">
        <v>71</v>
      </c>
      <c r="AY156" s="232" t="s">
        <v>131</v>
      </c>
    </row>
    <row r="157" s="13" customFormat="1">
      <c r="A157" s="13"/>
      <c r="B157" s="221"/>
      <c r="C157" s="222"/>
      <c r="D157" s="223" t="s">
        <v>142</v>
      </c>
      <c r="E157" s="224" t="s">
        <v>19</v>
      </c>
      <c r="F157" s="225" t="s">
        <v>206</v>
      </c>
      <c r="G157" s="222"/>
      <c r="H157" s="226">
        <v>10.08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142</v>
      </c>
      <c r="AU157" s="232" t="s">
        <v>81</v>
      </c>
      <c r="AV157" s="13" t="s">
        <v>81</v>
      </c>
      <c r="AW157" s="13" t="s">
        <v>33</v>
      </c>
      <c r="AX157" s="13" t="s">
        <v>71</v>
      </c>
      <c r="AY157" s="232" t="s">
        <v>131</v>
      </c>
    </row>
    <row r="158" s="15" customFormat="1">
      <c r="A158" s="15"/>
      <c r="B158" s="243"/>
      <c r="C158" s="244"/>
      <c r="D158" s="223" t="s">
        <v>142</v>
      </c>
      <c r="E158" s="245" t="s">
        <v>19</v>
      </c>
      <c r="F158" s="246" t="s">
        <v>156</v>
      </c>
      <c r="G158" s="244"/>
      <c r="H158" s="247">
        <v>23.199999999999999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142</v>
      </c>
      <c r="AU158" s="253" t="s">
        <v>81</v>
      </c>
      <c r="AV158" s="15" t="s">
        <v>138</v>
      </c>
      <c r="AW158" s="15" t="s">
        <v>33</v>
      </c>
      <c r="AX158" s="15" t="s">
        <v>79</v>
      </c>
      <c r="AY158" s="253" t="s">
        <v>131</v>
      </c>
    </row>
    <row r="159" s="2" customFormat="1" ht="37.8" customHeight="1">
      <c r="A159" s="41"/>
      <c r="B159" s="42"/>
      <c r="C159" s="203" t="s">
        <v>207</v>
      </c>
      <c r="D159" s="203" t="s">
        <v>133</v>
      </c>
      <c r="E159" s="204" t="s">
        <v>208</v>
      </c>
      <c r="F159" s="205" t="s">
        <v>209</v>
      </c>
      <c r="G159" s="206" t="s">
        <v>146</v>
      </c>
      <c r="H159" s="207">
        <v>37.463000000000001</v>
      </c>
      <c r="I159" s="208"/>
      <c r="J159" s="209">
        <f>ROUND(I159*H159,2)</f>
        <v>0</v>
      </c>
      <c r="K159" s="205" t="s">
        <v>137</v>
      </c>
      <c r="L159" s="47"/>
      <c r="M159" s="210" t="s">
        <v>19</v>
      </c>
      <c r="N159" s="211" t="s">
        <v>42</v>
      </c>
      <c r="O159" s="8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4" t="s">
        <v>138</v>
      </c>
      <c r="AT159" s="214" t="s">
        <v>133</v>
      </c>
      <c r="AU159" s="214" t="s">
        <v>81</v>
      </c>
      <c r="AY159" s="20" t="s">
        <v>131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0" t="s">
        <v>79</v>
      </c>
      <c r="BK159" s="215">
        <f>ROUND(I159*H159,2)</f>
        <v>0</v>
      </c>
      <c r="BL159" s="20" t="s">
        <v>138</v>
      </c>
      <c r="BM159" s="214" t="s">
        <v>210</v>
      </c>
    </row>
    <row r="160" s="2" customFormat="1">
      <c r="A160" s="41"/>
      <c r="B160" s="42"/>
      <c r="C160" s="43"/>
      <c r="D160" s="216" t="s">
        <v>140</v>
      </c>
      <c r="E160" s="43"/>
      <c r="F160" s="217" t="s">
        <v>211</v>
      </c>
      <c r="G160" s="43"/>
      <c r="H160" s="43"/>
      <c r="I160" s="218"/>
      <c r="J160" s="43"/>
      <c r="K160" s="43"/>
      <c r="L160" s="47"/>
      <c r="M160" s="219"/>
      <c r="N160" s="220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140</v>
      </c>
      <c r="AU160" s="20" t="s">
        <v>81</v>
      </c>
    </row>
    <row r="161" s="14" customFormat="1">
      <c r="A161" s="14"/>
      <c r="B161" s="233"/>
      <c r="C161" s="234"/>
      <c r="D161" s="223" t="s">
        <v>142</v>
      </c>
      <c r="E161" s="235" t="s">
        <v>19</v>
      </c>
      <c r="F161" s="236" t="s">
        <v>212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142</v>
      </c>
      <c r="AU161" s="242" t="s">
        <v>81</v>
      </c>
      <c r="AV161" s="14" t="s">
        <v>79</v>
      </c>
      <c r="AW161" s="14" t="s">
        <v>33</v>
      </c>
      <c r="AX161" s="14" t="s">
        <v>71</v>
      </c>
      <c r="AY161" s="242" t="s">
        <v>131</v>
      </c>
    </row>
    <row r="162" s="13" customFormat="1">
      <c r="A162" s="13"/>
      <c r="B162" s="221"/>
      <c r="C162" s="222"/>
      <c r="D162" s="223" t="s">
        <v>142</v>
      </c>
      <c r="E162" s="224" t="s">
        <v>19</v>
      </c>
      <c r="F162" s="225" t="s">
        <v>213</v>
      </c>
      <c r="G162" s="222"/>
      <c r="H162" s="226">
        <v>18.506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142</v>
      </c>
      <c r="AU162" s="232" t="s">
        <v>81</v>
      </c>
      <c r="AV162" s="13" t="s">
        <v>81</v>
      </c>
      <c r="AW162" s="13" t="s">
        <v>33</v>
      </c>
      <c r="AX162" s="13" t="s">
        <v>71</v>
      </c>
      <c r="AY162" s="232" t="s">
        <v>131</v>
      </c>
    </row>
    <row r="163" s="13" customFormat="1">
      <c r="A163" s="13"/>
      <c r="B163" s="221"/>
      <c r="C163" s="222"/>
      <c r="D163" s="223" t="s">
        <v>142</v>
      </c>
      <c r="E163" s="224" t="s">
        <v>19</v>
      </c>
      <c r="F163" s="225" t="s">
        <v>214</v>
      </c>
      <c r="G163" s="222"/>
      <c r="H163" s="226">
        <v>18.957000000000001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142</v>
      </c>
      <c r="AU163" s="232" t="s">
        <v>81</v>
      </c>
      <c r="AV163" s="13" t="s">
        <v>81</v>
      </c>
      <c r="AW163" s="13" t="s">
        <v>33</v>
      </c>
      <c r="AX163" s="13" t="s">
        <v>71</v>
      </c>
      <c r="AY163" s="232" t="s">
        <v>131</v>
      </c>
    </row>
    <row r="164" s="15" customFormat="1">
      <c r="A164" s="15"/>
      <c r="B164" s="243"/>
      <c r="C164" s="244"/>
      <c r="D164" s="223" t="s">
        <v>142</v>
      </c>
      <c r="E164" s="245" t="s">
        <v>19</v>
      </c>
      <c r="F164" s="246" t="s">
        <v>156</v>
      </c>
      <c r="G164" s="244"/>
      <c r="H164" s="247">
        <v>37.463000000000001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3" t="s">
        <v>142</v>
      </c>
      <c r="AU164" s="253" t="s">
        <v>81</v>
      </c>
      <c r="AV164" s="15" t="s">
        <v>138</v>
      </c>
      <c r="AW164" s="15" t="s">
        <v>33</v>
      </c>
      <c r="AX164" s="15" t="s">
        <v>79</v>
      </c>
      <c r="AY164" s="253" t="s">
        <v>131</v>
      </c>
    </row>
    <row r="165" s="2" customFormat="1" ht="16.5" customHeight="1">
      <c r="A165" s="41"/>
      <c r="B165" s="42"/>
      <c r="C165" s="254" t="s">
        <v>215</v>
      </c>
      <c r="D165" s="254" t="s">
        <v>216</v>
      </c>
      <c r="E165" s="255" t="s">
        <v>217</v>
      </c>
      <c r="F165" s="256" t="s">
        <v>218</v>
      </c>
      <c r="G165" s="257" t="s">
        <v>219</v>
      </c>
      <c r="H165" s="258">
        <v>39.335999999999999</v>
      </c>
      <c r="I165" s="259"/>
      <c r="J165" s="260">
        <f>ROUND(I165*H165,2)</f>
        <v>0</v>
      </c>
      <c r="K165" s="256" t="s">
        <v>137</v>
      </c>
      <c r="L165" s="261"/>
      <c r="M165" s="262" t="s">
        <v>19</v>
      </c>
      <c r="N165" s="263" t="s">
        <v>42</v>
      </c>
      <c r="O165" s="87"/>
      <c r="P165" s="212">
        <f>O165*H165</f>
        <v>0</v>
      </c>
      <c r="Q165" s="212">
        <v>0.17000000000000001</v>
      </c>
      <c r="R165" s="212">
        <f>Q165*H165</f>
        <v>6.6871200000000002</v>
      </c>
      <c r="S165" s="212">
        <v>0</v>
      </c>
      <c r="T165" s="213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4" t="s">
        <v>194</v>
      </c>
      <c r="AT165" s="214" t="s">
        <v>216</v>
      </c>
      <c r="AU165" s="214" t="s">
        <v>81</v>
      </c>
      <c r="AY165" s="20" t="s">
        <v>131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0" t="s">
        <v>79</v>
      </c>
      <c r="BK165" s="215">
        <f>ROUND(I165*H165,2)</f>
        <v>0</v>
      </c>
      <c r="BL165" s="20" t="s">
        <v>138</v>
      </c>
      <c r="BM165" s="214" t="s">
        <v>220</v>
      </c>
    </row>
    <row r="166" s="13" customFormat="1">
      <c r="A166" s="13"/>
      <c r="B166" s="221"/>
      <c r="C166" s="222"/>
      <c r="D166" s="223" t="s">
        <v>142</v>
      </c>
      <c r="E166" s="222"/>
      <c r="F166" s="225" t="s">
        <v>221</v>
      </c>
      <c r="G166" s="222"/>
      <c r="H166" s="226">
        <v>39.335999999999999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2" t="s">
        <v>142</v>
      </c>
      <c r="AU166" s="232" t="s">
        <v>81</v>
      </c>
      <c r="AV166" s="13" t="s">
        <v>81</v>
      </c>
      <c r="AW166" s="13" t="s">
        <v>4</v>
      </c>
      <c r="AX166" s="13" t="s">
        <v>79</v>
      </c>
      <c r="AY166" s="232" t="s">
        <v>131</v>
      </c>
    </row>
    <row r="167" s="2" customFormat="1" ht="37.8" customHeight="1">
      <c r="A167" s="41"/>
      <c r="B167" s="42"/>
      <c r="C167" s="203" t="s">
        <v>8</v>
      </c>
      <c r="D167" s="203" t="s">
        <v>133</v>
      </c>
      <c r="E167" s="204" t="s">
        <v>208</v>
      </c>
      <c r="F167" s="205" t="s">
        <v>209</v>
      </c>
      <c r="G167" s="206" t="s">
        <v>146</v>
      </c>
      <c r="H167" s="207">
        <v>9.9600000000000009</v>
      </c>
      <c r="I167" s="208"/>
      <c r="J167" s="209">
        <f>ROUND(I167*H167,2)</f>
        <v>0</v>
      </c>
      <c r="K167" s="205" t="s">
        <v>137</v>
      </c>
      <c r="L167" s="47"/>
      <c r="M167" s="210" t="s">
        <v>19</v>
      </c>
      <c r="N167" s="211" t="s">
        <v>42</v>
      </c>
      <c r="O167" s="8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4" t="s">
        <v>138</v>
      </c>
      <c r="AT167" s="214" t="s">
        <v>133</v>
      </c>
      <c r="AU167" s="214" t="s">
        <v>81</v>
      </c>
      <c r="AY167" s="20" t="s">
        <v>131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0" t="s">
        <v>79</v>
      </c>
      <c r="BK167" s="215">
        <f>ROUND(I167*H167,2)</f>
        <v>0</v>
      </c>
      <c r="BL167" s="20" t="s">
        <v>138</v>
      </c>
      <c r="BM167" s="214" t="s">
        <v>222</v>
      </c>
    </row>
    <row r="168" s="2" customFormat="1">
      <c r="A168" s="41"/>
      <c r="B168" s="42"/>
      <c r="C168" s="43"/>
      <c r="D168" s="216" t="s">
        <v>140</v>
      </c>
      <c r="E168" s="43"/>
      <c r="F168" s="217" t="s">
        <v>211</v>
      </c>
      <c r="G168" s="43"/>
      <c r="H168" s="43"/>
      <c r="I168" s="218"/>
      <c r="J168" s="43"/>
      <c r="K168" s="43"/>
      <c r="L168" s="47"/>
      <c r="M168" s="219"/>
      <c r="N168" s="220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140</v>
      </c>
      <c r="AU168" s="20" t="s">
        <v>81</v>
      </c>
    </row>
    <row r="169" s="14" customFormat="1">
      <c r="A169" s="14"/>
      <c r="B169" s="233"/>
      <c r="C169" s="234"/>
      <c r="D169" s="223" t="s">
        <v>142</v>
      </c>
      <c r="E169" s="235" t="s">
        <v>19</v>
      </c>
      <c r="F169" s="236" t="s">
        <v>154</v>
      </c>
      <c r="G169" s="234"/>
      <c r="H169" s="235" t="s">
        <v>19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142</v>
      </c>
      <c r="AU169" s="242" t="s">
        <v>81</v>
      </c>
      <c r="AV169" s="14" t="s">
        <v>79</v>
      </c>
      <c r="AW169" s="14" t="s">
        <v>33</v>
      </c>
      <c r="AX169" s="14" t="s">
        <v>71</v>
      </c>
      <c r="AY169" s="242" t="s">
        <v>131</v>
      </c>
    </row>
    <row r="170" s="13" customFormat="1">
      <c r="A170" s="13"/>
      <c r="B170" s="221"/>
      <c r="C170" s="222"/>
      <c r="D170" s="223" t="s">
        <v>142</v>
      </c>
      <c r="E170" s="224" t="s">
        <v>19</v>
      </c>
      <c r="F170" s="225" t="s">
        <v>223</v>
      </c>
      <c r="G170" s="222"/>
      <c r="H170" s="226">
        <v>2.1600000000000001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142</v>
      </c>
      <c r="AU170" s="232" t="s">
        <v>81</v>
      </c>
      <c r="AV170" s="13" t="s">
        <v>81</v>
      </c>
      <c r="AW170" s="13" t="s">
        <v>33</v>
      </c>
      <c r="AX170" s="13" t="s">
        <v>71</v>
      </c>
      <c r="AY170" s="232" t="s">
        <v>131</v>
      </c>
    </row>
    <row r="171" s="14" customFormat="1">
      <c r="A171" s="14"/>
      <c r="B171" s="233"/>
      <c r="C171" s="234"/>
      <c r="D171" s="223" t="s">
        <v>142</v>
      </c>
      <c r="E171" s="235" t="s">
        <v>19</v>
      </c>
      <c r="F171" s="236" t="s">
        <v>162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142</v>
      </c>
      <c r="AU171" s="242" t="s">
        <v>81</v>
      </c>
      <c r="AV171" s="14" t="s">
        <v>79</v>
      </c>
      <c r="AW171" s="14" t="s">
        <v>33</v>
      </c>
      <c r="AX171" s="14" t="s">
        <v>71</v>
      </c>
      <c r="AY171" s="242" t="s">
        <v>131</v>
      </c>
    </row>
    <row r="172" s="13" customFormat="1">
      <c r="A172" s="13"/>
      <c r="B172" s="221"/>
      <c r="C172" s="222"/>
      <c r="D172" s="223" t="s">
        <v>142</v>
      </c>
      <c r="E172" s="224" t="s">
        <v>19</v>
      </c>
      <c r="F172" s="225" t="s">
        <v>224</v>
      </c>
      <c r="G172" s="222"/>
      <c r="H172" s="226">
        <v>2.7599999999999998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142</v>
      </c>
      <c r="AU172" s="232" t="s">
        <v>81</v>
      </c>
      <c r="AV172" s="13" t="s">
        <v>81</v>
      </c>
      <c r="AW172" s="13" t="s">
        <v>33</v>
      </c>
      <c r="AX172" s="13" t="s">
        <v>71</v>
      </c>
      <c r="AY172" s="232" t="s">
        <v>131</v>
      </c>
    </row>
    <row r="173" s="13" customFormat="1">
      <c r="A173" s="13"/>
      <c r="B173" s="221"/>
      <c r="C173" s="222"/>
      <c r="D173" s="223" t="s">
        <v>142</v>
      </c>
      <c r="E173" s="224" t="s">
        <v>19</v>
      </c>
      <c r="F173" s="225" t="s">
        <v>225</v>
      </c>
      <c r="G173" s="222"/>
      <c r="H173" s="226">
        <v>5.04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142</v>
      </c>
      <c r="AU173" s="232" t="s">
        <v>81</v>
      </c>
      <c r="AV173" s="13" t="s">
        <v>81</v>
      </c>
      <c r="AW173" s="13" t="s">
        <v>33</v>
      </c>
      <c r="AX173" s="13" t="s">
        <v>71</v>
      </c>
      <c r="AY173" s="232" t="s">
        <v>131</v>
      </c>
    </row>
    <row r="174" s="15" customFormat="1">
      <c r="A174" s="15"/>
      <c r="B174" s="243"/>
      <c r="C174" s="244"/>
      <c r="D174" s="223" t="s">
        <v>142</v>
      </c>
      <c r="E174" s="245" t="s">
        <v>19</v>
      </c>
      <c r="F174" s="246" t="s">
        <v>156</v>
      </c>
      <c r="G174" s="244"/>
      <c r="H174" s="247">
        <v>9.9600000000000009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142</v>
      </c>
      <c r="AU174" s="253" t="s">
        <v>81</v>
      </c>
      <c r="AV174" s="15" t="s">
        <v>138</v>
      </c>
      <c r="AW174" s="15" t="s">
        <v>33</v>
      </c>
      <c r="AX174" s="15" t="s">
        <v>79</v>
      </c>
      <c r="AY174" s="253" t="s">
        <v>131</v>
      </c>
    </row>
    <row r="175" s="2" customFormat="1" ht="37.8" customHeight="1">
      <c r="A175" s="41"/>
      <c r="B175" s="42"/>
      <c r="C175" s="203" t="s">
        <v>226</v>
      </c>
      <c r="D175" s="203" t="s">
        <v>133</v>
      </c>
      <c r="E175" s="204" t="s">
        <v>227</v>
      </c>
      <c r="F175" s="205" t="s">
        <v>228</v>
      </c>
      <c r="G175" s="206" t="s">
        <v>146</v>
      </c>
      <c r="H175" s="207">
        <v>9.9600000000000009</v>
      </c>
      <c r="I175" s="208"/>
      <c r="J175" s="209">
        <f>ROUND(I175*H175,2)</f>
        <v>0</v>
      </c>
      <c r="K175" s="205" t="s">
        <v>137</v>
      </c>
      <c r="L175" s="47"/>
      <c r="M175" s="210" t="s">
        <v>19</v>
      </c>
      <c r="N175" s="211" t="s">
        <v>42</v>
      </c>
      <c r="O175" s="87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4" t="s">
        <v>138</v>
      </c>
      <c r="AT175" s="214" t="s">
        <v>133</v>
      </c>
      <c r="AU175" s="214" t="s">
        <v>81</v>
      </c>
      <c r="AY175" s="20" t="s">
        <v>131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0" t="s">
        <v>79</v>
      </c>
      <c r="BK175" s="215">
        <f>ROUND(I175*H175,2)</f>
        <v>0</v>
      </c>
      <c r="BL175" s="20" t="s">
        <v>138</v>
      </c>
      <c r="BM175" s="214" t="s">
        <v>229</v>
      </c>
    </row>
    <row r="176" s="2" customFormat="1">
      <c r="A176" s="41"/>
      <c r="B176" s="42"/>
      <c r="C176" s="43"/>
      <c r="D176" s="216" t="s">
        <v>140</v>
      </c>
      <c r="E176" s="43"/>
      <c r="F176" s="217" t="s">
        <v>230</v>
      </c>
      <c r="G176" s="43"/>
      <c r="H176" s="43"/>
      <c r="I176" s="218"/>
      <c r="J176" s="43"/>
      <c r="K176" s="43"/>
      <c r="L176" s="47"/>
      <c r="M176" s="219"/>
      <c r="N176" s="220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140</v>
      </c>
      <c r="AU176" s="20" t="s">
        <v>81</v>
      </c>
    </row>
    <row r="177" s="12" customFormat="1" ht="22.8" customHeight="1">
      <c r="A177" s="12"/>
      <c r="B177" s="187"/>
      <c r="C177" s="188"/>
      <c r="D177" s="189" t="s">
        <v>70</v>
      </c>
      <c r="E177" s="201" t="s">
        <v>81</v>
      </c>
      <c r="F177" s="201" t="s">
        <v>231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SUM(P178:P195)</f>
        <v>0</v>
      </c>
      <c r="Q177" s="195"/>
      <c r="R177" s="196">
        <f>SUM(R178:R195)</f>
        <v>12.028286939999997</v>
      </c>
      <c r="S177" s="195"/>
      <c r="T177" s="197">
        <f>SUM(T178:T195)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8" t="s">
        <v>79</v>
      </c>
      <c r="AT177" s="199" t="s">
        <v>70</v>
      </c>
      <c r="AU177" s="199" t="s">
        <v>79</v>
      </c>
      <c r="AY177" s="198" t="s">
        <v>131</v>
      </c>
      <c r="BK177" s="200">
        <f>SUM(BK178:BK195)</f>
        <v>0</v>
      </c>
    </row>
    <row r="178" s="2" customFormat="1" ht="24.15" customHeight="1">
      <c r="A178" s="41"/>
      <c r="B178" s="42"/>
      <c r="C178" s="203" t="s">
        <v>232</v>
      </c>
      <c r="D178" s="203" t="s">
        <v>133</v>
      </c>
      <c r="E178" s="204" t="s">
        <v>233</v>
      </c>
      <c r="F178" s="205" t="s">
        <v>234</v>
      </c>
      <c r="G178" s="206" t="s">
        <v>146</v>
      </c>
      <c r="H178" s="207">
        <v>7.3300000000000001</v>
      </c>
      <c r="I178" s="208"/>
      <c r="J178" s="209">
        <f>ROUND(I178*H178,2)</f>
        <v>0</v>
      </c>
      <c r="K178" s="205" t="s">
        <v>235</v>
      </c>
      <c r="L178" s="47"/>
      <c r="M178" s="210" t="s">
        <v>19</v>
      </c>
      <c r="N178" s="211" t="s">
        <v>42</v>
      </c>
      <c r="O178" s="87"/>
      <c r="P178" s="212">
        <f>O178*H178</f>
        <v>0</v>
      </c>
      <c r="Q178" s="212">
        <v>1.6299999999999999</v>
      </c>
      <c r="R178" s="212">
        <f>Q178*H178</f>
        <v>11.947899999999999</v>
      </c>
      <c r="S178" s="212">
        <v>0</v>
      </c>
      <c r="T178" s="213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4" t="s">
        <v>138</v>
      </c>
      <c r="AT178" s="214" t="s">
        <v>133</v>
      </c>
      <c r="AU178" s="214" t="s">
        <v>81</v>
      </c>
      <c r="AY178" s="20" t="s">
        <v>131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0" t="s">
        <v>79</v>
      </c>
      <c r="BK178" s="215">
        <f>ROUND(I178*H178,2)</f>
        <v>0</v>
      </c>
      <c r="BL178" s="20" t="s">
        <v>138</v>
      </c>
      <c r="BM178" s="214" t="s">
        <v>236</v>
      </c>
    </row>
    <row r="179" s="13" customFormat="1">
      <c r="A179" s="13"/>
      <c r="B179" s="221"/>
      <c r="C179" s="222"/>
      <c r="D179" s="223" t="s">
        <v>142</v>
      </c>
      <c r="E179" s="224" t="s">
        <v>19</v>
      </c>
      <c r="F179" s="225" t="s">
        <v>237</v>
      </c>
      <c r="G179" s="222"/>
      <c r="H179" s="226">
        <v>3.621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142</v>
      </c>
      <c r="AU179" s="232" t="s">
        <v>81</v>
      </c>
      <c r="AV179" s="13" t="s">
        <v>81</v>
      </c>
      <c r="AW179" s="13" t="s">
        <v>33</v>
      </c>
      <c r="AX179" s="13" t="s">
        <v>71</v>
      </c>
      <c r="AY179" s="232" t="s">
        <v>131</v>
      </c>
    </row>
    <row r="180" s="13" customFormat="1">
      <c r="A180" s="13"/>
      <c r="B180" s="221"/>
      <c r="C180" s="222"/>
      <c r="D180" s="223" t="s">
        <v>142</v>
      </c>
      <c r="E180" s="224" t="s">
        <v>19</v>
      </c>
      <c r="F180" s="225" t="s">
        <v>238</v>
      </c>
      <c r="G180" s="222"/>
      <c r="H180" s="226">
        <v>3.7090000000000001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142</v>
      </c>
      <c r="AU180" s="232" t="s">
        <v>81</v>
      </c>
      <c r="AV180" s="13" t="s">
        <v>81</v>
      </c>
      <c r="AW180" s="13" t="s">
        <v>33</v>
      </c>
      <c r="AX180" s="13" t="s">
        <v>71</v>
      </c>
      <c r="AY180" s="232" t="s">
        <v>131</v>
      </c>
    </row>
    <row r="181" s="15" customFormat="1">
      <c r="A181" s="15"/>
      <c r="B181" s="243"/>
      <c r="C181" s="244"/>
      <c r="D181" s="223" t="s">
        <v>142</v>
      </c>
      <c r="E181" s="245" t="s">
        <v>19</v>
      </c>
      <c r="F181" s="246" t="s">
        <v>156</v>
      </c>
      <c r="G181" s="244"/>
      <c r="H181" s="247">
        <v>7.3300000000000001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3" t="s">
        <v>142</v>
      </c>
      <c r="AU181" s="253" t="s">
        <v>81</v>
      </c>
      <c r="AV181" s="15" t="s">
        <v>138</v>
      </c>
      <c r="AW181" s="15" t="s">
        <v>33</v>
      </c>
      <c r="AX181" s="15" t="s">
        <v>79</v>
      </c>
      <c r="AY181" s="253" t="s">
        <v>131</v>
      </c>
    </row>
    <row r="182" s="2" customFormat="1" ht="24.15" customHeight="1">
      <c r="A182" s="41"/>
      <c r="B182" s="42"/>
      <c r="C182" s="203" t="s">
        <v>239</v>
      </c>
      <c r="D182" s="203" t="s">
        <v>133</v>
      </c>
      <c r="E182" s="204" t="s">
        <v>240</v>
      </c>
      <c r="F182" s="205" t="s">
        <v>241</v>
      </c>
      <c r="G182" s="206" t="s">
        <v>136</v>
      </c>
      <c r="H182" s="207">
        <v>48.863999999999997</v>
      </c>
      <c r="I182" s="208"/>
      <c r="J182" s="209">
        <f>ROUND(I182*H182,2)</f>
        <v>0</v>
      </c>
      <c r="K182" s="205" t="s">
        <v>137</v>
      </c>
      <c r="L182" s="47"/>
      <c r="M182" s="210" t="s">
        <v>19</v>
      </c>
      <c r="N182" s="211" t="s">
        <v>42</v>
      </c>
      <c r="O182" s="87"/>
      <c r="P182" s="212">
        <f>O182*H182</f>
        <v>0</v>
      </c>
      <c r="Q182" s="212">
        <v>0.00031</v>
      </c>
      <c r="R182" s="212">
        <f>Q182*H182</f>
        <v>0.015147839999999999</v>
      </c>
      <c r="S182" s="212">
        <v>0</v>
      </c>
      <c r="T182" s="213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4" t="s">
        <v>138</v>
      </c>
      <c r="AT182" s="214" t="s">
        <v>133</v>
      </c>
      <c r="AU182" s="214" t="s">
        <v>81</v>
      </c>
      <c r="AY182" s="20" t="s">
        <v>131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0" t="s">
        <v>79</v>
      </c>
      <c r="BK182" s="215">
        <f>ROUND(I182*H182,2)</f>
        <v>0</v>
      </c>
      <c r="BL182" s="20" t="s">
        <v>138</v>
      </c>
      <c r="BM182" s="214" t="s">
        <v>242</v>
      </c>
    </row>
    <row r="183" s="2" customFormat="1">
      <c r="A183" s="41"/>
      <c r="B183" s="42"/>
      <c r="C183" s="43"/>
      <c r="D183" s="216" t="s">
        <v>140</v>
      </c>
      <c r="E183" s="43"/>
      <c r="F183" s="217" t="s">
        <v>243</v>
      </c>
      <c r="G183" s="43"/>
      <c r="H183" s="43"/>
      <c r="I183" s="218"/>
      <c r="J183" s="43"/>
      <c r="K183" s="43"/>
      <c r="L183" s="47"/>
      <c r="M183" s="219"/>
      <c r="N183" s="220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140</v>
      </c>
      <c r="AU183" s="20" t="s">
        <v>81</v>
      </c>
    </row>
    <row r="184" s="13" customFormat="1">
      <c r="A184" s="13"/>
      <c r="B184" s="221"/>
      <c r="C184" s="222"/>
      <c r="D184" s="223" t="s">
        <v>142</v>
      </c>
      <c r="E184" s="224" t="s">
        <v>19</v>
      </c>
      <c r="F184" s="225" t="s">
        <v>244</v>
      </c>
      <c r="G184" s="222"/>
      <c r="H184" s="226">
        <v>24.138000000000002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2" t="s">
        <v>142</v>
      </c>
      <c r="AU184" s="232" t="s">
        <v>81</v>
      </c>
      <c r="AV184" s="13" t="s">
        <v>81</v>
      </c>
      <c r="AW184" s="13" t="s">
        <v>33</v>
      </c>
      <c r="AX184" s="13" t="s">
        <v>71</v>
      </c>
      <c r="AY184" s="232" t="s">
        <v>131</v>
      </c>
    </row>
    <row r="185" s="13" customFormat="1">
      <c r="A185" s="13"/>
      <c r="B185" s="221"/>
      <c r="C185" s="222"/>
      <c r="D185" s="223" t="s">
        <v>142</v>
      </c>
      <c r="E185" s="224" t="s">
        <v>19</v>
      </c>
      <c r="F185" s="225" t="s">
        <v>245</v>
      </c>
      <c r="G185" s="222"/>
      <c r="H185" s="226">
        <v>24.725999999999999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2" t="s">
        <v>142</v>
      </c>
      <c r="AU185" s="232" t="s">
        <v>81</v>
      </c>
      <c r="AV185" s="13" t="s">
        <v>81</v>
      </c>
      <c r="AW185" s="13" t="s">
        <v>33</v>
      </c>
      <c r="AX185" s="13" t="s">
        <v>71</v>
      </c>
      <c r="AY185" s="232" t="s">
        <v>131</v>
      </c>
    </row>
    <row r="186" s="15" customFormat="1">
      <c r="A186" s="15"/>
      <c r="B186" s="243"/>
      <c r="C186" s="244"/>
      <c r="D186" s="223" t="s">
        <v>142</v>
      </c>
      <c r="E186" s="245" t="s">
        <v>19</v>
      </c>
      <c r="F186" s="246" t="s">
        <v>156</v>
      </c>
      <c r="G186" s="244"/>
      <c r="H186" s="247">
        <v>48.863999999999997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142</v>
      </c>
      <c r="AU186" s="253" t="s">
        <v>81</v>
      </c>
      <c r="AV186" s="15" t="s">
        <v>138</v>
      </c>
      <c r="AW186" s="15" t="s">
        <v>33</v>
      </c>
      <c r="AX186" s="15" t="s">
        <v>79</v>
      </c>
      <c r="AY186" s="253" t="s">
        <v>131</v>
      </c>
    </row>
    <row r="187" s="2" customFormat="1" ht="16.5" customHeight="1">
      <c r="A187" s="41"/>
      <c r="B187" s="42"/>
      <c r="C187" s="254" t="s">
        <v>246</v>
      </c>
      <c r="D187" s="254" t="s">
        <v>216</v>
      </c>
      <c r="E187" s="255" t="s">
        <v>247</v>
      </c>
      <c r="F187" s="256" t="s">
        <v>248</v>
      </c>
      <c r="G187" s="257" t="s">
        <v>136</v>
      </c>
      <c r="H187" s="258">
        <v>57.878999999999998</v>
      </c>
      <c r="I187" s="259"/>
      <c r="J187" s="260">
        <f>ROUND(I187*H187,2)</f>
        <v>0</v>
      </c>
      <c r="K187" s="256" t="s">
        <v>137</v>
      </c>
      <c r="L187" s="261"/>
      <c r="M187" s="262" t="s">
        <v>19</v>
      </c>
      <c r="N187" s="263" t="s">
        <v>42</v>
      </c>
      <c r="O187" s="87"/>
      <c r="P187" s="212">
        <f>O187*H187</f>
        <v>0</v>
      </c>
      <c r="Q187" s="212">
        <v>0.00010000000000000001</v>
      </c>
      <c r="R187" s="212">
        <f>Q187*H187</f>
        <v>0.0057879000000000003</v>
      </c>
      <c r="S187" s="212">
        <v>0</v>
      </c>
      <c r="T187" s="213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4" t="s">
        <v>194</v>
      </c>
      <c r="AT187" s="214" t="s">
        <v>216</v>
      </c>
      <c r="AU187" s="214" t="s">
        <v>81</v>
      </c>
      <c r="AY187" s="20" t="s">
        <v>131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0" t="s">
        <v>79</v>
      </c>
      <c r="BK187" s="215">
        <f>ROUND(I187*H187,2)</f>
        <v>0</v>
      </c>
      <c r="BL187" s="20" t="s">
        <v>138</v>
      </c>
      <c r="BM187" s="214" t="s">
        <v>249</v>
      </c>
    </row>
    <row r="188" s="13" customFormat="1">
      <c r="A188" s="13"/>
      <c r="B188" s="221"/>
      <c r="C188" s="222"/>
      <c r="D188" s="223" t="s">
        <v>142</v>
      </c>
      <c r="E188" s="222"/>
      <c r="F188" s="225" t="s">
        <v>250</v>
      </c>
      <c r="G188" s="222"/>
      <c r="H188" s="226">
        <v>57.878999999999998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142</v>
      </c>
      <c r="AU188" s="232" t="s">
        <v>81</v>
      </c>
      <c r="AV188" s="13" t="s">
        <v>81</v>
      </c>
      <c r="AW188" s="13" t="s">
        <v>4</v>
      </c>
      <c r="AX188" s="13" t="s">
        <v>79</v>
      </c>
      <c r="AY188" s="232" t="s">
        <v>131</v>
      </c>
    </row>
    <row r="189" s="2" customFormat="1" ht="16.5" customHeight="1">
      <c r="A189" s="41"/>
      <c r="B189" s="42"/>
      <c r="C189" s="203" t="s">
        <v>251</v>
      </c>
      <c r="D189" s="203" t="s">
        <v>133</v>
      </c>
      <c r="E189" s="204" t="s">
        <v>252</v>
      </c>
      <c r="F189" s="205" t="s">
        <v>253</v>
      </c>
      <c r="G189" s="206" t="s">
        <v>254</v>
      </c>
      <c r="H189" s="207">
        <v>81.439999999999998</v>
      </c>
      <c r="I189" s="208"/>
      <c r="J189" s="209">
        <f>ROUND(I189*H189,2)</f>
        <v>0</v>
      </c>
      <c r="K189" s="205" t="s">
        <v>137</v>
      </c>
      <c r="L189" s="47"/>
      <c r="M189" s="210" t="s">
        <v>19</v>
      </c>
      <c r="N189" s="211" t="s">
        <v>42</v>
      </c>
      <c r="O189" s="87"/>
      <c r="P189" s="212">
        <f>O189*H189</f>
        <v>0</v>
      </c>
      <c r="Q189" s="212">
        <v>0.00072999999999999996</v>
      </c>
      <c r="R189" s="212">
        <f>Q189*H189</f>
        <v>0.059451199999999996</v>
      </c>
      <c r="S189" s="212">
        <v>0</v>
      </c>
      <c r="T189" s="213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4" t="s">
        <v>138</v>
      </c>
      <c r="AT189" s="214" t="s">
        <v>133</v>
      </c>
      <c r="AU189" s="214" t="s">
        <v>81</v>
      </c>
      <c r="AY189" s="20" t="s">
        <v>131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0" t="s">
        <v>79</v>
      </c>
      <c r="BK189" s="215">
        <f>ROUND(I189*H189,2)</f>
        <v>0</v>
      </c>
      <c r="BL189" s="20" t="s">
        <v>138</v>
      </c>
      <c r="BM189" s="214" t="s">
        <v>255</v>
      </c>
    </row>
    <row r="190" s="2" customFormat="1">
      <c r="A190" s="41"/>
      <c r="B190" s="42"/>
      <c r="C190" s="43"/>
      <c r="D190" s="216" t="s">
        <v>140</v>
      </c>
      <c r="E190" s="43"/>
      <c r="F190" s="217" t="s">
        <v>256</v>
      </c>
      <c r="G190" s="43"/>
      <c r="H190" s="43"/>
      <c r="I190" s="218"/>
      <c r="J190" s="43"/>
      <c r="K190" s="43"/>
      <c r="L190" s="47"/>
      <c r="M190" s="219"/>
      <c r="N190" s="220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140</v>
      </c>
      <c r="AU190" s="20" t="s">
        <v>81</v>
      </c>
    </row>
    <row r="191" s="13" customFormat="1">
      <c r="A191" s="13"/>
      <c r="B191" s="221"/>
      <c r="C191" s="222"/>
      <c r="D191" s="223" t="s">
        <v>142</v>
      </c>
      <c r="E191" s="224" t="s">
        <v>19</v>
      </c>
      <c r="F191" s="225" t="s">
        <v>257</v>
      </c>
      <c r="G191" s="222"/>
      <c r="H191" s="226">
        <v>26.27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2" t="s">
        <v>142</v>
      </c>
      <c r="AU191" s="232" t="s">
        <v>81</v>
      </c>
      <c r="AV191" s="13" t="s">
        <v>81</v>
      </c>
      <c r="AW191" s="13" t="s">
        <v>33</v>
      </c>
      <c r="AX191" s="13" t="s">
        <v>71</v>
      </c>
      <c r="AY191" s="232" t="s">
        <v>131</v>
      </c>
    </row>
    <row r="192" s="13" customFormat="1">
      <c r="A192" s="13"/>
      <c r="B192" s="221"/>
      <c r="C192" s="222"/>
      <c r="D192" s="223" t="s">
        <v>142</v>
      </c>
      <c r="E192" s="224" t="s">
        <v>19</v>
      </c>
      <c r="F192" s="225" t="s">
        <v>258</v>
      </c>
      <c r="G192" s="222"/>
      <c r="H192" s="226">
        <v>13.960000000000001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2" t="s">
        <v>142</v>
      </c>
      <c r="AU192" s="232" t="s">
        <v>81</v>
      </c>
      <c r="AV192" s="13" t="s">
        <v>81</v>
      </c>
      <c r="AW192" s="13" t="s">
        <v>33</v>
      </c>
      <c r="AX192" s="13" t="s">
        <v>71</v>
      </c>
      <c r="AY192" s="232" t="s">
        <v>131</v>
      </c>
    </row>
    <row r="193" s="13" customFormat="1">
      <c r="A193" s="13"/>
      <c r="B193" s="221"/>
      <c r="C193" s="222"/>
      <c r="D193" s="223" t="s">
        <v>142</v>
      </c>
      <c r="E193" s="224" t="s">
        <v>19</v>
      </c>
      <c r="F193" s="225" t="s">
        <v>259</v>
      </c>
      <c r="G193" s="222"/>
      <c r="H193" s="226">
        <v>17.379999999999999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2" t="s">
        <v>142</v>
      </c>
      <c r="AU193" s="232" t="s">
        <v>81</v>
      </c>
      <c r="AV193" s="13" t="s">
        <v>81</v>
      </c>
      <c r="AW193" s="13" t="s">
        <v>33</v>
      </c>
      <c r="AX193" s="13" t="s">
        <v>71</v>
      </c>
      <c r="AY193" s="232" t="s">
        <v>131</v>
      </c>
    </row>
    <row r="194" s="13" customFormat="1">
      <c r="A194" s="13"/>
      <c r="B194" s="221"/>
      <c r="C194" s="222"/>
      <c r="D194" s="223" t="s">
        <v>142</v>
      </c>
      <c r="E194" s="224" t="s">
        <v>19</v>
      </c>
      <c r="F194" s="225" t="s">
        <v>260</v>
      </c>
      <c r="G194" s="222"/>
      <c r="H194" s="226">
        <v>23.829999999999998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2" t="s">
        <v>142</v>
      </c>
      <c r="AU194" s="232" t="s">
        <v>81</v>
      </c>
      <c r="AV194" s="13" t="s">
        <v>81</v>
      </c>
      <c r="AW194" s="13" t="s">
        <v>33</v>
      </c>
      <c r="AX194" s="13" t="s">
        <v>71</v>
      </c>
      <c r="AY194" s="232" t="s">
        <v>131</v>
      </c>
    </row>
    <row r="195" s="15" customFormat="1">
      <c r="A195" s="15"/>
      <c r="B195" s="243"/>
      <c r="C195" s="244"/>
      <c r="D195" s="223" t="s">
        <v>142</v>
      </c>
      <c r="E195" s="245" t="s">
        <v>19</v>
      </c>
      <c r="F195" s="246" t="s">
        <v>156</v>
      </c>
      <c r="G195" s="244"/>
      <c r="H195" s="247">
        <v>81.439999999999998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3" t="s">
        <v>142</v>
      </c>
      <c r="AU195" s="253" t="s">
        <v>81</v>
      </c>
      <c r="AV195" s="15" t="s">
        <v>138</v>
      </c>
      <c r="AW195" s="15" t="s">
        <v>33</v>
      </c>
      <c r="AX195" s="15" t="s">
        <v>79</v>
      </c>
      <c r="AY195" s="253" t="s">
        <v>131</v>
      </c>
    </row>
    <row r="196" s="12" customFormat="1" ht="22.8" customHeight="1">
      <c r="A196" s="12"/>
      <c r="B196" s="187"/>
      <c r="C196" s="188"/>
      <c r="D196" s="189" t="s">
        <v>70</v>
      </c>
      <c r="E196" s="201" t="s">
        <v>157</v>
      </c>
      <c r="F196" s="201" t="s">
        <v>261</v>
      </c>
      <c r="G196" s="188"/>
      <c r="H196" s="188"/>
      <c r="I196" s="191"/>
      <c r="J196" s="202">
        <f>BK196</f>
        <v>0</v>
      </c>
      <c r="K196" s="188"/>
      <c r="L196" s="193"/>
      <c r="M196" s="194"/>
      <c r="N196" s="195"/>
      <c r="O196" s="195"/>
      <c r="P196" s="196">
        <f>SUM(P197:P203)</f>
        <v>0</v>
      </c>
      <c r="Q196" s="195"/>
      <c r="R196" s="196">
        <f>SUM(R197:R203)</f>
        <v>1.6986905600000002</v>
      </c>
      <c r="S196" s="195"/>
      <c r="T196" s="197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8" t="s">
        <v>79</v>
      </c>
      <c r="AT196" s="199" t="s">
        <v>70</v>
      </c>
      <c r="AU196" s="199" t="s">
        <v>79</v>
      </c>
      <c r="AY196" s="198" t="s">
        <v>131</v>
      </c>
      <c r="BK196" s="200">
        <f>SUM(BK197:BK203)</f>
        <v>0</v>
      </c>
    </row>
    <row r="197" s="2" customFormat="1" ht="33" customHeight="1">
      <c r="A197" s="41"/>
      <c r="B197" s="42"/>
      <c r="C197" s="203" t="s">
        <v>262</v>
      </c>
      <c r="D197" s="203" t="s">
        <v>133</v>
      </c>
      <c r="E197" s="204" t="s">
        <v>263</v>
      </c>
      <c r="F197" s="205" t="s">
        <v>264</v>
      </c>
      <c r="G197" s="206" t="s">
        <v>146</v>
      </c>
      <c r="H197" s="207">
        <v>0.44800000000000001</v>
      </c>
      <c r="I197" s="208"/>
      <c r="J197" s="209">
        <f>ROUND(I197*H197,2)</f>
        <v>0</v>
      </c>
      <c r="K197" s="205" t="s">
        <v>235</v>
      </c>
      <c r="L197" s="47"/>
      <c r="M197" s="210" t="s">
        <v>19</v>
      </c>
      <c r="N197" s="211" t="s">
        <v>42</v>
      </c>
      <c r="O197" s="87"/>
      <c r="P197" s="212">
        <f>O197*H197</f>
        <v>0</v>
      </c>
      <c r="Q197" s="212">
        <v>1.79172</v>
      </c>
      <c r="R197" s="212">
        <f>Q197*H197</f>
        <v>0.80269056000000005</v>
      </c>
      <c r="S197" s="212">
        <v>0</v>
      </c>
      <c r="T197" s="213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4" t="s">
        <v>138</v>
      </c>
      <c r="AT197" s="214" t="s">
        <v>133</v>
      </c>
      <c r="AU197" s="214" t="s">
        <v>81</v>
      </c>
      <c r="AY197" s="20" t="s">
        <v>131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0" t="s">
        <v>79</v>
      </c>
      <c r="BK197" s="215">
        <f>ROUND(I197*H197,2)</f>
        <v>0</v>
      </c>
      <c r="BL197" s="20" t="s">
        <v>138</v>
      </c>
      <c r="BM197" s="214" t="s">
        <v>265</v>
      </c>
    </row>
    <row r="198" s="14" customFormat="1">
      <c r="A198" s="14"/>
      <c r="B198" s="233"/>
      <c r="C198" s="234"/>
      <c r="D198" s="223" t="s">
        <v>142</v>
      </c>
      <c r="E198" s="235" t="s">
        <v>19</v>
      </c>
      <c r="F198" s="236" t="s">
        <v>266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142</v>
      </c>
      <c r="AU198" s="242" t="s">
        <v>81</v>
      </c>
      <c r="AV198" s="14" t="s">
        <v>79</v>
      </c>
      <c r="AW198" s="14" t="s">
        <v>33</v>
      </c>
      <c r="AX198" s="14" t="s">
        <v>71</v>
      </c>
      <c r="AY198" s="242" t="s">
        <v>131</v>
      </c>
    </row>
    <row r="199" s="13" customFormat="1">
      <c r="A199" s="13"/>
      <c r="B199" s="221"/>
      <c r="C199" s="222"/>
      <c r="D199" s="223" t="s">
        <v>142</v>
      </c>
      <c r="E199" s="224" t="s">
        <v>19</v>
      </c>
      <c r="F199" s="225" t="s">
        <v>267</v>
      </c>
      <c r="G199" s="222"/>
      <c r="H199" s="226">
        <v>0.44800000000000001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142</v>
      </c>
      <c r="AU199" s="232" t="s">
        <v>81</v>
      </c>
      <c r="AV199" s="13" t="s">
        <v>81</v>
      </c>
      <c r="AW199" s="13" t="s">
        <v>33</v>
      </c>
      <c r="AX199" s="13" t="s">
        <v>79</v>
      </c>
      <c r="AY199" s="232" t="s">
        <v>131</v>
      </c>
    </row>
    <row r="200" s="2" customFormat="1" ht="16.5" customHeight="1">
      <c r="A200" s="41"/>
      <c r="B200" s="42"/>
      <c r="C200" s="203" t="s">
        <v>268</v>
      </c>
      <c r="D200" s="203" t="s">
        <v>133</v>
      </c>
      <c r="E200" s="204" t="s">
        <v>269</v>
      </c>
      <c r="F200" s="205" t="s">
        <v>270</v>
      </c>
      <c r="G200" s="206" t="s">
        <v>254</v>
      </c>
      <c r="H200" s="207">
        <v>80</v>
      </c>
      <c r="I200" s="208"/>
      <c r="J200" s="209">
        <f>ROUND(I200*H200,2)</f>
        <v>0</v>
      </c>
      <c r="K200" s="205" t="s">
        <v>235</v>
      </c>
      <c r="L200" s="47"/>
      <c r="M200" s="210" t="s">
        <v>19</v>
      </c>
      <c r="N200" s="211" t="s">
        <v>42</v>
      </c>
      <c r="O200" s="87"/>
      <c r="P200" s="212">
        <f>O200*H200</f>
        <v>0</v>
      </c>
      <c r="Q200" s="212">
        <v>0.0011999999999999999</v>
      </c>
      <c r="R200" s="212">
        <f>Q200*H200</f>
        <v>0.095999999999999988</v>
      </c>
      <c r="S200" s="212">
        <v>0</v>
      </c>
      <c r="T200" s="213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4" t="s">
        <v>138</v>
      </c>
      <c r="AT200" s="214" t="s">
        <v>133</v>
      </c>
      <c r="AU200" s="214" t="s">
        <v>81</v>
      </c>
      <c r="AY200" s="20" t="s">
        <v>131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0" t="s">
        <v>79</v>
      </c>
      <c r="BK200" s="215">
        <f>ROUND(I200*H200,2)</f>
        <v>0</v>
      </c>
      <c r="BL200" s="20" t="s">
        <v>138</v>
      </c>
      <c r="BM200" s="214" t="s">
        <v>271</v>
      </c>
    </row>
    <row r="201" s="13" customFormat="1">
      <c r="A201" s="13"/>
      <c r="B201" s="221"/>
      <c r="C201" s="222"/>
      <c r="D201" s="223" t="s">
        <v>142</v>
      </c>
      <c r="E201" s="224" t="s">
        <v>19</v>
      </c>
      <c r="F201" s="225" t="s">
        <v>272</v>
      </c>
      <c r="G201" s="222"/>
      <c r="H201" s="226">
        <v>80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142</v>
      </c>
      <c r="AU201" s="232" t="s">
        <v>81</v>
      </c>
      <c r="AV201" s="13" t="s">
        <v>81</v>
      </c>
      <c r="AW201" s="13" t="s">
        <v>33</v>
      </c>
      <c r="AX201" s="13" t="s">
        <v>79</v>
      </c>
      <c r="AY201" s="232" t="s">
        <v>131</v>
      </c>
    </row>
    <row r="202" s="2" customFormat="1" ht="16.5" customHeight="1">
      <c r="A202" s="41"/>
      <c r="B202" s="42"/>
      <c r="C202" s="254" t="s">
        <v>273</v>
      </c>
      <c r="D202" s="254" t="s">
        <v>216</v>
      </c>
      <c r="E202" s="255" t="s">
        <v>274</v>
      </c>
      <c r="F202" s="256" t="s">
        <v>275</v>
      </c>
      <c r="G202" s="257" t="s">
        <v>190</v>
      </c>
      <c r="H202" s="258">
        <v>0.80000000000000004</v>
      </c>
      <c r="I202" s="259"/>
      <c r="J202" s="260">
        <f>ROUND(I202*H202,2)</f>
        <v>0</v>
      </c>
      <c r="K202" s="256" t="s">
        <v>235</v>
      </c>
      <c r="L202" s="261"/>
      <c r="M202" s="262" t="s">
        <v>19</v>
      </c>
      <c r="N202" s="263" t="s">
        <v>42</v>
      </c>
      <c r="O202" s="87"/>
      <c r="P202" s="212">
        <f>O202*H202</f>
        <v>0</v>
      </c>
      <c r="Q202" s="212">
        <v>1</v>
      </c>
      <c r="R202" s="212">
        <f>Q202*H202</f>
        <v>0.80000000000000004</v>
      </c>
      <c r="S202" s="212">
        <v>0</v>
      </c>
      <c r="T202" s="213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4" t="s">
        <v>194</v>
      </c>
      <c r="AT202" s="214" t="s">
        <v>216</v>
      </c>
      <c r="AU202" s="214" t="s">
        <v>81</v>
      </c>
      <c r="AY202" s="20" t="s">
        <v>131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0" t="s">
        <v>79</v>
      </c>
      <c r="BK202" s="215">
        <f>ROUND(I202*H202,2)</f>
        <v>0</v>
      </c>
      <c r="BL202" s="20" t="s">
        <v>138</v>
      </c>
      <c r="BM202" s="214" t="s">
        <v>276</v>
      </c>
    </row>
    <row r="203" s="13" customFormat="1">
      <c r="A203" s="13"/>
      <c r="B203" s="221"/>
      <c r="C203" s="222"/>
      <c r="D203" s="223" t="s">
        <v>142</v>
      </c>
      <c r="E203" s="224" t="s">
        <v>19</v>
      </c>
      <c r="F203" s="225" t="s">
        <v>277</v>
      </c>
      <c r="G203" s="222"/>
      <c r="H203" s="226">
        <v>0.80000000000000004</v>
      </c>
      <c r="I203" s="227"/>
      <c r="J203" s="222"/>
      <c r="K203" s="222"/>
      <c r="L203" s="228"/>
      <c r="M203" s="229"/>
      <c r="N203" s="230"/>
      <c r="O203" s="230"/>
      <c r="P203" s="230"/>
      <c r="Q203" s="230"/>
      <c r="R203" s="230"/>
      <c r="S203" s="230"/>
      <c r="T203" s="23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2" t="s">
        <v>142</v>
      </c>
      <c r="AU203" s="232" t="s">
        <v>81</v>
      </c>
      <c r="AV203" s="13" t="s">
        <v>81</v>
      </c>
      <c r="AW203" s="13" t="s">
        <v>33</v>
      </c>
      <c r="AX203" s="13" t="s">
        <v>79</v>
      </c>
      <c r="AY203" s="232" t="s">
        <v>131</v>
      </c>
    </row>
    <row r="204" s="12" customFormat="1" ht="22.8" customHeight="1">
      <c r="A204" s="12"/>
      <c r="B204" s="187"/>
      <c r="C204" s="188"/>
      <c r="D204" s="189" t="s">
        <v>70</v>
      </c>
      <c r="E204" s="201" t="s">
        <v>138</v>
      </c>
      <c r="F204" s="201" t="s">
        <v>278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SUM(P205:P231)</f>
        <v>0</v>
      </c>
      <c r="Q204" s="195"/>
      <c r="R204" s="196">
        <f>SUM(R205:R231)</f>
        <v>14.155267930000001</v>
      </c>
      <c r="S204" s="195"/>
      <c r="T204" s="197">
        <f>SUM(T205:T231)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8" t="s">
        <v>79</v>
      </c>
      <c r="AT204" s="199" t="s">
        <v>70</v>
      </c>
      <c r="AU204" s="199" t="s">
        <v>79</v>
      </c>
      <c r="AY204" s="198" t="s">
        <v>131</v>
      </c>
      <c r="BK204" s="200">
        <f>SUM(BK205:BK231)</f>
        <v>0</v>
      </c>
    </row>
    <row r="205" s="2" customFormat="1" ht="24.15" customHeight="1">
      <c r="A205" s="41"/>
      <c r="B205" s="42"/>
      <c r="C205" s="203" t="s">
        <v>7</v>
      </c>
      <c r="D205" s="203" t="s">
        <v>133</v>
      </c>
      <c r="E205" s="204" t="s">
        <v>279</v>
      </c>
      <c r="F205" s="205" t="s">
        <v>280</v>
      </c>
      <c r="G205" s="206" t="s">
        <v>146</v>
      </c>
      <c r="H205" s="207">
        <v>3.1200000000000001</v>
      </c>
      <c r="I205" s="208"/>
      <c r="J205" s="209">
        <f>ROUND(I205*H205,2)</f>
        <v>0</v>
      </c>
      <c r="K205" s="205" t="s">
        <v>137</v>
      </c>
      <c r="L205" s="47"/>
      <c r="M205" s="210" t="s">
        <v>19</v>
      </c>
      <c r="N205" s="211" t="s">
        <v>42</v>
      </c>
      <c r="O205" s="87"/>
      <c r="P205" s="212">
        <f>O205*H205</f>
        <v>0</v>
      </c>
      <c r="Q205" s="212">
        <v>2.5020099999999998</v>
      </c>
      <c r="R205" s="212">
        <f>Q205*H205</f>
        <v>7.8062711999999994</v>
      </c>
      <c r="S205" s="212">
        <v>0</v>
      </c>
      <c r="T205" s="213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4" t="s">
        <v>138</v>
      </c>
      <c r="AT205" s="214" t="s">
        <v>133</v>
      </c>
      <c r="AU205" s="214" t="s">
        <v>81</v>
      </c>
      <c r="AY205" s="20" t="s">
        <v>131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0" t="s">
        <v>79</v>
      </c>
      <c r="BK205" s="215">
        <f>ROUND(I205*H205,2)</f>
        <v>0</v>
      </c>
      <c r="BL205" s="20" t="s">
        <v>138</v>
      </c>
      <c r="BM205" s="214" t="s">
        <v>281</v>
      </c>
    </row>
    <row r="206" s="2" customFormat="1">
      <c r="A206" s="41"/>
      <c r="B206" s="42"/>
      <c r="C206" s="43"/>
      <c r="D206" s="216" t="s">
        <v>140</v>
      </c>
      <c r="E206" s="43"/>
      <c r="F206" s="217" t="s">
        <v>282</v>
      </c>
      <c r="G206" s="43"/>
      <c r="H206" s="43"/>
      <c r="I206" s="218"/>
      <c r="J206" s="43"/>
      <c r="K206" s="43"/>
      <c r="L206" s="47"/>
      <c r="M206" s="219"/>
      <c r="N206" s="220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140</v>
      </c>
      <c r="AU206" s="20" t="s">
        <v>81</v>
      </c>
    </row>
    <row r="207" s="13" customFormat="1">
      <c r="A207" s="13"/>
      <c r="B207" s="221"/>
      <c r="C207" s="222"/>
      <c r="D207" s="223" t="s">
        <v>142</v>
      </c>
      <c r="E207" s="224" t="s">
        <v>19</v>
      </c>
      <c r="F207" s="225" t="s">
        <v>283</v>
      </c>
      <c r="G207" s="222"/>
      <c r="H207" s="226">
        <v>0.71999999999999997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142</v>
      </c>
      <c r="AU207" s="232" t="s">
        <v>81</v>
      </c>
      <c r="AV207" s="13" t="s">
        <v>81</v>
      </c>
      <c r="AW207" s="13" t="s">
        <v>33</v>
      </c>
      <c r="AX207" s="13" t="s">
        <v>71</v>
      </c>
      <c r="AY207" s="232" t="s">
        <v>131</v>
      </c>
    </row>
    <row r="208" s="13" customFormat="1">
      <c r="A208" s="13"/>
      <c r="B208" s="221"/>
      <c r="C208" s="222"/>
      <c r="D208" s="223" t="s">
        <v>142</v>
      </c>
      <c r="E208" s="224" t="s">
        <v>19</v>
      </c>
      <c r="F208" s="225" t="s">
        <v>284</v>
      </c>
      <c r="G208" s="222"/>
      <c r="H208" s="226">
        <v>2.3999999999999999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2" t="s">
        <v>142</v>
      </c>
      <c r="AU208" s="232" t="s">
        <v>81</v>
      </c>
      <c r="AV208" s="13" t="s">
        <v>81</v>
      </c>
      <c r="AW208" s="13" t="s">
        <v>33</v>
      </c>
      <c r="AX208" s="13" t="s">
        <v>71</v>
      </c>
      <c r="AY208" s="232" t="s">
        <v>131</v>
      </c>
    </row>
    <row r="209" s="15" customFormat="1">
      <c r="A209" s="15"/>
      <c r="B209" s="243"/>
      <c r="C209" s="244"/>
      <c r="D209" s="223" t="s">
        <v>142</v>
      </c>
      <c r="E209" s="245" t="s">
        <v>19</v>
      </c>
      <c r="F209" s="246" t="s">
        <v>156</v>
      </c>
      <c r="G209" s="244"/>
      <c r="H209" s="247">
        <v>3.1200000000000001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142</v>
      </c>
      <c r="AU209" s="253" t="s">
        <v>81</v>
      </c>
      <c r="AV209" s="15" t="s">
        <v>138</v>
      </c>
      <c r="AW209" s="15" t="s">
        <v>33</v>
      </c>
      <c r="AX209" s="15" t="s">
        <v>79</v>
      </c>
      <c r="AY209" s="253" t="s">
        <v>131</v>
      </c>
    </row>
    <row r="210" s="2" customFormat="1" ht="49.05" customHeight="1">
      <c r="A210" s="41"/>
      <c r="B210" s="42"/>
      <c r="C210" s="203" t="s">
        <v>285</v>
      </c>
      <c r="D210" s="203" t="s">
        <v>133</v>
      </c>
      <c r="E210" s="204" t="s">
        <v>286</v>
      </c>
      <c r="F210" s="205" t="s">
        <v>287</v>
      </c>
      <c r="G210" s="206" t="s">
        <v>136</v>
      </c>
      <c r="H210" s="207">
        <v>26</v>
      </c>
      <c r="I210" s="208"/>
      <c r="J210" s="209">
        <f>ROUND(I210*H210,2)</f>
        <v>0</v>
      </c>
      <c r="K210" s="205" t="s">
        <v>137</v>
      </c>
      <c r="L210" s="47"/>
      <c r="M210" s="210" t="s">
        <v>19</v>
      </c>
      <c r="N210" s="211" t="s">
        <v>42</v>
      </c>
      <c r="O210" s="87"/>
      <c r="P210" s="212">
        <f>O210*H210</f>
        <v>0</v>
      </c>
      <c r="Q210" s="212">
        <v>0.01031</v>
      </c>
      <c r="R210" s="212">
        <f>Q210*H210</f>
        <v>0.26805999999999996</v>
      </c>
      <c r="S210" s="212">
        <v>0</v>
      </c>
      <c r="T210" s="213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4" t="s">
        <v>138</v>
      </c>
      <c r="AT210" s="214" t="s">
        <v>133</v>
      </c>
      <c r="AU210" s="214" t="s">
        <v>81</v>
      </c>
      <c r="AY210" s="20" t="s">
        <v>131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0" t="s">
        <v>79</v>
      </c>
      <c r="BK210" s="215">
        <f>ROUND(I210*H210,2)</f>
        <v>0</v>
      </c>
      <c r="BL210" s="20" t="s">
        <v>138</v>
      </c>
      <c r="BM210" s="214" t="s">
        <v>288</v>
      </c>
    </row>
    <row r="211" s="2" customFormat="1">
      <c r="A211" s="41"/>
      <c r="B211" s="42"/>
      <c r="C211" s="43"/>
      <c r="D211" s="216" t="s">
        <v>140</v>
      </c>
      <c r="E211" s="43"/>
      <c r="F211" s="217" t="s">
        <v>289</v>
      </c>
      <c r="G211" s="43"/>
      <c r="H211" s="43"/>
      <c r="I211" s="218"/>
      <c r="J211" s="43"/>
      <c r="K211" s="43"/>
      <c r="L211" s="47"/>
      <c r="M211" s="219"/>
      <c r="N211" s="220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140</v>
      </c>
      <c r="AU211" s="20" t="s">
        <v>81</v>
      </c>
    </row>
    <row r="212" s="13" customFormat="1">
      <c r="A212" s="13"/>
      <c r="B212" s="221"/>
      <c r="C212" s="222"/>
      <c r="D212" s="223" t="s">
        <v>142</v>
      </c>
      <c r="E212" s="224" t="s">
        <v>19</v>
      </c>
      <c r="F212" s="225" t="s">
        <v>290</v>
      </c>
      <c r="G212" s="222"/>
      <c r="H212" s="226">
        <v>6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2" t="s">
        <v>142</v>
      </c>
      <c r="AU212" s="232" t="s">
        <v>81</v>
      </c>
      <c r="AV212" s="13" t="s">
        <v>81</v>
      </c>
      <c r="AW212" s="13" t="s">
        <v>33</v>
      </c>
      <c r="AX212" s="13" t="s">
        <v>71</v>
      </c>
      <c r="AY212" s="232" t="s">
        <v>131</v>
      </c>
    </row>
    <row r="213" s="13" customFormat="1">
      <c r="A213" s="13"/>
      <c r="B213" s="221"/>
      <c r="C213" s="222"/>
      <c r="D213" s="223" t="s">
        <v>142</v>
      </c>
      <c r="E213" s="224" t="s">
        <v>19</v>
      </c>
      <c r="F213" s="225" t="s">
        <v>291</v>
      </c>
      <c r="G213" s="222"/>
      <c r="H213" s="226">
        <v>20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2" t="s">
        <v>142</v>
      </c>
      <c r="AU213" s="232" t="s">
        <v>81</v>
      </c>
      <c r="AV213" s="13" t="s">
        <v>81</v>
      </c>
      <c r="AW213" s="13" t="s">
        <v>33</v>
      </c>
      <c r="AX213" s="13" t="s">
        <v>71</v>
      </c>
      <c r="AY213" s="232" t="s">
        <v>131</v>
      </c>
    </row>
    <row r="214" s="15" customFormat="1">
      <c r="A214" s="15"/>
      <c r="B214" s="243"/>
      <c r="C214" s="244"/>
      <c r="D214" s="223" t="s">
        <v>142</v>
      </c>
      <c r="E214" s="245" t="s">
        <v>19</v>
      </c>
      <c r="F214" s="246" t="s">
        <v>156</v>
      </c>
      <c r="G214" s="244"/>
      <c r="H214" s="247">
        <v>26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3" t="s">
        <v>142</v>
      </c>
      <c r="AU214" s="253" t="s">
        <v>81</v>
      </c>
      <c r="AV214" s="15" t="s">
        <v>138</v>
      </c>
      <c r="AW214" s="15" t="s">
        <v>33</v>
      </c>
      <c r="AX214" s="15" t="s">
        <v>79</v>
      </c>
      <c r="AY214" s="253" t="s">
        <v>131</v>
      </c>
    </row>
    <row r="215" s="2" customFormat="1" ht="44.25" customHeight="1">
      <c r="A215" s="41"/>
      <c r="B215" s="42"/>
      <c r="C215" s="203" t="s">
        <v>292</v>
      </c>
      <c r="D215" s="203" t="s">
        <v>133</v>
      </c>
      <c r="E215" s="204" t="s">
        <v>293</v>
      </c>
      <c r="F215" s="205" t="s">
        <v>294</v>
      </c>
      <c r="G215" s="206" t="s">
        <v>190</v>
      </c>
      <c r="H215" s="207">
        <v>0.22900000000000001</v>
      </c>
      <c r="I215" s="208"/>
      <c r="J215" s="209">
        <f>ROUND(I215*H215,2)</f>
        <v>0</v>
      </c>
      <c r="K215" s="205" t="s">
        <v>137</v>
      </c>
      <c r="L215" s="47"/>
      <c r="M215" s="210" t="s">
        <v>19</v>
      </c>
      <c r="N215" s="211" t="s">
        <v>42</v>
      </c>
      <c r="O215" s="87"/>
      <c r="P215" s="212">
        <f>O215*H215</f>
        <v>0</v>
      </c>
      <c r="Q215" s="212">
        <v>1.06277</v>
      </c>
      <c r="R215" s="212">
        <f>Q215*H215</f>
        <v>0.24337433</v>
      </c>
      <c r="S215" s="212">
        <v>0</v>
      </c>
      <c r="T215" s="213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4" t="s">
        <v>138</v>
      </c>
      <c r="AT215" s="214" t="s">
        <v>133</v>
      </c>
      <c r="AU215" s="214" t="s">
        <v>81</v>
      </c>
      <c r="AY215" s="20" t="s">
        <v>131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0" t="s">
        <v>79</v>
      </c>
      <c r="BK215" s="215">
        <f>ROUND(I215*H215,2)</f>
        <v>0</v>
      </c>
      <c r="BL215" s="20" t="s">
        <v>138</v>
      </c>
      <c r="BM215" s="214" t="s">
        <v>295</v>
      </c>
    </row>
    <row r="216" s="2" customFormat="1">
      <c r="A216" s="41"/>
      <c r="B216" s="42"/>
      <c r="C216" s="43"/>
      <c r="D216" s="216" t="s">
        <v>140</v>
      </c>
      <c r="E216" s="43"/>
      <c r="F216" s="217" t="s">
        <v>296</v>
      </c>
      <c r="G216" s="43"/>
      <c r="H216" s="43"/>
      <c r="I216" s="218"/>
      <c r="J216" s="43"/>
      <c r="K216" s="43"/>
      <c r="L216" s="47"/>
      <c r="M216" s="219"/>
      <c r="N216" s="220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140</v>
      </c>
      <c r="AU216" s="20" t="s">
        <v>81</v>
      </c>
    </row>
    <row r="217" s="13" customFormat="1">
      <c r="A217" s="13"/>
      <c r="B217" s="221"/>
      <c r="C217" s="222"/>
      <c r="D217" s="223" t="s">
        <v>142</v>
      </c>
      <c r="E217" s="224" t="s">
        <v>19</v>
      </c>
      <c r="F217" s="225" t="s">
        <v>297</v>
      </c>
      <c r="G217" s="222"/>
      <c r="H217" s="226">
        <v>0.048000000000000001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2" t="s">
        <v>142</v>
      </c>
      <c r="AU217" s="232" t="s">
        <v>81</v>
      </c>
      <c r="AV217" s="13" t="s">
        <v>81</v>
      </c>
      <c r="AW217" s="13" t="s">
        <v>33</v>
      </c>
      <c r="AX217" s="13" t="s">
        <v>71</v>
      </c>
      <c r="AY217" s="232" t="s">
        <v>131</v>
      </c>
    </row>
    <row r="218" s="13" customFormat="1">
      <c r="A218" s="13"/>
      <c r="B218" s="221"/>
      <c r="C218" s="222"/>
      <c r="D218" s="223" t="s">
        <v>142</v>
      </c>
      <c r="E218" s="224" t="s">
        <v>19</v>
      </c>
      <c r="F218" s="225" t="s">
        <v>298</v>
      </c>
      <c r="G218" s="222"/>
      <c r="H218" s="226">
        <v>0.16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2" t="s">
        <v>142</v>
      </c>
      <c r="AU218" s="232" t="s">
        <v>81</v>
      </c>
      <c r="AV218" s="13" t="s">
        <v>81</v>
      </c>
      <c r="AW218" s="13" t="s">
        <v>33</v>
      </c>
      <c r="AX218" s="13" t="s">
        <v>71</v>
      </c>
      <c r="AY218" s="232" t="s">
        <v>131</v>
      </c>
    </row>
    <row r="219" s="15" customFormat="1">
      <c r="A219" s="15"/>
      <c r="B219" s="243"/>
      <c r="C219" s="244"/>
      <c r="D219" s="223" t="s">
        <v>142</v>
      </c>
      <c r="E219" s="245" t="s">
        <v>19</v>
      </c>
      <c r="F219" s="246" t="s">
        <v>156</v>
      </c>
      <c r="G219" s="244"/>
      <c r="H219" s="247">
        <v>0.20799999999999999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3" t="s">
        <v>142</v>
      </c>
      <c r="AU219" s="253" t="s">
        <v>81</v>
      </c>
      <c r="AV219" s="15" t="s">
        <v>138</v>
      </c>
      <c r="AW219" s="15" t="s">
        <v>33</v>
      </c>
      <c r="AX219" s="15" t="s">
        <v>79</v>
      </c>
      <c r="AY219" s="253" t="s">
        <v>131</v>
      </c>
    </row>
    <row r="220" s="13" customFormat="1">
      <c r="A220" s="13"/>
      <c r="B220" s="221"/>
      <c r="C220" s="222"/>
      <c r="D220" s="223" t="s">
        <v>142</v>
      </c>
      <c r="E220" s="222"/>
      <c r="F220" s="225" t="s">
        <v>299</v>
      </c>
      <c r="G220" s="222"/>
      <c r="H220" s="226">
        <v>0.22900000000000001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2" t="s">
        <v>142</v>
      </c>
      <c r="AU220" s="232" t="s">
        <v>81</v>
      </c>
      <c r="AV220" s="13" t="s">
        <v>81</v>
      </c>
      <c r="AW220" s="13" t="s">
        <v>4</v>
      </c>
      <c r="AX220" s="13" t="s">
        <v>79</v>
      </c>
      <c r="AY220" s="232" t="s">
        <v>131</v>
      </c>
    </row>
    <row r="221" s="2" customFormat="1" ht="44.25" customHeight="1">
      <c r="A221" s="41"/>
      <c r="B221" s="42"/>
      <c r="C221" s="203" t="s">
        <v>300</v>
      </c>
      <c r="D221" s="203" t="s">
        <v>133</v>
      </c>
      <c r="E221" s="204" t="s">
        <v>301</v>
      </c>
      <c r="F221" s="205" t="s">
        <v>302</v>
      </c>
      <c r="G221" s="206" t="s">
        <v>254</v>
      </c>
      <c r="H221" s="207">
        <v>2.3199999999999998</v>
      </c>
      <c r="I221" s="208"/>
      <c r="J221" s="209">
        <f>ROUND(I221*H221,2)</f>
        <v>0</v>
      </c>
      <c r="K221" s="205" t="s">
        <v>137</v>
      </c>
      <c r="L221" s="47"/>
      <c r="M221" s="210" t="s">
        <v>19</v>
      </c>
      <c r="N221" s="211" t="s">
        <v>42</v>
      </c>
      <c r="O221" s="87"/>
      <c r="P221" s="212">
        <f>O221*H221</f>
        <v>0</v>
      </c>
      <c r="Q221" s="212">
        <v>0.038629999999999998</v>
      </c>
      <c r="R221" s="212">
        <f>Q221*H221</f>
        <v>0.089621599999999982</v>
      </c>
      <c r="S221" s="212">
        <v>0</v>
      </c>
      <c r="T221" s="213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4" t="s">
        <v>138</v>
      </c>
      <c r="AT221" s="214" t="s">
        <v>133</v>
      </c>
      <c r="AU221" s="214" t="s">
        <v>81</v>
      </c>
      <c r="AY221" s="20" t="s">
        <v>131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0" t="s">
        <v>79</v>
      </c>
      <c r="BK221" s="215">
        <f>ROUND(I221*H221,2)</f>
        <v>0</v>
      </c>
      <c r="BL221" s="20" t="s">
        <v>138</v>
      </c>
      <c r="BM221" s="214" t="s">
        <v>303</v>
      </c>
    </row>
    <row r="222" s="2" customFormat="1">
      <c r="A222" s="41"/>
      <c r="B222" s="42"/>
      <c r="C222" s="43"/>
      <c r="D222" s="216" t="s">
        <v>140</v>
      </c>
      <c r="E222" s="43"/>
      <c r="F222" s="217" t="s">
        <v>304</v>
      </c>
      <c r="G222" s="43"/>
      <c r="H222" s="43"/>
      <c r="I222" s="218"/>
      <c r="J222" s="43"/>
      <c r="K222" s="43"/>
      <c r="L222" s="47"/>
      <c r="M222" s="219"/>
      <c r="N222" s="220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140</v>
      </c>
      <c r="AU222" s="20" t="s">
        <v>81</v>
      </c>
    </row>
    <row r="223" s="13" customFormat="1">
      <c r="A223" s="13"/>
      <c r="B223" s="221"/>
      <c r="C223" s="222"/>
      <c r="D223" s="223" t="s">
        <v>142</v>
      </c>
      <c r="E223" s="224" t="s">
        <v>19</v>
      </c>
      <c r="F223" s="225" t="s">
        <v>305</v>
      </c>
      <c r="G223" s="222"/>
      <c r="H223" s="226">
        <v>2.3199999999999998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2" t="s">
        <v>142</v>
      </c>
      <c r="AU223" s="232" t="s">
        <v>81</v>
      </c>
      <c r="AV223" s="13" t="s">
        <v>81</v>
      </c>
      <c r="AW223" s="13" t="s">
        <v>33</v>
      </c>
      <c r="AX223" s="13" t="s">
        <v>79</v>
      </c>
      <c r="AY223" s="232" t="s">
        <v>131</v>
      </c>
    </row>
    <row r="224" s="2" customFormat="1" ht="21.75" customHeight="1">
      <c r="A224" s="41"/>
      <c r="B224" s="42"/>
      <c r="C224" s="203" t="s">
        <v>306</v>
      </c>
      <c r="D224" s="203" t="s">
        <v>133</v>
      </c>
      <c r="E224" s="204" t="s">
        <v>307</v>
      </c>
      <c r="F224" s="205" t="s">
        <v>308</v>
      </c>
      <c r="G224" s="206" t="s">
        <v>146</v>
      </c>
      <c r="H224" s="207">
        <v>3.04</v>
      </c>
      <c r="I224" s="208"/>
      <c r="J224" s="209">
        <f>ROUND(I224*H224,2)</f>
        <v>0</v>
      </c>
      <c r="K224" s="205" t="s">
        <v>137</v>
      </c>
      <c r="L224" s="47"/>
      <c r="M224" s="210" t="s">
        <v>19</v>
      </c>
      <c r="N224" s="211" t="s">
        <v>42</v>
      </c>
      <c r="O224" s="87"/>
      <c r="P224" s="212">
        <f>O224*H224</f>
        <v>0</v>
      </c>
      <c r="Q224" s="212">
        <v>1.8907700000000001</v>
      </c>
      <c r="R224" s="212">
        <f>Q224*H224</f>
        <v>5.7479408000000003</v>
      </c>
      <c r="S224" s="212">
        <v>0</v>
      </c>
      <c r="T224" s="213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4" t="s">
        <v>138</v>
      </c>
      <c r="AT224" s="214" t="s">
        <v>133</v>
      </c>
      <c r="AU224" s="214" t="s">
        <v>81</v>
      </c>
      <c r="AY224" s="20" t="s">
        <v>131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0" t="s">
        <v>79</v>
      </c>
      <c r="BK224" s="215">
        <f>ROUND(I224*H224,2)</f>
        <v>0</v>
      </c>
      <c r="BL224" s="20" t="s">
        <v>138</v>
      </c>
      <c r="BM224" s="214" t="s">
        <v>309</v>
      </c>
    </row>
    <row r="225" s="2" customFormat="1">
      <c r="A225" s="41"/>
      <c r="B225" s="42"/>
      <c r="C225" s="43"/>
      <c r="D225" s="216" t="s">
        <v>140</v>
      </c>
      <c r="E225" s="43"/>
      <c r="F225" s="217" t="s">
        <v>310</v>
      </c>
      <c r="G225" s="43"/>
      <c r="H225" s="43"/>
      <c r="I225" s="218"/>
      <c r="J225" s="43"/>
      <c r="K225" s="43"/>
      <c r="L225" s="47"/>
      <c r="M225" s="219"/>
      <c r="N225" s="220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140</v>
      </c>
      <c r="AU225" s="20" t="s">
        <v>81</v>
      </c>
    </row>
    <row r="226" s="14" customFormat="1">
      <c r="A226" s="14"/>
      <c r="B226" s="233"/>
      <c r="C226" s="234"/>
      <c r="D226" s="223" t="s">
        <v>142</v>
      </c>
      <c r="E226" s="235" t="s">
        <v>19</v>
      </c>
      <c r="F226" s="236" t="s">
        <v>154</v>
      </c>
      <c r="G226" s="234"/>
      <c r="H226" s="235" t="s">
        <v>19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142</v>
      </c>
      <c r="AU226" s="242" t="s">
        <v>81</v>
      </c>
      <c r="AV226" s="14" t="s">
        <v>79</v>
      </c>
      <c r="AW226" s="14" t="s">
        <v>33</v>
      </c>
      <c r="AX226" s="14" t="s">
        <v>71</v>
      </c>
      <c r="AY226" s="242" t="s">
        <v>131</v>
      </c>
    </row>
    <row r="227" s="13" customFormat="1">
      <c r="A227" s="13"/>
      <c r="B227" s="221"/>
      <c r="C227" s="222"/>
      <c r="D227" s="223" t="s">
        <v>142</v>
      </c>
      <c r="E227" s="224" t="s">
        <v>19</v>
      </c>
      <c r="F227" s="225" t="s">
        <v>311</v>
      </c>
      <c r="G227" s="222"/>
      <c r="H227" s="226">
        <v>0.71999999999999997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2" t="s">
        <v>142</v>
      </c>
      <c r="AU227" s="232" t="s">
        <v>81</v>
      </c>
      <c r="AV227" s="13" t="s">
        <v>81</v>
      </c>
      <c r="AW227" s="13" t="s">
        <v>33</v>
      </c>
      <c r="AX227" s="13" t="s">
        <v>71</v>
      </c>
      <c r="AY227" s="232" t="s">
        <v>131</v>
      </c>
    </row>
    <row r="228" s="14" customFormat="1">
      <c r="A228" s="14"/>
      <c r="B228" s="233"/>
      <c r="C228" s="234"/>
      <c r="D228" s="223" t="s">
        <v>142</v>
      </c>
      <c r="E228" s="235" t="s">
        <v>19</v>
      </c>
      <c r="F228" s="236" t="s">
        <v>162</v>
      </c>
      <c r="G228" s="234"/>
      <c r="H228" s="235" t="s">
        <v>19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142</v>
      </c>
      <c r="AU228" s="242" t="s">
        <v>81</v>
      </c>
      <c r="AV228" s="14" t="s">
        <v>79</v>
      </c>
      <c r="AW228" s="14" t="s">
        <v>33</v>
      </c>
      <c r="AX228" s="14" t="s">
        <v>71</v>
      </c>
      <c r="AY228" s="242" t="s">
        <v>131</v>
      </c>
    </row>
    <row r="229" s="13" customFormat="1">
      <c r="A229" s="13"/>
      <c r="B229" s="221"/>
      <c r="C229" s="222"/>
      <c r="D229" s="223" t="s">
        <v>142</v>
      </c>
      <c r="E229" s="224" t="s">
        <v>19</v>
      </c>
      <c r="F229" s="225" t="s">
        <v>312</v>
      </c>
      <c r="G229" s="222"/>
      <c r="H229" s="226">
        <v>0.88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2" t="s">
        <v>142</v>
      </c>
      <c r="AU229" s="232" t="s">
        <v>81</v>
      </c>
      <c r="AV229" s="13" t="s">
        <v>81</v>
      </c>
      <c r="AW229" s="13" t="s">
        <v>33</v>
      </c>
      <c r="AX229" s="13" t="s">
        <v>71</v>
      </c>
      <c r="AY229" s="232" t="s">
        <v>131</v>
      </c>
    </row>
    <row r="230" s="13" customFormat="1">
      <c r="A230" s="13"/>
      <c r="B230" s="221"/>
      <c r="C230" s="222"/>
      <c r="D230" s="223" t="s">
        <v>142</v>
      </c>
      <c r="E230" s="224" t="s">
        <v>19</v>
      </c>
      <c r="F230" s="225" t="s">
        <v>313</v>
      </c>
      <c r="G230" s="222"/>
      <c r="H230" s="226">
        <v>1.44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2" t="s">
        <v>142</v>
      </c>
      <c r="AU230" s="232" t="s">
        <v>81</v>
      </c>
      <c r="AV230" s="13" t="s">
        <v>81</v>
      </c>
      <c r="AW230" s="13" t="s">
        <v>33</v>
      </c>
      <c r="AX230" s="13" t="s">
        <v>71</v>
      </c>
      <c r="AY230" s="232" t="s">
        <v>131</v>
      </c>
    </row>
    <row r="231" s="15" customFormat="1">
      <c r="A231" s="15"/>
      <c r="B231" s="243"/>
      <c r="C231" s="244"/>
      <c r="D231" s="223" t="s">
        <v>142</v>
      </c>
      <c r="E231" s="245" t="s">
        <v>19</v>
      </c>
      <c r="F231" s="246" t="s">
        <v>156</v>
      </c>
      <c r="G231" s="244"/>
      <c r="H231" s="247">
        <v>3.04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142</v>
      </c>
      <c r="AU231" s="253" t="s">
        <v>81</v>
      </c>
      <c r="AV231" s="15" t="s">
        <v>138</v>
      </c>
      <c r="AW231" s="15" t="s">
        <v>33</v>
      </c>
      <c r="AX231" s="15" t="s">
        <v>79</v>
      </c>
      <c r="AY231" s="253" t="s">
        <v>131</v>
      </c>
    </row>
    <row r="232" s="12" customFormat="1" ht="22.8" customHeight="1">
      <c r="A232" s="12"/>
      <c r="B232" s="187"/>
      <c r="C232" s="188"/>
      <c r="D232" s="189" t="s">
        <v>70</v>
      </c>
      <c r="E232" s="201" t="s">
        <v>174</v>
      </c>
      <c r="F232" s="201" t="s">
        <v>314</v>
      </c>
      <c r="G232" s="188"/>
      <c r="H232" s="188"/>
      <c r="I232" s="191"/>
      <c r="J232" s="202">
        <f>BK232</f>
        <v>0</v>
      </c>
      <c r="K232" s="188"/>
      <c r="L232" s="193"/>
      <c r="M232" s="194"/>
      <c r="N232" s="195"/>
      <c r="O232" s="195"/>
      <c r="P232" s="196">
        <f>SUM(P233:P237)</f>
        <v>0</v>
      </c>
      <c r="Q232" s="195"/>
      <c r="R232" s="196">
        <f>SUM(R233:R237)</f>
        <v>17.207999999999998</v>
      </c>
      <c r="S232" s="195"/>
      <c r="T232" s="197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8" t="s">
        <v>79</v>
      </c>
      <c r="AT232" s="199" t="s">
        <v>70</v>
      </c>
      <c r="AU232" s="199" t="s">
        <v>79</v>
      </c>
      <c r="AY232" s="198" t="s">
        <v>131</v>
      </c>
      <c r="BK232" s="200">
        <f>SUM(BK233:BK237)</f>
        <v>0</v>
      </c>
    </row>
    <row r="233" s="2" customFormat="1" ht="24.15" customHeight="1">
      <c r="A233" s="41"/>
      <c r="B233" s="42"/>
      <c r="C233" s="203" t="s">
        <v>315</v>
      </c>
      <c r="D233" s="203" t="s">
        <v>133</v>
      </c>
      <c r="E233" s="204" t="s">
        <v>316</v>
      </c>
      <c r="F233" s="205" t="s">
        <v>317</v>
      </c>
      <c r="G233" s="206" t="s">
        <v>136</v>
      </c>
      <c r="H233" s="207">
        <v>40</v>
      </c>
      <c r="I233" s="208"/>
      <c r="J233" s="209">
        <f>ROUND(I233*H233,2)</f>
        <v>0</v>
      </c>
      <c r="K233" s="205" t="s">
        <v>137</v>
      </c>
      <c r="L233" s="47"/>
      <c r="M233" s="210" t="s">
        <v>19</v>
      </c>
      <c r="N233" s="211" t="s">
        <v>42</v>
      </c>
      <c r="O233" s="87"/>
      <c r="P233" s="212">
        <f>O233*H233</f>
        <v>0</v>
      </c>
      <c r="Q233" s="212">
        <v>0.1002</v>
      </c>
      <c r="R233" s="212">
        <f>Q233*H233</f>
        <v>4.008</v>
      </c>
      <c r="S233" s="212">
        <v>0</v>
      </c>
      <c r="T233" s="213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4" t="s">
        <v>138</v>
      </c>
      <c r="AT233" s="214" t="s">
        <v>133</v>
      </c>
      <c r="AU233" s="214" t="s">
        <v>81</v>
      </c>
      <c r="AY233" s="20" t="s">
        <v>131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20" t="s">
        <v>79</v>
      </c>
      <c r="BK233" s="215">
        <f>ROUND(I233*H233,2)</f>
        <v>0</v>
      </c>
      <c r="BL233" s="20" t="s">
        <v>138</v>
      </c>
      <c r="BM233" s="214" t="s">
        <v>318</v>
      </c>
    </row>
    <row r="234" s="2" customFormat="1">
      <c r="A234" s="41"/>
      <c r="B234" s="42"/>
      <c r="C234" s="43"/>
      <c r="D234" s="216" t="s">
        <v>140</v>
      </c>
      <c r="E234" s="43"/>
      <c r="F234" s="217" t="s">
        <v>319</v>
      </c>
      <c r="G234" s="43"/>
      <c r="H234" s="43"/>
      <c r="I234" s="218"/>
      <c r="J234" s="43"/>
      <c r="K234" s="43"/>
      <c r="L234" s="47"/>
      <c r="M234" s="219"/>
      <c r="N234" s="220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140</v>
      </c>
      <c r="AU234" s="20" t="s">
        <v>81</v>
      </c>
    </row>
    <row r="235" s="13" customFormat="1">
      <c r="A235" s="13"/>
      <c r="B235" s="221"/>
      <c r="C235" s="222"/>
      <c r="D235" s="223" t="s">
        <v>142</v>
      </c>
      <c r="E235" s="224" t="s">
        <v>19</v>
      </c>
      <c r="F235" s="225" t="s">
        <v>320</v>
      </c>
      <c r="G235" s="222"/>
      <c r="H235" s="226">
        <v>40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2" t="s">
        <v>142</v>
      </c>
      <c r="AU235" s="232" t="s">
        <v>81</v>
      </c>
      <c r="AV235" s="13" t="s">
        <v>81</v>
      </c>
      <c r="AW235" s="13" t="s">
        <v>33</v>
      </c>
      <c r="AX235" s="13" t="s">
        <v>79</v>
      </c>
      <c r="AY235" s="232" t="s">
        <v>131</v>
      </c>
    </row>
    <row r="236" s="2" customFormat="1" ht="16.5" customHeight="1">
      <c r="A236" s="41"/>
      <c r="B236" s="42"/>
      <c r="C236" s="254" t="s">
        <v>321</v>
      </c>
      <c r="D236" s="254" t="s">
        <v>216</v>
      </c>
      <c r="E236" s="255" t="s">
        <v>322</v>
      </c>
      <c r="F236" s="256" t="s">
        <v>323</v>
      </c>
      <c r="G236" s="257" t="s">
        <v>190</v>
      </c>
      <c r="H236" s="258">
        <v>13.199999999999999</v>
      </c>
      <c r="I236" s="259"/>
      <c r="J236" s="260">
        <f>ROUND(I236*H236,2)</f>
        <v>0</v>
      </c>
      <c r="K236" s="256" t="s">
        <v>137</v>
      </c>
      <c r="L236" s="261"/>
      <c r="M236" s="262" t="s">
        <v>19</v>
      </c>
      <c r="N236" s="263" t="s">
        <v>42</v>
      </c>
      <c r="O236" s="87"/>
      <c r="P236" s="212">
        <f>O236*H236</f>
        <v>0</v>
      </c>
      <c r="Q236" s="212">
        <v>1</v>
      </c>
      <c r="R236" s="212">
        <f>Q236*H236</f>
        <v>13.199999999999999</v>
      </c>
      <c r="S236" s="212">
        <v>0</v>
      </c>
      <c r="T236" s="213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4" t="s">
        <v>194</v>
      </c>
      <c r="AT236" s="214" t="s">
        <v>216</v>
      </c>
      <c r="AU236" s="214" t="s">
        <v>81</v>
      </c>
      <c r="AY236" s="20" t="s">
        <v>131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0" t="s">
        <v>79</v>
      </c>
      <c r="BK236" s="215">
        <f>ROUND(I236*H236,2)</f>
        <v>0</v>
      </c>
      <c r="BL236" s="20" t="s">
        <v>138</v>
      </c>
      <c r="BM236" s="214" t="s">
        <v>324</v>
      </c>
    </row>
    <row r="237" s="13" customFormat="1">
      <c r="A237" s="13"/>
      <c r="B237" s="221"/>
      <c r="C237" s="222"/>
      <c r="D237" s="223" t="s">
        <v>142</v>
      </c>
      <c r="E237" s="222"/>
      <c r="F237" s="225" t="s">
        <v>325</v>
      </c>
      <c r="G237" s="222"/>
      <c r="H237" s="226">
        <v>13.199999999999999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2" t="s">
        <v>142</v>
      </c>
      <c r="AU237" s="232" t="s">
        <v>81</v>
      </c>
      <c r="AV237" s="13" t="s">
        <v>81</v>
      </c>
      <c r="AW237" s="13" t="s">
        <v>4</v>
      </c>
      <c r="AX237" s="13" t="s">
        <v>79</v>
      </c>
      <c r="AY237" s="232" t="s">
        <v>131</v>
      </c>
    </row>
    <row r="238" s="12" customFormat="1" ht="22.8" customHeight="1">
      <c r="A238" s="12"/>
      <c r="B238" s="187"/>
      <c r="C238" s="188"/>
      <c r="D238" s="189" t="s">
        <v>70</v>
      </c>
      <c r="E238" s="201" t="s">
        <v>179</v>
      </c>
      <c r="F238" s="201" t="s">
        <v>326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SUM(P239:P372)</f>
        <v>0</v>
      </c>
      <c r="Q238" s="195"/>
      <c r="R238" s="196">
        <f>SUM(R239:R372)</f>
        <v>23.241072150000004</v>
      </c>
      <c r="S238" s="195"/>
      <c r="T238" s="197">
        <f>SUM(T239:T372)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8" t="s">
        <v>79</v>
      </c>
      <c r="AT238" s="199" t="s">
        <v>70</v>
      </c>
      <c r="AU238" s="199" t="s">
        <v>79</v>
      </c>
      <c r="AY238" s="198" t="s">
        <v>131</v>
      </c>
      <c r="BK238" s="200">
        <f>SUM(BK239:BK372)</f>
        <v>0</v>
      </c>
    </row>
    <row r="239" s="2" customFormat="1" ht="21.75" customHeight="1">
      <c r="A239" s="41"/>
      <c r="B239" s="42"/>
      <c r="C239" s="203" t="s">
        <v>327</v>
      </c>
      <c r="D239" s="203" t="s">
        <v>133</v>
      </c>
      <c r="E239" s="204" t="s">
        <v>328</v>
      </c>
      <c r="F239" s="205" t="s">
        <v>329</v>
      </c>
      <c r="G239" s="206" t="s">
        <v>136</v>
      </c>
      <c r="H239" s="207">
        <v>24.306000000000001</v>
      </c>
      <c r="I239" s="208"/>
      <c r="J239" s="209">
        <f>ROUND(I239*H239,2)</f>
        <v>0</v>
      </c>
      <c r="K239" s="205" t="s">
        <v>137</v>
      </c>
      <c r="L239" s="47"/>
      <c r="M239" s="210" t="s">
        <v>19</v>
      </c>
      <c r="N239" s="211" t="s">
        <v>42</v>
      </c>
      <c r="O239" s="87"/>
      <c r="P239" s="212">
        <f>O239*H239</f>
        <v>0</v>
      </c>
      <c r="Q239" s="212">
        <v>0.0064999999999999997</v>
      </c>
      <c r="R239" s="212">
        <f>Q239*H239</f>
        <v>0.15798899999999999</v>
      </c>
      <c r="S239" s="212">
        <v>0</v>
      </c>
      <c r="T239" s="213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4" t="s">
        <v>138</v>
      </c>
      <c r="AT239" s="214" t="s">
        <v>133</v>
      </c>
      <c r="AU239" s="214" t="s">
        <v>81</v>
      </c>
      <c r="AY239" s="20" t="s">
        <v>131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0" t="s">
        <v>79</v>
      </c>
      <c r="BK239" s="215">
        <f>ROUND(I239*H239,2)</f>
        <v>0</v>
      </c>
      <c r="BL239" s="20" t="s">
        <v>138</v>
      </c>
      <c r="BM239" s="214" t="s">
        <v>330</v>
      </c>
    </row>
    <row r="240" s="2" customFormat="1">
      <c r="A240" s="41"/>
      <c r="B240" s="42"/>
      <c r="C240" s="43"/>
      <c r="D240" s="216" t="s">
        <v>140</v>
      </c>
      <c r="E240" s="43"/>
      <c r="F240" s="217" t="s">
        <v>331</v>
      </c>
      <c r="G240" s="43"/>
      <c r="H240" s="43"/>
      <c r="I240" s="218"/>
      <c r="J240" s="43"/>
      <c r="K240" s="43"/>
      <c r="L240" s="47"/>
      <c r="M240" s="219"/>
      <c r="N240" s="220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140</v>
      </c>
      <c r="AU240" s="20" t="s">
        <v>81</v>
      </c>
    </row>
    <row r="241" s="14" customFormat="1">
      <c r="A241" s="14"/>
      <c r="B241" s="233"/>
      <c r="C241" s="234"/>
      <c r="D241" s="223" t="s">
        <v>142</v>
      </c>
      <c r="E241" s="235" t="s">
        <v>19</v>
      </c>
      <c r="F241" s="236" t="s">
        <v>332</v>
      </c>
      <c r="G241" s="234"/>
      <c r="H241" s="235" t="s">
        <v>19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142</v>
      </c>
      <c r="AU241" s="242" t="s">
        <v>81</v>
      </c>
      <c r="AV241" s="14" t="s">
        <v>79</v>
      </c>
      <c r="AW241" s="14" t="s">
        <v>33</v>
      </c>
      <c r="AX241" s="14" t="s">
        <v>71</v>
      </c>
      <c r="AY241" s="242" t="s">
        <v>131</v>
      </c>
    </row>
    <row r="242" s="13" customFormat="1">
      <c r="A242" s="13"/>
      <c r="B242" s="221"/>
      <c r="C242" s="222"/>
      <c r="D242" s="223" t="s">
        <v>142</v>
      </c>
      <c r="E242" s="224" t="s">
        <v>19</v>
      </c>
      <c r="F242" s="225" t="s">
        <v>333</v>
      </c>
      <c r="G242" s="222"/>
      <c r="H242" s="226">
        <v>9.1999999999999993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2" t="s">
        <v>142</v>
      </c>
      <c r="AU242" s="232" t="s">
        <v>81</v>
      </c>
      <c r="AV242" s="13" t="s">
        <v>81</v>
      </c>
      <c r="AW242" s="13" t="s">
        <v>33</v>
      </c>
      <c r="AX242" s="13" t="s">
        <v>71</v>
      </c>
      <c r="AY242" s="232" t="s">
        <v>131</v>
      </c>
    </row>
    <row r="243" s="13" customFormat="1">
      <c r="A243" s="13"/>
      <c r="B243" s="221"/>
      <c r="C243" s="222"/>
      <c r="D243" s="223" t="s">
        <v>142</v>
      </c>
      <c r="E243" s="224" t="s">
        <v>19</v>
      </c>
      <c r="F243" s="225" t="s">
        <v>334</v>
      </c>
      <c r="G243" s="222"/>
      <c r="H243" s="226">
        <v>6.9160000000000004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2" t="s">
        <v>142</v>
      </c>
      <c r="AU243" s="232" t="s">
        <v>81</v>
      </c>
      <c r="AV243" s="13" t="s">
        <v>81</v>
      </c>
      <c r="AW243" s="13" t="s">
        <v>33</v>
      </c>
      <c r="AX243" s="13" t="s">
        <v>71</v>
      </c>
      <c r="AY243" s="232" t="s">
        <v>131</v>
      </c>
    </row>
    <row r="244" s="13" customFormat="1">
      <c r="A244" s="13"/>
      <c r="B244" s="221"/>
      <c r="C244" s="222"/>
      <c r="D244" s="223" t="s">
        <v>142</v>
      </c>
      <c r="E244" s="224" t="s">
        <v>19</v>
      </c>
      <c r="F244" s="225" t="s">
        <v>335</v>
      </c>
      <c r="G244" s="222"/>
      <c r="H244" s="226">
        <v>8.1899999999999995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2" t="s">
        <v>142</v>
      </c>
      <c r="AU244" s="232" t="s">
        <v>81</v>
      </c>
      <c r="AV244" s="13" t="s">
        <v>81</v>
      </c>
      <c r="AW244" s="13" t="s">
        <v>33</v>
      </c>
      <c r="AX244" s="13" t="s">
        <v>71</v>
      </c>
      <c r="AY244" s="232" t="s">
        <v>131</v>
      </c>
    </row>
    <row r="245" s="15" customFormat="1">
      <c r="A245" s="15"/>
      <c r="B245" s="243"/>
      <c r="C245" s="244"/>
      <c r="D245" s="223" t="s">
        <v>142</v>
      </c>
      <c r="E245" s="245" t="s">
        <v>19</v>
      </c>
      <c r="F245" s="246" t="s">
        <v>156</v>
      </c>
      <c r="G245" s="244"/>
      <c r="H245" s="247">
        <v>24.306000000000001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142</v>
      </c>
      <c r="AU245" s="253" t="s">
        <v>81</v>
      </c>
      <c r="AV245" s="15" t="s">
        <v>138</v>
      </c>
      <c r="AW245" s="15" t="s">
        <v>33</v>
      </c>
      <c r="AX245" s="15" t="s">
        <v>79</v>
      </c>
      <c r="AY245" s="253" t="s">
        <v>131</v>
      </c>
    </row>
    <row r="246" s="2" customFormat="1" ht="24.15" customHeight="1">
      <c r="A246" s="41"/>
      <c r="B246" s="42"/>
      <c r="C246" s="203" t="s">
        <v>336</v>
      </c>
      <c r="D246" s="203" t="s">
        <v>133</v>
      </c>
      <c r="E246" s="204" t="s">
        <v>337</v>
      </c>
      <c r="F246" s="205" t="s">
        <v>338</v>
      </c>
      <c r="G246" s="206" t="s">
        <v>136</v>
      </c>
      <c r="H246" s="207">
        <v>24.306000000000001</v>
      </c>
      <c r="I246" s="208"/>
      <c r="J246" s="209">
        <f>ROUND(I246*H246,2)</f>
        <v>0</v>
      </c>
      <c r="K246" s="205" t="s">
        <v>137</v>
      </c>
      <c r="L246" s="47"/>
      <c r="M246" s="210" t="s">
        <v>19</v>
      </c>
      <c r="N246" s="211" t="s">
        <v>42</v>
      </c>
      <c r="O246" s="87"/>
      <c r="P246" s="212">
        <f>O246*H246</f>
        <v>0</v>
      </c>
      <c r="Q246" s="212">
        <v>0.017330000000000002</v>
      </c>
      <c r="R246" s="212">
        <f>Q246*H246</f>
        <v>0.42122298000000008</v>
      </c>
      <c r="S246" s="212">
        <v>0</v>
      </c>
      <c r="T246" s="213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4" t="s">
        <v>138</v>
      </c>
      <c r="AT246" s="214" t="s">
        <v>133</v>
      </c>
      <c r="AU246" s="214" t="s">
        <v>81</v>
      </c>
      <c r="AY246" s="20" t="s">
        <v>131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20" t="s">
        <v>79</v>
      </c>
      <c r="BK246" s="215">
        <f>ROUND(I246*H246,2)</f>
        <v>0</v>
      </c>
      <c r="BL246" s="20" t="s">
        <v>138</v>
      </c>
      <c r="BM246" s="214" t="s">
        <v>339</v>
      </c>
    </row>
    <row r="247" s="2" customFormat="1">
      <c r="A247" s="41"/>
      <c r="B247" s="42"/>
      <c r="C247" s="43"/>
      <c r="D247" s="216" t="s">
        <v>140</v>
      </c>
      <c r="E247" s="43"/>
      <c r="F247" s="217" t="s">
        <v>340</v>
      </c>
      <c r="G247" s="43"/>
      <c r="H247" s="43"/>
      <c r="I247" s="218"/>
      <c r="J247" s="43"/>
      <c r="K247" s="43"/>
      <c r="L247" s="47"/>
      <c r="M247" s="219"/>
      <c r="N247" s="220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140</v>
      </c>
      <c r="AU247" s="20" t="s">
        <v>81</v>
      </c>
    </row>
    <row r="248" s="14" customFormat="1">
      <c r="A248" s="14"/>
      <c r="B248" s="233"/>
      <c r="C248" s="234"/>
      <c r="D248" s="223" t="s">
        <v>142</v>
      </c>
      <c r="E248" s="235" t="s">
        <v>19</v>
      </c>
      <c r="F248" s="236" t="s">
        <v>332</v>
      </c>
      <c r="G248" s="234"/>
      <c r="H248" s="235" t="s">
        <v>19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142</v>
      </c>
      <c r="AU248" s="242" t="s">
        <v>81</v>
      </c>
      <c r="AV248" s="14" t="s">
        <v>79</v>
      </c>
      <c r="AW248" s="14" t="s">
        <v>33</v>
      </c>
      <c r="AX248" s="14" t="s">
        <v>71</v>
      </c>
      <c r="AY248" s="242" t="s">
        <v>131</v>
      </c>
    </row>
    <row r="249" s="13" customFormat="1">
      <c r="A249" s="13"/>
      <c r="B249" s="221"/>
      <c r="C249" s="222"/>
      <c r="D249" s="223" t="s">
        <v>142</v>
      </c>
      <c r="E249" s="224" t="s">
        <v>19</v>
      </c>
      <c r="F249" s="225" t="s">
        <v>333</v>
      </c>
      <c r="G249" s="222"/>
      <c r="H249" s="226">
        <v>9.1999999999999993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2" t="s">
        <v>142</v>
      </c>
      <c r="AU249" s="232" t="s">
        <v>81</v>
      </c>
      <c r="AV249" s="13" t="s">
        <v>81</v>
      </c>
      <c r="AW249" s="13" t="s">
        <v>33</v>
      </c>
      <c r="AX249" s="13" t="s">
        <v>71</v>
      </c>
      <c r="AY249" s="232" t="s">
        <v>131</v>
      </c>
    </row>
    <row r="250" s="13" customFormat="1">
      <c r="A250" s="13"/>
      <c r="B250" s="221"/>
      <c r="C250" s="222"/>
      <c r="D250" s="223" t="s">
        <v>142</v>
      </c>
      <c r="E250" s="224" t="s">
        <v>19</v>
      </c>
      <c r="F250" s="225" t="s">
        <v>334</v>
      </c>
      <c r="G250" s="222"/>
      <c r="H250" s="226">
        <v>6.9160000000000004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2" t="s">
        <v>142</v>
      </c>
      <c r="AU250" s="232" t="s">
        <v>81</v>
      </c>
      <c r="AV250" s="13" t="s">
        <v>81</v>
      </c>
      <c r="AW250" s="13" t="s">
        <v>33</v>
      </c>
      <c r="AX250" s="13" t="s">
        <v>71</v>
      </c>
      <c r="AY250" s="232" t="s">
        <v>131</v>
      </c>
    </row>
    <row r="251" s="13" customFormat="1">
      <c r="A251" s="13"/>
      <c r="B251" s="221"/>
      <c r="C251" s="222"/>
      <c r="D251" s="223" t="s">
        <v>142</v>
      </c>
      <c r="E251" s="224" t="s">
        <v>19</v>
      </c>
      <c r="F251" s="225" t="s">
        <v>335</v>
      </c>
      <c r="G251" s="222"/>
      <c r="H251" s="226">
        <v>8.1899999999999995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2" t="s">
        <v>142</v>
      </c>
      <c r="AU251" s="232" t="s">
        <v>81</v>
      </c>
      <c r="AV251" s="13" t="s">
        <v>81</v>
      </c>
      <c r="AW251" s="13" t="s">
        <v>33</v>
      </c>
      <c r="AX251" s="13" t="s">
        <v>71</v>
      </c>
      <c r="AY251" s="232" t="s">
        <v>131</v>
      </c>
    </row>
    <row r="252" s="15" customFormat="1">
      <c r="A252" s="15"/>
      <c r="B252" s="243"/>
      <c r="C252" s="244"/>
      <c r="D252" s="223" t="s">
        <v>142</v>
      </c>
      <c r="E252" s="245" t="s">
        <v>19</v>
      </c>
      <c r="F252" s="246" t="s">
        <v>156</v>
      </c>
      <c r="G252" s="244"/>
      <c r="H252" s="247">
        <v>24.306000000000001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3" t="s">
        <v>142</v>
      </c>
      <c r="AU252" s="253" t="s">
        <v>81</v>
      </c>
      <c r="AV252" s="15" t="s">
        <v>138</v>
      </c>
      <c r="AW252" s="15" t="s">
        <v>33</v>
      </c>
      <c r="AX252" s="15" t="s">
        <v>79</v>
      </c>
      <c r="AY252" s="253" t="s">
        <v>131</v>
      </c>
    </row>
    <row r="253" s="2" customFormat="1" ht="24.15" customHeight="1">
      <c r="A253" s="41"/>
      <c r="B253" s="42"/>
      <c r="C253" s="203" t="s">
        <v>341</v>
      </c>
      <c r="D253" s="203" t="s">
        <v>133</v>
      </c>
      <c r="E253" s="204" t="s">
        <v>342</v>
      </c>
      <c r="F253" s="205" t="s">
        <v>343</v>
      </c>
      <c r="G253" s="206" t="s">
        <v>136</v>
      </c>
      <c r="H253" s="207">
        <v>24.306000000000001</v>
      </c>
      <c r="I253" s="208"/>
      <c r="J253" s="209">
        <f>ROUND(I253*H253,2)</f>
        <v>0</v>
      </c>
      <c r="K253" s="205" t="s">
        <v>137</v>
      </c>
      <c r="L253" s="47"/>
      <c r="M253" s="210" t="s">
        <v>19</v>
      </c>
      <c r="N253" s="211" t="s">
        <v>42</v>
      </c>
      <c r="O253" s="87"/>
      <c r="P253" s="212">
        <f>O253*H253</f>
        <v>0</v>
      </c>
      <c r="Q253" s="212">
        <v>0.0073499999999999998</v>
      </c>
      <c r="R253" s="212">
        <f>Q253*H253</f>
        <v>0.17864910000000001</v>
      </c>
      <c r="S253" s="212">
        <v>0</v>
      </c>
      <c r="T253" s="213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4" t="s">
        <v>138</v>
      </c>
      <c r="AT253" s="214" t="s">
        <v>133</v>
      </c>
      <c r="AU253" s="214" t="s">
        <v>81</v>
      </c>
      <c r="AY253" s="20" t="s">
        <v>131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0" t="s">
        <v>79</v>
      </c>
      <c r="BK253" s="215">
        <f>ROUND(I253*H253,2)</f>
        <v>0</v>
      </c>
      <c r="BL253" s="20" t="s">
        <v>138</v>
      </c>
      <c r="BM253" s="214" t="s">
        <v>344</v>
      </c>
    </row>
    <row r="254" s="2" customFormat="1">
      <c r="A254" s="41"/>
      <c r="B254" s="42"/>
      <c r="C254" s="43"/>
      <c r="D254" s="216" t="s">
        <v>140</v>
      </c>
      <c r="E254" s="43"/>
      <c r="F254" s="217" t="s">
        <v>345</v>
      </c>
      <c r="G254" s="43"/>
      <c r="H254" s="43"/>
      <c r="I254" s="218"/>
      <c r="J254" s="43"/>
      <c r="K254" s="43"/>
      <c r="L254" s="47"/>
      <c r="M254" s="219"/>
      <c r="N254" s="220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140</v>
      </c>
      <c r="AU254" s="20" t="s">
        <v>81</v>
      </c>
    </row>
    <row r="255" s="2" customFormat="1" ht="21.75" customHeight="1">
      <c r="A255" s="41"/>
      <c r="B255" s="42"/>
      <c r="C255" s="203" t="s">
        <v>346</v>
      </c>
      <c r="D255" s="203" t="s">
        <v>133</v>
      </c>
      <c r="E255" s="204" t="s">
        <v>347</v>
      </c>
      <c r="F255" s="205" t="s">
        <v>348</v>
      </c>
      <c r="G255" s="206" t="s">
        <v>136</v>
      </c>
      <c r="H255" s="207">
        <v>20.116</v>
      </c>
      <c r="I255" s="208"/>
      <c r="J255" s="209">
        <f>ROUND(I255*H255,2)</f>
        <v>0</v>
      </c>
      <c r="K255" s="205" t="s">
        <v>137</v>
      </c>
      <c r="L255" s="47"/>
      <c r="M255" s="210" t="s">
        <v>19</v>
      </c>
      <c r="N255" s="211" t="s">
        <v>42</v>
      </c>
      <c r="O255" s="87"/>
      <c r="P255" s="212">
        <f>O255*H255</f>
        <v>0</v>
      </c>
      <c r="Q255" s="212">
        <v>0.0064999999999999997</v>
      </c>
      <c r="R255" s="212">
        <f>Q255*H255</f>
        <v>0.13075399999999998</v>
      </c>
      <c r="S255" s="212">
        <v>0</v>
      </c>
      <c r="T255" s="213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4" t="s">
        <v>138</v>
      </c>
      <c r="AT255" s="214" t="s">
        <v>133</v>
      </c>
      <c r="AU255" s="214" t="s">
        <v>81</v>
      </c>
      <c r="AY255" s="20" t="s">
        <v>131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0" t="s">
        <v>79</v>
      </c>
      <c r="BK255" s="215">
        <f>ROUND(I255*H255,2)</f>
        <v>0</v>
      </c>
      <c r="BL255" s="20" t="s">
        <v>138</v>
      </c>
      <c r="BM255" s="214" t="s">
        <v>349</v>
      </c>
    </row>
    <row r="256" s="2" customFormat="1">
      <c r="A256" s="41"/>
      <c r="B256" s="42"/>
      <c r="C256" s="43"/>
      <c r="D256" s="216" t="s">
        <v>140</v>
      </c>
      <c r="E256" s="43"/>
      <c r="F256" s="217" t="s">
        <v>350</v>
      </c>
      <c r="G256" s="43"/>
      <c r="H256" s="43"/>
      <c r="I256" s="218"/>
      <c r="J256" s="43"/>
      <c r="K256" s="43"/>
      <c r="L256" s="47"/>
      <c r="M256" s="219"/>
      <c r="N256" s="220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140</v>
      </c>
      <c r="AU256" s="20" t="s">
        <v>81</v>
      </c>
    </row>
    <row r="257" s="14" customFormat="1">
      <c r="A257" s="14"/>
      <c r="B257" s="233"/>
      <c r="C257" s="234"/>
      <c r="D257" s="223" t="s">
        <v>142</v>
      </c>
      <c r="E257" s="235" t="s">
        <v>19</v>
      </c>
      <c r="F257" s="236" t="s">
        <v>332</v>
      </c>
      <c r="G257" s="234"/>
      <c r="H257" s="235" t="s">
        <v>19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142</v>
      </c>
      <c r="AU257" s="242" t="s">
        <v>81</v>
      </c>
      <c r="AV257" s="14" t="s">
        <v>79</v>
      </c>
      <c r="AW257" s="14" t="s">
        <v>33</v>
      </c>
      <c r="AX257" s="14" t="s">
        <v>71</v>
      </c>
      <c r="AY257" s="242" t="s">
        <v>131</v>
      </c>
    </row>
    <row r="258" s="13" customFormat="1">
      <c r="A258" s="13"/>
      <c r="B258" s="221"/>
      <c r="C258" s="222"/>
      <c r="D258" s="223" t="s">
        <v>142</v>
      </c>
      <c r="E258" s="224" t="s">
        <v>19</v>
      </c>
      <c r="F258" s="225" t="s">
        <v>351</v>
      </c>
      <c r="G258" s="222"/>
      <c r="H258" s="226">
        <v>5.8079999999999998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2" t="s">
        <v>142</v>
      </c>
      <c r="AU258" s="232" t="s">
        <v>81</v>
      </c>
      <c r="AV258" s="13" t="s">
        <v>81</v>
      </c>
      <c r="AW258" s="13" t="s">
        <v>33</v>
      </c>
      <c r="AX258" s="13" t="s">
        <v>71</v>
      </c>
      <c r="AY258" s="232" t="s">
        <v>131</v>
      </c>
    </row>
    <row r="259" s="13" customFormat="1">
      <c r="A259" s="13"/>
      <c r="B259" s="221"/>
      <c r="C259" s="222"/>
      <c r="D259" s="223" t="s">
        <v>142</v>
      </c>
      <c r="E259" s="224" t="s">
        <v>19</v>
      </c>
      <c r="F259" s="225" t="s">
        <v>352</v>
      </c>
      <c r="G259" s="222"/>
      <c r="H259" s="226">
        <v>6.1180000000000003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2" t="s">
        <v>142</v>
      </c>
      <c r="AU259" s="232" t="s">
        <v>81</v>
      </c>
      <c r="AV259" s="13" t="s">
        <v>81</v>
      </c>
      <c r="AW259" s="13" t="s">
        <v>33</v>
      </c>
      <c r="AX259" s="13" t="s">
        <v>71</v>
      </c>
      <c r="AY259" s="232" t="s">
        <v>131</v>
      </c>
    </row>
    <row r="260" s="13" customFormat="1">
      <c r="A260" s="13"/>
      <c r="B260" s="221"/>
      <c r="C260" s="222"/>
      <c r="D260" s="223" t="s">
        <v>142</v>
      </c>
      <c r="E260" s="224" t="s">
        <v>19</v>
      </c>
      <c r="F260" s="225" t="s">
        <v>353</v>
      </c>
      <c r="G260" s="222"/>
      <c r="H260" s="226">
        <v>8.1899999999999995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2" t="s">
        <v>142</v>
      </c>
      <c r="AU260" s="232" t="s">
        <v>81</v>
      </c>
      <c r="AV260" s="13" t="s">
        <v>81</v>
      </c>
      <c r="AW260" s="13" t="s">
        <v>33</v>
      </c>
      <c r="AX260" s="13" t="s">
        <v>71</v>
      </c>
      <c r="AY260" s="232" t="s">
        <v>131</v>
      </c>
    </row>
    <row r="261" s="15" customFormat="1">
      <c r="A261" s="15"/>
      <c r="B261" s="243"/>
      <c r="C261" s="244"/>
      <c r="D261" s="223" t="s">
        <v>142</v>
      </c>
      <c r="E261" s="245" t="s">
        <v>19</v>
      </c>
      <c r="F261" s="246" t="s">
        <v>156</v>
      </c>
      <c r="G261" s="244"/>
      <c r="H261" s="247">
        <v>20.116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3" t="s">
        <v>142</v>
      </c>
      <c r="AU261" s="253" t="s">
        <v>81</v>
      </c>
      <c r="AV261" s="15" t="s">
        <v>138</v>
      </c>
      <c r="AW261" s="15" t="s">
        <v>33</v>
      </c>
      <c r="AX261" s="15" t="s">
        <v>79</v>
      </c>
      <c r="AY261" s="253" t="s">
        <v>131</v>
      </c>
    </row>
    <row r="262" s="2" customFormat="1" ht="24.15" customHeight="1">
      <c r="A262" s="41"/>
      <c r="B262" s="42"/>
      <c r="C262" s="203" t="s">
        <v>354</v>
      </c>
      <c r="D262" s="203" t="s">
        <v>133</v>
      </c>
      <c r="E262" s="204" t="s">
        <v>355</v>
      </c>
      <c r="F262" s="205" t="s">
        <v>356</v>
      </c>
      <c r="G262" s="206" t="s">
        <v>136</v>
      </c>
      <c r="H262" s="207">
        <v>20.116</v>
      </c>
      <c r="I262" s="208"/>
      <c r="J262" s="209">
        <f>ROUND(I262*H262,2)</f>
        <v>0</v>
      </c>
      <c r="K262" s="205" t="s">
        <v>137</v>
      </c>
      <c r="L262" s="47"/>
      <c r="M262" s="210" t="s">
        <v>19</v>
      </c>
      <c r="N262" s="211" t="s">
        <v>42</v>
      </c>
      <c r="O262" s="87"/>
      <c r="P262" s="212">
        <f>O262*H262</f>
        <v>0</v>
      </c>
      <c r="Q262" s="212">
        <v>0.017330000000000002</v>
      </c>
      <c r="R262" s="212">
        <f>Q262*H262</f>
        <v>0.34861028000000005</v>
      </c>
      <c r="S262" s="212">
        <v>0</v>
      </c>
      <c r="T262" s="213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4" t="s">
        <v>138</v>
      </c>
      <c r="AT262" s="214" t="s">
        <v>133</v>
      </c>
      <c r="AU262" s="214" t="s">
        <v>81</v>
      </c>
      <c r="AY262" s="20" t="s">
        <v>131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0" t="s">
        <v>79</v>
      </c>
      <c r="BK262" s="215">
        <f>ROUND(I262*H262,2)</f>
        <v>0</v>
      </c>
      <c r="BL262" s="20" t="s">
        <v>138</v>
      </c>
      <c r="BM262" s="214" t="s">
        <v>357</v>
      </c>
    </row>
    <row r="263" s="2" customFormat="1">
      <c r="A263" s="41"/>
      <c r="B263" s="42"/>
      <c r="C263" s="43"/>
      <c r="D263" s="216" t="s">
        <v>140</v>
      </c>
      <c r="E263" s="43"/>
      <c r="F263" s="217" t="s">
        <v>358</v>
      </c>
      <c r="G263" s="43"/>
      <c r="H263" s="43"/>
      <c r="I263" s="218"/>
      <c r="J263" s="43"/>
      <c r="K263" s="43"/>
      <c r="L263" s="47"/>
      <c r="M263" s="219"/>
      <c r="N263" s="220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140</v>
      </c>
      <c r="AU263" s="20" t="s">
        <v>81</v>
      </c>
    </row>
    <row r="264" s="14" customFormat="1">
      <c r="A264" s="14"/>
      <c r="B264" s="233"/>
      <c r="C264" s="234"/>
      <c r="D264" s="223" t="s">
        <v>142</v>
      </c>
      <c r="E264" s="235" t="s">
        <v>19</v>
      </c>
      <c r="F264" s="236" t="s">
        <v>332</v>
      </c>
      <c r="G264" s="234"/>
      <c r="H264" s="235" t="s">
        <v>19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2" t="s">
        <v>142</v>
      </c>
      <c r="AU264" s="242" t="s">
        <v>81</v>
      </c>
      <c r="AV264" s="14" t="s">
        <v>79</v>
      </c>
      <c r="AW264" s="14" t="s">
        <v>33</v>
      </c>
      <c r="AX264" s="14" t="s">
        <v>71</v>
      </c>
      <c r="AY264" s="242" t="s">
        <v>131</v>
      </c>
    </row>
    <row r="265" s="13" customFormat="1">
      <c r="A265" s="13"/>
      <c r="B265" s="221"/>
      <c r="C265" s="222"/>
      <c r="D265" s="223" t="s">
        <v>142</v>
      </c>
      <c r="E265" s="224" t="s">
        <v>19</v>
      </c>
      <c r="F265" s="225" t="s">
        <v>351</v>
      </c>
      <c r="G265" s="222"/>
      <c r="H265" s="226">
        <v>5.8079999999999998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2" t="s">
        <v>142</v>
      </c>
      <c r="AU265" s="232" t="s">
        <v>81</v>
      </c>
      <c r="AV265" s="13" t="s">
        <v>81</v>
      </c>
      <c r="AW265" s="13" t="s">
        <v>33</v>
      </c>
      <c r="AX265" s="13" t="s">
        <v>71</v>
      </c>
      <c r="AY265" s="232" t="s">
        <v>131</v>
      </c>
    </row>
    <row r="266" s="13" customFormat="1">
      <c r="A266" s="13"/>
      <c r="B266" s="221"/>
      <c r="C266" s="222"/>
      <c r="D266" s="223" t="s">
        <v>142</v>
      </c>
      <c r="E266" s="224" t="s">
        <v>19</v>
      </c>
      <c r="F266" s="225" t="s">
        <v>352</v>
      </c>
      <c r="G266" s="222"/>
      <c r="H266" s="226">
        <v>6.1180000000000003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2" t="s">
        <v>142</v>
      </c>
      <c r="AU266" s="232" t="s">
        <v>81</v>
      </c>
      <c r="AV266" s="13" t="s">
        <v>81</v>
      </c>
      <c r="AW266" s="13" t="s">
        <v>33</v>
      </c>
      <c r="AX266" s="13" t="s">
        <v>71</v>
      </c>
      <c r="AY266" s="232" t="s">
        <v>131</v>
      </c>
    </row>
    <row r="267" s="13" customFormat="1">
      <c r="A267" s="13"/>
      <c r="B267" s="221"/>
      <c r="C267" s="222"/>
      <c r="D267" s="223" t="s">
        <v>142</v>
      </c>
      <c r="E267" s="224" t="s">
        <v>19</v>
      </c>
      <c r="F267" s="225" t="s">
        <v>353</v>
      </c>
      <c r="G267" s="222"/>
      <c r="H267" s="226">
        <v>8.1899999999999995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2" t="s">
        <v>142</v>
      </c>
      <c r="AU267" s="232" t="s">
        <v>81</v>
      </c>
      <c r="AV267" s="13" t="s">
        <v>81</v>
      </c>
      <c r="AW267" s="13" t="s">
        <v>33</v>
      </c>
      <c r="AX267" s="13" t="s">
        <v>71</v>
      </c>
      <c r="AY267" s="232" t="s">
        <v>131</v>
      </c>
    </row>
    <row r="268" s="15" customFormat="1">
      <c r="A268" s="15"/>
      <c r="B268" s="243"/>
      <c r="C268" s="244"/>
      <c r="D268" s="223" t="s">
        <v>142</v>
      </c>
      <c r="E268" s="245" t="s">
        <v>19</v>
      </c>
      <c r="F268" s="246" t="s">
        <v>156</v>
      </c>
      <c r="G268" s="244"/>
      <c r="H268" s="247">
        <v>20.116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142</v>
      </c>
      <c r="AU268" s="253" t="s">
        <v>81</v>
      </c>
      <c r="AV268" s="15" t="s">
        <v>138</v>
      </c>
      <c r="AW268" s="15" t="s">
        <v>33</v>
      </c>
      <c r="AX268" s="15" t="s">
        <v>79</v>
      </c>
      <c r="AY268" s="253" t="s">
        <v>131</v>
      </c>
    </row>
    <row r="269" s="2" customFormat="1" ht="24.15" customHeight="1">
      <c r="A269" s="41"/>
      <c r="B269" s="42"/>
      <c r="C269" s="203" t="s">
        <v>359</v>
      </c>
      <c r="D269" s="203" t="s">
        <v>133</v>
      </c>
      <c r="E269" s="204" t="s">
        <v>360</v>
      </c>
      <c r="F269" s="205" t="s">
        <v>361</v>
      </c>
      <c r="G269" s="206" t="s">
        <v>136</v>
      </c>
      <c r="H269" s="207">
        <v>20.116</v>
      </c>
      <c r="I269" s="208"/>
      <c r="J269" s="209">
        <f>ROUND(I269*H269,2)</f>
        <v>0</v>
      </c>
      <c r="K269" s="205" t="s">
        <v>137</v>
      </c>
      <c r="L269" s="47"/>
      <c r="M269" s="210" t="s">
        <v>19</v>
      </c>
      <c r="N269" s="211" t="s">
        <v>42</v>
      </c>
      <c r="O269" s="87"/>
      <c r="P269" s="212">
        <f>O269*H269</f>
        <v>0</v>
      </c>
      <c r="Q269" s="212">
        <v>0.0073499999999999998</v>
      </c>
      <c r="R269" s="212">
        <f>Q269*H269</f>
        <v>0.1478526</v>
      </c>
      <c r="S269" s="212">
        <v>0</v>
      </c>
      <c r="T269" s="213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4" t="s">
        <v>138</v>
      </c>
      <c r="AT269" s="214" t="s">
        <v>133</v>
      </c>
      <c r="AU269" s="214" t="s">
        <v>81</v>
      </c>
      <c r="AY269" s="20" t="s">
        <v>131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0" t="s">
        <v>79</v>
      </c>
      <c r="BK269" s="215">
        <f>ROUND(I269*H269,2)</f>
        <v>0</v>
      </c>
      <c r="BL269" s="20" t="s">
        <v>138</v>
      </c>
      <c r="BM269" s="214" t="s">
        <v>362</v>
      </c>
    </row>
    <row r="270" s="2" customFormat="1">
      <c r="A270" s="41"/>
      <c r="B270" s="42"/>
      <c r="C270" s="43"/>
      <c r="D270" s="216" t="s">
        <v>140</v>
      </c>
      <c r="E270" s="43"/>
      <c r="F270" s="217" t="s">
        <v>363</v>
      </c>
      <c r="G270" s="43"/>
      <c r="H270" s="43"/>
      <c r="I270" s="218"/>
      <c r="J270" s="43"/>
      <c r="K270" s="43"/>
      <c r="L270" s="47"/>
      <c r="M270" s="219"/>
      <c r="N270" s="220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140</v>
      </c>
      <c r="AU270" s="20" t="s">
        <v>81</v>
      </c>
    </row>
    <row r="271" s="2" customFormat="1" ht="24.15" customHeight="1">
      <c r="A271" s="41"/>
      <c r="B271" s="42"/>
      <c r="C271" s="203" t="s">
        <v>364</v>
      </c>
      <c r="D271" s="203" t="s">
        <v>133</v>
      </c>
      <c r="E271" s="204" t="s">
        <v>365</v>
      </c>
      <c r="F271" s="205" t="s">
        <v>366</v>
      </c>
      <c r="G271" s="206" t="s">
        <v>136</v>
      </c>
      <c r="H271" s="207">
        <v>19.600000000000001</v>
      </c>
      <c r="I271" s="208"/>
      <c r="J271" s="209">
        <f>ROUND(I271*H271,2)</f>
        <v>0</v>
      </c>
      <c r="K271" s="205" t="s">
        <v>137</v>
      </c>
      <c r="L271" s="47"/>
      <c r="M271" s="210" t="s">
        <v>19</v>
      </c>
      <c r="N271" s="211" t="s">
        <v>42</v>
      </c>
      <c r="O271" s="87"/>
      <c r="P271" s="212">
        <f>O271*H271</f>
        <v>0</v>
      </c>
      <c r="Q271" s="212">
        <v>0.031300000000000001</v>
      </c>
      <c r="R271" s="212">
        <f>Q271*H271</f>
        <v>0.61348000000000003</v>
      </c>
      <c r="S271" s="212">
        <v>0</v>
      </c>
      <c r="T271" s="213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4" t="s">
        <v>138</v>
      </c>
      <c r="AT271" s="214" t="s">
        <v>133</v>
      </c>
      <c r="AU271" s="214" t="s">
        <v>81</v>
      </c>
      <c r="AY271" s="20" t="s">
        <v>131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0" t="s">
        <v>79</v>
      </c>
      <c r="BK271" s="215">
        <f>ROUND(I271*H271,2)</f>
        <v>0</v>
      </c>
      <c r="BL271" s="20" t="s">
        <v>138</v>
      </c>
      <c r="BM271" s="214" t="s">
        <v>367</v>
      </c>
    </row>
    <row r="272" s="2" customFormat="1">
      <c r="A272" s="41"/>
      <c r="B272" s="42"/>
      <c r="C272" s="43"/>
      <c r="D272" s="216" t="s">
        <v>140</v>
      </c>
      <c r="E272" s="43"/>
      <c r="F272" s="217" t="s">
        <v>368</v>
      </c>
      <c r="G272" s="43"/>
      <c r="H272" s="43"/>
      <c r="I272" s="218"/>
      <c r="J272" s="43"/>
      <c r="K272" s="43"/>
      <c r="L272" s="47"/>
      <c r="M272" s="219"/>
      <c r="N272" s="220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140</v>
      </c>
      <c r="AU272" s="20" t="s">
        <v>81</v>
      </c>
    </row>
    <row r="273" s="14" customFormat="1">
      <c r="A273" s="14"/>
      <c r="B273" s="233"/>
      <c r="C273" s="234"/>
      <c r="D273" s="223" t="s">
        <v>142</v>
      </c>
      <c r="E273" s="235" t="s">
        <v>19</v>
      </c>
      <c r="F273" s="236" t="s">
        <v>369</v>
      </c>
      <c r="G273" s="234"/>
      <c r="H273" s="235" t="s">
        <v>19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2" t="s">
        <v>142</v>
      </c>
      <c r="AU273" s="242" t="s">
        <v>81</v>
      </c>
      <c r="AV273" s="14" t="s">
        <v>79</v>
      </c>
      <c r="AW273" s="14" t="s">
        <v>33</v>
      </c>
      <c r="AX273" s="14" t="s">
        <v>71</v>
      </c>
      <c r="AY273" s="242" t="s">
        <v>131</v>
      </c>
    </row>
    <row r="274" s="13" customFormat="1">
      <c r="A274" s="13"/>
      <c r="B274" s="221"/>
      <c r="C274" s="222"/>
      <c r="D274" s="223" t="s">
        <v>142</v>
      </c>
      <c r="E274" s="224" t="s">
        <v>19</v>
      </c>
      <c r="F274" s="225" t="s">
        <v>370</v>
      </c>
      <c r="G274" s="222"/>
      <c r="H274" s="226">
        <v>19.600000000000001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2" t="s">
        <v>142</v>
      </c>
      <c r="AU274" s="232" t="s">
        <v>81</v>
      </c>
      <c r="AV274" s="13" t="s">
        <v>81</v>
      </c>
      <c r="AW274" s="13" t="s">
        <v>33</v>
      </c>
      <c r="AX274" s="13" t="s">
        <v>79</v>
      </c>
      <c r="AY274" s="232" t="s">
        <v>131</v>
      </c>
    </row>
    <row r="275" s="2" customFormat="1" ht="24.15" customHeight="1">
      <c r="A275" s="41"/>
      <c r="B275" s="42"/>
      <c r="C275" s="203" t="s">
        <v>371</v>
      </c>
      <c r="D275" s="203" t="s">
        <v>133</v>
      </c>
      <c r="E275" s="204" t="s">
        <v>372</v>
      </c>
      <c r="F275" s="205" t="s">
        <v>373</v>
      </c>
      <c r="G275" s="206" t="s">
        <v>136</v>
      </c>
      <c r="H275" s="207">
        <v>4.9800000000000004</v>
      </c>
      <c r="I275" s="208"/>
      <c r="J275" s="209">
        <f>ROUND(I275*H275,2)</f>
        <v>0</v>
      </c>
      <c r="K275" s="205" t="s">
        <v>137</v>
      </c>
      <c r="L275" s="47"/>
      <c r="M275" s="210" t="s">
        <v>19</v>
      </c>
      <c r="N275" s="211" t="s">
        <v>42</v>
      </c>
      <c r="O275" s="87"/>
      <c r="P275" s="212">
        <f>O275*H275</f>
        <v>0</v>
      </c>
      <c r="Q275" s="212">
        <v>0.030380000000000001</v>
      </c>
      <c r="R275" s="212">
        <f>Q275*H275</f>
        <v>0.15129240000000002</v>
      </c>
      <c r="S275" s="212">
        <v>0</v>
      </c>
      <c r="T275" s="213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4" t="s">
        <v>138</v>
      </c>
      <c r="AT275" s="214" t="s">
        <v>133</v>
      </c>
      <c r="AU275" s="214" t="s">
        <v>81</v>
      </c>
      <c r="AY275" s="20" t="s">
        <v>131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0" t="s">
        <v>79</v>
      </c>
      <c r="BK275" s="215">
        <f>ROUND(I275*H275,2)</f>
        <v>0</v>
      </c>
      <c r="BL275" s="20" t="s">
        <v>138</v>
      </c>
      <c r="BM275" s="214" t="s">
        <v>374</v>
      </c>
    </row>
    <row r="276" s="2" customFormat="1">
      <c r="A276" s="41"/>
      <c r="B276" s="42"/>
      <c r="C276" s="43"/>
      <c r="D276" s="216" t="s">
        <v>140</v>
      </c>
      <c r="E276" s="43"/>
      <c r="F276" s="217" t="s">
        <v>375</v>
      </c>
      <c r="G276" s="43"/>
      <c r="H276" s="43"/>
      <c r="I276" s="218"/>
      <c r="J276" s="43"/>
      <c r="K276" s="43"/>
      <c r="L276" s="47"/>
      <c r="M276" s="219"/>
      <c r="N276" s="220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140</v>
      </c>
      <c r="AU276" s="20" t="s">
        <v>81</v>
      </c>
    </row>
    <row r="277" s="14" customFormat="1">
      <c r="A277" s="14"/>
      <c r="B277" s="233"/>
      <c r="C277" s="234"/>
      <c r="D277" s="223" t="s">
        <v>142</v>
      </c>
      <c r="E277" s="235" t="s">
        <v>19</v>
      </c>
      <c r="F277" s="236" t="s">
        <v>376</v>
      </c>
      <c r="G277" s="234"/>
      <c r="H277" s="235" t="s">
        <v>19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142</v>
      </c>
      <c r="AU277" s="242" t="s">
        <v>81</v>
      </c>
      <c r="AV277" s="14" t="s">
        <v>79</v>
      </c>
      <c r="AW277" s="14" t="s">
        <v>33</v>
      </c>
      <c r="AX277" s="14" t="s">
        <v>71</v>
      </c>
      <c r="AY277" s="242" t="s">
        <v>131</v>
      </c>
    </row>
    <row r="278" s="13" customFormat="1">
      <c r="A278" s="13"/>
      <c r="B278" s="221"/>
      <c r="C278" s="222"/>
      <c r="D278" s="223" t="s">
        <v>142</v>
      </c>
      <c r="E278" s="224" t="s">
        <v>19</v>
      </c>
      <c r="F278" s="225" t="s">
        <v>377</v>
      </c>
      <c r="G278" s="222"/>
      <c r="H278" s="226">
        <v>1.6200000000000001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2" t="s">
        <v>142</v>
      </c>
      <c r="AU278" s="232" t="s">
        <v>81</v>
      </c>
      <c r="AV278" s="13" t="s">
        <v>81</v>
      </c>
      <c r="AW278" s="13" t="s">
        <v>33</v>
      </c>
      <c r="AX278" s="13" t="s">
        <v>71</v>
      </c>
      <c r="AY278" s="232" t="s">
        <v>131</v>
      </c>
    </row>
    <row r="279" s="13" customFormat="1">
      <c r="A279" s="13"/>
      <c r="B279" s="221"/>
      <c r="C279" s="222"/>
      <c r="D279" s="223" t="s">
        <v>142</v>
      </c>
      <c r="E279" s="224" t="s">
        <v>19</v>
      </c>
      <c r="F279" s="225" t="s">
        <v>378</v>
      </c>
      <c r="G279" s="222"/>
      <c r="H279" s="226">
        <v>1.76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2" t="s">
        <v>142</v>
      </c>
      <c r="AU279" s="232" t="s">
        <v>81</v>
      </c>
      <c r="AV279" s="13" t="s">
        <v>81</v>
      </c>
      <c r="AW279" s="13" t="s">
        <v>33</v>
      </c>
      <c r="AX279" s="13" t="s">
        <v>71</v>
      </c>
      <c r="AY279" s="232" t="s">
        <v>131</v>
      </c>
    </row>
    <row r="280" s="13" customFormat="1">
      <c r="A280" s="13"/>
      <c r="B280" s="221"/>
      <c r="C280" s="222"/>
      <c r="D280" s="223" t="s">
        <v>142</v>
      </c>
      <c r="E280" s="224" t="s">
        <v>19</v>
      </c>
      <c r="F280" s="225" t="s">
        <v>379</v>
      </c>
      <c r="G280" s="222"/>
      <c r="H280" s="226">
        <v>1.6000000000000001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2" t="s">
        <v>142</v>
      </c>
      <c r="AU280" s="232" t="s">
        <v>81</v>
      </c>
      <c r="AV280" s="13" t="s">
        <v>81</v>
      </c>
      <c r="AW280" s="13" t="s">
        <v>33</v>
      </c>
      <c r="AX280" s="13" t="s">
        <v>71</v>
      </c>
      <c r="AY280" s="232" t="s">
        <v>131</v>
      </c>
    </row>
    <row r="281" s="15" customFormat="1">
      <c r="A281" s="15"/>
      <c r="B281" s="243"/>
      <c r="C281" s="244"/>
      <c r="D281" s="223" t="s">
        <v>142</v>
      </c>
      <c r="E281" s="245" t="s">
        <v>19</v>
      </c>
      <c r="F281" s="246" t="s">
        <v>156</v>
      </c>
      <c r="G281" s="244"/>
      <c r="H281" s="247">
        <v>4.9800000000000004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142</v>
      </c>
      <c r="AU281" s="253" t="s">
        <v>81</v>
      </c>
      <c r="AV281" s="15" t="s">
        <v>138</v>
      </c>
      <c r="AW281" s="15" t="s">
        <v>33</v>
      </c>
      <c r="AX281" s="15" t="s">
        <v>79</v>
      </c>
      <c r="AY281" s="253" t="s">
        <v>131</v>
      </c>
    </row>
    <row r="282" s="2" customFormat="1" ht="24.15" customHeight="1">
      <c r="A282" s="41"/>
      <c r="B282" s="42"/>
      <c r="C282" s="203" t="s">
        <v>380</v>
      </c>
      <c r="D282" s="203" t="s">
        <v>133</v>
      </c>
      <c r="E282" s="204" t="s">
        <v>381</v>
      </c>
      <c r="F282" s="205" t="s">
        <v>382</v>
      </c>
      <c r="G282" s="206" t="s">
        <v>136</v>
      </c>
      <c r="H282" s="207">
        <v>7.2000000000000002</v>
      </c>
      <c r="I282" s="208"/>
      <c r="J282" s="209">
        <f>ROUND(I282*H282,2)</f>
        <v>0</v>
      </c>
      <c r="K282" s="205" t="s">
        <v>137</v>
      </c>
      <c r="L282" s="47"/>
      <c r="M282" s="210" t="s">
        <v>19</v>
      </c>
      <c r="N282" s="211" t="s">
        <v>42</v>
      </c>
      <c r="O282" s="87"/>
      <c r="P282" s="212">
        <f>O282*H282</f>
        <v>0</v>
      </c>
      <c r="Q282" s="212">
        <v>0.019959999999999999</v>
      </c>
      <c r="R282" s="212">
        <f>Q282*H282</f>
        <v>0.14371200000000001</v>
      </c>
      <c r="S282" s="212">
        <v>0</v>
      </c>
      <c r="T282" s="213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4" t="s">
        <v>138</v>
      </c>
      <c r="AT282" s="214" t="s">
        <v>133</v>
      </c>
      <c r="AU282" s="214" t="s">
        <v>81</v>
      </c>
      <c r="AY282" s="20" t="s">
        <v>131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0" t="s">
        <v>79</v>
      </c>
      <c r="BK282" s="215">
        <f>ROUND(I282*H282,2)</f>
        <v>0</v>
      </c>
      <c r="BL282" s="20" t="s">
        <v>138</v>
      </c>
      <c r="BM282" s="214" t="s">
        <v>383</v>
      </c>
    </row>
    <row r="283" s="2" customFormat="1">
      <c r="A283" s="41"/>
      <c r="B283" s="42"/>
      <c r="C283" s="43"/>
      <c r="D283" s="216" t="s">
        <v>140</v>
      </c>
      <c r="E283" s="43"/>
      <c r="F283" s="217" t="s">
        <v>384</v>
      </c>
      <c r="G283" s="43"/>
      <c r="H283" s="43"/>
      <c r="I283" s="218"/>
      <c r="J283" s="43"/>
      <c r="K283" s="43"/>
      <c r="L283" s="47"/>
      <c r="M283" s="219"/>
      <c r="N283" s="220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140</v>
      </c>
      <c r="AU283" s="20" t="s">
        <v>81</v>
      </c>
    </row>
    <row r="284" s="14" customFormat="1">
      <c r="A284" s="14"/>
      <c r="B284" s="233"/>
      <c r="C284" s="234"/>
      <c r="D284" s="223" t="s">
        <v>142</v>
      </c>
      <c r="E284" s="235" t="s">
        <v>19</v>
      </c>
      <c r="F284" s="236" t="s">
        <v>385</v>
      </c>
      <c r="G284" s="234"/>
      <c r="H284" s="235" t="s">
        <v>19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142</v>
      </c>
      <c r="AU284" s="242" t="s">
        <v>81</v>
      </c>
      <c r="AV284" s="14" t="s">
        <v>79</v>
      </c>
      <c r="AW284" s="14" t="s">
        <v>33</v>
      </c>
      <c r="AX284" s="14" t="s">
        <v>71</v>
      </c>
      <c r="AY284" s="242" t="s">
        <v>131</v>
      </c>
    </row>
    <row r="285" s="13" customFormat="1">
      <c r="A285" s="13"/>
      <c r="B285" s="221"/>
      <c r="C285" s="222"/>
      <c r="D285" s="223" t="s">
        <v>142</v>
      </c>
      <c r="E285" s="224" t="s">
        <v>19</v>
      </c>
      <c r="F285" s="225" t="s">
        <v>386</v>
      </c>
      <c r="G285" s="222"/>
      <c r="H285" s="226">
        <v>3.3599999999999999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2" t="s">
        <v>142</v>
      </c>
      <c r="AU285" s="232" t="s">
        <v>81</v>
      </c>
      <c r="AV285" s="13" t="s">
        <v>81</v>
      </c>
      <c r="AW285" s="13" t="s">
        <v>33</v>
      </c>
      <c r="AX285" s="13" t="s">
        <v>71</v>
      </c>
      <c r="AY285" s="232" t="s">
        <v>131</v>
      </c>
    </row>
    <row r="286" s="14" customFormat="1">
      <c r="A286" s="14"/>
      <c r="B286" s="233"/>
      <c r="C286" s="234"/>
      <c r="D286" s="223" t="s">
        <v>142</v>
      </c>
      <c r="E286" s="235" t="s">
        <v>19</v>
      </c>
      <c r="F286" s="236" t="s">
        <v>387</v>
      </c>
      <c r="G286" s="234"/>
      <c r="H286" s="235" t="s">
        <v>19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2" t="s">
        <v>142</v>
      </c>
      <c r="AU286" s="242" t="s">
        <v>81</v>
      </c>
      <c r="AV286" s="14" t="s">
        <v>79</v>
      </c>
      <c r="AW286" s="14" t="s">
        <v>33</v>
      </c>
      <c r="AX286" s="14" t="s">
        <v>71</v>
      </c>
      <c r="AY286" s="242" t="s">
        <v>131</v>
      </c>
    </row>
    <row r="287" s="13" customFormat="1">
      <c r="A287" s="13"/>
      <c r="B287" s="221"/>
      <c r="C287" s="222"/>
      <c r="D287" s="223" t="s">
        <v>142</v>
      </c>
      <c r="E287" s="224" t="s">
        <v>19</v>
      </c>
      <c r="F287" s="225" t="s">
        <v>388</v>
      </c>
      <c r="G287" s="222"/>
      <c r="H287" s="226">
        <v>3.8399999999999999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2" t="s">
        <v>142</v>
      </c>
      <c r="AU287" s="232" t="s">
        <v>81</v>
      </c>
      <c r="AV287" s="13" t="s">
        <v>81</v>
      </c>
      <c r="AW287" s="13" t="s">
        <v>33</v>
      </c>
      <c r="AX287" s="13" t="s">
        <v>71</v>
      </c>
      <c r="AY287" s="232" t="s">
        <v>131</v>
      </c>
    </row>
    <row r="288" s="15" customFormat="1">
      <c r="A288" s="15"/>
      <c r="B288" s="243"/>
      <c r="C288" s="244"/>
      <c r="D288" s="223" t="s">
        <v>142</v>
      </c>
      <c r="E288" s="245" t="s">
        <v>19</v>
      </c>
      <c r="F288" s="246" t="s">
        <v>156</v>
      </c>
      <c r="G288" s="244"/>
      <c r="H288" s="247">
        <v>7.2000000000000002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3" t="s">
        <v>142</v>
      </c>
      <c r="AU288" s="253" t="s">
        <v>81</v>
      </c>
      <c r="AV288" s="15" t="s">
        <v>138</v>
      </c>
      <c r="AW288" s="15" t="s">
        <v>33</v>
      </c>
      <c r="AX288" s="15" t="s">
        <v>79</v>
      </c>
      <c r="AY288" s="253" t="s">
        <v>131</v>
      </c>
    </row>
    <row r="289" s="2" customFormat="1" ht="24.15" customHeight="1">
      <c r="A289" s="41"/>
      <c r="B289" s="42"/>
      <c r="C289" s="203" t="s">
        <v>389</v>
      </c>
      <c r="D289" s="203" t="s">
        <v>133</v>
      </c>
      <c r="E289" s="204" t="s">
        <v>390</v>
      </c>
      <c r="F289" s="205" t="s">
        <v>391</v>
      </c>
      <c r="G289" s="206" t="s">
        <v>136</v>
      </c>
      <c r="H289" s="207">
        <v>10</v>
      </c>
      <c r="I289" s="208"/>
      <c r="J289" s="209">
        <f>ROUND(I289*H289,2)</f>
        <v>0</v>
      </c>
      <c r="K289" s="205" t="s">
        <v>137</v>
      </c>
      <c r="L289" s="47"/>
      <c r="M289" s="210" t="s">
        <v>19</v>
      </c>
      <c r="N289" s="211" t="s">
        <v>42</v>
      </c>
      <c r="O289" s="87"/>
      <c r="P289" s="212">
        <f>O289*H289</f>
        <v>0</v>
      </c>
      <c r="Q289" s="212">
        <v>0.065339999999999995</v>
      </c>
      <c r="R289" s="212">
        <f>Q289*H289</f>
        <v>0.65339999999999998</v>
      </c>
      <c r="S289" s="212">
        <v>0</v>
      </c>
      <c r="T289" s="213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4" t="s">
        <v>138</v>
      </c>
      <c r="AT289" s="214" t="s">
        <v>133</v>
      </c>
      <c r="AU289" s="214" t="s">
        <v>81</v>
      </c>
      <c r="AY289" s="20" t="s">
        <v>131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0" t="s">
        <v>79</v>
      </c>
      <c r="BK289" s="215">
        <f>ROUND(I289*H289,2)</f>
        <v>0</v>
      </c>
      <c r="BL289" s="20" t="s">
        <v>138</v>
      </c>
      <c r="BM289" s="214" t="s">
        <v>392</v>
      </c>
    </row>
    <row r="290" s="2" customFormat="1">
      <c r="A290" s="41"/>
      <c r="B290" s="42"/>
      <c r="C290" s="43"/>
      <c r="D290" s="216" t="s">
        <v>140</v>
      </c>
      <c r="E290" s="43"/>
      <c r="F290" s="217" t="s">
        <v>393</v>
      </c>
      <c r="G290" s="43"/>
      <c r="H290" s="43"/>
      <c r="I290" s="218"/>
      <c r="J290" s="43"/>
      <c r="K290" s="43"/>
      <c r="L290" s="47"/>
      <c r="M290" s="219"/>
      <c r="N290" s="220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140</v>
      </c>
      <c r="AU290" s="20" t="s">
        <v>81</v>
      </c>
    </row>
    <row r="291" s="14" customFormat="1">
      <c r="A291" s="14"/>
      <c r="B291" s="233"/>
      <c r="C291" s="234"/>
      <c r="D291" s="223" t="s">
        <v>142</v>
      </c>
      <c r="E291" s="235" t="s">
        <v>19</v>
      </c>
      <c r="F291" s="236" t="s">
        <v>394</v>
      </c>
      <c r="G291" s="234"/>
      <c r="H291" s="235" t="s">
        <v>19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142</v>
      </c>
      <c r="AU291" s="242" t="s">
        <v>81</v>
      </c>
      <c r="AV291" s="14" t="s">
        <v>79</v>
      </c>
      <c r="AW291" s="14" t="s">
        <v>33</v>
      </c>
      <c r="AX291" s="14" t="s">
        <v>71</v>
      </c>
      <c r="AY291" s="242" t="s">
        <v>131</v>
      </c>
    </row>
    <row r="292" s="13" customFormat="1">
      <c r="A292" s="13"/>
      <c r="B292" s="221"/>
      <c r="C292" s="222"/>
      <c r="D292" s="223" t="s">
        <v>142</v>
      </c>
      <c r="E292" s="224" t="s">
        <v>19</v>
      </c>
      <c r="F292" s="225" t="s">
        <v>395</v>
      </c>
      <c r="G292" s="222"/>
      <c r="H292" s="226">
        <v>10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2" t="s">
        <v>142</v>
      </c>
      <c r="AU292" s="232" t="s">
        <v>81</v>
      </c>
      <c r="AV292" s="13" t="s">
        <v>81</v>
      </c>
      <c r="AW292" s="13" t="s">
        <v>33</v>
      </c>
      <c r="AX292" s="13" t="s">
        <v>79</v>
      </c>
      <c r="AY292" s="232" t="s">
        <v>131</v>
      </c>
    </row>
    <row r="293" s="2" customFormat="1" ht="24.15" customHeight="1">
      <c r="A293" s="41"/>
      <c r="B293" s="42"/>
      <c r="C293" s="203" t="s">
        <v>396</v>
      </c>
      <c r="D293" s="203" t="s">
        <v>133</v>
      </c>
      <c r="E293" s="204" t="s">
        <v>397</v>
      </c>
      <c r="F293" s="205" t="s">
        <v>398</v>
      </c>
      <c r="G293" s="206" t="s">
        <v>136</v>
      </c>
      <c r="H293" s="207">
        <v>7.7999999999999998</v>
      </c>
      <c r="I293" s="208"/>
      <c r="J293" s="209">
        <f>ROUND(I293*H293,2)</f>
        <v>0</v>
      </c>
      <c r="K293" s="205" t="s">
        <v>137</v>
      </c>
      <c r="L293" s="47"/>
      <c r="M293" s="210" t="s">
        <v>19</v>
      </c>
      <c r="N293" s="211" t="s">
        <v>42</v>
      </c>
      <c r="O293" s="87"/>
      <c r="P293" s="212">
        <f>O293*H293</f>
        <v>0</v>
      </c>
      <c r="Q293" s="212">
        <v>0.091310000000000002</v>
      </c>
      <c r="R293" s="212">
        <f>Q293*H293</f>
        <v>0.71221800000000002</v>
      </c>
      <c r="S293" s="212">
        <v>0</v>
      </c>
      <c r="T293" s="213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4" t="s">
        <v>138</v>
      </c>
      <c r="AT293" s="214" t="s">
        <v>133</v>
      </c>
      <c r="AU293" s="214" t="s">
        <v>81</v>
      </c>
      <c r="AY293" s="20" t="s">
        <v>131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0" t="s">
        <v>79</v>
      </c>
      <c r="BK293" s="215">
        <f>ROUND(I293*H293,2)</f>
        <v>0</v>
      </c>
      <c r="BL293" s="20" t="s">
        <v>138</v>
      </c>
      <c r="BM293" s="214" t="s">
        <v>399</v>
      </c>
    </row>
    <row r="294" s="2" customFormat="1">
      <c r="A294" s="41"/>
      <c r="B294" s="42"/>
      <c r="C294" s="43"/>
      <c r="D294" s="216" t="s">
        <v>140</v>
      </c>
      <c r="E294" s="43"/>
      <c r="F294" s="217" t="s">
        <v>400</v>
      </c>
      <c r="G294" s="43"/>
      <c r="H294" s="43"/>
      <c r="I294" s="218"/>
      <c r="J294" s="43"/>
      <c r="K294" s="43"/>
      <c r="L294" s="47"/>
      <c r="M294" s="219"/>
      <c r="N294" s="220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140</v>
      </c>
      <c r="AU294" s="20" t="s">
        <v>81</v>
      </c>
    </row>
    <row r="295" s="14" customFormat="1">
      <c r="A295" s="14"/>
      <c r="B295" s="233"/>
      <c r="C295" s="234"/>
      <c r="D295" s="223" t="s">
        <v>142</v>
      </c>
      <c r="E295" s="235" t="s">
        <v>19</v>
      </c>
      <c r="F295" s="236" t="s">
        <v>401</v>
      </c>
      <c r="G295" s="234"/>
      <c r="H295" s="235" t="s">
        <v>19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142</v>
      </c>
      <c r="AU295" s="242" t="s">
        <v>81</v>
      </c>
      <c r="AV295" s="14" t="s">
        <v>79</v>
      </c>
      <c r="AW295" s="14" t="s">
        <v>33</v>
      </c>
      <c r="AX295" s="14" t="s">
        <v>71</v>
      </c>
      <c r="AY295" s="242" t="s">
        <v>131</v>
      </c>
    </row>
    <row r="296" s="13" customFormat="1">
      <c r="A296" s="13"/>
      <c r="B296" s="221"/>
      <c r="C296" s="222"/>
      <c r="D296" s="223" t="s">
        <v>142</v>
      </c>
      <c r="E296" s="224" t="s">
        <v>19</v>
      </c>
      <c r="F296" s="225" t="s">
        <v>402</v>
      </c>
      <c r="G296" s="222"/>
      <c r="H296" s="226">
        <v>1.8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2" t="s">
        <v>142</v>
      </c>
      <c r="AU296" s="232" t="s">
        <v>81</v>
      </c>
      <c r="AV296" s="13" t="s">
        <v>81</v>
      </c>
      <c r="AW296" s="13" t="s">
        <v>33</v>
      </c>
      <c r="AX296" s="13" t="s">
        <v>71</v>
      </c>
      <c r="AY296" s="232" t="s">
        <v>131</v>
      </c>
    </row>
    <row r="297" s="14" customFormat="1">
      <c r="A297" s="14"/>
      <c r="B297" s="233"/>
      <c r="C297" s="234"/>
      <c r="D297" s="223" t="s">
        <v>142</v>
      </c>
      <c r="E297" s="235" t="s">
        <v>19</v>
      </c>
      <c r="F297" s="236" t="s">
        <v>403</v>
      </c>
      <c r="G297" s="234"/>
      <c r="H297" s="235" t="s">
        <v>19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142</v>
      </c>
      <c r="AU297" s="242" t="s">
        <v>81</v>
      </c>
      <c r="AV297" s="14" t="s">
        <v>79</v>
      </c>
      <c r="AW297" s="14" t="s">
        <v>33</v>
      </c>
      <c r="AX297" s="14" t="s">
        <v>71</v>
      </c>
      <c r="AY297" s="242" t="s">
        <v>131</v>
      </c>
    </row>
    <row r="298" s="13" customFormat="1">
      <c r="A298" s="13"/>
      <c r="B298" s="221"/>
      <c r="C298" s="222"/>
      <c r="D298" s="223" t="s">
        <v>142</v>
      </c>
      <c r="E298" s="224" t="s">
        <v>19</v>
      </c>
      <c r="F298" s="225" t="s">
        <v>404</v>
      </c>
      <c r="G298" s="222"/>
      <c r="H298" s="226">
        <v>3.6000000000000001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2" t="s">
        <v>142</v>
      </c>
      <c r="AU298" s="232" t="s">
        <v>81</v>
      </c>
      <c r="AV298" s="13" t="s">
        <v>81</v>
      </c>
      <c r="AW298" s="13" t="s">
        <v>33</v>
      </c>
      <c r="AX298" s="13" t="s">
        <v>71</v>
      </c>
      <c r="AY298" s="232" t="s">
        <v>131</v>
      </c>
    </row>
    <row r="299" s="14" customFormat="1">
      <c r="A299" s="14"/>
      <c r="B299" s="233"/>
      <c r="C299" s="234"/>
      <c r="D299" s="223" t="s">
        <v>142</v>
      </c>
      <c r="E299" s="235" t="s">
        <v>19</v>
      </c>
      <c r="F299" s="236" t="s">
        <v>405</v>
      </c>
      <c r="G299" s="234"/>
      <c r="H299" s="235" t="s">
        <v>19</v>
      </c>
      <c r="I299" s="237"/>
      <c r="J299" s="234"/>
      <c r="K299" s="234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142</v>
      </c>
      <c r="AU299" s="242" t="s">
        <v>81</v>
      </c>
      <c r="AV299" s="14" t="s">
        <v>79</v>
      </c>
      <c r="AW299" s="14" t="s">
        <v>33</v>
      </c>
      <c r="AX299" s="14" t="s">
        <v>71</v>
      </c>
      <c r="AY299" s="242" t="s">
        <v>131</v>
      </c>
    </row>
    <row r="300" s="13" customFormat="1">
      <c r="A300" s="13"/>
      <c r="B300" s="221"/>
      <c r="C300" s="222"/>
      <c r="D300" s="223" t="s">
        <v>142</v>
      </c>
      <c r="E300" s="224" t="s">
        <v>19</v>
      </c>
      <c r="F300" s="225" t="s">
        <v>406</v>
      </c>
      <c r="G300" s="222"/>
      <c r="H300" s="226">
        <v>2.3999999999999999</v>
      </c>
      <c r="I300" s="227"/>
      <c r="J300" s="222"/>
      <c r="K300" s="222"/>
      <c r="L300" s="228"/>
      <c r="M300" s="229"/>
      <c r="N300" s="230"/>
      <c r="O300" s="230"/>
      <c r="P300" s="230"/>
      <c r="Q300" s="230"/>
      <c r="R300" s="230"/>
      <c r="S300" s="230"/>
      <c r="T300" s="23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2" t="s">
        <v>142</v>
      </c>
      <c r="AU300" s="232" t="s">
        <v>81</v>
      </c>
      <c r="AV300" s="13" t="s">
        <v>81</v>
      </c>
      <c r="AW300" s="13" t="s">
        <v>33</v>
      </c>
      <c r="AX300" s="13" t="s">
        <v>71</v>
      </c>
      <c r="AY300" s="232" t="s">
        <v>131</v>
      </c>
    </row>
    <row r="301" s="15" customFormat="1">
      <c r="A301" s="15"/>
      <c r="B301" s="243"/>
      <c r="C301" s="244"/>
      <c r="D301" s="223" t="s">
        <v>142</v>
      </c>
      <c r="E301" s="245" t="s">
        <v>19</v>
      </c>
      <c r="F301" s="246" t="s">
        <v>156</v>
      </c>
      <c r="G301" s="244"/>
      <c r="H301" s="247">
        <v>7.7999999999999998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3" t="s">
        <v>142</v>
      </c>
      <c r="AU301" s="253" t="s">
        <v>81</v>
      </c>
      <c r="AV301" s="15" t="s">
        <v>138</v>
      </c>
      <c r="AW301" s="15" t="s">
        <v>33</v>
      </c>
      <c r="AX301" s="15" t="s">
        <v>79</v>
      </c>
      <c r="AY301" s="253" t="s">
        <v>131</v>
      </c>
    </row>
    <row r="302" s="2" customFormat="1" ht="24.15" customHeight="1">
      <c r="A302" s="41"/>
      <c r="B302" s="42"/>
      <c r="C302" s="203" t="s">
        <v>407</v>
      </c>
      <c r="D302" s="203" t="s">
        <v>133</v>
      </c>
      <c r="E302" s="204" t="s">
        <v>408</v>
      </c>
      <c r="F302" s="205" t="s">
        <v>409</v>
      </c>
      <c r="G302" s="206" t="s">
        <v>136</v>
      </c>
      <c r="H302" s="207">
        <v>92.268000000000001</v>
      </c>
      <c r="I302" s="208"/>
      <c r="J302" s="209">
        <f>ROUND(I302*H302,2)</f>
        <v>0</v>
      </c>
      <c r="K302" s="205" t="s">
        <v>235</v>
      </c>
      <c r="L302" s="47"/>
      <c r="M302" s="210" t="s">
        <v>19</v>
      </c>
      <c r="N302" s="211" t="s">
        <v>42</v>
      </c>
      <c r="O302" s="87"/>
      <c r="P302" s="212">
        <f>O302*H302</f>
        <v>0</v>
      </c>
      <c r="Q302" s="212">
        <v>0.0044600000000000004</v>
      </c>
      <c r="R302" s="212">
        <f>Q302*H302</f>
        <v>0.41151528000000004</v>
      </c>
      <c r="S302" s="212">
        <v>0</v>
      </c>
      <c r="T302" s="213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4" t="s">
        <v>138</v>
      </c>
      <c r="AT302" s="214" t="s">
        <v>133</v>
      </c>
      <c r="AU302" s="214" t="s">
        <v>81</v>
      </c>
      <c r="AY302" s="20" t="s">
        <v>131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0" t="s">
        <v>79</v>
      </c>
      <c r="BK302" s="215">
        <f>ROUND(I302*H302,2)</f>
        <v>0</v>
      </c>
      <c r="BL302" s="20" t="s">
        <v>138</v>
      </c>
      <c r="BM302" s="214" t="s">
        <v>410</v>
      </c>
    </row>
    <row r="303" s="14" customFormat="1">
      <c r="A303" s="14"/>
      <c r="B303" s="233"/>
      <c r="C303" s="234"/>
      <c r="D303" s="223" t="s">
        <v>142</v>
      </c>
      <c r="E303" s="235" t="s">
        <v>19</v>
      </c>
      <c r="F303" s="236" t="s">
        <v>411</v>
      </c>
      <c r="G303" s="234"/>
      <c r="H303" s="235" t="s">
        <v>19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142</v>
      </c>
      <c r="AU303" s="242" t="s">
        <v>81</v>
      </c>
      <c r="AV303" s="14" t="s">
        <v>79</v>
      </c>
      <c r="AW303" s="14" t="s">
        <v>33</v>
      </c>
      <c r="AX303" s="14" t="s">
        <v>71</v>
      </c>
      <c r="AY303" s="242" t="s">
        <v>131</v>
      </c>
    </row>
    <row r="304" s="13" customFormat="1">
      <c r="A304" s="13"/>
      <c r="B304" s="221"/>
      <c r="C304" s="222"/>
      <c r="D304" s="223" t="s">
        <v>142</v>
      </c>
      <c r="E304" s="224" t="s">
        <v>19</v>
      </c>
      <c r="F304" s="225" t="s">
        <v>412</v>
      </c>
      <c r="G304" s="222"/>
      <c r="H304" s="226">
        <v>29.724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2" t="s">
        <v>142</v>
      </c>
      <c r="AU304" s="232" t="s">
        <v>81</v>
      </c>
      <c r="AV304" s="13" t="s">
        <v>81</v>
      </c>
      <c r="AW304" s="13" t="s">
        <v>33</v>
      </c>
      <c r="AX304" s="13" t="s">
        <v>71</v>
      </c>
      <c r="AY304" s="232" t="s">
        <v>131</v>
      </c>
    </row>
    <row r="305" s="13" customFormat="1">
      <c r="A305" s="13"/>
      <c r="B305" s="221"/>
      <c r="C305" s="222"/>
      <c r="D305" s="223" t="s">
        <v>142</v>
      </c>
      <c r="E305" s="224" t="s">
        <v>19</v>
      </c>
      <c r="F305" s="225" t="s">
        <v>413</v>
      </c>
      <c r="G305" s="222"/>
      <c r="H305" s="226">
        <v>18.611999999999998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2" t="s">
        <v>142</v>
      </c>
      <c r="AU305" s="232" t="s">
        <v>81</v>
      </c>
      <c r="AV305" s="13" t="s">
        <v>81</v>
      </c>
      <c r="AW305" s="13" t="s">
        <v>33</v>
      </c>
      <c r="AX305" s="13" t="s">
        <v>71</v>
      </c>
      <c r="AY305" s="232" t="s">
        <v>131</v>
      </c>
    </row>
    <row r="306" s="13" customFormat="1">
      <c r="A306" s="13"/>
      <c r="B306" s="221"/>
      <c r="C306" s="222"/>
      <c r="D306" s="223" t="s">
        <v>142</v>
      </c>
      <c r="E306" s="224" t="s">
        <v>19</v>
      </c>
      <c r="F306" s="225" t="s">
        <v>414</v>
      </c>
      <c r="G306" s="222"/>
      <c r="H306" s="226">
        <v>26.916</v>
      </c>
      <c r="I306" s="227"/>
      <c r="J306" s="222"/>
      <c r="K306" s="222"/>
      <c r="L306" s="228"/>
      <c r="M306" s="229"/>
      <c r="N306" s="230"/>
      <c r="O306" s="230"/>
      <c r="P306" s="230"/>
      <c r="Q306" s="230"/>
      <c r="R306" s="230"/>
      <c r="S306" s="230"/>
      <c r="T306" s="23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2" t="s">
        <v>142</v>
      </c>
      <c r="AU306" s="232" t="s">
        <v>81</v>
      </c>
      <c r="AV306" s="13" t="s">
        <v>81</v>
      </c>
      <c r="AW306" s="13" t="s">
        <v>33</v>
      </c>
      <c r="AX306" s="13" t="s">
        <v>71</v>
      </c>
      <c r="AY306" s="232" t="s">
        <v>131</v>
      </c>
    </row>
    <row r="307" s="13" customFormat="1">
      <c r="A307" s="13"/>
      <c r="B307" s="221"/>
      <c r="C307" s="222"/>
      <c r="D307" s="223" t="s">
        <v>142</v>
      </c>
      <c r="E307" s="224" t="s">
        <v>19</v>
      </c>
      <c r="F307" s="225" t="s">
        <v>415</v>
      </c>
      <c r="G307" s="222"/>
      <c r="H307" s="226">
        <v>17.015999999999998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2" t="s">
        <v>142</v>
      </c>
      <c r="AU307" s="232" t="s">
        <v>81</v>
      </c>
      <c r="AV307" s="13" t="s">
        <v>81</v>
      </c>
      <c r="AW307" s="13" t="s">
        <v>33</v>
      </c>
      <c r="AX307" s="13" t="s">
        <v>71</v>
      </c>
      <c r="AY307" s="232" t="s">
        <v>131</v>
      </c>
    </row>
    <row r="308" s="15" customFormat="1">
      <c r="A308" s="15"/>
      <c r="B308" s="243"/>
      <c r="C308" s="244"/>
      <c r="D308" s="223" t="s">
        <v>142</v>
      </c>
      <c r="E308" s="245" t="s">
        <v>19</v>
      </c>
      <c r="F308" s="246" t="s">
        <v>156</v>
      </c>
      <c r="G308" s="244"/>
      <c r="H308" s="247">
        <v>92.268000000000001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3" t="s">
        <v>142</v>
      </c>
      <c r="AU308" s="253" t="s">
        <v>81</v>
      </c>
      <c r="AV308" s="15" t="s">
        <v>138</v>
      </c>
      <c r="AW308" s="15" t="s">
        <v>33</v>
      </c>
      <c r="AX308" s="15" t="s">
        <v>79</v>
      </c>
      <c r="AY308" s="253" t="s">
        <v>131</v>
      </c>
    </row>
    <row r="309" s="2" customFormat="1" ht="24.15" customHeight="1">
      <c r="A309" s="41"/>
      <c r="B309" s="42"/>
      <c r="C309" s="203" t="s">
        <v>416</v>
      </c>
      <c r="D309" s="203" t="s">
        <v>133</v>
      </c>
      <c r="E309" s="204" t="s">
        <v>417</v>
      </c>
      <c r="F309" s="205" t="s">
        <v>418</v>
      </c>
      <c r="G309" s="206" t="s">
        <v>136</v>
      </c>
      <c r="H309" s="207">
        <v>4.4800000000000004</v>
      </c>
      <c r="I309" s="208"/>
      <c r="J309" s="209">
        <f>ROUND(I309*H309,2)</f>
        <v>0</v>
      </c>
      <c r="K309" s="205" t="s">
        <v>137</v>
      </c>
      <c r="L309" s="47"/>
      <c r="M309" s="210" t="s">
        <v>19</v>
      </c>
      <c r="N309" s="211" t="s">
        <v>42</v>
      </c>
      <c r="O309" s="87"/>
      <c r="P309" s="212">
        <f>O309*H309</f>
        <v>0</v>
      </c>
      <c r="Q309" s="212">
        <v>0.0064999999999999997</v>
      </c>
      <c r="R309" s="212">
        <f>Q309*H309</f>
        <v>0.02912</v>
      </c>
      <c r="S309" s="212">
        <v>0</v>
      </c>
      <c r="T309" s="213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4" t="s">
        <v>138</v>
      </c>
      <c r="AT309" s="214" t="s">
        <v>133</v>
      </c>
      <c r="AU309" s="214" t="s">
        <v>81</v>
      </c>
      <c r="AY309" s="20" t="s">
        <v>131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20" t="s">
        <v>79</v>
      </c>
      <c r="BK309" s="215">
        <f>ROUND(I309*H309,2)</f>
        <v>0</v>
      </c>
      <c r="BL309" s="20" t="s">
        <v>138</v>
      </c>
      <c r="BM309" s="214" t="s">
        <v>419</v>
      </c>
    </row>
    <row r="310" s="2" customFormat="1">
      <c r="A310" s="41"/>
      <c r="B310" s="42"/>
      <c r="C310" s="43"/>
      <c r="D310" s="216" t="s">
        <v>140</v>
      </c>
      <c r="E310" s="43"/>
      <c r="F310" s="217" t="s">
        <v>420</v>
      </c>
      <c r="G310" s="43"/>
      <c r="H310" s="43"/>
      <c r="I310" s="218"/>
      <c r="J310" s="43"/>
      <c r="K310" s="43"/>
      <c r="L310" s="47"/>
      <c r="M310" s="219"/>
      <c r="N310" s="220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140</v>
      </c>
      <c r="AU310" s="20" t="s">
        <v>81</v>
      </c>
    </row>
    <row r="311" s="14" customFormat="1">
      <c r="A311" s="14"/>
      <c r="B311" s="233"/>
      <c r="C311" s="234"/>
      <c r="D311" s="223" t="s">
        <v>142</v>
      </c>
      <c r="E311" s="235" t="s">
        <v>19</v>
      </c>
      <c r="F311" s="236" t="s">
        <v>421</v>
      </c>
      <c r="G311" s="234"/>
      <c r="H311" s="235" t="s">
        <v>19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2" t="s">
        <v>142</v>
      </c>
      <c r="AU311" s="242" t="s">
        <v>81</v>
      </c>
      <c r="AV311" s="14" t="s">
        <v>79</v>
      </c>
      <c r="AW311" s="14" t="s">
        <v>33</v>
      </c>
      <c r="AX311" s="14" t="s">
        <v>71</v>
      </c>
      <c r="AY311" s="242" t="s">
        <v>131</v>
      </c>
    </row>
    <row r="312" s="13" customFormat="1">
      <c r="A312" s="13"/>
      <c r="B312" s="221"/>
      <c r="C312" s="222"/>
      <c r="D312" s="223" t="s">
        <v>142</v>
      </c>
      <c r="E312" s="224" t="s">
        <v>19</v>
      </c>
      <c r="F312" s="225" t="s">
        <v>422</v>
      </c>
      <c r="G312" s="222"/>
      <c r="H312" s="226">
        <v>4.4800000000000004</v>
      </c>
      <c r="I312" s="227"/>
      <c r="J312" s="222"/>
      <c r="K312" s="222"/>
      <c r="L312" s="228"/>
      <c r="M312" s="229"/>
      <c r="N312" s="230"/>
      <c r="O312" s="230"/>
      <c r="P312" s="230"/>
      <c r="Q312" s="230"/>
      <c r="R312" s="230"/>
      <c r="S312" s="230"/>
      <c r="T312" s="23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2" t="s">
        <v>142</v>
      </c>
      <c r="AU312" s="232" t="s">
        <v>81</v>
      </c>
      <c r="AV312" s="13" t="s">
        <v>81</v>
      </c>
      <c r="AW312" s="13" t="s">
        <v>33</v>
      </c>
      <c r="AX312" s="13" t="s">
        <v>79</v>
      </c>
      <c r="AY312" s="232" t="s">
        <v>131</v>
      </c>
    </row>
    <row r="313" s="2" customFormat="1" ht="21.75" customHeight="1">
      <c r="A313" s="41"/>
      <c r="B313" s="42"/>
      <c r="C313" s="203" t="s">
        <v>423</v>
      </c>
      <c r="D313" s="203" t="s">
        <v>133</v>
      </c>
      <c r="E313" s="204" t="s">
        <v>424</v>
      </c>
      <c r="F313" s="205" t="s">
        <v>425</v>
      </c>
      <c r="G313" s="206" t="s">
        <v>136</v>
      </c>
      <c r="H313" s="207">
        <v>2.5600000000000001</v>
      </c>
      <c r="I313" s="208"/>
      <c r="J313" s="209">
        <f>ROUND(I313*H313,2)</f>
        <v>0</v>
      </c>
      <c r="K313" s="205" t="s">
        <v>137</v>
      </c>
      <c r="L313" s="47"/>
      <c r="M313" s="210" t="s">
        <v>19</v>
      </c>
      <c r="N313" s="211" t="s">
        <v>42</v>
      </c>
      <c r="O313" s="87"/>
      <c r="P313" s="212">
        <f>O313*H313</f>
        <v>0</v>
      </c>
      <c r="Q313" s="212">
        <v>0.021000000000000001</v>
      </c>
      <c r="R313" s="212">
        <f>Q313*H313</f>
        <v>0.053760000000000002</v>
      </c>
      <c r="S313" s="212">
        <v>0</v>
      </c>
      <c r="T313" s="213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4" t="s">
        <v>138</v>
      </c>
      <c r="AT313" s="214" t="s">
        <v>133</v>
      </c>
      <c r="AU313" s="214" t="s">
        <v>81</v>
      </c>
      <c r="AY313" s="20" t="s">
        <v>131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0" t="s">
        <v>79</v>
      </c>
      <c r="BK313" s="215">
        <f>ROUND(I313*H313,2)</f>
        <v>0</v>
      </c>
      <c r="BL313" s="20" t="s">
        <v>138</v>
      </c>
      <c r="BM313" s="214" t="s">
        <v>426</v>
      </c>
    </row>
    <row r="314" s="2" customFormat="1">
      <c r="A314" s="41"/>
      <c r="B314" s="42"/>
      <c r="C314" s="43"/>
      <c r="D314" s="216" t="s">
        <v>140</v>
      </c>
      <c r="E314" s="43"/>
      <c r="F314" s="217" t="s">
        <v>427</v>
      </c>
      <c r="G314" s="43"/>
      <c r="H314" s="43"/>
      <c r="I314" s="218"/>
      <c r="J314" s="43"/>
      <c r="K314" s="43"/>
      <c r="L314" s="47"/>
      <c r="M314" s="219"/>
      <c r="N314" s="220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140</v>
      </c>
      <c r="AU314" s="20" t="s">
        <v>81</v>
      </c>
    </row>
    <row r="315" s="14" customFormat="1">
      <c r="A315" s="14"/>
      <c r="B315" s="233"/>
      <c r="C315" s="234"/>
      <c r="D315" s="223" t="s">
        <v>142</v>
      </c>
      <c r="E315" s="235" t="s">
        <v>19</v>
      </c>
      <c r="F315" s="236" t="s">
        <v>421</v>
      </c>
      <c r="G315" s="234"/>
      <c r="H315" s="235" t="s">
        <v>19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142</v>
      </c>
      <c r="AU315" s="242" t="s">
        <v>81</v>
      </c>
      <c r="AV315" s="14" t="s">
        <v>79</v>
      </c>
      <c r="AW315" s="14" t="s">
        <v>33</v>
      </c>
      <c r="AX315" s="14" t="s">
        <v>71</v>
      </c>
      <c r="AY315" s="242" t="s">
        <v>131</v>
      </c>
    </row>
    <row r="316" s="13" customFormat="1">
      <c r="A316" s="13"/>
      <c r="B316" s="221"/>
      <c r="C316" s="222"/>
      <c r="D316" s="223" t="s">
        <v>142</v>
      </c>
      <c r="E316" s="224" t="s">
        <v>19</v>
      </c>
      <c r="F316" s="225" t="s">
        <v>428</v>
      </c>
      <c r="G316" s="222"/>
      <c r="H316" s="226">
        <v>2.5600000000000001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2" t="s">
        <v>142</v>
      </c>
      <c r="AU316" s="232" t="s">
        <v>81</v>
      </c>
      <c r="AV316" s="13" t="s">
        <v>81</v>
      </c>
      <c r="AW316" s="13" t="s">
        <v>33</v>
      </c>
      <c r="AX316" s="13" t="s">
        <v>79</v>
      </c>
      <c r="AY316" s="232" t="s">
        <v>131</v>
      </c>
    </row>
    <row r="317" s="2" customFormat="1" ht="24.15" customHeight="1">
      <c r="A317" s="41"/>
      <c r="B317" s="42"/>
      <c r="C317" s="203" t="s">
        <v>429</v>
      </c>
      <c r="D317" s="203" t="s">
        <v>133</v>
      </c>
      <c r="E317" s="204" t="s">
        <v>430</v>
      </c>
      <c r="F317" s="205" t="s">
        <v>431</v>
      </c>
      <c r="G317" s="206" t="s">
        <v>136</v>
      </c>
      <c r="H317" s="207">
        <v>2.5600000000000001</v>
      </c>
      <c r="I317" s="208"/>
      <c r="J317" s="209">
        <f>ROUND(I317*H317,2)</f>
        <v>0</v>
      </c>
      <c r="K317" s="205" t="s">
        <v>137</v>
      </c>
      <c r="L317" s="47"/>
      <c r="M317" s="210" t="s">
        <v>19</v>
      </c>
      <c r="N317" s="211" t="s">
        <v>42</v>
      </c>
      <c r="O317" s="87"/>
      <c r="P317" s="212">
        <f>O317*H317</f>
        <v>0</v>
      </c>
      <c r="Q317" s="212">
        <v>0.0070000000000000001</v>
      </c>
      <c r="R317" s="212">
        <f>Q317*H317</f>
        <v>0.017920000000000002</v>
      </c>
      <c r="S317" s="212">
        <v>0</v>
      </c>
      <c r="T317" s="213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4" t="s">
        <v>138</v>
      </c>
      <c r="AT317" s="214" t="s">
        <v>133</v>
      </c>
      <c r="AU317" s="214" t="s">
        <v>81</v>
      </c>
      <c r="AY317" s="20" t="s">
        <v>131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0" t="s">
        <v>79</v>
      </c>
      <c r="BK317" s="215">
        <f>ROUND(I317*H317,2)</f>
        <v>0</v>
      </c>
      <c r="BL317" s="20" t="s">
        <v>138</v>
      </c>
      <c r="BM317" s="214" t="s">
        <v>432</v>
      </c>
    </row>
    <row r="318" s="2" customFormat="1">
      <c r="A318" s="41"/>
      <c r="B318" s="42"/>
      <c r="C318" s="43"/>
      <c r="D318" s="216" t="s">
        <v>140</v>
      </c>
      <c r="E318" s="43"/>
      <c r="F318" s="217" t="s">
        <v>433</v>
      </c>
      <c r="G318" s="43"/>
      <c r="H318" s="43"/>
      <c r="I318" s="218"/>
      <c r="J318" s="43"/>
      <c r="K318" s="43"/>
      <c r="L318" s="47"/>
      <c r="M318" s="219"/>
      <c r="N318" s="220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140</v>
      </c>
      <c r="AU318" s="20" t="s">
        <v>81</v>
      </c>
    </row>
    <row r="319" s="2" customFormat="1" ht="16.5" customHeight="1">
      <c r="A319" s="41"/>
      <c r="B319" s="42"/>
      <c r="C319" s="203" t="s">
        <v>434</v>
      </c>
      <c r="D319" s="203" t="s">
        <v>133</v>
      </c>
      <c r="E319" s="204" t="s">
        <v>435</v>
      </c>
      <c r="F319" s="205" t="s">
        <v>436</v>
      </c>
      <c r="G319" s="206" t="s">
        <v>136</v>
      </c>
      <c r="H319" s="207">
        <v>130.268</v>
      </c>
      <c r="I319" s="208"/>
      <c r="J319" s="209">
        <f>ROUND(I319*H319,2)</f>
        <v>0</v>
      </c>
      <c r="K319" s="205" t="s">
        <v>137</v>
      </c>
      <c r="L319" s="47"/>
      <c r="M319" s="210" t="s">
        <v>19</v>
      </c>
      <c r="N319" s="211" t="s">
        <v>42</v>
      </c>
      <c r="O319" s="87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4" t="s">
        <v>138</v>
      </c>
      <c r="AT319" s="214" t="s">
        <v>133</v>
      </c>
      <c r="AU319" s="214" t="s">
        <v>81</v>
      </c>
      <c r="AY319" s="20" t="s">
        <v>131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0" t="s">
        <v>79</v>
      </c>
      <c r="BK319" s="215">
        <f>ROUND(I319*H319,2)</f>
        <v>0</v>
      </c>
      <c r="BL319" s="20" t="s">
        <v>138</v>
      </c>
      <c r="BM319" s="214" t="s">
        <v>437</v>
      </c>
    </row>
    <row r="320" s="2" customFormat="1">
      <c r="A320" s="41"/>
      <c r="B320" s="42"/>
      <c r="C320" s="43"/>
      <c r="D320" s="216" t="s">
        <v>140</v>
      </c>
      <c r="E320" s="43"/>
      <c r="F320" s="217" t="s">
        <v>438</v>
      </c>
      <c r="G320" s="43"/>
      <c r="H320" s="43"/>
      <c r="I320" s="218"/>
      <c r="J320" s="43"/>
      <c r="K320" s="43"/>
      <c r="L320" s="47"/>
      <c r="M320" s="219"/>
      <c r="N320" s="220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140</v>
      </c>
      <c r="AU320" s="20" t="s">
        <v>81</v>
      </c>
    </row>
    <row r="321" s="14" customFormat="1">
      <c r="A321" s="14"/>
      <c r="B321" s="233"/>
      <c r="C321" s="234"/>
      <c r="D321" s="223" t="s">
        <v>142</v>
      </c>
      <c r="E321" s="235" t="s">
        <v>19</v>
      </c>
      <c r="F321" s="236" t="s">
        <v>411</v>
      </c>
      <c r="G321" s="234"/>
      <c r="H321" s="235" t="s">
        <v>19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2" t="s">
        <v>142</v>
      </c>
      <c r="AU321" s="242" t="s">
        <v>81</v>
      </c>
      <c r="AV321" s="14" t="s">
        <v>79</v>
      </c>
      <c r="AW321" s="14" t="s">
        <v>33</v>
      </c>
      <c r="AX321" s="14" t="s">
        <v>71</v>
      </c>
      <c r="AY321" s="242" t="s">
        <v>131</v>
      </c>
    </row>
    <row r="322" s="13" customFormat="1">
      <c r="A322" s="13"/>
      <c r="B322" s="221"/>
      <c r="C322" s="222"/>
      <c r="D322" s="223" t="s">
        <v>142</v>
      </c>
      <c r="E322" s="224" t="s">
        <v>19</v>
      </c>
      <c r="F322" s="225" t="s">
        <v>412</v>
      </c>
      <c r="G322" s="222"/>
      <c r="H322" s="226">
        <v>29.724</v>
      </c>
      <c r="I322" s="227"/>
      <c r="J322" s="222"/>
      <c r="K322" s="222"/>
      <c r="L322" s="228"/>
      <c r="M322" s="229"/>
      <c r="N322" s="230"/>
      <c r="O322" s="230"/>
      <c r="P322" s="230"/>
      <c r="Q322" s="230"/>
      <c r="R322" s="230"/>
      <c r="S322" s="230"/>
      <c r="T322" s="23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2" t="s">
        <v>142</v>
      </c>
      <c r="AU322" s="232" t="s">
        <v>81</v>
      </c>
      <c r="AV322" s="13" t="s">
        <v>81</v>
      </c>
      <c r="AW322" s="13" t="s">
        <v>33</v>
      </c>
      <c r="AX322" s="13" t="s">
        <v>71</v>
      </c>
      <c r="AY322" s="232" t="s">
        <v>131</v>
      </c>
    </row>
    <row r="323" s="13" customFormat="1">
      <c r="A323" s="13"/>
      <c r="B323" s="221"/>
      <c r="C323" s="222"/>
      <c r="D323" s="223" t="s">
        <v>142</v>
      </c>
      <c r="E323" s="224" t="s">
        <v>19</v>
      </c>
      <c r="F323" s="225" t="s">
        <v>413</v>
      </c>
      <c r="G323" s="222"/>
      <c r="H323" s="226">
        <v>18.611999999999998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2" t="s">
        <v>142</v>
      </c>
      <c r="AU323" s="232" t="s">
        <v>81</v>
      </c>
      <c r="AV323" s="13" t="s">
        <v>81</v>
      </c>
      <c r="AW323" s="13" t="s">
        <v>33</v>
      </c>
      <c r="AX323" s="13" t="s">
        <v>71</v>
      </c>
      <c r="AY323" s="232" t="s">
        <v>131</v>
      </c>
    </row>
    <row r="324" s="13" customFormat="1">
      <c r="A324" s="13"/>
      <c r="B324" s="221"/>
      <c r="C324" s="222"/>
      <c r="D324" s="223" t="s">
        <v>142</v>
      </c>
      <c r="E324" s="224" t="s">
        <v>19</v>
      </c>
      <c r="F324" s="225" t="s">
        <v>414</v>
      </c>
      <c r="G324" s="222"/>
      <c r="H324" s="226">
        <v>26.916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2" t="s">
        <v>142</v>
      </c>
      <c r="AU324" s="232" t="s">
        <v>81</v>
      </c>
      <c r="AV324" s="13" t="s">
        <v>81</v>
      </c>
      <c r="AW324" s="13" t="s">
        <v>33</v>
      </c>
      <c r="AX324" s="13" t="s">
        <v>71</v>
      </c>
      <c r="AY324" s="232" t="s">
        <v>131</v>
      </c>
    </row>
    <row r="325" s="13" customFormat="1">
      <c r="A325" s="13"/>
      <c r="B325" s="221"/>
      <c r="C325" s="222"/>
      <c r="D325" s="223" t="s">
        <v>142</v>
      </c>
      <c r="E325" s="224" t="s">
        <v>19</v>
      </c>
      <c r="F325" s="225" t="s">
        <v>415</v>
      </c>
      <c r="G325" s="222"/>
      <c r="H325" s="226">
        <v>17.015999999999998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2" t="s">
        <v>142</v>
      </c>
      <c r="AU325" s="232" t="s">
        <v>81</v>
      </c>
      <c r="AV325" s="13" t="s">
        <v>81</v>
      </c>
      <c r="AW325" s="13" t="s">
        <v>33</v>
      </c>
      <c r="AX325" s="13" t="s">
        <v>71</v>
      </c>
      <c r="AY325" s="232" t="s">
        <v>131</v>
      </c>
    </row>
    <row r="326" s="16" customFormat="1">
      <c r="A326" s="16"/>
      <c r="B326" s="264"/>
      <c r="C326" s="265"/>
      <c r="D326" s="223" t="s">
        <v>142</v>
      </c>
      <c r="E326" s="266" t="s">
        <v>19</v>
      </c>
      <c r="F326" s="267" t="s">
        <v>439</v>
      </c>
      <c r="G326" s="265"/>
      <c r="H326" s="268">
        <v>92.268000000000001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4" t="s">
        <v>142</v>
      </c>
      <c r="AU326" s="274" t="s">
        <v>81</v>
      </c>
      <c r="AV326" s="16" t="s">
        <v>157</v>
      </c>
      <c r="AW326" s="16" t="s">
        <v>33</v>
      </c>
      <c r="AX326" s="16" t="s">
        <v>71</v>
      </c>
      <c r="AY326" s="274" t="s">
        <v>131</v>
      </c>
    </row>
    <row r="327" s="14" customFormat="1">
      <c r="A327" s="14"/>
      <c r="B327" s="233"/>
      <c r="C327" s="234"/>
      <c r="D327" s="223" t="s">
        <v>142</v>
      </c>
      <c r="E327" s="235" t="s">
        <v>19</v>
      </c>
      <c r="F327" s="236" t="s">
        <v>440</v>
      </c>
      <c r="G327" s="234"/>
      <c r="H327" s="235" t="s">
        <v>19</v>
      </c>
      <c r="I327" s="237"/>
      <c r="J327" s="234"/>
      <c r="K327" s="234"/>
      <c r="L327" s="238"/>
      <c r="M327" s="239"/>
      <c r="N327" s="240"/>
      <c r="O327" s="240"/>
      <c r="P327" s="240"/>
      <c r="Q327" s="240"/>
      <c r="R327" s="240"/>
      <c r="S327" s="240"/>
      <c r="T327" s="24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2" t="s">
        <v>142</v>
      </c>
      <c r="AU327" s="242" t="s">
        <v>81</v>
      </c>
      <c r="AV327" s="14" t="s">
        <v>79</v>
      </c>
      <c r="AW327" s="14" t="s">
        <v>33</v>
      </c>
      <c r="AX327" s="14" t="s">
        <v>71</v>
      </c>
      <c r="AY327" s="242" t="s">
        <v>131</v>
      </c>
    </row>
    <row r="328" s="13" customFormat="1">
      <c r="A328" s="13"/>
      <c r="B328" s="221"/>
      <c r="C328" s="222"/>
      <c r="D328" s="223" t="s">
        <v>142</v>
      </c>
      <c r="E328" s="224" t="s">
        <v>19</v>
      </c>
      <c r="F328" s="225" t="s">
        <v>291</v>
      </c>
      <c r="G328" s="222"/>
      <c r="H328" s="226">
        <v>20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2" t="s">
        <v>142</v>
      </c>
      <c r="AU328" s="232" t="s">
        <v>81</v>
      </c>
      <c r="AV328" s="13" t="s">
        <v>81</v>
      </c>
      <c r="AW328" s="13" t="s">
        <v>33</v>
      </c>
      <c r="AX328" s="13" t="s">
        <v>71</v>
      </c>
      <c r="AY328" s="232" t="s">
        <v>131</v>
      </c>
    </row>
    <row r="329" s="13" customFormat="1">
      <c r="A329" s="13"/>
      <c r="B329" s="221"/>
      <c r="C329" s="222"/>
      <c r="D329" s="223" t="s">
        <v>142</v>
      </c>
      <c r="E329" s="224" t="s">
        <v>19</v>
      </c>
      <c r="F329" s="225" t="s">
        <v>441</v>
      </c>
      <c r="G329" s="222"/>
      <c r="H329" s="226">
        <v>18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2" t="s">
        <v>142</v>
      </c>
      <c r="AU329" s="232" t="s">
        <v>81</v>
      </c>
      <c r="AV329" s="13" t="s">
        <v>81</v>
      </c>
      <c r="AW329" s="13" t="s">
        <v>33</v>
      </c>
      <c r="AX329" s="13" t="s">
        <v>71</v>
      </c>
      <c r="AY329" s="232" t="s">
        <v>131</v>
      </c>
    </row>
    <row r="330" s="16" customFormat="1">
      <c r="A330" s="16"/>
      <c r="B330" s="264"/>
      <c r="C330" s="265"/>
      <c r="D330" s="223" t="s">
        <v>142</v>
      </c>
      <c r="E330" s="266" t="s">
        <v>19</v>
      </c>
      <c r="F330" s="267" t="s">
        <v>439</v>
      </c>
      <c r="G330" s="265"/>
      <c r="H330" s="268">
        <v>38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4" t="s">
        <v>142</v>
      </c>
      <c r="AU330" s="274" t="s">
        <v>81</v>
      </c>
      <c r="AV330" s="16" t="s">
        <v>157</v>
      </c>
      <c r="AW330" s="16" t="s">
        <v>33</v>
      </c>
      <c r="AX330" s="16" t="s">
        <v>71</v>
      </c>
      <c r="AY330" s="274" t="s">
        <v>131</v>
      </c>
    </row>
    <row r="331" s="15" customFormat="1">
      <c r="A331" s="15"/>
      <c r="B331" s="243"/>
      <c r="C331" s="244"/>
      <c r="D331" s="223" t="s">
        <v>142</v>
      </c>
      <c r="E331" s="245" t="s">
        <v>19</v>
      </c>
      <c r="F331" s="246" t="s">
        <v>156</v>
      </c>
      <c r="G331" s="244"/>
      <c r="H331" s="247">
        <v>130.268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3" t="s">
        <v>142</v>
      </c>
      <c r="AU331" s="253" t="s">
        <v>81</v>
      </c>
      <c r="AV331" s="15" t="s">
        <v>138</v>
      </c>
      <c r="AW331" s="15" t="s">
        <v>33</v>
      </c>
      <c r="AX331" s="15" t="s">
        <v>79</v>
      </c>
      <c r="AY331" s="253" t="s">
        <v>131</v>
      </c>
    </row>
    <row r="332" s="2" customFormat="1" ht="21.75" customHeight="1">
      <c r="A332" s="41"/>
      <c r="B332" s="42"/>
      <c r="C332" s="203" t="s">
        <v>442</v>
      </c>
      <c r="D332" s="203" t="s">
        <v>133</v>
      </c>
      <c r="E332" s="204" t="s">
        <v>443</v>
      </c>
      <c r="F332" s="205" t="s">
        <v>444</v>
      </c>
      <c r="G332" s="206" t="s">
        <v>146</v>
      </c>
      <c r="H332" s="207">
        <v>4.0730000000000004</v>
      </c>
      <c r="I332" s="208"/>
      <c r="J332" s="209">
        <f>ROUND(I332*H332,2)</f>
        <v>0</v>
      </c>
      <c r="K332" s="205" t="s">
        <v>137</v>
      </c>
      <c r="L332" s="47"/>
      <c r="M332" s="210" t="s">
        <v>19</v>
      </c>
      <c r="N332" s="211" t="s">
        <v>42</v>
      </c>
      <c r="O332" s="87"/>
      <c r="P332" s="212">
        <f>O332*H332</f>
        <v>0</v>
      </c>
      <c r="Q332" s="212">
        <v>2.5018699999999998</v>
      </c>
      <c r="R332" s="212">
        <f>Q332*H332</f>
        <v>10.190116510000001</v>
      </c>
      <c r="S332" s="212">
        <v>0</v>
      </c>
      <c r="T332" s="213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4" t="s">
        <v>138</v>
      </c>
      <c r="AT332" s="214" t="s">
        <v>133</v>
      </c>
      <c r="AU332" s="214" t="s">
        <v>81</v>
      </c>
      <c r="AY332" s="20" t="s">
        <v>131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0" t="s">
        <v>79</v>
      </c>
      <c r="BK332" s="215">
        <f>ROUND(I332*H332,2)</f>
        <v>0</v>
      </c>
      <c r="BL332" s="20" t="s">
        <v>138</v>
      </c>
      <c r="BM332" s="214" t="s">
        <v>445</v>
      </c>
    </row>
    <row r="333" s="2" customFormat="1">
      <c r="A333" s="41"/>
      <c r="B333" s="42"/>
      <c r="C333" s="43"/>
      <c r="D333" s="216" t="s">
        <v>140</v>
      </c>
      <c r="E333" s="43"/>
      <c r="F333" s="217" t="s">
        <v>446</v>
      </c>
      <c r="G333" s="43"/>
      <c r="H333" s="43"/>
      <c r="I333" s="218"/>
      <c r="J333" s="43"/>
      <c r="K333" s="43"/>
      <c r="L333" s="47"/>
      <c r="M333" s="219"/>
      <c r="N333" s="220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140</v>
      </c>
      <c r="AU333" s="20" t="s">
        <v>81</v>
      </c>
    </row>
    <row r="334" s="14" customFormat="1">
      <c r="A334" s="14"/>
      <c r="B334" s="233"/>
      <c r="C334" s="234"/>
      <c r="D334" s="223" t="s">
        <v>142</v>
      </c>
      <c r="E334" s="235" t="s">
        <v>19</v>
      </c>
      <c r="F334" s="236" t="s">
        <v>447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142</v>
      </c>
      <c r="AU334" s="242" t="s">
        <v>81</v>
      </c>
      <c r="AV334" s="14" t="s">
        <v>79</v>
      </c>
      <c r="AW334" s="14" t="s">
        <v>33</v>
      </c>
      <c r="AX334" s="14" t="s">
        <v>71</v>
      </c>
      <c r="AY334" s="242" t="s">
        <v>131</v>
      </c>
    </row>
    <row r="335" s="13" customFormat="1">
      <c r="A335" s="13"/>
      <c r="B335" s="221"/>
      <c r="C335" s="222"/>
      <c r="D335" s="223" t="s">
        <v>142</v>
      </c>
      <c r="E335" s="224" t="s">
        <v>19</v>
      </c>
      <c r="F335" s="225" t="s">
        <v>448</v>
      </c>
      <c r="G335" s="222"/>
      <c r="H335" s="226">
        <v>2.012</v>
      </c>
      <c r="I335" s="227"/>
      <c r="J335" s="222"/>
      <c r="K335" s="222"/>
      <c r="L335" s="228"/>
      <c r="M335" s="229"/>
      <c r="N335" s="230"/>
      <c r="O335" s="230"/>
      <c r="P335" s="230"/>
      <c r="Q335" s="230"/>
      <c r="R335" s="230"/>
      <c r="S335" s="230"/>
      <c r="T335" s="23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2" t="s">
        <v>142</v>
      </c>
      <c r="AU335" s="232" t="s">
        <v>81</v>
      </c>
      <c r="AV335" s="13" t="s">
        <v>81</v>
      </c>
      <c r="AW335" s="13" t="s">
        <v>33</v>
      </c>
      <c r="AX335" s="13" t="s">
        <v>71</v>
      </c>
      <c r="AY335" s="232" t="s">
        <v>131</v>
      </c>
    </row>
    <row r="336" s="13" customFormat="1">
      <c r="A336" s="13"/>
      <c r="B336" s="221"/>
      <c r="C336" s="222"/>
      <c r="D336" s="223" t="s">
        <v>142</v>
      </c>
      <c r="E336" s="224" t="s">
        <v>19</v>
      </c>
      <c r="F336" s="225" t="s">
        <v>449</v>
      </c>
      <c r="G336" s="222"/>
      <c r="H336" s="226">
        <v>2.0609999999999999</v>
      </c>
      <c r="I336" s="227"/>
      <c r="J336" s="222"/>
      <c r="K336" s="222"/>
      <c r="L336" s="228"/>
      <c r="M336" s="229"/>
      <c r="N336" s="230"/>
      <c r="O336" s="230"/>
      <c r="P336" s="230"/>
      <c r="Q336" s="230"/>
      <c r="R336" s="230"/>
      <c r="S336" s="230"/>
      <c r="T336" s="23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2" t="s">
        <v>142</v>
      </c>
      <c r="AU336" s="232" t="s">
        <v>81</v>
      </c>
      <c r="AV336" s="13" t="s">
        <v>81</v>
      </c>
      <c r="AW336" s="13" t="s">
        <v>33</v>
      </c>
      <c r="AX336" s="13" t="s">
        <v>71</v>
      </c>
      <c r="AY336" s="232" t="s">
        <v>131</v>
      </c>
    </row>
    <row r="337" s="15" customFormat="1">
      <c r="A337" s="15"/>
      <c r="B337" s="243"/>
      <c r="C337" s="244"/>
      <c r="D337" s="223" t="s">
        <v>142</v>
      </c>
      <c r="E337" s="245" t="s">
        <v>19</v>
      </c>
      <c r="F337" s="246" t="s">
        <v>156</v>
      </c>
      <c r="G337" s="244"/>
      <c r="H337" s="247">
        <v>4.0730000000000004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3" t="s">
        <v>142</v>
      </c>
      <c r="AU337" s="253" t="s">
        <v>81</v>
      </c>
      <c r="AV337" s="15" t="s">
        <v>138</v>
      </c>
      <c r="AW337" s="15" t="s">
        <v>33</v>
      </c>
      <c r="AX337" s="15" t="s">
        <v>79</v>
      </c>
      <c r="AY337" s="253" t="s">
        <v>131</v>
      </c>
    </row>
    <row r="338" s="2" customFormat="1" ht="24.15" customHeight="1">
      <c r="A338" s="41"/>
      <c r="B338" s="42"/>
      <c r="C338" s="203" t="s">
        <v>450</v>
      </c>
      <c r="D338" s="203" t="s">
        <v>133</v>
      </c>
      <c r="E338" s="204" t="s">
        <v>451</v>
      </c>
      <c r="F338" s="205" t="s">
        <v>452</v>
      </c>
      <c r="G338" s="206" t="s">
        <v>146</v>
      </c>
      <c r="H338" s="207">
        <v>4.0730000000000004</v>
      </c>
      <c r="I338" s="208"/>
      <c r="J338" s="209">
        <f>ROUND(I338*H338,2)</f>
        <v>0</v>
      </c>
      <c r="K338" s="205" t="s">
        <v>137</v>
      </c>
      <c r="L338" s="47"/>
      <c r="M338" s="210" t="s">
        <v>19</v>
      </c>
      <c r="N338" s="211" t="s">
        <v>42</v>
      </c>
      <c r="O338" s="87"/>
      <c r="P338" s="212">
        <f>O338*H338</f>
        <v>0</v>
      </c>
      <c r="Q338" s="212">
        <v>0.02</v>
      </c>
      <c r="R338" s="212">
        <f>Q338*H338</f>
        <v>0.081460000000000005</v>
      </c>
      <c r="S338" s="212">
        <v>0</v>
      </c>
      <c r="T338" s="213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4" t="s">
        <v>138</v>
      </c>
      <c r="AT338" s="214" t="s">
        <v>133</v>
      </c>
      <c r="AU338" s="214" t="s">
        <v>81</v>
      </c>
      <c r="AY338" s="20" t="s">
        <v>131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20" t="s">
        <v>79</v>
      </c>
      <c r="BK338" s="215">
        <f>ROUND(I338*H338,2)</f>
        <v>0</v>
      </c>
      <c r="BL338" s="20" t="s">
        <v>138</v>
      </c>
      <c r="BM338" s="214" t="s">
        <v>453</v>
      </c>
    </row>
    <row r="339" s="2" customFormat="1">
      <c r="A339" s="41"/>
      <c r="B339" s="42"/>
      <c r="C339" s="43"/>
      <c r="D339" s="216" t="s">
        <v>140</v>
      </c>
      <c r="E339" s="43"/>
      <c r="F339" s="217" t="s">
        <v>454</v>
      </c>
      <c r="G339" s="43"/>
      <c r="H339" s="43"/>
      <c r="I339" s="218"/>
      <c r="J339" s="43"/>
      <c r="K339" s="43"/>
      <c r="L339" s="47"/>
      <c r="M339" s="219"/>
      <c r="N339" s="220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140</v>
      </c>
      <c r="AU339" s="20" t="s">
        <v>81</v>
      </c>
    </row>
    <row r="340" s="13" customFormat="1">
      <c r="A340" s="13"/>
      <c r="B340" s="221"/>
      <c r="C340" s="222"/>
      <c r="D340" s="223" t="s">
        <v>142</v>
      </c>
      <c r="E340" s="224" t="s">
        <v>19</v>
      </c>
      <c r="F340" s="225" t="s">
        <v>455</v>
      </c>
      <c r="G340" s="222"/>
      <c r="H340" s="226">
        <v>4.0730000000000004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2" t="s">
        <v>142</v>
      </c>
      <c r="AU340" s="232" t="s">
        <v>81</v>
      </c>
      <c r="AV340" s="13" t="s">
        <v>81</v>
      </c>
      <c r="AW340" s="13" t="s">
        <v>33</v>
      </c>
      <c r="AX340" s="13" t="s">
        <v>79</v>
      </c>
      <c r="AY340" s="232" t="s">
        <v>131</v>
      </c>
    </row>
    <row r="341" s="2" customFormat="1" ht="16.5" customHeight="1">
      <c r="A341" s="41"/>
      <c r="B341" s="42"/>
      <c r="C341" s="203" t="s">
        <v>456</v>
      </c>
      <c r="D341" s="203" t="s">
        <v>133</v>
      </c>
      <c r="E341" s="204" t="s">
        <v>457</v>
      </c>
      <c r="F341" s="205" t="s">
        <v>458</v>
      </c>
      <c r="G341" s="206" t="s">
        <v>254</v>
      </c>
      <c r="H341" s="207">
        <v>81.439999999999998</v>
      </c>
      <c r="I341" s="208"/>
      <c r="J341" s="209">
        <f>ROUND(I341*H341,2)</f>
        <v>0</v>
      </c>
      <c r="K341" s="205" t="s">
        <v>137</v>
      </c>
      <c r="L341" s="47"/>
      <c r="M341" s="210" t="s">
        <v>19</v>
      </c>
      <c r="N341" s="211" t="s">
        <v>42</v>
      </c>
      <c r="O341" s="87"/>
      <c r="P341" s="212">
        <f>O341*H341</f>
        <v>0</v>
      </c>
      <c r="Q341" s="212">
        <v>0</v>
      </c>
      <c r="R341" s="212">
        <f>Q341*H341</f>
        <v>0</v>
      </c>
      <c r="S341" s="212">
        <v>0</v>
      </c>
      <c r="T341" s="213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4" t="s">
        <v>138</v>
      </c>
      <c r="AT341" s="214" t="s">
        <v>133</v>
      </c>
      <c r="AU341" s="214" t="s">
        <v>81</v>
      </c>
      <c r="AY341" s="20" t="s">
        <v>131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0" t="s">
        <v>79</v>
      </c>
      <c r="BK341" s="215">
        <f>ROUND(I341*H341,2)</f>
        <v>0</v>
      </c>
      <c r="BL341" s="20" t="s">
        <v>138</v>
      </c>
      <c r="BM341" s="214" t="s">
        <v>459</v>
      </c>
    </row>
    <row r="342" s="2" customFormat="1">
      <c r="A342" s="41"/>
      <c r="B342" s="42"/>
      <c r="C342" s="43"/>
      <c r="D342" s="216" t="s">
        <v>140</v>
      </c>
      <c r="E342" s="43"/>
      <c r="F342" s="217" t="s">
        <v>460</v>
      </c>
      <c r="G342" s="43"/>
      <c r="H342" s="43"/>
      <c r="I342" s="218"/>
      <c r="J342" s="43"/>
      <c r="K342" s="43"/>
      <c r="L342" s="47"/>
      <c r="M342" s="219"/>
      <c r="N342" s="220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140</v>
      </c>
      <c r="AU342" s="20" t="s">
        <v>81</v>
      </c>
    </row>
    <row r="343" s="14" customFormat="1">
      <c r="A343" s="14"/>
      <c r="B343" s="233"/>
      <c r="C343" s="234"/>
      <c r="D343" s="223" t="s">
        <v>142</v>
      </c>
      <c r="E343" s="235" t="s">
        <v>19</v>
      </c>
      <c r="F343" s="236" t="s">
        <v>461</v>
      </c>
      <c r="G343" s="234"/>
      <c r="H343" s="235" t="s">
        <v>19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142</v>
      </c>
      <c r="AU343" s="242" t="s">
        <v>81</v>
      </c>
      <c r="AV343" s="14" t="s">
        <v>79</v>
      </c>
      <c r="AW343" s="14" t="s">
        <v>33</v>
      </c>
      <c r="AX343" s="14" t="s">
        <v>71</v>
      </c>
      <c r="AY343" s="242" t="s">
        <v>131</v>
      </c>
    </row>
    <row r="344" s="13" customFormat="1">
      <c r="A344" s="13"/>
      <c r="B344" s="221"/>
      <c r="C344" s="222"/>
      <c r="D344" s="223" t="s">
        <v>142</v>
      </c>
      <c r="E344" s="224" t="s">
        <v>19</v>
      </c>
      <c r="F344" s="225" t="s">
        <v>462</v>
      </c>
      <c r="G344" s="222"/>
      <c r="H344" s="226">
        <v>81.439999999999998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2" t="s">
        <v>142</v>
      </c>
      <c r="AU344" s="232" t="s">
        <v>81</v>
      </c>
      <c r="AV344" s="13" t="s">
        <v>81</v>
      </c>
      <c r="AW344" s="13" t="s">
        <v>33</v>
      </c>
      <c r="AX344" s="13" t="s">
        <v>79</v>
      </c>
      <c r="AY344" s="232" t="s">
        <v>131</v>
      </c>
    </row>
    <row r="345" s="2" customFormat="1" ht="21.75" customHeight="1">
      <c r="A345" s="41"/>
      <c r="B345" s="42"/>
      <c r="C345" s="203" t="s">
        <v>463</v>
      </c>
      <c r="D345" s="203" t="s">
        <v>133</v>
      </c>
      <c r="E345" s="204" t="s">
        <v>464</v>
      </c>
      <c r="F345" s="205" t="s">
        <v>465</v>
      </c>
      <c r="G345" s="206" t="s">
        <v>136</v>
      </c>
      <c r="H345" s="207">
        <v>18</v>
      </c>
      <c r="I345" s="208"/>
      <c r="J345" s="209">
        <f>ROUND(I345*H345,2)</f>
        <v>0</v>
      </c>
      <c r="K345" s="205" t="s">
        <v>137</v>
      </c>
      <c r="L345" s="47"/>
      <c r="M345" s="210" t="s">
        <v>19</v>
      </c>
      <c r="N345" s="211" t="s">
        <v>42</v>
      </c>
      <c r="O345" s="87"/>
      <c r="P345" s="212">
        <f>O345*H345</f>
        <v>0</v>
      </c>
      <c r="Q345" s="212">
        <v>0.042000000000000003</v>
      </c>
      <c r="R345" s="212">
        <f>Q345*H345</f>
        <v>0.75600000000000001</v>
      </c>
      <c r="S345" s="212">
        <v>0</v>
      </c>
      <c r="T345" s="213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4" t="s">
        <v>138</v>
      </c>
      <c r="AT345" s="214" t="s">
        <v>133</v>
      </c>
      <c r="AU345" s="214" t="s">
        <v>81</v>
      </c>
      <c r="AY345" s="20" t="s">
        <v>131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0" t="s">
        <v>79</v>
      </c>
      <c r="BK345" s="215">
        <f>ROUND(I345*H345,2)</f>
        <v>0</v>
      </c>
      <c r="BL345" s="20" t="s">
        <v>138</v>
      </c>
      <c r="BM345" s="214" t="s">
        <v>466</v>
      </c>
    </row>
    <row r="346" s="2" customFormat="1">
      <c r="A346" s="41"/>
      <c r="B346" s="42"/>
      <c r="C346" s="43"/>
      <c r="D346" s="216" t="s">
        <v>140</v>
      </c>
      <c r="E346" s="43"/>
      <c r="F346" s="217" t="s">
        <v>467</v>
      </c>
      <c r="G346" s="43"/>
      <c r="H346" s="43"/>
      <c r="I346" s="218"/>
      <c r="J346" s="43"/>
      <c r="K346" s="43"/>
      <c r="L346" s="47"/>
      <c r="M346" s="219"/>
      <c r="N346" s="220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140</v>
      </c>
      <c r="AU346" s="20" t="s">
        <v>81</v>
      </c>
    </row>
    <row r="347" s="14" customFormat="1">
      <c r="A347" s="14"/>
      <c r="B347" s="233"/>
      <c r="C347" s="234"/>
      <c r="D347" s="223" t="s">
        <v>142</v>
      </c>
      <c r="E347" s="235" t="s">
        <v>19</v>
      </c>
      <c r="F347" s="236" t="s">
        <v>468</v>
      </c>
      <c r="G347" s="234"/>
      <c r="H347" s="235" t="s">
        <v>19</v>
      </c>
      <c r="I347" s="237"/>
      <c r="J347" s="234"/>
      <c r="K347" s="234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142</v>
      </c>
      <c r="AU347" s="242" t="s">
        <v>81</v>
      </c>
      <c r="AV347" s="14" t="s">
        <v>79</v>
      </c>
      <c r="AW347" s="14" t="s">
        <v>33</v>
      </c>
      <c r="AX347" s="14" t="s">
        <v>71</v>
      </c>
      <c r="AY347" s="242" t="s">
        <v>131</v>
      </c>
    </row>
    <row r="348" s="13" customFormat="1">
      <c r="A348" s="13"/>
      <c r="B348" s="221"/>
      <c r="C348" s="222"/>
      <c r="D348" s="223" t="s">
        <v>142</v>
      </c>
      <c r="E348" s="224" t="s">
        <v>19</v>
      </c>
      <c r="F348" s="225" t="s">
        <v>469</v>
      </c>
      <c r="G348" s="222"/>
      <c r="H348" s="226">
        <v>18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2" t="s">
        <v>142</v>
      </c>
      <c r="AU348" s="232" t="s">
        <v>81</v>
      </c>
      <c r="AV348" s="13" t="s">
        <v>81</v>
      </c>
      <c r="AW348" s="13" t="s">
        <v>33</v>
      </c>
      <c r="AX348" s="13" t="s">
        <v>79</v>
      </c>
      <c r="AY348" s="232" t="s">
        <v>131</v>
      </c>
    </row>
    <row r="349" s="2" customFormat="1" ht="21.75" customHeight="1">
      <c r="A349" s="41"/>
      <c r="B349" s="42"/>
      <c r="C349" s="203" t="s">
        <v>470</v>
      </c>
      <c r="D349" s="203" t="s">
        <v>133</v>
      </c>
      <c r="E349" s="204" t="s">
        <v>471</v>
      </c>
      <c r="F349" s="205" t="s">
        <v>472</v>
      </c>
      <c r="G349" s="206" t="s">
        <v>136</v>
      </c>
      <c r="H349" s="207">
        <v>44</v>
      </c>
      <c r="I349" s="208"/>
      <c r="J349" s="209">
        <f>ROUND(I349*H349,2)</f>
        <v>0</v>
      </c>
      <c r="K349" s="205" t="s">
        <v>137</v>
      </c>
      <c r="L349" s="47"/>
      <c r="M349" s="210" t="s">
        <v>19</v>
      </c>
      <c r="N349" s="211" t="s">
        <v>42</v>
      </c>
      <c r="O349" s="87"/>
      <c r="P349" s="212">
        <f>O349*H349</f>
        <v>0</v>
      </c>
      <c r="Q349" s="212">
        <v>0.063</v>
      </c>
      <c r="R349" s="212">
        <f>Q349*H349</f>
        <v>2.7720000000000002</v>
      </c>
      <c r="S349" s="212">
        <v>0</v>
      </c>
      <c r="T349" s="213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4" t="s">
        <v>138</v>
      </c>
      <c r="AT349" s="214" t="s">
        <v>133</v>
      </c>
      <c r="AU349" s="214" t="s">
        <v>81</v>
      </c>
      <c r="AY349" s="20" t="s">
        <v>131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0" t="s">
        <v>79</v>
      </c>
      <c r="BK349" s="215">
        <f>ROUND(I349*H349,2)</f>
        <v>0</v>
      </c>
      <c r="BL349" s="20" t="s">
        <v>138</v>
      </c>
      <c r="BM349" s="214" t="s">
        <v>473</v>
      </c>
    </row>
    <row r="350" s="2" customFormat="1">
      <c r="A350" s="41"/>
      <c r="B350" s="42"/>
      <c r="C350" s="43"/>
      <c r="D350" s="216" t="s">
        <v>140</v>
      </c>
      <c r="E350" s="43"/>
      <c r="F350" s="217" t="s">
        <v>474</v>
      </c>
      <c r="G350" s="43"/>
      <c r="H350" s="43"/>
      <c r="I350" s="218"/>
      <c r="J350" s="43"/>
      <c r="K350" s="43"/>
      <c r="L350" s="47"/>
      <c r="M350" s="219"/>
      <c r="N350" s="220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140</v>
      </c>
      <c r="AU350" s="20" t="s">
        <v>81</v>
      </c>
    </row>
    <row r="351" s="14" customFormat="1">
      <c r="A351" s="14"/>
      <c r="B351" s="233"/>
      <c r="C351" s="234"/>
      <c r="D351" s="223" t="s">
        <v>142</v>
      </c>
      <c r="E351" s="235" t="s">
        <v>19</v>
      </c>
      <c r="F351" s="236" t="s">
        <v>475</v>
      </c>
      <c r="G351" s="234"/>
      <c r="H351" s="235" t="s">
        <v>19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2" t="s">
        <v>142</v>
      </c>
      <c r="AU351" s="242" t="s">
        <v>81</v>
      </c>
      <c r="AV351" s="14" t="s">
        <v>79</v>
      </c>
      <c r="AW351" s="14" t="s">
        <v>33</v>
      </c>
      <c r="AX351" s="14" t="s">
        <v>71</v>
      </c>
      <c r="AY351" s="242" t="s">
        <v>131</v>
      </c>
    </row>
    <row r="352" s="13" customFormat="1">
      <c r="A352" s="13"/>
      <c r="B352" s="221"/>
      <c r="C352" s="222"/>
      <c r="D352" s="223" t="s">
        <v>142</v>
      </c>
      <c r="E352" s="224" t="s">
        <v>19</v>
      </c>
      <c r="F352" s="225" t="s">
        <v>290</v>
      </c>
      <c r="G352" s="222"/>
      <c r="H352" s="226">
        <v>6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2" t="s">
        <v>142</v>
      </c>
      <c r="AU352" s="232" t="s">
        <v>81</v>
      </c>
      <c r="AV352" s="13" t="s">
        <v>81</v>
      </c>
      <c r="AW352" s="13" t="s">
        <v>33</v>
      </c>
      <c r="AX352" s="13" t="s">
        <v>71</v>
      </c>
      <c r="AY352" s="232" t="s">
        <v>131</v>
      </c>
    </row>
    <row r="353" s="13" customFormat="1">
      <c r="A353" s="13"/>
      <c r="B353" s="221"/>
      <c r="C353" s="222"/>
      <c r="D353" s="223" t="s">
        <v>142</v>
      </c>
      <c r="E353" s="224" t="s">
        <v>19</v>
      </c>
      <c r="F353" s="225" t="s">
        <v>291</v>
      </c>
      <c r="G353" s="222"/>
      <c r="H353" s="226">
        <v>20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2" t="s">
        <v>142</v>
      </c>
      <c r="AU353" s="232" t="s">
        <v>81</v>
      </c>
      <c r="AV353" s="13" t="s">
        <v>81</v>
      </c>
      <c r="AW353" s="13" t="s">
        <v>33</v>
      </c>
      <c r="AX353" s="13" t="s">
        <v>71</v>
      </c>
      <c r="AY353" s="232" t="s">
        <v>131</v>
      </c>
    </row>
    <row r="354" s="13" customFormat="1">
      <c r="A354" s="13"/>
      <c r="B354" s="221"/>
      <c r="C354" s="222"/>
      <c r="D354" s="223" t="s">
        <v>142</v>
      </c>
      <c r="E354" s="224" t="s">
        <v>19</v>
      </c>
      <c r="F354" s="225" t="s">
        <v>476</v>
      </c>
      <c r="G354" s="222"/>
      <c r="H354" s="226">
        <v>18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2" t="s">
        <v>142</v>
      </c>
      <c r="AU354" s="232" t="s">
        <v>81</v>
      </c>
      <c r="AV354" s="13" t="s">
        <v>81</v>
      </c>
      <c r="AW354" s="13" t="s">
        <v>33</v>
      </c>
      <c r="AX354" s="13" t="s">
        <v>71</v>
      </c>
      <c r="AY354" s="232" t="s">
        <v>131</v>
      </c>
    </row>
    <row r="355" s="15" customFormat="1">
      <c r="A355" s="15"/>
      <c r="B355" s="243"/>
      <c r="C355" s="244"/>
      <c r="D355" s="223" t="s">
        <v>142</v>
      </c>
      <c r="E355" s="245" t="s">
        <v>19</v>
      </c>
      <c r="F355" s="246" t="s">
        <v>156</v>
      </c>
      <c r="G355" s="244"/>
      <c r="H355" s="247">
        <v>44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3" t="s">
        <v>142</v>
      </c>
      <c r="AU355" s="253" t="s">
        <v>81</v>
      </c>
      <c r="AV355" s="15" t="s">
        <v>138</v>
      </c>
      <c r="AW355" s="15" t="s">
        <v>33</v>
      </c>
      <c r="AX355" s="15" t="s">
        <v>79</v>
      </c>
      <c r="AY355" s="253" t="s">
        <v>131</v>
      </c>
    </row>
    <row r="356" s="2" customFormat="1" ht="21.75" customHeight="1">
      <c r="A356" s="41"/>
      <c r="B356" s="42"/>
      <c r="C356" s="203" t="s">
        <v>477</v>
      </c>
      <c r="D356" s="203" t="s">
        <v>133</v>
      </c>
      <c r="E356" s="204" t="s">
        <v>478</v>
      </c>
      <c r="F356" s="205" t="s">
        <v>479</v>
      </c>
      <c r="G356" s="206" t="s">
        <v>136</v>
      </c>
      <c r="H356" s="207">
        <v>62</v>
      </c>
      <c r="I356" s="208"/>
      <c r="J356" s="209">
        <f>ROUND(I356*H356,2)</f>
        <v>0</v>
      </c>
      <c r="K356" s="205" t="s">
        <v>137</v>
      </c>
      <c r="L356" s="47"/>
      <c r="M356" s="210" t="s">
        <v>19</v>
      </c>
      <c r="N356" s="211" t="s">
        <v>42</v>
      </c>
      <c r="O356" s="87"/>
      <c r="P356" s="212">
        <f>O356*H356</f>
        <v>0</v>
      </c>
      <c r="Q356" s="212">
        <v>0.084000000000000005</v>
      </c>
      <c r="R356" s="212">
        <f>Q356*H356</f>
        <v>5.2080000000000002</v>
      </c>
      <c r="S356" s="212">
        <v>0</v>
      </c>
      <c r="T356" s="213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4" t="s">
        <v>138</v>
      </c>
      <c r="AT356" s="214" t="s">
        <v>133</v>
      </c>
      <c r="AU356" s="214" t="s">
        <v>81</v>
      </c>
      <c r="AY356" s="20" t="s">
        <v>131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0" t="s">
        <v>79</v>
      </c>
      <c r="BK356" s="215">
        <f>ROUND(I356*H356,2)</f>
        <v>0</v>
      </c>
      <c r="BL356" s="20" t="s">
        <v>138</v>
      </c>
      <c r="BM356" s="214" t="s">
        <v>480</v>
      </c>
    </row>
    <row r="357" s="2" customFormat="1">
      <c r="A357" s="41"/>
      <c r="B357" s="42"/>
      <c r="C357" s="43"/>
      <c r="D357" s="216" t="s">
        <v>140</v>
      </c>
      <c r="E357" s="43"/>
      <c r="F357" s="217" t="s">
        <v>481</v>
      </c>
      <c r="G357" s="43"/>
      <c r="H357" s="43"/>
      <c r="I357" s="218"/>
      <c r="J357" s="43"/>
      <c r="K357" s="43"/>
      <c r="L357" s="47"/>
      <c r="M357" s="219"/>
      <c r="N357" s="220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140</v>
      </c>
      <c r="AU357" s="20" t="s">
        <v>81</v>
      </c>
    </row>
    <row r="358" s="2" customFormat="1">
      <c r="A358" s="41"/>
      <c r="B358" s="42"/>
      <c r="C358" s="43"/>
      <c r="D358" s="223" t="s">
        <v>482</v>
      </c>
      <c r="E358" s="43"/>
      <c r="F358" s="275" t="s">
        <v>483</v>
      </c>
      <c r="G358" s="43"/>
      <c r="H358" s="43"/>
      <c r="I358" s="218"/>
      <c r="J358" s="43"/>
      <c r="K358" s="43"/>
      <c r="L358" s="47"/>
      <c r="M358" s="219"/>
      <c r="N358" s="220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482</v>
      </c>
      <c r="AU358" s="20" t="s">
        <v>81</v>
      </c>
    </row>
    <row r="359" s="14" customFormat="1">
      <c r="A359" s="14"/>
      <c r="B359" s="233"/>
      <c r="C359" s="234"/>
      <c r="D359" s="223" t="s">
        <v>142</v>
      </c>
      <c r="E359" s="235" t="s">
        <v>19</v>
      </c>
      <c r="F359" s="236" t="s">
        <v>484</v>
      </c>
      <c r="G359" s="234"/>
      <c r="H359" s="235" t="s">
        <v>19</v>
      </c>
      <c r="I359" s="237"/>
      <c r="J359" s="234"/>
      <c r="K359" s="234"/>
      <c r="L359" s="238"/>
      <c r="M359" s="239"/>
      <c r="N359" s="240"/>
      <c r="O359" s="240"/>
      <c r="P359" s="240"/>
      <c r="Q359" s="240"/>
      <c r="R359" s="240"/>
      <c r="S359" s="240"/>
      <c r="T359" s="24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2" t="s">
        <v>142</v>
      </c>
      <c r="AU359" s="242" t="s">
        <v>81</v>
      </c>
      <c r="AV359" s="14" t="s">
        <v>79</v>
      </c>
      <c r="AW359" s="14" t="s">
        <v>33</v>
      </c>
      <c r="AX359" s="14" t="s">
        <v>71</v>
      </c>
      <c r="AY359" s="242" t="s">
        <v>131</v>
      </c>
    </row>
    <row r="360" s="13" customFormat="1">
      <c r="A360" s="13"/>
      <c r="B360" s="221"/>
      <c r="C360" s="222"/>
      <c r="D360" s="223" t="s">
        <v>142</v>
      </c>
      <c r="E360" s="224" t="s">
        <v>19</v>
      </c>
      <c r="F360" s="225" t="s">
        <v>290</v>
      </c>
      <c r="G360" s="222"/>
      <c r="H360" s="226">
        <v>6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2" t="s">
        <v>142</v>
      </c>
      <c r="AU360" s="232" t="s">
        <v>81</v>
      </c>
      <c r="AV360" s="13" t="s">
        <v>81</v>
      </c>
      <c r="AW360" s="13" t="s">
        <v>33</v>
      </c>
      <c r="AX360" s="13" t="s">
        <v>71</v>
      </c>
      <c r="AY360" s="232" t="s">
        <v>131</v>
      </c>
    </row>
    <row r="361" s="13" customFormat="1">
      <c r="A361" s="13"/>
      <c r="B361" s="221"/>
      <c r="C361" s="222"/>
      <c r="D361" s="223" t="s">
        <v>142</v>
      </c>
      <c r="E361" s="224" t="s">
        <v>19</v>
      </c>
      <c r="F361" s="225" t="s">
        <v>291</v>
      </c>
      <c r="G361" s="222"/>
      <c r="H361" s="226">
        <v>20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2" t="s">
        <v>142</v>
      </c>
      <c r="AU361" s="232" t="s">
        <v>81</v>
      </c>
      <c r="AV361" s="13" t="s">
        <v>81</v>
      </c>
      <c r="AW361" s="13" t="s">
        <v>33</v>
      </c>
      <c r="AX361" s="13" t="s">
        <v>71</v>
      </c>
      <c r="AY361" s="232" t="s">
        <v>131</v>
      </c>
    </row>
    <row r="362" s="13" customFormat="1">
      <c r="A362" s="13"/>
      <c r="B362" s="221"/>
      <c r="C362" s="222"/>
      <c r="D362" s="223" t="s">
        <v>142</v>
      </c>
      <c r="E362" s="224" t="s">
        <v>19</v>
      </c>
      <c r="F362" s="225" t="s">
        <v>469</v>
      </c>
      <c r="G362" s="222"/>
      <c r="H362" s="226">
        <v>18</v>
      </c>
      <c r="I362" s="227"/>
      <c r="J362" s="222"/>
      <c r="K362" s="222"/>
      <c r="L362" s="228"/>
      <c r="M362" s="229"/>
      <c r="N362" s="230"/>
      <c r="O362" s="230"/>
      <c r="P362" s="230"/>
      <c r="Q362" s="230"/>
      <c r="R362" s="230"/>
      <c r="S362" s="230"/>
      <c r="T362" s="23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2" t="s">
        <v>142</v>
      </c>
      <c r="AU362" s="232" t="s">
        <v>81</v>
      </c>
      <c r="AV362" s="13" t="s">
        <v>81</v>
      </c>
      <c r="AW362" s="13" t="s">
        <v>33</v>
      </c>
      <c r="AX362" s="13" t="s">
        <v>71</v>
      </c>
      <c r="AY362" s="232" t="s">
        <v>131</v>
      </c>
    </row>
    <row r="363" s="13" customFormat="1">
      <c r="A363" s="13"/>
      <c r="B363" s="221"/>
      <c r="C363" s="222"/>
      <c r="D363" s="223" t="s">
        <v>142</v>
      </c>
      <c r="E363" s="224" t="s">
        <v>19</v>
      </c>
      <c r="F363" s="225" t="s">
        <v>476</v>
      </c>
      <c r="G363" s="222"/>
      <c r="H363" s="226">
        <v>18</v>
      </c>
      <c r="I363" s="227"/>
      <c r="J363" s="222"/>
      <c r="K363" s="222"/>
      <c r="L363" s="228"/>
      <c r="M363" s="229"/>
      <c r="N363" s="230"/>
      <c r="O363" s="230"/>
      <c r="P363" s="230"/>
      <c r="Q363" s="230"/>
      <c r="R363" s="230"/>
      <c r="S363" s="230"/>
      <c r="T363" s="23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2" t="s">
        <v>142</v>
      </c>
      <c r="AU363" s="232" t="s">
        <v>81</v>
      </c>
      <c r="AV363" s="13" t="s">
        <v>81</v>
      </c>
      <c r="AW363" s="13" t="s">
        <v>33</v>
      </c>
      <c r="AX363" s="13" t="s">
        <v>71</v>
      </c>
      <c r="AY363" s="232" t="s">
        <v>131</v>
      </c>
    </row>
    <row r="364" s="15" customFormat="1">
      <c r="A364" s="15"/>
      <c r="B364" s="243"/>
      <c r="C364" s="244"/>
      <c r="D364" s="223" t="s">
        <v>142</v>
      </c>
      <c r="E364" s="245" t="s">
        <v>19</v>
      </c>
      <c r="F364" s="246" t="s">
        <v>156</v>
      </c>
      <c r="G364" s="244"/>
      <c r="H364" s="247">
        <v>62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3" t="s">
        <v>142</v>
      </c>
      <c r="AU364" s="253" t="s">
        <v>81</v>
      </c>
      <c r="AV364" s="15" t="s">
        <v>138</v>
      </c>
      <c r="AW364" s="15" t="s">
        <v>33</v>
      </c>
      <c r="AX364" s="15" t="s">
        <v>79</v>
      </c>
      <c r="AY364" s="253" t="s">
        <v>131</v>
      </c>
    </row>
    <row r="365" s="2" customFormat="1" ht="16.5" customHeight="1">
      <c r="A365" s="41"/>
      <c r="B365" s="42"/>
      <c r="C365" s="203" t="s">
        <v>485</v>
      </c>
      <c r="D365" s="203" t="s">
        <v>133</v>
      </c>
      <c r="E365" s="204" t="s">
        <v>486</v>
      </c>
      <c r="F365" s="205" t="s">
        <v>487</v>
      </c>
      <c r="G365" s="206" t="s">
        <v>136</v>
      </c>
      <c r="H365" s="207">
        <v>62</v>
      </c>
      <c r="I365" s="208"/>
      <c r="J365" s="209">
        <f>ROUND(I365*H365,2)</f>
        <v>0</v>
      </c>
      <c r="K365" s="205" t="s">
        <v>137</v>
      </c>
      <c r="L365" s="47"/>
      <c r="M365" s="210" t="s">
        <v>19</v>
      </c>
      <c r="N365" s="211" t="s">
        <v>42</v>
      </c>
      <c r="O365" s="87"/>
      <c r="P365" s="212">
        <f>O365*H365</f>
        <v>0</v>
      </c>
      <c r="Q365" s="212">
        <v>0.001</v>
      </c>
      <c r="R365" s="212">
        <f>Q365*H365</f>
        <v>0.062</v>
      </c>
      <c r="S365" s="212">
        <v>0</v>
      </c>
      <c r="T365" s="213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4" t="s">
        <v>138</v>
      </c>
      <c r="AT365" s="214" t="s">
        <v>133</v>
      </c>
      <c r="AU365" s="214" t="s">
        <v>81</v>
      </c>
      <c r="AY365" s="20" t="s">
        <v>131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0" t="s">
        <v>79</v>
      </c>
      <c r="BK365" s="215">
        <f>ROUND(I365*H365,2)</f>
        <v>0</v>
      </c>
      <c r="BL365" s="20" t="s">
        <v>138</v>
      </c>
      <c r="BM365" s="214" t="s">
        <v>488</v>
      </c>
    </row>
    <row r="366" s="2" customFormat="1">
      <c r="A366" s="41"/>
      <c r="B366" s="42"/>
      <c r="C366" s="43"/>
      <c r="D366" s="216" t="s">
        <v>140</v>
      </c>
      <c r="E366" s="43"/>
      <c r="F366" s="217" t="s">
        <v>489</v>
      </c>
      <c r="G366" s="43"/>
      <c r="H366" s="43"/>
      <c r="I366" s="218"/>
      <c r="J366" s="43"/>
      <c r="K366" s="43"/>
      <c r="L366" s="47"/>
      <c r="M366" s="219"/>
      <c r="N366" s="220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140</v>
      </c>
      <c r="AU366" s="20" t="s">
        <v>81</v>
      </c>
    </row>
    <row r="367" s="14" customFormat="1">
      <c r="A367" s="14"/>
      <c r="B367" s="233"/>
      <c r="C367" s="234"/>
      <c r="D367" s="223" t="s">
        <v>142</v>
      </c>
      <c r="E367" s="235" t="s">
        <v>19</v>
      </c>
      <c r="F367" s="236" t="s">
        <v>475</v>
      </c>
      <c r="G367" s="234"/>
      <c r="H367" s="235" t="s">
        <v>19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142</v>
      </c>
      <c r="AU367" s="242" t="s">
        <v>81</v>
      </c>
      <c r="AV367" s="14" t="s">
        <v>79</v>
      </c>
      <c r="AW367" s="14" t="s">
        <v>33</v>
      </c>
      <c r="AX367" s="14" t="s">
        <v>71</v>
      </c>
      <c r="AY367" s="242" t="s">
        <v>131</v>
      </c>
    </row>
    <row r="368" s="13" customFormat="1">
      <c r="A368" s="13"/>
      <c r="B368" s="221"/>
      <c r="C368" s="222"/>
      <c r="D368" s="223" t="s">
        <v>142</v>
      </c>
      <c r="E368" s="224" t="s">
        <v>19</v>
      </c>
      <c r="F368" s="225" t="s">
        <v>290</v>
      </c>
      <c r="G368" s="222"/>
      <c r="H368" s="226">
        <v>6</v>
      </c>
      <c r="I368" s="227"/>
      <c r="J368" s="222"/>
      <c r="K368" s="222"/>
      <c r="L368" s="228"/>
      <c r="M368" s="229"/>
      <c r="N368" s="230"/>
      <c r="O368" s="230"/>
      <c r="P368" s="230"/>
      <c r="Q368" s="230"/>
      <c r="R368" s="230"/>
      <c r="S368" s="230"/>
      <c r="T368" s="23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2" t="s">
        <v>142</v>
      </c>
      <c r="AU368" s="232" t="s">
        <v>81</v>
      </c>
      <c r="AV368" s="13" t="s">
        <v>81</v>
      </c>
      <c r="AW368" s="13" t="s">
        <v>33</v>
      </c>
      <c r="AX368" s="13" t="s">
        <v>71</v>
      </c>
      <c r="AY368" s="232" t="s">
        <v>131</v>
      </c>
    </row>
    <row r="369" s="13" customFormat="1">
      <c r="A369" s="13"/>
      <c r="B369" s="221"/>
      <c r="C369" s="222"/>
      <c r="D369" s="223" t="s">
        <v>142</v>
      </c>
      <c r="E369" s="224" t="s">
        <v>19</v>
      </c>
      <c r="F369" s="225" t="s">
        <v>291</v>
      </c>
      <c r="G369" s="222"/>
      <c r="H369" s="226">
        <v>20</v>
      </c>
      <c r="I369" s="227"/>
      <c r="J369" s="222"/>
      <c r="K369" s="222"/>
      <c r="L369" s="228"/>
      <c r="M369" s="229"/>
      <c r="N369" s="230"/>
      <c r="O369" s="230"/>
      <c r="P369" s="230"/>
      <c r="Q369" s="230"/>
      <c r="R369" s="230"/>
      <c r="S369" s="230"/>
      <c r="T369" s="23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2" t="s">
        <v>142</v>
      </c>
      <c r="AU369" s="232" t="s">
        <v>81</v>
      </c>
      <c r="AV369" s="13" t="s">
        <v>81</v>
      </c>
      <c r="AW369" s="13" t="s">
        <v>33</v>
      </c>
      <c r="AX369" s="13" t="s">
        <v>71</v>
      </c>
      <c r="AY369" s="232" t="s">
        <v>131</v>
      </c>
    </row>
    <row r="370" s="13" customFormat="1">
      <c r="A370" s="13"/>
      <c r="B370" s="221"/>
      <c r="C370" s="222"/>
      <c r="D370" s="223" t="s">
        <v>142</v>
      </c>
      <c r="E370" s="224" t="s">
        <v>19</v>
      </c>
      <c r="F370" s="225" t="s">
        <v>469</v>
      </c>
      <c r="G370" s="222"/>
      <c r="H370" s="226">
        <v>18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2" t="s">
        <v>142</v>
      </c>
      <c r="AU370" s="232" t="s">
        <v>81</v>
      </c>
      <c r="AV370" s="13" t="s">
        <v>81</v>
      </c>
      <c r="AW370" s="13" t="s">
        <v>33</v>
      </c>
      <c r="AX370" s="13" t="s">
        <v>71</v>
      </c>
      <c r="AY370" s="232" t="s">
        <v>131</v>
      </c>
    </row>
    <row r="371" s="13" customFormat="1">
      <c r="A371" s="13"/>
      <c r="B371" s="221"/>
      <c r="C371" s="222"/>
      <c r="D371" s="223" t="s">
        <v>142</v>
      </c>
      <c r="E371" s="224" t="s">
        <v>19</v>
      </c>
      <c r="F371" s="225" t="s">
        <v>476</v>
      </c>
      <c r="G371" s="222"/>
      <c r="H371" s="226">
        <v>18</v>
      </c>
      <c r="I371" s="227"/>
      <c r="J371" s="222"/>
      <c r="K371" s="222"/>
      <c r="L371" s="228"/>
      <c r="M371" s="229"/>
      <c r="N371" s="230"/>
      <c r="O371" s="230"/>
      <c r="P371" s="230"/>
      <c r="Q371" s="230"/>
      <c r="R371" s="230"/>
      <c r="S371" s="230"/>
      <c r="T371" s="23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2" t="s">
        <v>142</v>
      </c>
      <c r="AU371" s="232" t="s">
        <v>81</v>
      </c>
      <c r="AV371" s="13" t="s">
        <v>81</v>
      </c>
      <c r="AW371" s="13" t="s">
        <v>33</v>
      </c>
      <c r="AX371" s="13" t="s">
        <v>71</v>
      </c>
      <c r="AY371" s="232" t="s">
        <v>131</v>
      </c>
    </row>
    <row r="372" s="15" customFormat="1">
      <c r="A372" s="15"/>
      <c r="B372" s="243"/>
      <c r="C372" s="244"/>
      <c r="D372" s="223" t="s">
        <v>142</v>
      </c>
      <c r="E372" s="245" t="s">
        <v>19</v>
      </c>
      <c r="F372" s="246" t="s">
        <v>156</v>
      </c>
      <c r="G372" s="244"/>
      <c r="H372" s="247">
        <v>62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3" t="s">
        <v>142</v>
      </c>
      <c r="AU372" s="253" t="s">
        <v>81</v>
      </c>
      <c r="AV372" s="15" t="s">
        <v>138</v>
      </c>
      <c r="AW372" s="15" t="s">
        <v>33</v>
      </c>
      <c r="AX372" s="15" t="s">
        <v>79</v>
      </c>
      <c r="AY372" s="253" t="s">
        <v>131</v>
      </c>
    </row>
    <row r="373" s="12" customFormat="1" ht="22.8" customHeight="1">
      <c r="A373" s="12"/>
      <c r="B373" s="187"/>
      <c r="C373" s="188"/>
      <c r="D373" s="189" t="s">
        <v>70</v>
      </c>
      <c r="E373" s="201" t="s">
        <v>194</v>
      </c>
      <c r="F373" s="201" t="s">
        <v>490</v>
      </c>
      <c r="G373" s="188"/>
      <c r="H373" s="188"/>
      <c r="I373" s="191"/>
      <c r="J373" s="202">
        <f>BK373</f>
        <v>0</v>
      </c>
      <c r="K373" s="188"/>
      <c r="L373" s="193"/>
      <c r="M373" s="194"/>
      <c r="N373" s="195"/>
      <c r="O373" s="195"/>
      <c r="P373" s="196">
        <f>SUM(P374:P412)</f>
        <v>0</v>
      </c>
      <c r="Q373" s="195"/>
      <c r="R373" s="196">
        <f>SUM(R374:R412)</f>
        <v>1.6711339999999999</v>
      </c>
      <c r="S373" s="195"/>
      <c r="T373" s="197">
        <f>SUM(T374:T412)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8" t="s">
        <v>79</v>
      </c>
      <c r="AT373" s="199" t="s">
        <v>70</v>
      </c>
      <c r="AU373" s="199" t="s">
        <v>79</v>
      </c>
      <c r="AY373" s="198" t="s">
        <v>131</v>
      </c>
      <c r="BK373" s="200">
        <f>SUM(BK374:BK412)</f>
        <v>0</v>
      </c>
    </row>
    <row r="374" s="2" customFormat="1" ht="16.5" customHeight="1">
      <c r="A374" s="41"/>
      <c r="B374" s="42"/>
      <c r="C374" s="203" t="s">
        <v>491</v>
      </c>
      <c r="D374" s="203" t="s">
        <v>133</v>
      </c>
      <c r="E374" s="204" t="s">
        <v>492</v>
      </c>
      <c r="F374" s="205" t="s">
        <v>493</v>
      </c>
      <c r="G374" s="206" t="s">
        <v>254</v>
      </c>
      <c r="H374" s="207">
        <v>12</v>
      </c>
      <c r="I374" s="208"/>
      <c r="J374" s="209">
        <f>ROUND(I374*H374,2)</f>
        <v>0</v>
      </c>
      <c r="K374" s="205" t="s">
        <v>137</v>
      </c>
      <c r="L374" s="47"/>
      <c r="M374" s="210" t="s">
        <v>19</v>
      </c>
      <c r="N374" s="211" t="s">
        <v>42</v>
      </c>
      <c r="O374" s="87"/>
      <c r="P374" s="212">
        <f>O374*H374</f>
        <v>0</v>
      </c>
      <c r="Q374" s="212">
        <v>1.0000000000000001E-05</v>
      </c>
      <c r="R374" s="212">
        <f>Q374*H374</f>
        <v>0.00012000000000000002</v>
      </c>
      <c r="S374" s="212">
        <v>0</v>
      </c>
      <c r="T374" s="213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4" t="s">
        <v>138</v>
      </c>
      <c r="AT374" s="214" t="s">
        <v>133</v>
      </c>
      <c r="AU374" s="214" t="s">
        <v>81</v>
      </c>
      <c r="AY374" s="20" t="s">
        <v>131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0" t="s">
        <v>79</v>
      </c>
      <c r="BK374" s="215">
        <f>ROUND(I374*H374,2)</f>
        <v>0</v>
      </c>
      <c r="BL374" s="20" t="s">
        <v>138</v>
      </c>
      <c r="BM374" s="214" t="s">
        <v>494</v>
      </c>
    </row>
    <row r="375" s="2" customFormat="1">
      <c r="A375" s="41"/>
      <c r="B375" s="42"/>
      <c r="C375" s="43"/>
      <c r="D375" s="216" t="s">
        <v>140</v>
      </c>
      <c r="E375" s="43"/>
      <c r="F375" s="217" t="s">
        <v>495</v>
      </c>
      <c r="G375" s="43"/>
      <c r="H375" s="43"/>
      <c r="I375" s="218"/>
      <c r="J375" s="43"/>
      <c r="K375" s="43"/>
      <c r="L375" s="47"/>
      <c r="M375" s="219"/>
      <c r="N375" s="220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140</v>
      </c>
      <c r="AU375" s="20" t="s">
        <v>81</v>
      </c>
    </row>
    <row r="376" s="14" customFormat="1">
      <c r="A376" s="14"/>
      <c r="B376" s="233"/>
      <c r="C376" s="234"/>
      <c r="D376" s="223" t="s">
        <v>142</v>
      </c>
      <c r="E376" s="235" t="s">
        <v>19</v>
      </c>
      <c r="F376" s="236" t="s">
        <v>154</v>
      </c>
      <c r="G376" s="234"/>
      <c r="H376" s="235" t="s">
        <v>19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2" t="s">
        <v>142</v>
      </c>
      <c r="AU376" s="242" t="s">
        <v>81</v>
      </c>
      <c r="AV376" s="14" t="s">
        <v>79</v>
      </c>
      <c r="AW376" s="14" t="s">
        <v>33</v>
      </c>
      <c r="AX376" s="14" t="s">
        <v>71</v>
      </c>
      <c r="AY376" s="242" t="s">
        <v>131</v>
      </c>
    </row>
    <row r="377" s="13" customFormat="1">
      <c r="A377" s="13"/>
      <c r="B377" s="221"/>
      <c r="C377" s="222"/>
      <c r="D377" s="223" t="s">
        <v>142</v>
      </c>
      <c r="E377" s="224" t="s">
        <v>19</v>
      </c>
      <c r="F377" s="225" t="s">
        <v>496</v>
      </c>
      <c r="G377" s="222"/>
      <c r="H377" s="226">
        <v>12</v>
      </c>
      <c r="I377" s="227"/>
      <c r="J377" s="222"/>
      <c r="K377" s="222"/>
      <c r="L377" s="228"/>
      <c r="M377" s="229"/>
      <c r="N377" s="230"/>
      <c r="O377" s="230"/>
      <c r="P377" s="230"/>
      <c r="Q377" s="230"/>
      <c r="R377" s="230"/>
      <c r="S377" s="230"/>
      <c r="T377" s="23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2" t="s">
        <v>142</v>
      </c>
      <c r="AU377" s="232" t="s">
        <v>81</v>
      </c>
      <c r="AV377" s="13" t="s">
        <v>81</v>
      </c>
      <c r="AW377" s="13" t="s">
        <v>33</v>
      </c>
      <c r="AX377" s="13" t="s">
        <v>79</v>
      </c>
      <c r="AY377" s="232" t="s">
        <v>131</v>
      </c>
    </row>
    <row r="378" s="2" customFormat="1" ht="16.5" customHeight="1">
      <c r="A378" s="41"/>
      <c r="B378" s="42"/>
      <c r="C378" s="254" t="s">
        <v>497</v>
      </c>
      <c r="D378" s="254" t="s">
        <v>216</v>
      </c>
      <c r="E378" s="255" t="s">
        <v>498</v>
      </c>
      <c r="F378" s="256" t="s">
        <v>499</v>
      </c>
      <c r="G378" s="257" t="s">
        <v>254</v>
      </c>
      <c r="H378" s="258">
        <v>12.359999999999999</v>
      </c>
      <c r="I378" s="259"/>
      <c r="J378" s="260">
        <f>ROUND(I378*H378,2)</f>
        <v>0</v>
      </c>
      <c r="K378" s="256" t="s">
        <v>137</v>
      </c>
      <c r="L378" s="261"/>
      <c r="M378" s="262" t="s">
        <v>19</v>
      </c>
      <c r="N378" s="263" t="s">
        <v>42</v>
      </c>
      <c r="O378" s="87"/>
      <c r="P378" s="212">
        <f>O378*H378</f>
        <v>0</v>
      </c>
      <c r="Q378" s="212">
        <v>0.0014</v>
      </c>
      <c r="R378" s="212">
        <f>Q378*H378</f>
        <v>0.017304</v>
      </c>
      <c r="S378" s="212">
        <v>0</v>
      </c>
      <c r="T378" s="213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4" t="s">
        <v>194</v>
      </c>
      <c r="AT378" s="214" t="s">
        <v>216</v>
      </c>
      <c r="AU378" s="214" t="s">
        <v>81</v>
      </c>
      <c r="AY378" s="20" t="s">
        <v>131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0" t="s">
        <v>79</v>
      </c>
      <c r="BK378" s="215">
        <f>ROUND(I378*H378,2)</f>
        <v>0</v>
      </c>
      <c r="BL378" s="20" t="s">
        <v>138</v>
      </c>
      <c r="BM378" s="214" t="s">
        <v>500</v>
      </c>
    </row>
    <row r="379" s="13" customFormat="1">
      <c r="A379" s="13"/>
      <c r="B379" s="221"/>
      <c r="C379" s="222"/>
      <c r="D379" s="223" t="s">
        <v>142</v>
      </c>
      <c r="E379" s="224" t="s">
        <v>19</v>
      </c>
      <c r="F379" s="225" t="s">
        <v>501</v>
      </c>
      <c r="G379" s="222"/>
      <c r="H379" s="226">
        <v>12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2" t="s">
        <v>142</v>
      </c>
      <c r="AU379" s="232" t="s">
        <v>81</v>
      </c>
      <c r="AV379" s="13" t="s">
        <v>81</v>
      </c>
      <c r="AW379" s="13" t="s">
        <v>33</v>
      </c>
      <c r="AX379" s="13" t="s">
        <v>79</v>
      </c>
      <c r="AY379" s="232" t="s">
        <v>131</v>
      </c>
    </row>
    <row r="380" s="13" customFormat="1">
      <c r="A380" s="13"/>
      <c r="B380" s="221"/>
      <c r="C380" s="222"/>
      <c r="D380" s="223" t="s">
        <v>142</v>
      </c>
      <c r="E380" s="222"/>
      <c r="F380" s="225" t="s">
        <v>502</v>
      </c>
      <c r="G380" s="222"/>
      <c r="H380" s="226">
        <v>12.359999999999999</v>
      </c>
      <c r="I380" s="227"/>
      <c r="J380" s="222"/>
      <c r="K380" s="222"/>
      <c r="L380" s="228"/>
      <c r="M380" s="229"/>
      <c r="N380" s="230"/>
      <c r="O380" s="230"/>
      <c r="P380" s="230"/>
      <c r="Q380" s="230"/>
      <c r="R380" s="230"/>
      <c r="S380" s="230"/>
      <c r="T380" s="23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2" t="s">
        <v>142</v>
      </c>
      <c r="AU380" s="232" t="s">
        <v>81</v>
      </c>
      <c r="AV380" s="13" t="s">
        <v>81</v>
      </c>
      <c r="AW380" s="13" t="s">
        <v>4</v>
      </c>
      <c r="AX380" s="13" t="s">
        <v>79</v>
      </c>
      <c r="AY380" s="232" t="s">
        <v>131</v>
      </c>
    </row>
    <row r="381" s="2" customFormat="1" ht="24.15" customHeight="1">
      <c r="A381" s="41"/>
      <c r="B381" s="42"/>
      <c r="C381" s="203" t="s">
        <v>503</v>
      </c>
      <c r="D381" s="203" t="s">
        <v>133</v>
      </c>
      <c r="E381" s="204" t="s">
        <v>504</v>
      </c>
      <c r="F381" s="205" t="s">
        <v>505</v>
      </c>
      <c r="G381" s="206" t="s">
        <v>506</v>
      </c>
      <c r="H381" s="207">
        <v>4</v>
      </c>
      <c r="I381" s="208"/>
      <c r="J381" s="209">
        <f>ROUND(I381*H381,2)</f>
        <v>0</v>
      </c>
      <c r="K381" s="205" t="s">
        <v>137</v>
      </c>
      <c r="L381" s="47"/>
      <c r="M381" s="210" t="s">
        <v>19</v>
      </c>
      <c r="N381" s="211" t="s">
        <v>42</v>
      </c>
      <c r="O381" s="87"/>
      <c r="P381" s="212">
        <f>O381*H381</f>
        <v>0</v>
      </c>
      <c r="Q381" s="212">
        <v>0</v>
      </c>
      <c r="R381" s="212">
        <f>Q381*H381</f>
        <v>0</v>
      </c>
      <c r="S381" s="212">
        <v>0</v>
      </c>
      <c r="T381" s="213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4" t="s">
        <v>138</v>
      </c>
      <c r="AT381" s="214" t="s">
        <v>133</v>
      </c>
      <c r="AU381" s="214" t="s">
        <v>81</v>
      </c>
      <c r="AY381" s="20" t="s">
        <v>131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20" t="s">
        <v>79</v>
      </c>
      <c r="BK381" s="215">
        <f>ROUND(I381*H381,2)</f>
        <v>0</v>
      </c>
      <c r="BL381" s="20" t="s">
        <v>138</v>
      </c>
      <c r="BM381" s="214" t="s">
        <v>507</v>
      </c>
    </row>
    <row r="382" s="2" customFormat="1">
      <c r="A382" s="41"/>
      <c r="B382" s="42"/>
      <c r="C382" s="43"/>
      <c r="D382" s="216" t="s">
        <v>140</v>
      </c>
      <c r="E382" s="43"/>
      <c r="F382" s="217" t="s">
        <v>508</v>
      </c>
      <c r="G382" s="43"/>
      <c r="H382" s="43"/>
      <c r="I382" s="218"/>
      <c r="J382" s="43"/>
      <c r="K382" s="43"/>
      <c r="L382" s="47"/>
      <c r="M382" s="219"/>
      <c r="N382" s="220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140</v>
      </c>
      <c r="AU382" s="20" t="s">
        <v>81</v>
      </c>
    </row>
    <row r="383" s="13" customFormat="1">
      <c r="A383" s="13"/>
      <c r="B383" s="221"/>
      <c r="C383" s="222"/>
      <c r="D383" s="223" t="s">
        <v>142</v>
      </c>
      <c r="E383" s="224" t="s">
        <v>19</v>
      </c>
      <c r="F383" s="225" t="s">
        <v>509</v>
      </c>
      <c r="G383" s="222"/>
      <c r="H383" s="226">
        <v>4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2" t="s">
        <v>142</v>
      </c>
      <c r="AU383" s="232" t="s">
        <v>81</v>
      </c>
      <c r="AV383" s="13" t="s">
        <v>81</v>
      </c>
      <c r="AW383" s="13" t="s">
        <v>33</v>
      </c>
      <c r="AX383" s="13" t="s">
        <v>79</v>
      </c>
      <c r="AY383" s="232" t="s">
        <v>131</v>
      </c>
    </row>
    <row r="384" s="2" customFormat="1" ht="16.5" customHeight="1">
      <c r="A384" s="41"/>
      <c r="B384" s="42"/>
      <c r="C384" s="254" t="s">
        <v>510</v>
      </c>
      <c r="D384" s="254" t="s">
        <v>216</v>
      </c>
      <c r="E384" s="255" t="s">
        <v>511</v>
      </c>
      <c r="F384" s="256" t="s">
        <v>512</v>
      </c>
      <c r="G384" s="257" t="s">
        <v>506</v>
      </c>
      <c r="H384" s="258">
        <v>9</v>
      </c>
      <c r="I384" s="259"/>
      <c r="J384" s="260">
        <f>ROUND(I384*H384,2)</f>
        <v>0</v>
      </c>
      <c r="K384" s="256" t="s">
        <v>137</v>
      </c>
      <c r="L384" s="261"/>
      <c r="M384" s="262" t="s">
        <v>19</v>
      </c>
      <c r="N384" s="263" t="s">
        <v>42</v>
      </c>
      <c r="O384" s="87"/>
      <c r="P384" s="212">
        <f>O384*H384</f>
        <v>0</v>
      </c>
      <c r="Q384" s="212">
        <v>0.00027999999999999998</v>
      </c>
      <c r="R384" s="212">
        <f>Q384*H384</f>
        <v>0.0025199999999999997</v>
      </c>
      <c r="S384" s="212">
        <v>0</v>
      </c>
      <c r="T384" s="213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4" t="s">
        <v>194</v>
      </c>
      <c r="AT384" s="214" t="s">
        <v>216</v>
      </c>
      <c r="AU384" s="214" t="s">
        <v>81</v>
      </c>
      <c r="AY384" s="20" t="s">
        <v>131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0" t="s">
        <v>79</v>
      </c>
      <c r="BK384" s="215">
        <f>ROUND(I384*H384,2)</f>
        <v>0</v>
      </c>
      <c r="BL384" s="20" t="s">
        <v>138</v>
      </c>
      <c r="BM384" s="214" t="s">
        <v>513</v>
      </c>
    </row>
    <row r="385" s="2" customFormat="1" ht="24.15" customHeight="1">
      <c r="A385" s="41"/>
      <c r="B385" s="42"/>
      <c r="C385" s="203" t="s">
        <v>514</v>
      </c>
      <c r="D385" s="203" t="s">
        <v>133</v>
      </c>
      <c r="E385" s="204" t="s">
        <v>515</v>
      </c>
      <c r="F385" s="205" t="s">
        <v>516</v>
      </c>
      <c r="G385" s="206" t="s">
        <v>506</v>
      </c>
      <c r="H385" s="207">
        <v>6</v>
      </c>
      <c r="I385" s="208"/>
      <c r="J385" s="209">
        <f>ROUND(I385*H385,2)</f>
        <v>0</v>
      </c>
      <c r="K385" s="205" t="s">
        <v>137</v>
      </c>
      <c r="L385" s="47"/>
      <c r="M385" s="210" t="s">
        <v>19</v>
      </c>
      <c r="N385" s="211" t="s">
        <v>42</v>
      </c>
      <c r="O385" s="87"/>
      <c r="P385" s="212">
        <f>O385*H385</f>
        <v>0</v>
      </c>
      <c r="Q385" s="212">
        <v>0</v>
      </c>
      <c r="R385" s="212">
        <f>Q385*H385</f>
        <v>0</v>
      </c>
      <c r="S385" s="212">
        <v>0</v>
      </c>
      <c r="T385" s="213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4" t="s">
        <v>138</v>
      </c>
      <c r="AT385" s="214" t="s">
        <v>133</v>
      </c>
      <c r="AU385" s="214" t="s">
        <v>81</v>
      </c>
      <c r="AY385" s="20" t="s">
        <v>131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20" t="s">
        <v>79</v>
      </c>
      <c r="BK385" s="215">
        <f>ROUND(I385*H385,2)</f>
        <v>0</v>
      </c>
      <c r="BL385" s="20" t="s">
        <v>138</v>
      </c>
      <c r="BM385" s="214" t="s">
        <v>517</v>
      </c>
    </row>
    <row r="386" s="2" customFormat="1">
      <c r="A386" s="41"/>
      <c r="B386" s="42"/>
      <c r="C386" s="43"/>
      <c r="D386" s="216" t="s">
        <v>140</v>
      </c>
      <c r="E386" s="43"/>
      <c r="F386" s="217" t="s">
        <v>518</v>
      </c>
      <c r="G386" s="43"/>
      <c r="H386" s="43"/>
      <c r="I386" s="218"/>
      <c r="J386" s="43"/>
      <c r="K386" s="43"/>
      <c r="L386" s="47"/>
      <c r="M386" s="219"/>
      <c r="N386" s="220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140</v>
      </c>
      <c r="AU386" s="20" t="s">
        <v>81</v>
      </c>
    </row>
    <row r="387" s="13" customFormat="1">
      <c r="A387" s="13"/>
      <c r="B387" s="221"/>
      <c r="C387" s="222"/>
      <c r="D387" s="223" t="s">
        <v>142</v>
      </c>
      <c r="E387" s="224" t="s">
        <v>19</v>
      </c>
      <c r="F387" s="225" t="s">
        <v>519</v>
      </c>
      <c r="G387" s="222"/>
      <c r="H387" s="226">
        <v>6</v>
      </c>
      <c r="I387" s="227"/>
      <c r="J387" s="222"/>
      <c r="K387" s="222"/>
      <c r="L387" s="228"/>
      <c r="M387" s="229"/>
      <c r="N387" s="230"/>
      <c r="O387" s="230"/>
      <c r="P387" s="230"/>
      <c r="Q387" s="230"/>
      <c r="R387" s="230"/>
      <c r="S387" s="230"/>
      <c r="T387" s="23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2" t="s">
        <v>142</v>
      </c>
      <c r="AU387" s="232" t="s">
        <v>81</v>
      </c>
      <c r="AV387" s="13" t="s">
        <v>81</v>
      </c>
      <c r="AW387" s="13" t="s">
        <v>33</v>
      </c>
      <c r="AX387" s="13" t="s">
        <v>79</v>
      </c>
      <c r="AY387" s="232" t="s">
        <v>131</v>
      </c>
    </row>
    <row r="388" s="2" customFormat="1" ht="24.15" customHeight="1">
      <c r="A388" s="41"/>
      <c r="B388" s="42"/>
      <c r="C388" s="203" t="s">
        <v>520</v>
      </c>
      <c r="D388" s="203" t="s">
        <v>133</v>
      </c>
      <c r="E388" s="204" t="s">
        <v>521</v>
      </c>
      <c r="F388" s="205" t="s">
        <v>522</v>
      </c>
      <c r="G388" s="206" t="s">
        <v>506</v>
      </c>
      <c r="H388" s="207">
        <v>11</v>
      </c>
      <c r="I388" s="208"/>
      <c r="J388" s="209">
        <f>ROUND(I388*H388,2)</f>
        <v>0</v>
      </c>
      <c r="K388" s="205" t="s">
        <v>137</v>
      </c>
      <c r="L388" s="47"/>
      <c r="M388" s="210" t="s">
        <v>19</v>
      </c>
      <c r="N388" s="211" t="s">
        <v>42</v>
      </c>
      <c r="O388" s="87"/>
      <c r="P388" s="212">
        <f>O388*H388</f>
        <v>0</v>
      </c>
      <c r="Q388" s="212">
        <v>0</v>
      </c>
      <c r="R388" s="212">
        <f>Q388*H388</f>
        <v>0</v>
      </c>
      <c r="S388" s="212">
        <v>0</v>
      </c>
      <c r="T388" s="213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4" t="s">
        <v>138</v>
      </c>
      <c r="AT388" s="214" t="s">
        <v>133</v>
      </c>
      <c r="AU388" s="214" t="s">
        <v>81</v>
      </c>
      <c r="AY388" s="20" t="s">
        <v>131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0" t="s">
        <v>79</v>
      </c>
      <c r="BK388" s="215">
        <f>ROUND(I388*H388,2)</f>
        <v>0</v>
      </c>
      <c r="BL388" s="20" t="s">
        <v>138</v>
      </c>
      <c r="BM388" s="214" t="s">
        <v>523</v>
      </c>
    </row>
    <row r="389" s="2" customFormat="1">
      <c r="A389" s="41"/>
      <c r="B389" s="42"/>
      <c r="C389" s="43"/>
      <c r="D389" s="216" t="s">
        <v>140</v>
      </c>
      <c r="E389" s="43"/>
      <c r="F389" s="217" t="s">
        <v>524</v>
      </c>
      <c r="G389" s="43"/>
      <c r="H389" s="43"/>
      <c r="I389" s="218"/>
      <c r="J389" s="43"/>
      <c r="K389" s="43"/>
      <c r="L389" s="47"/>
      <c r="M389" s="219"/>
      <c r="N389" s="220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140</v>
      </c>
      <c r="AU389" s="20" t="s">
        <v>81</v>
      </c>
    </row>
    <row r="390" s="13" customFormat="1">
      <c r="A390" s="13"/>
      <c r="B390" s="221"/>
      <c r="C390" s="222"/>
      <c r="D390" s="223" t="s">
        <v>142</v>
      </c>
      <c r="E390" s="224" t="s">
        <v>19</v>
      </c>
      <c r="F390" s="225" t="s">
        <v>525</v>
      </c>
      <c r="G390" s="222"/>
      <c r="H390" s="226">
        <v>11</v>
      </c>
      <c r="I390" s="227"/>
      <c r="J390" s="222"/>
      <c r="K390" s="222"/>
      <c r="L390" s="228"/>
      <c r="M390" s="229"/>
      <c r="N390" s="230"/>
      <c r="O390" s="230"/>
      <c r="P390" s="230"/>
      <c r="Q390" s="230"/>
      <c r="R390" s="230"/>
      <c r="S390" s="230"/>
      <c r="T390" s="23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2" t="s">
        <v>142</v>
      </c>
      <c r="AU390" s="232" t="s">
        <v>81</v>
      </c>
      <c r="AV390" s="13" t="s">
        <v>81</v>
      </c>
      <c r="AW390" s="13" t="s">
        <v>33</v>
      </c>
      <c r="AX390" s="13" t="s">
        <v>79</v>
      </c>
      <c r="AY390" s="232" t="s">
        <v>131</v>
      </c>
    </row>
    <row r="391" s="2" customFormat="1" ht="16.5" customHeight="1">
      <c r="A391" s="41"/>
      <c r="B391" s="42"/>
      <c r="C391" s="254" t="s">
        <v>526</v>
      </c>
      <c r="D391" s="254" t="s">
        <v>216</v>
      </c>
      <c r="E391" s="255" t="s">
        <v>527</v>
      </c>
      <c r="F391" s="256" t="s">
        <v>528</v>
      </c>
      <c r="G391" s="257" t="s">
        <v>506</v>
      </c>
      <c r="H391" s="258">
        <v>1</v>
      </c>
      <c r="I391" s="259"/>
      <c r="J391" s="260">
        <f>ROUND(I391*H391,2)</f>
        <v>0</v>
      </c>
      <c r="K391" s="256" t="s">
        <v>137</v>
      </c>
      <c r="L391" s="261"/>
      <c r="M391" s="262" t="s">
        <v>19</v>
      </c>
      <c r="N391" s="263" t="s">
        <v>42</v>
      </c>
      <c r="O391" s="87"/>
      <c r="P391" s="212">
        <f>O391*H391</f>
        <v>0</v>
      </c>
      <c r="Q391" s="212">
        <v>0.00035</v>
      </c>
      <c r="R391" s="212">
        <f>Q391*H391</f>
        <v>0.00035</v>
      </c>
      <c r="S391" s="212">
        <v>0</v>
      </c>
      <c r="T391" s="213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4" t="s">
        <v>194</v>
      </c>
      <c r="AT391" s="214" t="s">
        <v>216</v>
      </c>
      <c r="AU391" s="214" t="s">
        <v>81</v>
      </c>
      <c r="AY391" s="20" t="s">
        <v>131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0" t="s">
        <v>79</v>
      </c>
      <c r="BK391" s="215">
        <f>ROUND(I391*H391,2)</f>
        <v>0</v>
      </c>
      <c r="BL391" s="20" t="s">
        <v>138</v>
      </c>
      <c r="BM391" s="214" t="s">
        <v>529</v>
      </c>
    </row>
    <row r="392" s="2" customFormat="1" ht="16.5" customHeight="1">
      <c r="A392" s="41"/>
      <c r="B392" s="42"/>
      <c r="C392" s="254" t="s">
        <v>530</v>
      </c>
      <c r="D392" s="254" t="s">
        <v>216</v>
      </c>
      <c r="E392" s="255" t="s">
        <v>531</v>
      </c>
      <c r="F392" s="256" t="s">
        <v>532</v>
      </c>
      <c r="G392" s="257" t="s">
        <v>506</v>
      </c>
      <c r="H392" s="258">
        <v>9</v>
      </c>
      <c r="I392" s="259"/>
      <c r="J392" s="260">
        <f>ROUND(I392*H392,2)</f>
        <v>0</v>
      </c>
      <c r="K392" s="256" t="s">
        <v>137</v>
      </c>
      <c r="L392" s="261"/>
      <c r="M392" s="262" t="s">
        <v>19</v>
      </c>
      <c r="N392" s="263" t="s">
        <v>42</v>
      </c>
      <c r="O392" s="87"/>
      <c r="P392" s="212">
        <f>O392*H392</f>
        <v>0</v>
      </c>
      <c r="Q392" s="212">
        <v>0.00044999999999999999</v>
      </c>
      <c r="R392" s="212">
        <f>Q392*H392</f>
        <v>0.0040499999999999998</v>
      </c>
      <c r="S392" s="212">
        <v>0</v>
      </c>
      <c r="T392" s="213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4" t="s">
        <v>194</v>
      </c>
      <c r="AT392" s="214" t="s">
        <v>216</v>
      </c>
      <c r="AU392" s="214" t="s">
        <v>81</v>
      </c>
      <c r="AY392" s="20" t="s">
        <v>131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20" t="s">
        <v>79</v>
      </c>
      <c r="BK392" s="215">
        <f>ROUND(I392*H392,2)</f>
        <v>0</v>
      </c>
      <c r="BL392" s="20" t="s">
        <v>138</v>
      </c>
      <c r="BM392" s="214" t="s">
        <v>533</v>
      </c>
    </row>
    <row r="393" s="2" customFormat="1" ht="16.5" customHeight="1">
      <c r="A393" s="41"/>
      <c r="B393" s="42"/>
      <c r="C393" s="254" t="s">
        <v>534</v>
      </c>
      <c r="D393" s="254" t="s">
        <v>216</v>
      </c>
      <c r="E393" s="255" t="s">
        <v>535</v>
      </c>
      <c r="F393" s="256" t="s">
        <v>536</v>
      </c>
      <c r="G393" s="257" t="s">
        <v>506</v>
      </c>
      <c r="H393" s="258">
        <v>1</v>
      </c>
      <c r="I393" s="259"/>
      <c r="J393" s="260">
        <f>ROUND(I393*H393,2)</f>
        <v>0</v>
      </c>
      <c r="K393" s="256" t="s">
        <v>137</v>
      </c>
      <c r="L393" s="261"/>
      <c r="M393" s="262" t="s">
        <v>19</v>
      </c>
      <c r="N393" s="263" t="s">
        <v>42</v>
      </c>
      <c r="O393" s="87"/>
      <c r="P393" s="212">
        <f>O393*H393</f>
        <v>0</v>
      </c>
      <c r="Q393" s="212">
        <v>0.00097000000000000005</v>
      </c>
      <c r="R393" s="212">
        <f>Q393*H393</f>
        <v>0.00097000000000000005</v>
      </c>
      <c r="S393" s="212">
        <v>0</v>
      </c>
      <c r="T393" s="213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4" t="s">
        <v>194</v>
      </c>
      <c r="AT393" s="214" t="s">
        <v>216</v>
      </c>
      <c r="AU393" s="214" t="s">
        <v>81</v>
      </c>
      <c r="AY393" s="20" t="s">
        <v>131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20" t="s">
        <v>79</v>
      </c>
      <c r="BK393" s="215">
        <f>ROUND(I393*H393,2)</f>
        <v>0</v>
      </c>
      <c r="BL393" s="20" t="s">
        <v>138</v>
      </c>
      <c r="BM393" s="214" t="s">
        <v>537</v>
      </c>
    </row>
    <row r="394" s="2" customFormat="1" ht="24.15" customHeight="1">
      <c r="A394" s="41"/>
      <c r="B394" s="42"/>
      <c r="C394" s="203" t="s">
        <v>538</v>
      </c>
      <c r="D394" s="203" t="s">
        <v>133</v>
      </c>
      <c r="E394" s="204" t="s">
        <v>539</v>
      </c>
      <c r="F394" s="205" t="s">
        <v>540</v>
      </c>
      <c r="G394" s="206" t="s">
        <v>506</v>
      </c>
      <c r="H394" s="207">
        <v>2</v>
      </c>
      <c r="I394" s="208"/>
      <c r="J394" s="209">
        <f>ROUND(I394*H394,2)</f>
        <v>0</v>
      </c>
      <c r="K394" s="205" t="s">
        <v>137</v>
      </c>
      <c r="L394" s="47"/>
      <c r="M394" s="210" t="s">
        <v>19</v>
      </c>
      <c r="N394" s="211" t="s">
        <v>42</v>
      </c>
      <c r="O394" s="87"/>
      <c r="P394" s="212">
        <f>O394*H394</f>
        <v>0</v>
      </c>
      <c r="Q394" s="212">
        <v>0</v>
      </c>
      <c r="R394" s="212">
        <f>Q394*H394</f>
        <v>0</v>
      </c>
      <c r="S394" s="212">
        <v>0</v>
      </c>
      <c r="T394" s="213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4" t="s">
        <v>138</v>
      </c>
      <c r="AT394" s="214" t="s">
        <v>133</v>
      </c>
      <c r="AU394" s="214" t="s">
        <v>81</v>
      </c>
      <c r="AY394" s="20" t="s">
        <v>131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0" t="s">
        <v>79</v>
      </c>
      <c r="BK394" s="215">
        <f>ROUND(I394*H394,2)</f>
        <v>0</v>
      </c>
      <c r="BL394" s="20" t="s">
        <v>138</v>
      </c>
      <c r="BM394" s="214" t="s">
        <v>541</v>
      </c>
    </row>
    <row r="395" s="2" customFormat="1">
      <c r="A395" s="41"/>
      <c r="B395" s="42"/>
      <c r="C395" s="43"/>
      <c r="D395" s="216" t="s">
        <v>140</v>
      </c>
      <c r="E395" s="43"/>
      <c r="F395" s="217" t="s">
        <v>542</v>
      </c>
      <c r="G395" s="43"/>
      <c r="H395" s="43"/>
      <c r="I395" s="218"/>
      <c r="J395" s="43"/>
      <c r="K395" s="43"/>
      <c r="L395" s="47"/>
      <c r="M395" s="219"/>
      <c r="N395" s="220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140</v>
      </c>
      <c r="AU395" s="20" t="s">
        <v>81</v>
      </c>
    </row>
    <row r="396" s="13" customFormat="1">
      <c r="A396" s="13"/>
      <c r="B396" s="221"/>
      <c r="C396" s="222"/>
      <c r="D396" s="223" t="s">
        <v>142</v>
      </c>
      <c r="E396" s="224" t="s">
        <v>19</v>
      </c>
      <c r="F396" s="225" t="s">
        <v>543</v>
      </c>
      <c r="G396" s="222"/>
      <c r="H396" s="226">
        <v>2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2" t="s">
        <v>142</v>
      </c>
      <c r="AU396" s="232" t="s">
        <v>81</v>
      </c>
      <c r="AV396" s="13" t="s">
        <v>81</v>
      </c>
      <c r="AW396" s="13" t="s">
        <v>33</v>
      </c>
      <c r="AX396" s="13" t="s">
        <v>79</v>
      </c>
      <c r="AY396" s="232" t="s">
        <v>131</v>
      </c>
    </row>
    <row r="397" s="2" customFormat="1" ht="16.5" customHeight="1">
      <c r="A397" s="41"/>
      <c r="B397" s="42"/>
      <c r="C397" s="254" t="s">
        <v>544</v>
      </c>
      <c r="D397" s="254" t="s">
        <v>216</v>
      </c>
      <c r="E397" s="255" t="s">
        <v>545</v>
      </c>
      <c r="F397" s="256" t="s">
        <v>546</v>
      </c>
      <c r="G397" s="257" t="s">
        <v>506</v>
      </c>
      <c r="H397" s="258">
        <v>2</v>
      </c>
      <c r="I397" s="259"/>
      <c r="J397" s="260">
        <f>ROUND(I397*H397,2)</f>
        <v>0</v>
      </c>
      <c r="K397" s="256" t="s">
        <v>137</v>
      </c>
      <c r="L397" s="261"/>
      <c r="M397" s="262" t="s">
        <v>19</v>
      </c>
      <c r="N397" s="263" t="s">
        <v>42</v>
      </c>
      <c r="O397" s="87"/>
      <c r="P397" s="212">
        <f>O397*H397</f>
        <v>0</v>
      </c>
      <c r="Q397" s="212">
        <v>0.00072000000000000005</v>
      </c>
      <c r="R397" s="212">
        <f>Q397*H397</f>
        <v>0.0014400000000000001</v>
      </c>
      <c r="S397" s="212">
        <v>0</v>
      </c>
      <c r="T397" s="213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4" t="s">
        <v>194</v>
      </c>
      <c r="AT397" s="214" t="s">
        <v>216</v>
      </c>
      <c r="AU397" s="214" t="s">
        <v>81</v>
      </c>
      <c r="AY397" s="20" t="s">
        <v>131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0" t="s">
        <v>79</v>
      </c>
      <c r="BK397" s="215">
        <f>ROUND(I397*H397,2)</f>
        <v>0</v>
      </c>
      <c r="BL397" s="20" t="s">
        <v>138</v>
      </c>
      <c r="BM397" s="214" t="s">
        <v>547</v>
      </c>
    </row>
    <row r="398" s="2" customFormat="1" ht="24.15" customHeight="1">
      <c r="A398" s="41"/>
      <c r="B398" s="42"/>
      <c r="C398" s="203" t="s">
        <v>548</v>
      </c>
      <c r="D398" s="203" t="s">
        <v>133</v>
      </c>
      <c r="E398" s="204" t="s">
        <v>549</v>
      </c>
      <c r="F398" s="205" t="s">
        <v>550</v>
      </c>
      <c r="G398" s="206" t="s">
        <v>506</v>
      </c>
      <c r="H398" s="207">
        <v>2</v>
      </c>
      <c r="I398" s="208"/>
      <c r="J398" s="209">
        <f>ROUND(I398*H398,2)</f>
        <v>0</v>
      </c>
      <c r="K398" s="205" t="s">
        <v>137</v>
      </c>
      <c r="L398" s="47"/>
      <c r="M398" s="210" t="s">
        <v>19</v>
      </c>
      <c r="N398" s="211" t="s">
        <v>42</v>
      </c>
      <c r="O398" s="87"/>
      <c r="P398" s="212">
        <f>O398*H398</f>
        <v>0</v>
      </c>
      <c r="Q398" s="212">
        <v>0</v>
      </c>
      <c r="R398" s="212">
        <f>Q398*H398</f>
        <v>0</v>
      </c>
      <c r="S398" s="212">
        <v>0</v>
      </c>
      <c r="T398" s="213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4" t="s">
        <v>138</v>
      </c>
      <c r="AT398" s="214" t="s">
        <v>133</v>
      </c>
      <c r="AU398" s="214" t="s">
        <v>81</v>
      </c>
      <c r="AY398" s="20" t="s">
        <v>131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0" t="s">
        <v>79</v>
      </c>
      <c r="BK398" s="215">
        <f>ROUND(I398*H398,2)</f>
        <v>0</v>
      </c>
      <c r="BL398" s="20" t="s">
        <v>138</v>
      </c>
      <c r="BM398" s="214" t="s">
        <v>551</v>
      </c>
    </row>
    <row r="399" s="2" customFormat="1">
      <c r="A399" s="41"/>
      <c r="B399" s="42"/>
      <c r="C399" s="43"/>
      <c r="D399" s="216" t="s">
        <v>140</v>
      </c>
      <c r="E399" s="43"/>
      <c r="F399" s="217" t="s">
        <v>552</v>
      </c>
      <c r="G399" s="43"/>
      <c r="H399" s="43"/>
      <c r="I399" s="218"/>
      <c r="J399" s="43"/>
      <c r="K399" s="43"/>
      <c r="L399" s="47"/>
      <c r="M399" s="219"/>
      <c r="N399" s="220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140</v>
      </c>
      <c r="AU399" s="20" t="s">
        <v>81</v>
      </c>
    </row>
    <row r="400" s="13" customFormat="1">
      <c r="A400" s="13"/>
      <c r="B400" s="221"/>
      <c r="C400" s="222"/>
      <c r="D400" s="223" t="s">
        <v>142</v>
      </c>
      <c r="E400" s="224" t="s">
        <v>19</v>
      </c>
      <c r="F400" s="225" t="s">
        <v>553</v>
      </c>
      <c r="G400" s="222"/>
      <c r="H400" s="226">
        <v>2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2" t="s">
        <v>142</v>
      </c>
      <c r="AU400" s="232" t="s">
        <v>81</v>
      </c>
      <c r="AV400" s="13" t="s">
        <v>81</v>
      </c>
      <c r="AW400" s="13" t="s">
        <v>33</v>
      </c>
      <c r="AX400" s="13" t="s">
        <v>79</v>
      </c>
      <c r="AY400" s="232" t="s">
        <v>131</v>
      </c>
    </row>
    <row r="401" s="2" customFormat="1" ht="24.15" customHeight="1">
      <c r="A401" s="41"/>
      <c r="B401" s="42"/>
      <c r="C401" s="254" t="s">
        <v>554</v>
      </c>
      <c r="D401" s="254" t="s">
        <v>216</v>
      </c>
      <c r="E401" s="255" t="s">
        <v>555</v>
      </c>
      <c r="F401" s="256" t="s">
        <v>556</v>
      </c>
      <c r="G401" s="257" t="s">
        <v>506</v>
      </c>
      <c r="H401" s="258">
        <v>2</v>
      </c>
      <c r="I401" s="259"/>
      <c r="J401" s="260">
        <f>ROUND(I401*H401,2)</f>
        <v>0</v>
      </c>
      <c r="K401" s="256" t="s">
        <v>137</v>
      </c>
      <c r="L401" s="261"/>
      <c r="M401" s="262" t="s">
        <v>19</v>
      </c>
      <c r="N401" s="263" t="s">
        <v>42</v>
      </c>
      <c r="O401" s="87"/>
      <c r="P401" s="212">
        <f>O401*H401</f>
        <v>0</v>
      </c>
      <c r="Q401" s="212">
        <v>0.00175</v>
      </c>
      <c r="R401" s="212">
        <f>Q401*H401</f>
        <v>0.0035000000000000001</v>
      </c>
      <c r="S401" s="212">
        <v>0</v>
      </c>
      <c r="T401" s="213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4" t="s">
        <v>194</v>
      </c>
      <c r="AT401" s="214" t="s">
        <v>216</v>
      </c>
      <c r="AU401" s="214" t="s">
        <v>81</v>
      </c>
      <c r="AY401" s="20" t="s">
        <v>131</v>
      </c>
      <c r="BE401" s="215">
        <f>IF(N401="základní",J401,0)</f>
        <v>0</v>
      </c>
      <c r="BF401" s="215">
        <f>IF(N401="snížená",J401,0)</f>
        <v>0</v>
      </c>
      <c r="BG401" s="215">
        <f>IF(N401="zákl. přenesená",J401,0)</f>
        <v>0</v>
      </c>
      <c r="BH401" s="215">
        <f>IF(N401="sníž. přenesená",J401,0)</f>
        <v>0</v>
      </c>
      <c r="BI401" s="215">
        <f>IF(N401="nulová",J401,0)</f>
        <v>0</v>
      </c>
      <c r="BJ401" s="20" t="s">
        <v>79</v>
      </c>
      <c r="BK401" s="215">
        <f>ROUND(I401*H401,2)</f>
        <v>0</v>
      </c>
      <c r="BL401" s="20" t="s">
        <v>138</v>
      </c>
      <c r="BM401" s="214" t="s">
        <v>557</v>
      </c>
    </row>
    <row r="402" s="2" customFormat="1" ht="24.15" customHeight="1">
      <c r="A402" s="41"/>
      <c r="B402" s="42"/>
      <c r="C402" s="203" t="s">
        <v>558</v>
      </c>
      <c r="D402" s="203" t="s">
        <v>133</v>
      </c>
      <c r="E402" s="204" t="s">
        <v>559</v>
      </c>
      <c r="F402" s="205" t="s">
        <v>560</v>
      </c>
      <c r="G402" s="206" t="s">
        <v>506</v>
      </c>
      <c r="H402" s="207">
        <v>6</v>
      </c>
      <c r="I402" s="208"/>
      <c r="J402" s="209">
        <f>ROUND(I402*H402,2)</f>
        <v>0</v>
      </c>
      <c r="K402" s="205" t="s">
        <v>137</v>
      </c>
      <c r="L402" s="47"/>
      <c r="M402" s="210" t="s">
        <v>19</v>
      </c>
      <c r="N402" s="211" t="s">
        <v>42</v>
      </c>
      <c r="O402" s="87"/>
      <c r="P402" s="212">
        <f>O402*H402</f>
        <v>0</v>
      </c>
      <c r="Q402" s="212">
        <v>0.0050600000000000003</v>
      </c>
      <c r="R402" s="212">
        <f>Q402*H402</f>
        <v>0.030360000000000002</v>
      </c>
      <c r="S402" s="212">
        <v>0</v>
      </c>
      <c r="T402" s="213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4" t="s">
        <v>138</v>
      </c>
      <c r="AT402" s="214" t="s">
        <v>133</v>
      </c>
      <c r="AU402" s="214" t="s">
        <v>81</v>
      </c>
      <c r="AY402" s="20" t="s">
        <v>131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0" t="s">
        <v>79</v>
      </c>
      <c r="BK402" s="215">
        <f>ROUND(I402*H402,2)</f>
        <v>0</v>
      </c>
      <c r="BL402" s="20" t="s">
        <v>138</v>
      </c>
      <c r="BM402" s="214" t="s">
        <v>561</v>
      </c>
    </row>
    <row r="403" s="2" customFormat="1">
      <c r="A403" s="41"/>
      <c r="B403" s="42"/>
      <c r="C403" s="43"/>
      <c r="D403" s="216" t="s">
        <v>140</v>
      </c>
      <c r="E403" s="43"/>
      <c r="F403" s="217" t="s">
        <v>562</v>
      </c>
      <c r="G403" s="43"/>
      <c r="H403" s="43"/>
      <c r="I403" s="218"/>
      <c r="J403" s="43"/>
      <c r="K403" s="43"/>
      <c r="L403" s="47"/>
      <c r="M403" s="219"/>
      <c r="N403" s="220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140</v>
      </c>
      <c r="AU403" s="20" t="s">
        <v>81</v>
      </c>
    </row>
    <row r="404" s="2" customFormat="1" ht="24.15" customHeight="1">
      <c r="A404" s="41"/>
      <c r="B404" s="42"/>
      <c r="C404" s="203" t="s">
        <v>563</v>
      </c>
      <c r="D404" s="203" t="s">
        <v>133</v>
      </c>
      <c r="E404" s="204" t="s">
        <v>564</v>
      </c>
      <c r="F404" s="205" t="s">
        <v>565</v>
      </c>
      <c r="G404" s="206" t="s">
        <v>506</v>
      </c>
      <c r="H404" s="207">
        <v>6</v>
      </c>
      <c r="I404" s="208"/>
      <c r="J404" s="209">
        <f>ROUND(I404*H404,2)</f>
        <v>0</v>
      </c>
      <c r="K404" s="205" t="s">
        <v>137</v>
      </c>
      <c r="L404" s="47"/>
      <c r="M404" s="210" t="s">
        <v>19</v>
      </c>
      <c r="N404" s="211" t="s">
        <v>42</v>
      </c>
      <c r="O404" s="87"/>
      <c r="P404" s="212">
        <f>O404*H404</f>
        <v>0</v>
      </c>
      <c r="Q404" s="212">
        <v>1.0000000000000001E-05</v>
      </c>
      <c r="R404" s="212">
        <f>Q404*H404</f>
        <v>6.0000000000000008E-05</v>
      </c>
      <c r="S404" s="212">
        <v>0</v>
      </c>
      <c r="T404" s="213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4" t="s">
        <v>138</v>
      </c>
      <c r="AT404" s="214" t="s">
        <v>133</v>
      </c>
      <c r="AU404" s="214" t="s">
        <v>81</v>
      </c>
      <c r="AY404" s="20" t="s">
        <v>131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20" t="s">
        <v>79</v>
      </c>
      <c r="BK404" s="215">
        <f>ROUND(I404*H404,2)</f>
        <v>0</v>
      </c>
      <c r="BL404" s="20" t="s">
        <v>138</v>
      </c>
      <c r="BM404" s="214" t="s">
        <v>566</v>
      </c>
    </row>
    <row r="405" s="2" customFormat="1">
      <c r="A405" s="41"/>
      <c r="B405" s="42"/>
      <c r="C405" s="43"/>
      <c r="D405" s="216" t="s">
        <v>140</v>
      </c>
      <c r="E405" s="43"/>
      <c r="F405" s="217" t="s">
        <v>567</v>
      </c>
      <c r="G405" s="43"/>
      <c r="H405" s="43"/>
      <c r="I405" s="218"/>
      <c r="J405" s="43"/>
      <c r="K405" s="43"/>
      <c r="L405" s="47"/>
      <c r="M405" s="219"/>
      <c r="N405" s="220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140</v>
      </c>
      <c r="AU405" s="20" t="s">
        <v>81</v>
      </c>
    </row>
    <row r="406" s="2" customFormat="1" ht="24.15" customHeight="1">
      <c r="A406" s="41"/>
      <c r="B406" s="42"/>
      <c r="C406" s="203" t="s">
        <v>568</v>
      </c>
      <c r="D406" s="203" t="s">
        <v>133</v>
      </c>
      <c r="E406" s="204" t="s">
        <v>569</v>
      </c>
      <c r="F406" s="205" t="s">
        <v>570</v>
      </c>
      <c r="G406" s="206" t="s">
        <v>506</v>
      </c>
      <c r="H406" s="207">
        <v>6</v>
      </c>
      <c r="I406" s="208"/>
      <c r="J406" s="209">
        <f>ROUND(I406*H406,2)</f>
        <v>0</v>
      </c>
      <c r="K406" s="205" t="s">
        <v>137</v>
      </c>
      <c r="L406" s="47"/>
      <c r="M406" s="210" t="s">
        <v>19</v>
      </c>
      <c r="N406" s="211" t="s">
        <v>42</v>
      </c>
      <c r="O406" s="87"/>
      <c r="P406" s="212">
        <f>O406*H406</f>
        <v>0</v>
      </c>
      <c r="Q406" s="212">
        <v>0.24034</v>
      </c>
      <c r="R406" s="212">
        <f>Q406*H406</f>
        <v>1.44204</v>
      </c>
      <c r="S406" s="212">
        <v>0</v>
      </c>
      <c r="T406" s="213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4" t="s">
        <v>138</v>
      </c>
      <c r="AT406" s="214" t="s">
        <v>133</v>
      </c>
      <c r="AU406" s="214" t="s">
        <v>81</v>
      </c>
      <c r="AY406" s="20" t="s">
        <v>131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0" t="s">
        <v>79</v>
      </c>
      <c r="BK406" s="215">
        <f>ROUND(I406*H406,2)</f>
        <v>0</v>
      </c>
      <c r="BL406" s="20" t="s">
        <v>138</v>
      </c>
      <c r="BM406" s="214" t="s">
        <v>571</v>
      </c>
    </row>
    <row r="407" s="2" customFormat="1">
      <c r="A407" s="41"/>
      <c r="B407" s="42"/>
      <c r="C407" s="43"/>
      <c r="D407" s="216" t="s">
        <v>140</v>
      </c>
      <c r="E407" s="43"/>
      <c r="F407" s="217" t="s">
        <v>572</v>
      </c>
      <c r="G407" s="43"/>
      <c r="H407" s="43"/>
      <c r="I407" s="218"/>
      <c r="J407" s="43"/>
      <c r="K407" s="43"/>
      <c r="L407" s="47"/>
      <c r="M407" s="219"/>
      <c r="N407" s="220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140</v>
      </c>
      <c r="AU407" s="20" t="s">
        <v>81</v>
      </c>
    </row>
    <row r="408" s="2" customFormat="1" ht="24.15" customHeight="1">
      <c r="A408" s="41"/>
      <c r="B408" s="42"/>
      <c r="C408" s="203" t="s">
        <v>573</v>
      </c>
      <c r="D408" s="203" t="s">
        <v>133</v>
      </c>
      <c r="E408" s="204" t="s">
        <v>574</v>
      </c>
      <c r="F408" s="205" t="s">
        <v>575</v>
      </c>
      <c r="G408" s="206" t="s">
        <v>254</v>
      </c>
      <c r="H408" s="207">
        <v>42</v>
      </c>
      <c r="I408" s="208"/>
      <c r="J408" s="209">
        <f>ROUND(I408*H408,2)</f>
        <v>0</v>
      </c>
      <c r="K408" s="205" t="s">
        <v>235</v>
      </c>
      <c r="L408" s="47"/>
      <c r="M408" s="210" t="s">
        <v>19</v>
      </c>
      <c r="N408" s="211" t="s">
        <v>42</v>
      </c>
      <c r="O408" s="87"/>
      <c r="P408" s="212">
        <f>O408*H408</f>
        <v>0</v>
      </c>
      <c r="Q408" s="212">
        <v>0.0040099999999999997</v>
      </c>
      <c r="R408" s="212">
        <f>Q408*H408</f>
        <v>0.16841999999999999</v>
      </c>
      <c r="S408" s="212">
        <v>0</v>
      </c>
      <c r="T408" s="213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4" t="s">
        <v>138</v>
      </c>
      <c r="AT408" s="214" t="s">
        <v>133</v>
      </c>
      <c r="AU408" s="214" t="s">
        <v>81</v>
      </c>
      <c r="AY408" s="20" t="s">
        <v>131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0" t="s">
        <v>79</v>
      </c>
      <c r="BK408" s="215">
        <f>ROUND(I408*H408,2)</f>
        <v>0</v>
      </c>
      <c r="BL408" s="20" t="s">
        <v>138</v>
      </c>
      <c r="BM408" s="214" t="s">
        <v>576</v>
      </c>
    </row>
    <row r="409" s="14" customFormat="1">
      <c r="A409" s="14"/>
      <c r="B409" s="233"/>
      <c r="C409" s="234"/>
      <c r="D409" s="223" t="s">
        <v>142</v>
      </c>
      <c r="E409" s="235" t="s">
        <v>19</v>
      </c>
      <c r="F409" s="236" t="s">
        <v>162</v>
      </c>
      <c r="G409" s="234"/>
      <c r="H409" s="235" t="s">
        <v>19</v>
      </c>
      <c r="I409" s="237"/>
      <c r="J409" s="234"/>
      <c r="K409" s="234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142</v>
      </c>
      <c r="AU409" s="242" t="s">
        <v>81</v>
      </c>
      <c r="AV409" s="14" t="s">
        <v>79</v>
      </c>
      <c r="AW409" s="14" t="s">
        <v>33</v>
      </c>
      <c r="AX409" s="14" t="s">
        <v>71</v>
      </c>
      <c r="AY409" s="242" t="s">
        <v>131</v>
      </c>
    </row>
    <row r="410" s="13" customFormat="1">
      <c r="A410" s="13"/>
      <c r="B410" s="221"/>
      <c r="C410" s="222"/>
      <c r="D410" s="223" t="s">
        <v>142</v>
      </c>
      <c r="E410" s="224" t="s">
        <v>19</v>
      </c>
      <c r="F410" s="225" t="s">
        <v>577</v>
      </c>
      <c r="G410" s="222"/>
      <c r="H410" s="226">
        <v>18</v>
      </c>
      <c r="I410" s="227"/>
      <c r="J410" s="222"/>
      <c r="K410" s="222"/>
      <c r="L410" s="228"/>
      <c r="M410" s="229"/>
      <c r="N410" s="230"/>
      <c r="O410" s="230"/>
      <c r="P410" s="230"/>
      <c r="Q410" s="230"/>
      <c r="R410" s="230"/>
      <c r="S410" s="230"/>
      <c r="T410" s="23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2" t="s">
        <v>142</v>
      </c>
      <c r="AU410" s="232" t="s">
        <v>81</v>
      </c>
      <c r="AV410" s="13" t="s">
        <v>81</v>
      </c>
      <c r="AW410" s="13" t="s">
        <v>33</v>
      </c>
      <c r="AX410" s="13" t="s">
        <v>71</v>
      </c>
      <c r="AY410" s="232" t="s">
        <v>131</v>
      </c>
    </row>
    <row r="411" s="13" customFormat="1">
      <c r="A411" s="13"/>
      <c r="B411" s="221"/>
      <c r="C411" s="222"/>
      <c r="D411" s="223" t="s">
        <v>142</v>
      </c>
      <c r="E411" s="224" t="s">
        <v>19</v>
      </c>
      <c r="F411" s="225" t="s">
        <v>578</v>
      </c>
      <c r="G411" s="222"/>
      <c r="H411" s="226">
        <v>24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2" t="s">
        <v>142</v>
      </c>
      <c r="AU411" s="232" t="s">
        <v>81</v>
      </c>
      <c r="AV411" s="13" t="s">
        <v>81</v>
      </c>
      <c r="AW411" s="13" t="s">
        <v>33</v>
      </c>
      <c r="AX411" s="13" t="s">
        <v>71</v>
      </c>
      <c r="AY411" s="232" t="s">
        <v>131</v>
      </c>
    </row>
    <row r="412" s="15" customFormat="1">
      <c r="A412" s="15"/>
      <c r="B412" s="243"/>
      <c r="C412" s="244"/>
      <c r="D412" s="223" t="s">
        <v>142</v>
      </c>
      <c r="E412" s="245" t="s">
        <v>19</v>
      </c>
      <c r="F412" s="246" t="s">
        <v>156</v>
      </c>
      <c r="G412" s="244"/>
      <c r="H412" s="247">
        <v>42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3" t="s">
        <v>142</v>
      </c>
      <c r="AU412" s="253" t="s">
        <v>81</v>
      </c>
      <c r="AV412" s="15" t="s">
        <v>138</v>
      </c>
      <c r="AW412" s="15" t="s">
        <v>33</v>
      </c>
      <c r="AX412" s="15" t="s">
        <v>79</v>
      </c>
      <c r="AY412" s="253" t="s">
        <v>131</v>
      </c>
    </row>
    <row r="413" s="12" customFormat="1" ht="22.8" customHeight="1">
      <c r="A413" s="12"/>
      <c r="B413" s="187"/>
      <c r="C413" s="188"/>
      <c r="D413" s="189" t="s">
        <v>70</v>
      </c>
      <c r="E413" s="201" t="s">
        <v>199</v>
      </c>
      <c r="F413" s="201" t="s">
        <v>579</v>
      </c>
      <c r="G413" s="188"/>
      <c r="H413" s="188"/>
      <c r="I413" s="191"/>
      <c r="J413" s="202">
        <f>BK413</f>
        <v>0</v>
      </c>
      <c r="K413" s="188"/>
      <c r="L413" s="193"/>
      <c r="M413" s="194"/>
      <c r="N413" s="195"/>
      <c r="O413" s="195"/>
      <c r="P413" s="196">
        <f>SUM(P414:P493)</f>
        <v>0</v>
      </c>
      <c r="Q413" s="195"/>
      <c r="R413" s="196">
        <f>SUM(R414:R493)</f>
        <v>0.84860508000000001</v>
      </c>
      <c r="S413" s="195"/>
      <c r="T413" s="197">
        <f>SUM(T414:T493)</f>
        <v>17.886495999999998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98" t="s">
        <v>79</v>
      </c>
      <c r="AT413" s="199" t="s">
        <v>70</v>
      </c>
      <c r="AU413" s="199" t="s">
        <v>79</v>
      </c>
      <c r="AY413" s="198" t="s">
        <v>131</v>
      </c>
      <c r="BK413" s="200">
        <f>SUM(BK414:BK493)</f>
        <v>0</v>
      </c>
    </row>
    <row r="414" s="2" customFormat="1" ht="24.15" customHeight="1">
      <c r="A414" s="41"/>
      <c r="B414" s="42"/>
      <c r="C414" s="203" t="s">
        <v>580</v>
      </c>
      <c r="D414" s="203" t="s">
        <v>133</v>
      </c>
      <c r="E414" s="204" t="s">
        <v>581</v>
      </c>
      <c r="F414" s="205" t="s">
        <v>582</v>
      </c>
      <c r="G414" s="206" t="s">
        <v>136</v>
      </c>
      <c r="H414" s="207">
        <v>270.44999999999999</v>
      </c>
      <c r="I414" s="208"/>
      <c r="J414" s="209">
        <f>ROUND(I414*H414,2)</f>
        <v>0</v>
      </c>
      <c r="K414" s="205" t="s">
        <v>137</v>
      </c>
      <c r="L414" s="47"/>
      <c r="M414" s="210" t="s">
        <v>19</v>
      </c>
      <c r="N414" s="211" t="s">
        <v>42</v>
      </c>
      <c r="O414" s="87"/>
      <c r="P414" s="212">
        <f>O414*H414</f>
        <v>0</v>
      </c>
      <c r="Q414" s="212">
        <v>0</v>
      </c>
      <c r="R414" s="212">
        <f>Q414*H414</f>
        <v>0</v>
      </c>
      <c r="S414" s="212">
        <v>0</v>
      </c>
      <c r="T414" s="213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4" t="s">
        <v>138</v>
      </c>
      <c r="AT414" s="214" t="s">
        <v>133</v>
      </c>
      <c r="AU414" s="214" t="s">
        <v>81</v>
      </c>
      <c r="AY414" s="20" t="s">
        <v>131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0" t="s">
        <v>79</v>
      </c>
      <c r="BK414" s="215">
        <f>ROUND(I414*H414,2)</f>
        <v>0</v>
      </c>
      <c r="BL414" s="20" t="s">
        <v>138</v>
      </c>
      <c r="BM414" s="214" t="s">
        <v>583</v>
      </c>
    </row>
    <row r="415" s="2" customFormat="1">
      <c r="A415" s="41"/>
      <c r="B415" s="42"/>
      <c r="C415" s="43"/>
      <c r="D415" s="216" t="s">
        <v>140</v>
      </c>
      <c r="E415" s="43"/>
      <c r="F415" s="217" t="s">
        <v>584</v>
      </c>
      <c r="G415" s="43"/>
      <c r="H415" s="43"/>
      <c r="I415" s="218"/>
      <c r="J415" s="43"/>
      <c r="K415" s="43"/>
      <c r="L415" s="47"/>
      <c r="M415" s="219"/>
      <c r="N415" s="220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140</v>
      </c>
      <c r="AU415" s="20" t="s">
        <v>81</v>
      </c>
    </row>
    <row r="416" s="14" customFormat="1">
      <c r="A416" s="14"/>
      <c r="B416" s="233"/>
      <c r="C416" s="234"/>
      <c r="D416" s="223" t="s">
        <v>142</v>
      </c>
      <c r="E416" s="235" t="s">
        <v>19</v>
      </c>
      <c r="F416" s="236" t="s">
        <v>585</v>
      </c>
      <c r="G416" s="234"/>
      <c r="H416" s="235" t="s">
        <v>19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142</v>
      </c>
      <c r="AU416" s="242" t="s">
        <v>81</v>
      </c>
      <c r="AV416" s="14" t="s">
        <v>79</v>
      </c>
      <c r="AW416" s="14" t="s">
        <v>33</v>
      </c>
      <c r="AX416" s="14" t="s">
        <v>71</v>
      </c>
      <c r="AY416" s="242" t="s">
        <v>131</v>
      </c>
    </row>
    <row r="417" s="13" customFormat="1">
      <c r="A417" s="13"/>
      <c r="B417" s="221"/>
      <c r="C417" s="222"/>
      <c r="D417" s="223" t="s">
        <v>142</v>
      </c>
      <c r="E417" s="224" t="s">
        <v>19</v>
      </c>
      <c r="F417" s="225" t="s">
        <v>586</v>
      </c>
      <c r="G417" s="222"/>
      <c r="H417" s="226">
        <v>180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2" t="s">
        <v>142</v>
      </c>
      <c r="AU417" s="232" t="s">
        <v>81</v>
      </c>
      <c r="AV417" s="13" t="s">
        <v>81</v>
      </c>
      <c r="AW417" s="13" t="s">
        <v>33</v>
      </c>
      <c r="AX417" s="13" t="s">
        <v>71</v>
      </c>
      <c r="AY417" s="232" t="s">
        <v>131</v>
      </c>
    </row>
    <row r="418" s="14" customFormat="1">
      <c r="A418" s="14"/>
      <c r="B418" s="233"/>
      <c r="C418" s="234"/>
      <c r="D418" s="223" t="s">
        <v>142</v>
      </c>
      <c r="E418" s="235" t="s">
        <v>19</v>
      </c>
      <c r="F418" s="236" t="s">
        <v>421</v>
      </c>
      <c r="G418" s="234"/>
      <c r="H418" s="235" t="s">
        <v>19</v>
      </c>
      <c r="I418" s="237"/>
      <c r="J418" s="234"/>
      <c r="K418" s="234"/>
      <c r="L418" s="238"/>
      <c r="M418" s="239"/>
      <c r="N418" s="240"/>
      <c r="O418" s="240"/>
      <c r="P418" s="240"/>
      <c r="Q418" s="240"/>
      <c r="R418" s="240"/>
      <c r="S418" s="240"/>
      <c r="T418" s="24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2" t="s">
        <v>142</v>
      </c>
      <c r="AU418" s="242" t="s">
        <v>81</v>
      </c>
      <c r="AV418" s="14" t="s">
        <v>79</v>
      </c>
      <c r="AW418" s="14" t="s">
        <v>33</v>
      </c>
      <c r="AX418" s="14" t="s">
        <v>71</v>
      </c>
      <c r="AY418" s="242" t="s">
        <v>131</v>
      </c>
    </row>
    <row r="419" s="13" customFormat="1">
      <c r="A419" s="13"/>
      <c r="B419" s="221"/>
      <c r="C419" s="222"/>
      <c r="D419" s="223" t="s">
        <v>142</v>
      </c>
      <c r="E419" s="224" t="s">
        <v>19</v>
      </c>
      <c r="F419" s="225" t="s">
        <v>587</v>
      </c>
      <c r="G419" s="222"/>
      <c r="H419" s="226">
        <v>90.450000000000003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2" t="s">
        <v>142</v>
      </c>
      <c r="AU419" s="232" t="s">
        <v>81</v>
      </c>
      <c r="AV419" s="13" t="s">
        <v>81</v>
      </c>
      <c r="AW419" s="13" t="s">
        <v>33</v>
      </c>
      <c r="AX419" s="13" t="s">
        <v>71</v>
      </c>
      <c r="AY419" s="232" t="s">
        <v>131</v>
      </c>
    </row>
    <row r="420" s="15" customFormat="1">
      <c r="A420" s="15"/>
      <c r="B420" s="243"/>
      <c r="C420" s="244"/>
      <c r="D420" s="223" t="s">
        <v>142</v>
      </c>
      <c r="E420" s="245" t="s">
        <v>19</v>
      </c>
      <c r="F420" s="246" t="s">
        <v>156</v>
      </c>
      <c r="G420" s="244"/>
      <c r="H420" s="247">
        <v>270.44999999999999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3" t="s">
        <v>142</v>
      </c>
      <c r="AU420" s="253" t="s">
        <v>81</v>
      </c>
      <c r="AV420" s="15" t="s">
        <v>138</v>
      </c>
      <c r="AW420" s="15" t="s">
        <v>33</v>
      </c>
      <c r="AX420" s="15" t="s">
        <v>79</v>
      </c>
      <c r="AY420" s="253" t="s">
        <v>131</v>
      </c>
    </row>
    <row r="421" s="2" customFormat="1" ht="24.15" customHeight="1">
      <c r="A421" s="41"/>
      <c r="B421" s="42"/>
      <c r="C421" s="203" t="s">
        <v>588</v>
      </c>
      <c r="D421" s="203" t="s">
        <v>133</v>
      </c>
      <c r="E421" s="204" t="s">
        <v>589</v>
      </c>
      <c r="F421" s="205" t="s">
        <v>590</v>
      </c>
      <c r="G421" s="206" t="s">
        <v>136</v>
      </c>
      <c r="H421" s="207">
        <v>32454</v>
      </c>
      <c r="I421" s="208"/>
      <c r="J421" s="209">
        <f>ROUND(I421*H421,2)</f>
        <v>0</v>
      </c>
      <c r="K421" s="205" t="s">
        <v>137</v>
      </c>
      <c r="L421" s="47"/>
      <c r="M421" s="210" t="s">
        <v>19</v>
      </c>
      <c r="N421" s="211" t="s">
        <v>42</v>
      </c>
      <c r="O421" s="87"/>
      <c r="P421" s="212">
        <f>O421*H421</f>
        <v>0</v>
      </c>
      <c r="Q421" s="212">
        <v>0</v>
      </c>
      <c r="R421" s="212">
        <f>Q421*H421</f>
        <v>0</v>
      </c>
      <c r="S421" s="212">
        <v>0</v>
      </c>
      <c r="T421" s="213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4" t="s">
        <v>138</v>
      </c>
      <c r="AT421" s="214" t="s">
        <v>133</v>
      </c>
      <c r="AU421" s="214" t="s">
        <v>81</v>
      </c>
      <c r="AY421" s="20" t="s">
        <v>131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0" t="s">
        <v>79</v>
      </c>
      <c r="BK421" s="215">
        <f>ROUND(I421*H421,2)</f>
        <v>0</v>
      </c>
      <c r="BL421" s="20" t="s">
        <v>138</v>
      </c>
      <c r="BM421" s="214" t="s">
        <v>591</v>
      </c>
    </row>
    <row r="422" s="2" customFormat="1">
      <c r="A422" s="41"/>
      <c r="B422" s="42"/>
      <c r="C422" s="43"/>
      <c r="D422" s="216" t="s">
        <v>140</v>
      </c>
      <c r="E422" s="43"/>
      <c r="F422" s="217" t="s">
        <v>592</v>
      </c>
      <c r="G422" s="43"/>
      <c r="H422" s="43"/>
      <c r="I422" s="218"/>
      <c r="J422" s="43"/>
      <c r="K422" s="43"/>
      <c r="L422" s="47"/>
      <c r="M422" s="219"/>
      <c r="N422" s="220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140</v>
      </c>
      <c r="AU422" s="20" t="s">
        <v>81</v>
      </c>
    </row>
    <row r="423" s="13" customFormat="1">
      <c r="A423" s="13"/>
      <c r="B423" s="221"/>
      <c r="C423" s="222"/>
      <c r="D423" s="223" t="s">
        <v>142</v>
      </c>
      <c r="E423" s="224" t="s">
        <v>19</v>
      </c>
      <c r="F423" s="225" t="s">
        <v>593</v>
      </c>
      <c r="G423" s="222"/>
      <c r="H423" s="226">
        <v>32454</v>
      </c>
      <c r="I423" s="227"/>
      <c r="J423" s="222"/>
      <c r="K423" s="222"/>
      <c r="L423" s="228"/>
      <c r="M423" s="229"/>
      <c r="N423" s="230"/>
      <c r="O423" s="230"/>
      <c r="P423" s="230"/>
      <c r="Q423" s="230"/>
      <c r="R423" s="230"/>
      <c r="S423" s="230"/>
      <c r="T423" s="23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2" t="s">
        <v>142</v>
      </c>
      <c r="AU423" s="232" t="s">
        <v>81</v>
      </c>
      <c r="AV423" s="13" t="s">
        <v>81</v>
      </c>
      <c r="AW423" s="13" t="s">
        <v>33</v>
      </c>
      <c r="AX423" s="13" t="s">
        <v>79</v>
      </c>
      <c r="AY423" s="232" t="s">
        <v>131</v>
      </c>
    </row>
    <row r="424" s="2" customFormat="1" ht="24.15" customHeight="1">
      <c r="A424" s="41"/>
      <c r="B424" s="42"/>
      <c r="C424" s="203" t="s">
        <v>594</v>
      </c>
      <c r="D424" s="203" t="s">
        <v>133</v>
      </c>
      <c r="E424" s="204" t="s">
        <v>595</v>
      </c>
      <c r="F424" s="205" t="s">
        <v>596</v>
      </c>
      <c r="G424" s="206" t="s">
        <v>136</v>
      </c>
      <c r="H424" s="207">
        <v>270.44999999999999</v>
      </c>
      <c r="I424" s="208"/>
      <c r="J424" s="209">
        <f>ROUND(I424*H424,2)</f>
        <v>0</v>
      </c>
      <c r="K424" s="205" t="s">
        <v>137</v>
      </c>
      <c r="L424" s="47"/>
      <c r="M424" s="210" t="s">
        <v>19</v>
      </c>
      <c r="N424" s="211" t="s">
        <v>42</v>
      </c>
      <c r="O424" s="87"/>
      <c r="P424" s="212">
        <f>O424*H424</f>
        <v>0</v>
      </c>
      <c r="Q424" s="212">
        <v>0</v>
      </c>
      <c r="R424" s="212">
        <f>Q424*H424</f>
        <v>0</v>
      </c>
      <c r="S424" s="212">
        <v>0</v>
      </c>
      <c r="T424" s="213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4" t="s">
        <v>138</v>
      </c>
      <c r="AT424" s="214" t="s">
        <v>133</v>
      </c>
      <c r="AU424" s="214" t="s">
        <v>81</v>
      </c>
      <c r="AY424" s="20" t="s">
        <v>131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20" t="s">
        <v>79</v>
      </c>
      <c r="BK424" s="215">
        <f>ROUND(I424*H424,2)</f>
        <v>0</v>
      </c>
      <c r="BL424" s="20" t="s">
        <v>138</v>
      </c>
      <c r="BM424" s="214" t="s">
        <v>597</v>
      </c>
    </row>
    <row r="425" s="2" customFormat="1">
      <c r="A425" s="41"/>
      <c r="B425" s="42"/>
      <c r="C425" s="43"/>
      <c r="D425" s="216" t="s">
        <v>140</v>
      </c>
      <c r="E425" s="43"/>
      <c r="F425" s="217" t="s">
        <v>598</v>
      </c>
      <c r="G425" s="43"/>
      <c r="H425" s="43"/>
      <c r="I425" s="218"/>
      <c r="J425" s="43"/>
      <c r="K425" s="43"/>
      <c r="L425" s="47"/>
      <c r="M425" s="219"/>
      <c r="N425" s="220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140</v>
      </c>
      <c r="AU425" s="20" t="s">
        <v>81</v>
      </c>
    </row>
    <row r="426" s="2" customFormat="1" ht="24.15" customHeight="1">
      <c r="A426" s="41"/>
      <c r="B426" s="42"/>
      <c r="C426" s="203" t="s">
        <v>599</v>
      </c>
      <c r="D426" s="203" t="s">
        <v>133</v>
      </c>
      <c r="E426" s="204" t="s">
        <v>600</v>
      </c>
      <c r="F426" s="205" t="s">
        <v>601</v>
      </c>
      <c r="G426" s="206" t="s">
        <v>136</v>
      </c>
      <c r="H426" s="207">
        <v>17.43</v>
      </c>
      <c r="I426" s="208"/>
      <c r="J426" s="209">
        <f>ROUND(I426*H426,2)</f>
        <v>0</v>
      </c>
      <c r="K426" s="205" t="s">
        <v>137</v>
      </c>
      <c r="L426" s="47"/>
      <c r="M426" s="210" t="s">
        <v>19</v>
      </c>
      <c r="N426" s="211" t="s">
        <v>42</v>
      </c>
      <c r="O426" s="87"/>
      <c r="P426" s="212">
        <f>O426*H426</f>
        <v>0</v>
      </c>
      <c r="Q426" s="212">
        <v>0.00012999999999999999</v>
      </c>
      <c r="R426" s="212">
        <f>Q426*H426</f>
        <v>0.0022658999999999999</v>
      </c>
      <c r="S426" s="212">
        <v>0</v>
      </c>
      <c r="T426" s="213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4" t="s">
        <v>138</v>
      </c>
      <c r="AT426" s="214" t="s">
        <v>133</v>
      </c>
      <c r="AU426" s="214" t="s">
        <v>81</v>
      </c>
      <c r="AY426" s="20" t="s">
        <v>131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0" t="s">
        <v>79</v>
      </c>
      <c r="BK426" s="215">
        <f>ROUND(I426*H426,2)</f>
        <v>0</v>
      </c>
      <c r="BL426" s="20" t="s">
        <v>138</v>
      </c>
      <c r="BM426" s="214" t="s">
        <v>602</v>
      </c>
    </row>
    <row r="427" s="2" customFormat="1">
      <c r="A427" s="41"/>
      <c r="B427" s="42"/>
      <c r="C427" s="43"/>
      <c r="D427" s="216" t="s">
        <v>140</v>
      </c>
      <c r="E427" s="43"/>
      <c r="F427" s="217" t="s">
        <v>603</v>
      </c>
      <c r="G427" s="43"/>
      <c r="H427" s="43"/>
      <c r="I427" s="218"/>
      <c r="J427" s="43"/>
      <c r="K427" s="43"/>
      <c r="L427" s="47"/>
      <c r="M427" s="219"/>
      <c r="N427" s="220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140</v>
      </c>
      <c r="AU427" s="20" t="s">
        <v>81</v>
      </c>
    </row>
    <row r="428" s="14" customFormat="1">
      <c r="A428" s="14"/>
      <c r="B428" s="233"/>
      <c r="C428" s="234"/>
      <c r="D428" s="223" t="s">
        <v>142</v>
      </c>
      <c r="E428" s="235" t="s">
        <v>19</v>
      </c>
      <c r="F428" s="236" t="s">
        <v>604</v>
      </c>
      <c r="G428" s="234"/>
      <c r="H428" s="235" t="s">
        <v>19</v>
      </c>
      <c r="I428" s="237"/>
      <c r="J428" s="234"/>
      <c r="K428" s="234"/>
      <c r="L428" s="238"/>
      <c r="M428" s="239"/>
      <c r="N428" s="240"/>
      <c r="O428" s="240"/>
      <c r="P428" s="240"/>
      <c r="Q428" s="240"/>
      <c r="R428" s="240"/>
      <c r="S428" s="240"/>
      <c r="T428" s="24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2" t="s">
        <v>142</v>
      </c>
      <c r="AU428" s="242" t="s">
        <v>81</v>
      </c>
      <c r="AV428" s="14" t="s">
        <v>79</v>
      </c>
      <c r="AW428" s="14" t="s">
        <v>33</v>
      </c>
      <c r="AX428" s="14" t="s">
        <v>71</v>
      </c>
      <c r="AY428" s="242" t="s">
        <v>131</v>
      </c>
    </row>
    <row r="429" s="13" customFormat="1">
      <c r="A429" s="13"/>
      <c r="B429" s="221"/>
      <c r="C429" s="222"/>
      <c r="D429" s="223" t="s">
        <v>142</v>
      </c>
      <c r="E429" s="224" t="s">
        <v>19</v>
      </c>
      <c r="F429" s="225" t="s">
        <v>605</v>
      </c>
      <c r="G429" s="222"/>
      <c r="H429" s="226">
        <v>17.43</v>
      </c>
      <c r="I429" s="227"/>
      <c r="J429" s="222"/>
      <c r="K429" s="222"/>
      <c r="L429" s="228"/>
      <c r="M429" s="229"/>
      <c r="N429" s="230"/>
      <c r="O429" s="230"/>
      <c r="P429" s="230"/>
      <c r="Q429" s="230"/>
      <c r="R429" s="230"/>
      <c r="S429" s="230"/>
      <c r="T429" s="23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2" t="s">
        <v>142</v>
      </c>
      <c r="AU429" s="232" t="s">
        <v>81</v>
      </c>
      <c r="AV429" s="13" t="s">
        <v>81</v>
      </c>
      <c r="AW429" s="13" t="s">
        <v>33</v>
      </c>
      <c r="AX429" s="13" t="s">
        <v>79</v>
      </c>
      <c r="AY429" s="232" t="s">
        <v>131</v>
      </c>
    </row>
    <row r="430" s="2" customFormat="1" ht="24.15" customHeight="1">
      <c r="A430" s="41"/>
      <c r="B430" s="42"/>
      <c r="C430" s="203" t="s">
        <v>606</v>
      </c>
      <c r="D430" s="203" t="s">
        <v>133</v>
      </c>
      <c r="E430" s="204" t="s">
        <v>607</v>
      </c>
      <c r="F430" s="205" t="s">
        <v>608</v>
      </c>
      <c r="G430" s="206" t="s">
        <v>136</v>
      </c>
      <c r="H430" s="207">
        <v>20.667000000000002</v>
      </c>
      <c r="I430" s="208"/>
      <c r="J430" s="209">
        <f>ROUND(I430*H430,2)</f>
        <v>0</v>
      </c>
      <c r="K430" s="205" t="s">
        <v>137</v>
      </c>
      <c r="L430" s="47"/>
      <c r="M430" s="210" t="s">
        <v>19</v>
      </c>
      <c r="N430" s="211" t="s">
        <v>42</v>
      </c>
      <c r="O430" s="87"/>
      <c r="P430" s="212">
        <f>O430*H430</f>
        <v>0</v>
      </c>
      <c r="Q430" s="212">
        <v>4.0000000000000003E-05</v>
      </c>
      <c r="R430" s="212">
        <f>Q430*H430</f>
        <v>0.0008266800000000001</v>
      </c>
      <c r="S430" s="212">
        <v>0</v>
      </c>
      <c r="T430" s="213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4" t="s">
        <v>138</v>
      </c>
      <c r="AT430" s="214" t="s">
        <v>133</v>
      </c>
      <c r="AU430" s="214" t="s">
        <v>81</v>
      </c>
      <c r="AY430" s="20" t="s">
        <v>131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0" t="s">
        <v>79</v>
      </c>
      <c r="BK430" s="215">
        <f>ROUND(I430*H430,2)</f>
        <v>0</v>
      </c>
      <c r="BL430" s="20" t="s">
        <v>138</v>
      </c>
      <c r="BM430" s="214" t="s">
        <v>609</v>
      </c>
    </row>
    <row r="431" s="2" customFormat="1">
      <c r="A431" s="41"/>
      <c r="B431" s="42"/>
      <c r="C431" s="43"/>
      <c r="D431" s="216" t="s">
        <v>140</v>
      </c>
      <c r="E431" s="43"/>
      <c r="F431" s="217" t="s">
        <v>610</v>
      </c>
      <c r="G431" s="43"/>
      <c r="H431" s="43"/>
      <c r="I431" s="218"/>
      <c r="J431" s="43"/>
      <c r="K431" s="43"/>
      <c r="L431" s="47"/>
      <c r="M431" s="219"/>
      <c r="N431" s="220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140</v>
      </c>
      <c r="AU431" s="20" t="s">
        <v>81</v>
      </c>
    </row>
    <row r="432" s="13" customFormat="1">
      <c r="A432" s="13"/>
      <c r="B432" s="221"/>
      <c r="C432" s="222"/>
      <c r="D432" s="223" t="s">
        <v>142</v>
      </c>
      <c r="E432" s="224" t="s">
        <v>19</v>
      </c>
      <c r="F432" s="225" t="s">
        <v>611</v>
      </c>
      <c r="G432" s="222"/>
      <c r="H432" s="226">
        <v>2</v>
      </c>
      <c r="I432" s="227"/>
      <c r="J432" s="222"/>
      <c r="K432" s="222"/>
      <c r="L432" s="228"/>
      <c r="M432" s="229"/>
      <c r="N432" s="230"/>
      <c r="O432" s="230"/>
      <c r="P432" s="230"/>
      <c r="Q432" s="230"/>
      <c r="R432" s="230"/>
      <c r="S432" s="230"/>
      <c r="T432" s="23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2" t="s">
        <v>142</v>
      </c>
      <c r="AU432" s="232" t="s">
        <v>81</v>
      </c>
      <c r="AV432" s="13" t="s">
        <v>81</v>
      </c>
      <c r="AW432" s="13" t="s">
        <v>33</v>
      </c>
      <c r="AX432" s="13" t="s">
        <v>71</v>
      </c>
      <c r="AY432" s="232" t="s">
        <v>131</v>
      </c>
    </row>
    <row r="433" s="13" customFormat="1">
      <c r="A433" s="13"/>
      <c r="B433" s="221"/>
      <c r="C433" s="222"/>
      <c r="D433" s="223" t="s">
        <v>142</v>
      </c>
      <c r="E433" s="224" t="s">
        <v>19</v>
      </c>
      <c r="F433" s="225" t="s">
        <v>612</v>
      </c>
      <c r="G433" s="222"/>
      <c r="H433" s="226">
        <v>6.6669999999999998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2" t="s">
        <v>142</v>
      </c>
      <c r="AU433" s="232" t="s">
        <v>81</v>
      </c>
      <c r="AV433" s="13" t="s">
        <v>81</v>
      </c>
      <c r="AW433" s="13" t="s">
        <v>33</v>
      </c>
      <c r="AX433" s="13" t="s">
        <v>71</v>
      </c>
      <c r="AY433" s="232" t="s">
        <v>131</v>
      </c>
    </row>
    <row r="434" s="13" customFormat="1">
      <c r="A434" s="13"/>
      <c r="B434" s="221"/>
      <c r="C434" s="222"/>
      <c r="D434" s="223" t="s">
        <v>142</v>
      </c>
      <c r="E434" s="224" t="s">
        <v>19</v>
      </c>
      <c r="F434" s="225" t="s">
        <v>613</v>
      </c>
      <c r="G434" s="222"/>
      <c r="H434" s="226">
        <v>6</v>
      </c>
      <c r="I434" s="227"/>
      <c r="J434" s="222"/>
      <c r="K434" s="222"/>
      <c r="L434" s="228"/>
      <c r="M434" s="229"/>
      <c r="N434" s="230"/>
      <c r="O434" s="230"/>
      <c r="P434" s="230"/>
      <c r="Q434" s="230"/>
      <c r="R434" s="230"/>
      <c r="S434" s="230"/>
      <c r="T434" s="23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2" t="s">
        <v>142</v>
      </c>
      <c r="AU434" s="232" t="s">
        <v>81</v>
      </c>
      <c r="AV434" s="13" t="s">
        <v>81</v>
      </c>
      <c r="AW434" s="13" t="s">
        <v>33</v>
      </c>
      <c r="AX434" s="13" t="s">
        <v>71</v>
      </c>
      <c r="AY434" s="232" t="s">
        <v>131</v>
      </c>
    </row>
    <row r="435" s="13" customFormat="1">
      <c r="A435" s="13"/>
      <c r="B435" s="221"/>
      <c r="C435" s="222"/>
      <c r="D435" s="223" t="s">
        <v>142</v>
      </c>
      <c r="E435" s="224" t="s">
        <v>19</v>
      </c>
      <c r="F435" s="225" t="s">
        <v>614</v>
      </c>
      <c r="G435" s="222"/>
      <c r="H435" s="226">
        <v>6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2" t="s">
        <v>142</v>
      </c>
      <c r="AU435" s="232" t="s">
        <v>81</v>
      </c>
      <c r="AV435" s="13" t="s">
        <v>81</v>
      </c>
      <c r="AW435" s="13" t="s">
        <v>33</v>
      </c>
      <c r="AX435" s="13" t="s">
        <v>71</v>
      </c>
      <c r="AY435" s="232" t="s">
        <v>131</v>
      </c>
    </row>
    <row r="436" s="15" customFormat="1">
      <c r="A436" s="15"/>
      <c r="B436" s="243"/>
      <c r="C436" s="244"/>
      <c r="D436" s="223" t="s">
        <v>142</v>
      </c>
      <c r="E436" s="245" t="s">
        <v>19</v>
      </c>
      <c r="F436" s="246" t="s">
        <v>156</v>
      </c>
      <c r="G436" s="244"/>
      <c r="H436" s="247">
        <v>20.667000000000002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3" t="s">
        <v>142</v>
      </c>
      <c r="AU436" s="253" t="s">
        <v>81</v>
      </c>
      <c r="AV436" s="15" t="s">
        <v>138</v>
      </c>
      <c r="AW436" s="15" t="s">
        <v>33</v>
      </c>
      <c r="AX436" s="15" t="s">
        <v>79</v>
      </c>
      <c r="AY436" s="253" t="s">
        <v>131</v>
      </c>
    </row>
    <row r="437" s="2" customFormat="1" ht="16.5" customHeight="1">
      <c r="A437" s="41"/>
      <c r="B437" s="42"/>
      <c r="C437" s="203" t="s">
        <v>615</v>
      </c>
      <c r="D437" s="203" t="s">
        <v>133</v>
      </c>
      <c r="E437" s="204" t="s">
        <v>616</v>
      </c>
      <c r="F437" s="205" t="s">
        <v>617</v>
      </c>
      <c r="G437" s="206" t="s">
        <v>136</v>
      </c>
      <c r="H437" s="207">
        <v>26</v>
      </c>
      <c r="I437" s="208"/>
      <c r="J437" s="209">
        <f>ROUND(I437*H437,2)</f>
        <v>0</v>
      </c>
      <c r="K437" s="205" t="s">
        <v>235</v>
      </c>
      <c r="L437" s="47"/>
      <c r="M437" s="210" t="s">
        <v>19</v>
      </c>
      <c r="N437" s="211" t="s">
        <v>42</v>
      </c>
      <c r="O437" s="87"/>
      <c r="P437" s="212">
        <f>O437*H437</f>
        <v>0</v>
      </c>
      <c r="Q437" s="212">
        <v>0</v>
      </c>
      <c r="R437" s="212">
        <f>Q437*H437</f>
        <v>0</v>
      </c>
      <c r="S437" s="212">
        <v>0</v>
      </c>
      <c r="T437" s="213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4" t="s">
        <v>138</v>
      </c>
      <c r="AT437" s="214" t="s">
        <v>133</v>
      </c>
      <c r="AU437" s="214" t="s">
        <v>81</v>
      </c>
      <c r="AY437" s="20" t="s">
        <v>131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20" t="s">
        <v>79</v>
      </c>
      <c r="BK437" s="215">
        <f>ROUND(I437*H437,2)</f>
        <v>0</v>
      </c>
      <c r="BL437" s="20" t="s">
        <v>138</v>
      </c>
      <c r="BM437" s="214" t="s">
        <v>618</v>
      </c>
    </row>
    <row r="438" s="13" customFormat="1">
      <c r="A438" s="13"/>
      <c r="B438" s="221"/>
      <c r="C438" s="222"/>
      <c r="D438" s="223" t="s">
        <v>142</v>
      </c>
      <c r="E438" s="224" t="s">
        <v>19</v>
      </c>
      <c r="F438" s="225" t="s">
        <v>290</v>
      </c>
      <c r="G438" s="222"/>
      <c r="H438" s="226">
        <v>6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2" t="s">
        <v>142</v>
      </c>
      <c r="AU438" s="232" t="s">
        <v>81</v>
      </c>
      <c r="AV438" s="13" t="s">
        <v>81</v>
      </c>
      <c r="AW438" s="13" t="s">
        <v>33</v>
      </c>
      <c r="AX438" s="13" t="s">
        <v>71</v>
      </c>
      <c r="AY438" s="232" t="s">
        <v>131</v>
      </c>
    </row>
    <row r="439" s="13" customFormat="1">
      <c r="A439" s="13"/>
      <c r="B439" s="221"/>
      <c r="C439" s="222"/>
      <c r="D439" s="223" t="s">
        <v>142</v>
      </c>
      <c r="E439" s="224" t="s">
        <v>19</v>
      </c>
      <c r="F439" s="225" t="s">
        <v>291</v>
      </c>
      <c r="G439" s="222"/>
      <c r="H439" s="226">
        <v>20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2" t="s">
        <v>142</v>
      </c>
      <c r="AU439" s="232" t="s">
        <v>81</v>
      </c>
      <c r="AV439" s="13" t="s">
        <v>81</v>
      </c>
      <c r="AW439" s="13" t="s">
        <v>33</v>
      </c>
      <c r="AX439" s="13" t="s">
        <v>71</v>
      </c>
      <c r="AY439" s="232" t="s">
        <v>131</v>
      </c>
    </row>
    <row r="440" s="15" customFormat="1">
      <c r="A440" s="15"/>
      <c r="B440" s="243"/>
      <c r="C440" s="244"/>
      <c r="D440" s="223" t="s">
        <v>142</v>
      </c>
      <c r="E440" s="245" t="s">
        <v>19</v>
      </c>
      <c r="F440" s="246" t="s">
        <v>156</v>
      </c>
      <c r="G440" s="244"/>
      <c r="H440" s="247">
        <v>26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3" t="s">
        <v>142</v>
      </c>
      <c r="AU440" s="253" t="s">
        <v>81</v>
      </c>
      <c r="AV440" s="15" t="s">
        <v>138</v>
      </c>
      <c r="AW440" s="15" t="s">
        <v>33</v>
      </c>
      <c r="AX440" s="15" t="s">
        <v>79</v>
      </c>
      <c r="AY440" s="253" t="s">
        <v>131</v>
      </c>
    </row>
    <row r="441" s="2" customFormat="1" ht="24.15" customHeight="1">
      <c r="A441" s="41"/>
      <c r="B441" s="42"/>
      <c r="C441" s="203" t="s">
        <v>619</v>
      </c>
      <c r="D441" s="203" t="s">
        <v>133</v>
      </c>
      <c r="E441" s="204" t="s">
        <v>620</v>
      </c>
      <c r="F441" s="205" t="s">
        <v>621</v>
      </c>
      <c r="G441" s="206" t="s">
        <v>146</v>
      </c>
      <c r="H441" s="207">
        <v>0.44800000000000001</v>
      </c>
      <c r="I441" s="208"/>
      <c r="J441" s="209">
        <f>ROUND(I441*H441,2)</f>
        <v>0</v>
      </c>
      <c r="K441" s="205" t="s">
        <v>137</v>
      </c>
      <c r="L441" s="47"/>
      <c r="M441" s="210" t="s">
        <v>19</v>
      </c>
      <c r="N441" s="211" t="s">
        <v>42</v>
      </c>
      <c r="O441" s="87"/>
      <c r="P441" s="212">
        <f>O441*H441</f>
        <v>0</v>
      </c>
      <c r="Q441" s="212">
        <v>0</v>
      </c>
      <c r="R441" s="212">
        <f>Q441*H441</f>
        <v>0</v>
      </c>
      <c r="S441" s="212">
        <v>1.8</v>
      </c>
      <c r="T441" s="213">
        <f>S441*H441</f>
        <v>0.80640000000000001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4" t="s">
        <v>138</v>
      </c>
      <c r="AT441" s="214" t="s">
        <v>133</v>
      </c>
      <c r="AU441" s="214" t="s">
        <v>81</v>
      </c>
      <c r="AY441" s="20" t="s">
        <v>131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20" t="s">
        <v>79</v>
      </c>
      <c r="BK441" s="215">
        <f>ROUND(I441*H441,2)</f>
        <v>0</v>
      </c>
      <c r="BL441" s="20" t="s">
        <v>138</v>
      </c>
      <c r="BM441" s="214" t="s">
        <v>622</v>
      </c>
    </row>
    <row r="442" s="2" customFormat="1">
      <c r="A442" s="41"/>
      <c r="B442" s="42"/>
      <c r="C442" s="43"/>
      <c r="D442" s="216" t="s">
        <v>140</v>
      </c>
      <c r="E442" s="43"/>
      <c r="F442" s="217" t="s">
        <v>623</v>
      </c>
      <c r="G442" s="43"/>
      <c r="H442" s="43"/>
      <c r="I442" s="218"/>
      <c r="J442" s="43"/>
      <c r="K442" s="43"/>
      <c r="L442" s="47"/>
      <c r="M442" s="219"/>
      <c r="N442" s="220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140</v>
      </c>
      <c r="AU442" s="20" t="s">
        <v>81</v>
      </c>
    </row>
    <row r="443" s="14" customFormat="1">
      <c r="A443" s="14"/>
      <c r="B443" s="233"/>
      <c r="C443" s="234"/>
      <c r="D443" s="223" t="s">
        <v>142</v>
      </c>
      <c r="E443" s="235" t="s">
        <v>19</v>
      </c>
      <c r="F443" s="236" t="s">
        <v>266</v>
      </c>
      <c r="G443" s="234"/>
      <c r="H443" s="235" t="s">
        <v>19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2" t="s">
        <v>142</v>
      </c>
      <c r="AU443" s="242" t="s">
        <v>81</v>
      </c>
      <c r="AV443" s="14" t="s">
        <v>79</v>
      </c>
      <c r="AW443" s="14" t="s">
        <v>33</v>
      </c>
      <c r="AX443" s="14" t="s">
        <v>71</v>
      </c>
      <c r="AY443" s="242" t="s">
        <v>131</v>
      </c>
    </row>
    <row r="444" s="13" customFormat="1">
      <c r="A444" s="13"/>
      <c r="B444" s="221"/>
      <c r="C444" s="222"/>
      <c r="D444" s="223" t="s">
        <v>142</v>
      </c>
      <c r="E444" s="224" t="s">
        <v>19</v>
      </c>
      <c r="F444" s="225" t="s">
        <v>267</v>
      </c>
      <c r="G444" s="222"/>
      <c r="H444" s="226">
        <v>0.44800000000000001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2" t="s">
        <v>142</v>
      </c>
      <c r="AU444" s="232" t="s">
        <v>81</v>
      </c>
      <c r="AV444" s="13" t="s">
        <v>81</v>
      </c>
      <c r="AW444" s="13" t="s">
        <v>33</v>
      </c>
      <c r="AX444" s="13" t="s">
        <v>79</v>
      </c>
      <c r="AY444" s="232" t="s">
        <v>131</v>
      </c>
    </row>
    <row r="445" s="2" customFormat="1" ht="24.15" customHeight="1">
      <c r="A445" s="41"/>
      <c r="B445" s="42"/>
      <c r="C445" s="203" t="s">
        <v>624</v>
      </c>
      <c r="D445" s="203" t="s">
        <v>133</v>
      </c>
      <c r="E445" s="204" t="s">
        <v>625</v>
      </c>
      <c r="F445" s="205" t="s">
        <v>626</v>
      </c>
      <c r="G445" s="206" t="s">
        <v>146</v>
      </c>
      <c r="H445" s="207">
        <v>3.8999999999999999</v>
      </c>
      <c r="I445" s="208"/>
      <c r="J445" s="209">
        <f>ROUND(I445*H445,2)</f>
        <v>0</v>
      </c>
      <c r="K445" s="205" t="s">
        <v>137</v>
      </c>
      <c r="L445" s="47"/>
      <c r="M445" s="210" t="s">
        <v>19</v>
      </c>
      <c r="N445" s="211" t="s">
        <v>42</v>
      </c>
      <c r="O445" s="87"/>
      <c r="P445" s="212">
        <f>O445*H445</f>
        <v>0</v>
      </c>
      <c r="Q445" s="212">
        <v>0</v>
      </c>
      <c r="R445" s="212">
        <f>Q445*H445</f>
        <v>0</v>
      </c>
      <c r="S445" s="212">
        <v>1.6000000000000001</v>
      </c>
      <c r="T445" s="213">
        <f>S445*H445</f>
        <v>6.2400000000000002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4" t="s">
        <v>138</v>
      </c>
      <c r="AT445" s="214" t="s">
        <v>133</v>
      </c>
      <c r="AU445" s="214" t="s">
        <v>81</v>
      </c>
      <c r="AY445" s="20" t="s">
        <v>131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0" t="s">
        <v>79</v>
      </c>
      <c r="BK445" s="215">
        <f>ROUND(I445*H445,2)</f>
        <v>0</v>
      </c>
      <c r="BL445" s="20" t="s">
        <v>138</v>
      </c>
      <c r="BM445" s="214" t="s">
        <v>627</v>
      </c>
    </row>
    <row r="446" s="2" customFormat="1">
      <c r="A446" s="41"/>
      <c r="B446" s="42"/>
      <c r="C446" s="43"/>
      <c r="D446" s="216" t="s">
        <v>140</v>
      </c>
      <c r="E446" s="43"/>
      <c r="F446" s="217" t="s">
        <v>628</v>
      </c>
      <c r="G446" s="43"/>
      <c r="H446" s="43"/>
      <c r="I446" s="218"/>
      <c r="J446" s="43"/>
      <c r="K446" s="43"/>
      <c r="L446" s="47"/>
      <c r="M446" s="219"/>
      <c r="N446" s="220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140</v>
      </c>
      <c r="AU446" s="20" t="s">
        <v>81</v>
      </c>
    </row>
    <row r="447" s="13" customFormat="1">
      <c r="A447" s="13"/>
      <c r="B447" s="221"/>
      <c r="C447" s="222"/>
      <c r="D447" s="223" t="s">
        <v>142</v>
      </c>
      <c r="E447" s="224" t="s">
        <v>19</v>
      </c>
      <c r="F447" s="225" t="s">
        <v>629</v>
      </c>
      <c r="G447" s="222"/>
      <c r="H447" s="226">
        <v>0.90000000000000002</v>
      </c>
      <c r="I447" s="227"/>
      <c r="J447" s="222"/>
      <c r="K447" s="222"/>
      <c r="L447" s="228"/>
      <c r="M447" s="229"/>
      <c r="N447" s="230"/>
      <c r="O447" s="230"/>
      <c r="P447" s="230"/>
      <c r="Q447" s="230"/>
      <c r="R447" s="230"/>
      <c r="S447" s="230"/>
      <c r="T447" s="23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2" t="s">
        <v>142</v>
      </c>
      <c r="AU447" s="232" t="s">
        <v>81</v>
      </c>
      <c r="AV447" s="13" t="s">
        <v>81</v>
      </c>
      <c r="AW447" s="13" t="s">
        <v>33</v>
      </c>
      <c r="AX447" s="13" t="s">
        <v>71</v>
      </c>
      <c r="AY447" s="232" t="s">
        <v>131</v>
      </c>
    </row>
    <row r="448" s="13" customFormat="1">
      <c r="A448" s="13"/>
      <c r="B448" s="221"/>
      <c r="C448" s="222"/>
      <c r="D448" s="223" t="s">
        <v>142</v>
      </c>
      <c r="E448" s="224" t="s">
        <v>19</v>
      </c>
      <c r="F448" s="225" t="s">
        <v>630</v>
      </c>
      <c r="G448" s="222"/>
      <c r="H448" s="226">
        <v>3</v>
      </c>
      <c r="I448" s="227"/>
      <c r="J448" s="222"/>
      <c r="K448" s="222"/>
      <c r="L448" s="228"/>
      <c r="M448" s="229"/>
      <c r="N448" s="230"/>
      <c r="O448" s="230"/>
      <c r="P448" s="230"/>
      <c r="Q448" s="230"/>
      <c r="R448" s="230"/>
      <c r="S448" s="230"/>
      <c r="T448" s="23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2" t="s">
        <v>142</v>
      </c>
      <c r="AU448" s="232" t="s">
        <v>81</v>
      </c>
      <c r="AV448" s="13" t="s">
        <v>81</v>
      </c>
      <c r="AW448" s="13" t="s">
        <v>33</v>
      </c>
      <c r="AX448" s="13" t="s">
        <v>71</v>
      </c>
      <c r="AY448" s="232" t="s">
        <v>131</v>
      </c>
    </row>
    <row r="449" s="15" customFormat="1">
      <c r="A449" s="15"/>
      <c r="B449" s="243"/>
      <c r="C449" s="244"/>
      <c r="D449" s="223" t="s">
        <v>142</v>
      </c>
      <c r="E449" s="245" t="s">
        <v>19</v>
      </c>
      <c r="F449" s="246" t="s">
        <v>156</v>
      </c>
      <c r="G449" s="244"/>
      <c r="H449" s="247">
        <v>3.8999999999999999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3" t="s">
        <v>142</v>
      </c>
      <c r="AU449" s="253" t="s">
        <v>81</v>
      </c>
      <c r="AV449" s="15" t="s">
        <v>138</v>
      </c>
      <c r="AW449" s="15" t="s">
        <v>33</v>
      </c>
      <c r="AX449" s="15" t="s">
        <v>79</v>
      </c>
      <c r="AY449" s="253" t="s">
        <v>131</v>
      </c>
    </row>
    <row r="450" s="2" customFormat="1" ht="16.5" customHeight="1">
      <c r="A450" s="41"/>
      <c r="B450" s="42"/>
      <c r="C450" s="203" t="s">
        <v>631</v>
      </c>
      <c r="D450" s="203" t="s">
        <v>133</v>
      </c>
      <c r="E450" s="204" t="s">
        <v>632</v>
      </c>
      <c r="F450" s="205" t="s">
        <v>633</v>
      </c>
      <c r="G450" s="206" t="s">
        <v>254</v>
      </c>
      <c r="H450" s="207">
        <v>2.3199999999999998</v>
      </c>
      <c r="I450" s="208"/>
      <c r="J450" s="209">
        <f>ROUND(I450*H450,2)</f>
        <v>0</v>
      </c>
      <c r="K450" s="205" t="s">
        <v>137</v>
      </c>
      <c r="L450" s="47"/>
      <c r="M450" s="210" t="s">
        <v>19</v>
      </c>
      <c r="N450" s="211" t="s">
        <v>42</v>
      </c>
      <c r="O450" s="87"/>
      <c r="P450" s="212">
        <f>O450*H450</f>
        <v>0</v>
      </c>
      <c r="Q450" s="212">
        <v>0</v>
      </c>
      <c r="R450" s="212">
        <f>Q450*H450</f>
        <v>0</v>
      </c>
      <c r="S450" s="212">
        <v>0.036999999999999998</v>
      </c>
      <c r="T450" s="213">
        <f>S450*H450</f>
        <v>0.085839999999999986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4" t="s">
        <v>138</v>
      </c>
      <c r="AT450" s="214" t="s">
        <v>133</v>
      </c>
      <c r="AU450" s="214" t="s">
        <v>81</v>
      </c>
      <c r="AY450" s="20" t="s">
        <v>131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0" t="s">
        <v>79</v>
      </c>
      <c r="BK450" s="215">
        <f>ROUND(I450*H450,2)</f>
        <v>0</v>
      </c>
      <c r="BL450" s="20" t="s">
        <v>138</v>
      </c>
      <c r="BM450" s="214" t="s">
        <v>634</v>
      </c>
    </row>
    <row r="451" s="2" customFormat="1">
      <c r="A451" s="41"/>
      <c r="B451" s="42"/>
      <c r="C451" s="43"/>
      <c r="D451" s="216" t="s">
        <v>140</v>
      </c>
      <c r="E451" s="43"/>
      <c r="F451" s="217" t="s">
        <v>635</v>
      </c>
      <c r="G451" s="43"/>
      <c r="H451" s="43"/>
      <c r="I451" s="218"/>
      <c r="J451" s="43"/>
      <c r="K451" s="43"/>
      <c r="L451" s="47"/>
      <c r="M451" s="219"/>
      <c r="N451" s="220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140</v>
      </c>
      <c r="AU451" s="20" t="s">
        <v>81</v>
      </c>
    </row>
    <row r="452" s="2" customFormat="1">
      <c r="A452" s="41"/>
      <c r="B452" s="42"/>
      <c r="C452" s="43"/>
      <c r="D452" s="223" t="s">
        <v>482</v>
      </c>
      <c r="E452" s="43"/>
      <c r="F452" s="275" t="s">
        <v>636</v>
      </c>
      <c r="G452" s="43"/>
      <c r="H452" s="43"/>
      <c r="I452" s="218"/>
      <c r="J452" s="43"/>
      <c r="K452" s="43"/>
      <c r="L452" s="47"/>
      <c r="M452" s="219"/>
      <c r="N452" s="220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482</v>
      </c>
      <c r="AU452" s="20" t="s">
        <v>81</v>
      </c>
    </row>
    <row r="453" s="13" customFormat="1">
      <c r="A453" s="13"/>
      <c r="B453" s="221"/>
      <c r="C453" s="222"/>
      <c r="D453" s="223" t="s">
        <v>142</v>
      </c>
      <c r="E453" s="224" t="s">
        <v>19</v>
      </c>
      <c r="F453" s="225" t="s">
        <v>637</v>
      </c>
      <c r="G453" s="222"/>
      <c r="H453" s="226">
        <v>2.3199999999999998</v>
      </c>
      <c r="I453" s="227"/>
      <c r="J453" s="222"/>
      <c r="K453" s="222"/>
      <c r="L453" s="228"/>
      <c r="M453" s="229"/>
      <c r="N453" s="230"/>
      <c r="O453" s="230"/>
      <c r="P453" s="230"/>
      <c r="Q453" s="230"/>
      <c r="R453" s="230"/>
      <c r="S453" s="230"/>
      <c r="T453" s="23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2" t="s">
        <v>142</v>
      </c>
      <c r="AU453" s="232" t="s">
        <v>81</v>
      </c>
      <c r="AV453" s="13" t="s">
        <v>81</v>
      </c>
      <c r="AW453" s="13" t="s">
        <v>33</v>
      </c>
      <c r="AX453" s="13" t="s">
        <v>79</v>
      </c>
      <c r="AY453" s="232" t="s">
        <v>131</v>
      </c>
    </row>
    <row r="454" s="2" customFormat="1" ht="16.5" customHeight="1">
      <c r="A454" s="41"/>
      <c r="B454" s="42"/>
      <c r="C454" s="203" t="s">
        <v>638</v>
      </c>
      <c r="D454" s="203" t="s">
        <v>133</v>
      </c>
      <c r="E454" s="204" t="s">
        <v>639</v>
      </c>
      <c r="F454" s="205" t="s">
        <v>640</v>
      </c>
      <c r="G454" s="206" t="s">
        <v>136</v>
      </c>
      <c r="H454" s="207">
        <v>80</v>
      </c>
      <c r="I454" s="208"/>
      <c r="J454" s="209">
        <f>ROUND(I454*H454,2)</f>
        <v>0</v>
      </c>
      <c r="K454" s="205" t="s">
        <v>137</v>
      </c>
      <c r="L454" s="47"/>
      <c r="M454" s="210" t="s">
        <v>19</v>
      </c>
      <c r="N454" s="211" t="s">
        <v>42</v>
      </c>
      <c r="O454" s="87"/>
      <c r="P454" s="212">
        <f>O454*H454</f>
        <v>0</v>
      </c>
      <c r="Q454" s="212">
        <v>0</v>
      </c>
      <c r="R454" s="212">
        <f>Q454*H454</f>
        <v>0</v>
      </c>
      <c r="S454" s="212">
        <v>0.089999999999999997</v>
      </c>
      <c r="T454" s="213">
        <f>S454*H454</f>
        <v>7.1999999999999993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4" t="s">
        <v>138</v>
      </c>
      <c r="AT454" s="214" t="s">
        <v>133</v>
      </c>
      <c r="AU454" s="214" t="s">
        <v>81</v>
      </c>
      <c r="AY454" s="20" t="s">
        <v>131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20" t="s">
        <v>79</v>
      </c>
      <c r="BK454" s="215">
        <f>ROUND(I454*H454,2)</f>
        <v>0</v>
      </c>
      <c r="BL454" s="20" t="s">
        <v>138</v>
      </c>
      <c r="BM454" s="214" t="s">
        <v>641</v>
      </c>
    </row>
    <row r="455" s="2" customFormat="1">
      <c r="A455" s="41"/>
      <c r="B455" s="42"/>
      <c r="C455" s="43"/>
      <c r="D455" s="216" t="s">
        <v>140</v>
      </c>
      <c r="E455" s="43"/>
      <c r="F455" s="217" t="s">
        <v>642</v>
      </c>
      <c r="G455" s="43"/>
      <c r="H455" s="43"/>
      <c r="I455" s="218"/>
      <c r="J455" s="43"/>
      <c r="K455" s="43"/>
      <c r="L455" s="47"/>
      <c r="M455" s="219"/>
      <c r="N455" s="220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140</v>
      </c>
      <c r="AU455" s="20" t="s">
        <v>81</v>
      </c>
    </row>
    <row r="456" s="13" customFormat="1">
      <c r="A456" s="13"/>
      <c r="B456" s="221"/>
      <c r="C456" s="222"/>
      <c r="D456" s="223" t="s">
        <v>142</v>
      </c>
      <c r="E456" s="224" t="s">
        <v>19</v>
      </c>
      <c r="F456" s="225" t="s">
        <v>290</v>
      </c>
      <c r="G456" s="222"/>
      <c r="H456" s="226">
        <v>6</v>
      </c>
      <c r="I456" s="227"/>
      <c r="J456" s="222"/>
      <c r="K456" s="222"/>
      <c r="L456" s="228"/>
      <c r="M456" s="229"/>
      <c r="N456" s="230"/>
      <c r="O456" s="230"/>
      <c r="P456" s="230"/>
      <c r="Q456" s="230"/>
      <c r="R456" s="230"/>
      <c r="S456" s="230"/>
      <c r="T456" s="23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2" t="s">
        <v>142</v>
      </c>
      <c r="AU456" s="232" t="s">
        <v>81</v>
      </c>
      <c r="AV456" s="13" t="s">
        <v>81</v>
      </c>
      <c r="AW456" s="13" t="s">
        <v>33</v>
      </c>
      <c r="AX456" s="13" t="s">
        <v>71</v>
      </c>
      <c r="AY456" s="232" t="s">
        <v>131</v>
      </c>
    </row>
    <row r="457" s="13" customFormat="1">
      <c r="A457" s="13"/>
      <c r="B457" s="221"/>
      <c r="C457" s="222"/>
      <c r="D457" s="223" t="s">
        <v>142</v>
      </c>
      <c r="E457" s="224" t="s">
        <v>19</v>
      </c>
      <c r="F457" s="225" t="s">
        <v>291</v>
      </c>
      <c r="G457" s="222"/>
      <c r="H457" s="226">
        <v>20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2" t="s">
        <v>142</v>
      </c>
      <c r="AU457" s="232" t="s">
        <v>81</v>
      </c>
      <c r="AV457" s="13" t="s">
        <v>81</v>
      </c>
      <c r="AW457" s="13" t="s">
        <v>33</v>
      </c>
      <c r="AX457" s="13" t="s">
        <v>71</v>
      </c>
      <c r="AY457" s="232" t="s">
        <v>131</v>
      </c>
    </row>
    <row r="458" s="13" customFormat="1">
      <c r="A458" s="13"/>
      <c r="B458" s="221"/>
      <c r="C458" s="222"/>
      <c r="D458" s="223" t="s">
        <v>142</v>
      </c>
      <c r="E458" s="224" t="s">
        <v>19</v>
      </c>
      <c r="F458" s="225" t="s">
        <v>469</v>
      </c>
      <c r="G458" s="222"/>
      <c r="H458" s="226">
        <v>18</v>
      </c>
      <c r="I458" s="227"/>
      <c r="J458" s="222"/>
      <c r="K458" s="222"/>
      <c r="L458" s="228"/>
      <c r="M458" s="229"/>
      <c r="N458" s="230"/>
      <c r="O458" s="230"/>
      <c r="P458" s="230"/>
      <c r="Q458" s="230"/>
      <c r="R458" s="230"/>
      <c r="S458" s="230"/>
      <c r="T458" s="23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2" t="s">
        <v>142</v>
      </c>
      <c r="AU458" s="232" t="s">
        <v>81</v>
      </c>
      <c r="AV458" s="13" t="s">
        <v>81</v>
      </c>
      <c r="AW458" s="13" t="s">
        <v>33</v>
      </c>
      <c r="AX458" s="13" t="s">
        <v>71</v>
      </c>
      <c r="AY458" s="232" t="s">
        <v>131</v>
      </c>
    </row>
    <row r="459" s="13" customFormat="1">
      <c r="A459" s="13"/>
      <c r="B459" s="221"/>
      <c r="C459" s="222"/>
      <c r="D459" s="223" t="s">
        <v>142</v>
      </c>
      <c r="E459" s="224" t="s">
        <v>19</v>
      </c>
      <c r="F459" s="225" t="s">
        <v>643</v>
      </c>
      <c r="G459" s="222"/>
      <c r="H459" s="226">
        <v>18</v>
      </c>
      <c r="I459" s="227"/>
      <c r="J459" s="222"/>
      <c r="K459" s="222"/>
      <c r="L459" s="228"/>
      <c r="M459" s="229"/>
      <c r="N459" s="230"/>
      <c r="O459" s="230"/>
      <c r="P459" s="230"/>
      <c r="Q459" s="230"/>
      <c r="R459" s="230"/>
      <c r="S459" s="230"/>
      <c r="T459" s="23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2" t="s">
        <v>142</v>
      </c>
      <c r="AU459" s="232" t="s">
        <v>81</v>
      </c>
      <c r="AV459" s="13" t="s">
        <v>81</v>
      </c>
      <c r="AW459" s="13" t="s">
        <v>33</v>
      </c>
      <c r="AX459" s="13" t="s">
        <v>71</v>
      </c>
      <c r="AY459" s="232" t="s">
        <v>131</v>
      </c>
    </row>
    <row r="460" s="13" customFormat="1">
      <c r="A460" s="13"/>
      <c r="B460" s="221"/>
      <c r="C460" s="222"/>
      <c r="D460" s="223" t="s">
        <v>142</v>
      </c>
      <c r="E460" s="224" t="s">
        <v>19</v>
      </c>
      <c r="F460" s="225" t="s">
        <v>644</v>
      </c>
      <c r="G460" s="222"/>
      <c r="H460" s="226">
        <v>18</v>
      </c>
      <c r="I460" s="227"/>
      <c r="J460" s="222"/>
      <c r="K460" s="222"/>
      <c r="L460" s="228"/>
      <c r="M460" s="229"/>
      <c r="N460" s="230"/>
      <c r="O460" s="230"/>
      <c r="P460" s="230"/>
      <c r="Q460" s="230"/>
      <c r="R460" s="230"/>
      <c r="S460" s="230"/>
      <c r="T460" s="23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2" t="s">
        <v>142</v>
      </c>
      <c r="AU460" s="232" t="s">
        <v>81</v>
      </c>
      <c r="AV460" s="13" t="s">
        <v>81</v>
      </c>
      <c r="AW460" s="13" t="s">
        <v>33</v>
      </c>
      <c r="AX460" s="13" t="s">
        <v>71</v>
      </c>
      <c r="AY460" s="232" t="s">
        <v>131</v>
      </c>
    </row>
    <row r="461" s="15" customFormat="1">
      <c r="A461" s="15"/>
      <c r="B461" s="243"/>
      <c r="C461" s="244"/>
      <c r="D461" s="223" t="s">
        <v>142</v>
      </c>
      <c r="E461" s="245" t="s">
        <v>19</v>
      </c>
      <c r="F461" s="246" t="s">
        <v>156</v>
      </c>
      <c r="G461" s="244"/>
      <c r="H461" s="247">
        <v>80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3" t="s">
        <v>142</v>
      </c>
      <c r="AU461" s="253" t="s">
        <v>81</v>
      </c>
      <c r="AV461" s="15" t="s">
        <v>138</v>
      </c>
      <c r="AW461" s="15" t="s">
        <v>33</v>
      </c>
      <c r="AX461" s="15" t="s">
        <v>79</v>
      </c>
      <c r="AY461" s="253" t="s">
        <v>131</v>
      </c>
    </row>
    <row r="462" s="2" customFormat="1" ht="21.75" customHeight="1">
      <c r="A462" s="41"/>
      <c r="B462" s="42"/>
      <c r="C462" s="203" t="s">
        <v>645</v>
      </c>
      <c r="D462" s="203" t="s">
        <v>133</v>
      </c>
      <c r="E462" s="204" t="s">
        <v>646</v>
      </c>
      <c r="F462" s="205" t="s">
        <v>647</v>
      </c>
      <c r="G462" s="206" t="s">
        <v>136</v>
      </c>
      <c r="H462" s="207">
        <v>24.306000000000001</v>
      </c>
      <c r="I462" s="208"/>
      <c r="J462" s="209">
        <f>ROUND(I462*H462,2)</f>
        <v>0</v>
      </c>
      <c r="K462" s="205" t="s">
        <v>137</v>
      </c>
      <c r="L462" s="47"/>
      <c r="M462" s="210" t="s">
        <v>19</v>
      </c>
      <c r="N462" s="211" t="s">
        <v>42</v>
      </c>
      <c r="O462" s="87"/>
      <c r="P462" s="212">
        <f>O462*H462</f>
        <v>0</v>
      </c>
      <c r="Q462" s="212">
        <v>0</v>
      </c>
      <c r="R462" s="212">
        <f>Q462*H462</f>
        <v>0</v>
      </c>
      <c r="S462" s="212">
        <v>0.050000000000000003</v>
      </c>
      <c r="T462" s="213">
        <f>S462*H462</f>
        <v>1.2153000000000001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4" t="s">
        <v>138</v>
      </c>
      <c r="AT462" s="214" t="s">
        <v>133</v>
      </c>
      <c r="AU462" s="214" t="s">
        <v>81</v>
      </c>
      <c r="AY462" s="20" t="s">
        <v>131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0" t="s">
        <v>79</v>
      </c>
      <c r="BK462" s="215">
        <f>ROUND(I462*H462,2)</f>
        <v>0</v>
      </c>
      <c r="BL462" s="20" t="s">
        <v>138</v>
      </c>
      <c r="BM462" s="214" t="s">
        <v>648</v>
      </c>
    </row>
    <row r="463" s="2" customFormat="1">
      <c r="A463" s="41"/>
      <c r="B463" s="42"/>
      <c r="C463" s="43"/>
      <c r="D463" s="216" t="s">
        <v>140</v>
      </c>
      <c r="E463" s="43"/>
      <c r="F463" s="217" t="s">
        <v>649</v>
      </c>
      <c r="G463" s="43"/>
      <c r="H463" s="43"/>
      <c r="I463" s="218"/>
      <c r="J463" s="43"/>
      <c r="K463" s="43"/>
      <c r="L463" s="47"/>
      <c r="M463" s="219"/>
      <c r="N463" s="220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140</v>
      </c>
      <c r="AU463" s="20" t="s">
        <v>81</v>
      </c>
    </row>
    <row r="464" s="14" customFormat="1">
      <c r="A464" s="14"/>
      <c r="B464" s="233"/>
      <c r="C464" s="234"/>
      <c r="D464" s="223" t="s">
        <v>142</v>
      </c>
      <c r="E464" s="235" t="s">
        <v>19</v>
      </c>
      <c r="F464" s="236" t="s">
        <v>332</v>
      </c>
      <c r="G464" s="234"/>
      <c r="H464" s="235" t="s">
        <v>19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2" t="s">
        <v>142</v>
      </c>
      <c r="AU464" s="242" t="s">
        <v>81</v>
      </c>
      <c r="AV464" s="14" t="s">
        <v>79</v>
      </c>
      <c r="AW464" s="14" t="s">
        <v>33</v>
      </c>
      <c r="AX464" s="14" t="s">
        <v>71</v>
      </c>
      <c r="AY464" s="242" t="s">
        <v>131</v>
      </c>
    </row>
    <row r="465" s="13" customFormat="1">
      <c r="A465" s="13"/>
      <c r="B465" s="221"/>
      <c r="C465" s="222"/>
      <c r="D465" s="223" t="s">
        <v>142</v>
      </c>
      <c r="E465" s="224" t="s">
        <v>19</v>
      </c>
      <c r="F465" s="225" t="s">
        <v>333</v>
      </c>
      <c r="G465" s="222"/>
      <c r="H465" s="226">
        <v>9.1999999999999993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2" t="s">
        <v>142</v>
      </c>
      <c r="AU465" s="232" t="s">
        <v>81</v>
      </c>
      <c r="AV465" s="13" t="s">
        <v>81</v>
      </c>
      <c r="AW465" s="13" t="s">
        <v>33</v>
      </c>
      <c r="AX465" s="13" t="s">
        <v>71</v>
      </c>
      <c r="AY465" s="232" t="s">
        <v>131</v>
      </c>
    </row>
    <row r="466" s="13" customFormat="1">
      <c r="A466" s="13"/>
      <c r="B466" s="221"/>
      <c r="C466" s="222"/>
      <c r="D466" s="223" t="s">
        <v>142</v>
      </c>
      <c r="E466" s="224" t="s">
        <v>19</v>
      </c>
      <c r="F466" s="225" t="s">
        <v>334</v>
      </c>
      <c r="G466" s="222"/>
      <c r="H466" s="226">
        <v>6.9160000000000004</v>
      </c>
      <c r="I466" s="227"/>
      <c r="J466" s="222"/>
      <c r="K466" s="222"/>
      <c r="L466" s="228"/>
      <c r="M466" s="229"/>
      <c r="N466" s="230"/>
      <c r="O466" s="230"/>
      <c r="P466" s="230"/>
      <c r="Q466" s="230"/>
      <c r="R466" s="230"/>
      <c r="S466" s="230"/>
      <c r="T466" s="23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2" t="s">
        <v>142</v>
      </c>
      <c r="AU466" s="232" t="s">
        <v>81</v>
      </c>
      <c r="AV466" s="13" t="s">
        <v>81</v>
      </c>
      <c r="AW466" s="13" t="s">
        <v>33</v>
      </c>
      <c r="AX466" s="13" t="s">
        <v>71</v>
      </c>
      <c r="AY466" s="232" t="s">
        <v>131</v>
      </c>
    </row>
    <row r="467" s="13" customFormat="1">
      <c r="A467" s="13"/>
      <c r="B467" s="221"/>
      <c r="C467" s="222"/>
      <c r="D467" s="223" t="s">
        <v>142</v>
      </c>
      <c r="E467" s="224" t="s">
        <v>19</v>
      </c>
      <c r="F467" s="225" t="s">
        <v>335</v>
      </c>
      <c r="G467" s="222"/>
      <c r="H467" s="226">
        <v>8.1899999999999995</v>
      </c>
      <c r="I467" s="227"/>
      <c r="J467" s="222"/>
      <c r="K467" s="222"/>
      <c r="L467" s="228"/>
      <c r="M467" s="229"/>
      <c r="N467" s="230"/>
      <c r="O467" s="230"/>
      <c r="P467" s="230"/>
      <c r="Q467" s="230"/>
      <c r="R467" s="230"/>
      <c r="S467" s="230"/>
      <c r="T467" s="23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2" t="s">
        <v>142</v>
      </c>
      <c r="AU467" s="232" t="s">
        <v>81</v>
      </c>
      <c r="AV467" s="13" t="s">
        <v>81</v>
      </c>
      <c r="AW467" s="13" t="s">
        <v>33</v>
      </c>
      <c r="AX467" s="13" t="s">
        <v>71</v>
      </c>
      <c r="AY467" s="232" t="s">
        <v>131</v>
      </c>
    </row>
    <row r="468" s="15" customFormat="1">
      <c r="A468" s="15"/>
      <c r="B468" s="243"/>
      <c r="C468" s="244"/>
      <c r="D468" s="223" t="s">
        <v>142</v>
      </c>
      <c r="E468" s="245" t="s">
        <v>19</v>
      </c>
      <c r="F468" s="246" t="s">
        <v>156</v>
      </c>
      <c r="G468" s="244"/>
      <c r="H468" s="247">
        <v>24.306000000000001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3" t="s">
        <v>142</v>
      </c>
      <c r="AU468" s="253" t="s">
        <v>81</v>
      </c>
      <c r="AV468" s="15" t="s">
        <v>138</v>
      </c>
      <c r="AW468" s="15" t="s">
        <v>33</v>
      </c>
      <c r="AX468" s="15" t="s">
        <v>79</v>
      </c>
      <c r="AY468" s="253" t="s">
        <v>131</v>
      </c>
    </row>
    <row r="469" s="2" customFormat="1" ht="24.15" customHeight="1">
      <c r="A469" s="41"/>
      <c r="B469" s="42"/>
      <c r="C469" s="203" t="s">
        <v>650</v>
      </c>
      <c r="D469" s="203" t="s">
        <v>133</v>
      </c>
      <c r="E469" s="204" t="s">
        <v>651</v>
      </c>
      <c r="F469" s="205" t="s">
        <v>652</v>
      </c>
      <c r="G469" s="206" t="s">
        <v>136</v>
      </c>
      <c r="H469" s="207">
        <v>22.986000000000001</v>
      </c>
      <c r="I469" s="208"/>
      <c r="J469" s="209">
        <f>ROUND(I469*H469,2)</f>
        <v>0</v>
      </c>
      <c r="K469" s="205" t="s">
        <v>137</v>
      </c>
      <c r="L469" s="47"/>
      <c r="M469" s="210" t="s">
        <v>19</v>
      </c>
      <c r="N469" s="211" t="s">
        <v>42</v>
      </c>
      <c r="O469" s="87"/>
      <c r="P469" s="212">
        <f>O469*H469</f>
        <v>0</v>
      </c>
      <c r="Q469" s="212">
        <v>0</v>
      </c>
      <c r="R469" s="212">
        <f>Q469*H469</f>
        <v>0</v>
      </c>
      <c r="S469" s="212">
        <v>0.045999999999999999</v>
      </c>
      <c r="T469" s="213">
        <f>S469*H469</f>
        <v>1.057356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4" t="s">
        <v>138</v>
      </c>
      <c r="AT469" s="214" t="s">
        <v>133</v>
      </c>
      <c r="AU469" s="214" t="s">
        <v>81</v>
      </c>
      <c r="AY469" s="20" t="s">
        <v>131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0" t="s">
        <v>79</v>
      </c>
      <c r="BK469" s="215">
        <f>ROUND(I469*H469,2)</f>
        <v>0</v>
      </c>
      <c r="BL469" s="20" t="s">
        <v>138</v>
      </c>
      <c r="BM469" s="214" t="s">
        <v>653</v>
      </c>
    </row>
    <row r="470" s="2" customFormat="1">
      <c r="A470" s="41"/>
      <c r="B470" s="42"/>
      <c r="C470" s="43"/>
      <c r="D470" s="216" t="s">
        <v>140</v>
      </c>
      <c r="E470" s="43"/>
      <c r="F470" s="217" t="s">
        <v>654</v>
      </c>
      <c r="G470" s="43"/>
      <c r="H470" s="43"/>
      <c r="I470" s="218"/>
      <c r="J470" s="43"/>
      <c r="K470" s="43"/>
      <c r="L470" s="47"/>
      <c r="M470" s="219"/>
      <c r="N470" s="220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140</v>
      </c>
      <c r="AU470" s="20" t="s">
        <v>81</v>
      </c>
    </row>
    <row r="471" s="14" customFormat="1">
      <c r="A471" s="14"/>
      <c r="B471" s="233"/>
      <c r="C471" s="234"/>
      <c r="D471" s="223" t="s">
        <v>142</v>
      </c>
      <c r="E471" s="235" t="s">
        <v>19</v>
      </c>
      <c r="F471" s="236" t="s">
        <v>332</v>
      </c>
      <c r="G471" s="234"/>
      <c r="H471" s="235" t="s">
        <v>19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2" t="s">
        <v>142</v>
      </c>
      <c r="AU471" s="242" t="s">
        <v>81</v>
      </c>
      <c r="AV471" s="14" t="s">
        <v>79</v>
      </c>
      <c r="AW471" s="14" t="s">
        <v>33</v>
      </c>
      <c r="AX471" s="14" t="s">
        <v>71</v>
      </c>
      <c r="AY471" s="242" t="s">
        <v>131</v>
      </c>
    </row>
    <row r="472" s="13" customFormat="1">
      <c r="A472" s="13"/>
      <c r="B472" s="221"/>
      <c r="C472" s="222"/>
      <c r="D472" s="223" t="s">
        <v>142</v>
      </c>
      <c r="E472" s="224" t="s">
        <v>19</v>
      </c>
      <c r="F472" s="225" t="s">
        <v>351</v>
      </c>
      <c r="G472" s="222"/>
      <c r="H472" s="226">
        <v>5.8079999999999998</v>
      </c>
      <c r="I472" s="227"/>
      <c r="J472" s="222"/>
      <c r="K472" s="222"/>
      <c r="L472" s="228"/>
      <c r="M472" s="229"/>
      <c r="N472" s="230"/>
      <c r="O472" s="230"/>
      <c r="P472" s="230"/>
      <c r="Q472" s="230"/>
      <c r="R472" s="230"/>
      <c r="S472" s="230"/>
      <c r="T472" s="23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2" t="s">
        <v>142</v>
      </c>
      <c r="AU472" s="232" t="s">
        <v>81</v>
      </c>
      <c r="AV472" s="13" t="s">
        <v>81</v>
      </c>
      <c r="AW472" s="13" t="s">
        <v>33</v>
      </c>
      <c r="AX472" s="13" t="s">
        <v>71</v>
      </c>
      <c r="AY472" s="232" t="s">
        <v>131</v>
      </c>
    </row>
    <row r="473" s="13" customFormat="1">
      <c r="A473" s="13"/>
      <c r="B473" s="221"/>
      <c r="C473" s="222"/>
      <c r="D473" s="223" t="s">
        <v>142</v>
      </c>
      <c r="E473" s="224" t="s">
        <v>19</v>
      </c>
      <c r="F473" s="225" t="s">
        <v>352</v>
      </c>
      <c r="G473" s="222"/>
      <c r="H473" s="226">
        <v>6.1180000000000003</v>
      </c>
      <c r="I473" s="227"/>
      <c r="J473" s="222"/>
      <c r="K473" s="222"/>
      <c r="L473" s="228"/>
      <c r="M473" s="229"/>
      <c r="N473" s="230"/>
      <c r="O473" s="230"/>
      <c r="P473" s="230"/>
      <c r="Q473" s="230"/>
      <c r="R473" s="230"/>
      <c r="S473" s="230"/>
      <c r="T473" s="23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2" t="s">
        <v>142</v>
      </c>
      <c r="AU473" s="232" t="s">
        <v>81</v>
      </c>
      <c r="AV473" s="13" t="s">
        <v>81</v>
      </c>
      <c r="AW473" s="13" t="s">
        <v>33</v>
      </c>
      <c r="AX473" s="13" t="s">
        <v>71</v>
      </c>
      <c r="AY473" s="232" t="s">
        <v>131</v>
      </c>
    </row>
    <row r="474" s="13" customFormat="1">
      <c r="A474" s="13"/>
      <c r="B474" s="221"/>
      <c r="C474" s="222"/>
      <c r="D474" s="223" t="s">
        <v>142</v>
      </c>
      <c r="E474" s="224" t="s">
        <v>19</v>
      </c>
      <c r="F474" s="225" t="s">
        <v>655</v>
      </c>
      <c r="G474" s="222"/>
      <c r="H474" s="226">
        <v>2.8700000000000001</v>
      </c>
      <c r="I474" s="227"/>
      <c r="J474" s="222"/>
      <c r="K474" s="222"/>
      <c r="L474" s="228"/>
      <c r="M474" s="229"/>
      <c r="N474" s="230"/>
      <c r="O474" s="230"/>
      <c r="P474" s="230"/>
      <c r="Q474" s="230"/>
      <c r="R474" s="230"/>
      <c r="S474" s="230"/>
      <c r="T474" s="23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2" t="s">
        <v>142</v>
      </c>
      <c r="AU474" s="232" t="s">
        <v>81</v>
      </c>
      <c r="AV474" s="13" t="s">
        <v>81</v>
      </c>
      <c r="AW474" s="13" t="s">
        <v>33</v>
      </c>
      <c r="AX474" s="13" t="s">
        <v>71</v>
      </c>
      <c r="AY474" s="232" t="s">
        <v>131</v>
      </c>
    </row>
    <row r="475" s="13" customFormat="1">
      <c r="A475" s="13"/>
      <c r="B475" s="221"/>
      <c r="C475" s="222"/>
      <c r="D475" s="223" t="s">
        <v>142</v>
      </c>
      <c r="E475" s="224" t="s">
        <v>19</v>
      </c>
      <c r="F475" s="225" t="s">
        <v>353</v>
      </c>
      <c r="G475" s="222"/>
      <c r="H475" s="226">
        <v>8.1899999999999995</v>
      </c>
      <c r="I475" s="227"/>
      <c r="J475" s="222"/>
      <c r="K475" s="222"/>
      <c r="L475" s="228"/>
      <c r="M475" s="229"/>
      <c r="N475" s="230"/>
      <c r="O475" s="230"/>
      <c r="P475" s="230"/>
      <c r="Q475" s="230"/>
      <c r="R475" s="230"/>
      <c r="S475" s="230"/>
      <c r="T475" s="23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2" t="s">
        <v>142</v>
      </c>
      <c r="AU475" s="232" t="s">
        <v>81</v>
      </c>
      <c r="AV475" s="13" t="s">
        <v>81</v>
      </c>
      <c r="AW475" s="13" t="s">
        <v>33</v>
      </c>
      <c r="AX475" s="13" t="s">
        <v>71</v>
      </c>
      <c r="AY475" s="232" t="s">
        <v>131</v>
      </c>
    </row>
    <row r="476" s="15" customFormat="1">
      <c r="A476" s="15"/>
      <c r="B476" s="243"/>
      <c r="C476" s="244"/>
      <c r="D476" s="223" t="s">
        <v>142</v>
      </c>
      <c r="E476" s="245" t="s">
        <v>19</v>
      </c>
      <c r="F476" s="246" t="s">
        <v>156</v>
      </c>
      <c r="G476" s="244"/>
      <c r="H476" s="247">
        <v>22.986000000000001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3" t="s">
        <v>142</v>
      </c>
      <c r="AU476" s="253" t="s">
        <v>81</v>
      </c>
      <c r="AV476" s="15" t="s">
        <v>138</v>
      </c>
      <c r="AW476" s="15" t="s">
        <v>33</v>
      </c>
      <c r="AX476" s="15" t="s">
        <v>79</v>
      </c>
      <c r="AY476" s="253" t="s">
        <v>131</v>
      </c>
    </row>
    <row r="477" s="2" customFormat="1" ht="24.15" customHeight="1">
      <c r="A477" s="41"/>
      <c r="B477" s="42"/>
      <c r="C477" s="203" t="s">
        <v>656</v>
      </c>
      <c r="D477" s="203" t="s">
        <v>133</v>
      </c>
      <c r="E477" s="204" t="s">
        <v>657</v>
      </c>
      <c r="F477" s="205" t="s">
        <v>658</v>
      </c>
      <c r="G477" s="206" t="s">
        <v>136</v>
      </c>
      <c r="H477" s="207">
        <v>17.800000000000001</v>
      </c>
      <c r="I477" s="208"/>
      <c r="J477" s="209">
        <f>ROUND(I477*H477,2)</f>
        <v>0</v>
      </c>
      <c r="K477" s="205" t="s">
        <v>137</v>
      </c>
      <c r="L477" s="47"/>
      <c r="M477" s="210" t="s">
        <v>19</v>
      </c>
      <c r="N477" s="211" t="s">
        <v>42</v>
      </c>
      <c r="O477" s="87"/>
      <c r="P477" s="212">
        <f>O477*H477</f>
        <v>0</v>
      </c>
      <c r="Q477" s="212">
        <v>0</v>
      </c>
      <c r="R477" s="212">
        <f>Q477*H477</f>
        <v>0</v>
      </c>
      <c r="S477" s="212">
        <v>0.071999999999999995</v>
      </c>
      <c r="T477" s="213">
        <f>S477*H477</f>
        <v>1.2815999999999999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4" t="s">
        <v>138</v>
      </c>
      <c r="AT477" s="214" t="s">
        <v>133</v>
      </c>
      <c r="AU477" s="214" t="s">
        <v>81</v>
      </c>
      <c r="AY477" s="20" t="s">
        <v>131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20" t="s">
        <v>79</v>
      </c>
      <c r="BK477" s="215">
        <f>ROUND(I477*H477,2)</f>
        <v>0</v>
      </c>
      <c r="BL477" s="20" t="s">
        <v>138</v>
      </c>
      <c r="BM477" s="214" t="s">
        <v>659</v>
      </c>
    </row>
    <row r="478" s="2" customFormat="1">
      <c r="A478" s="41"/>
      <c r="B478" s="42"/>
      <c r="C478" s="43"/>
      <c r="D478" s="216" t="s">
        <v>140</v>
      </c>
      <c r="E478" s="43"/>
      <c r="F478" s="217" t="s">
        <v>660</v>
      </c>
      <c r="G478" s="43"/>
      <c r="H478" s="43"/>
      <c r="I478" s="218"/>
      <c r="J478" s="43"/>
      <c r="K478" s="43"/>
      <c r="L478" s="47"/>
      <c r="M478" s="219"/>
      <c r="N478" s="220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140</v>
      </c>
      <c r="AU478" s="20" t="s">
        <v>81</v>
      </c>
    </row>
    <row r="479" s="14" customFormat="1">
      <c r="A479" s="14"/>
      <c r="B479" s="233"/>
      <c r="C479" s="234"/>
      <c r="D479" s="223" t="s">
        <v>142</v>
      </c>
      <c r="E479" s="235" t="s">
        <v>19</v>
      </c>
      <c r="F479" s="236" t="s">
        <v>394</v>
      </c>
      <c r="G479" s="234"/>
      <c r="H479" s="235" t="s">
        <v>19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2" t="s">
        <v>142</v>
      </c>
      <c r="AU479" s="242" t="s">
        <v>81</v>
      </c>
      <c r="AV479" s="14" t="s">
        <v>79</v>
      </c>
      <c r="AW479" s="14" t="s">
        <v>33</v>
      </c>
      <c r="AX479" s="14" t="s">
        <v>71</v>
      </c>
      <c r="AY479" s="242" t="s">
        <v>131</v>
      </c>
    </row>
    <row r="480" s="13" customFormat="1">
      <c r="A480" s="13"/>
      <c r="B480" s="221"/>
      <c r="C480" s="222"/>
      <c r="D480" s="223" t="s">
        <v>142</v>
      </c>
      <c r="E480" s="224" t="s">
        <v>19</v>
      </c>
      <c r="F480" s="225" t="s">
        <v>395</v>
      </c>
      <c r="G480" s="222"/>
      <c r="H480" s="226">
        <v>10</v>
      </c>
      <c r="I480" s="227"/>
      <c r="J480" s="222"/>
      <c r="K480" s="222"/>
      <c r="L480" s="228"/>
      <c r="M480" s="229"/>
      <c r="N480" s="230"/>
      <c r="O480" s="230"/>
      <c r="P480" s="230"/>
      <c r="Q480" s="230"/>
      <c r="R480" s="230"/>
      <c r="S480" s="230"/>
      <c r="T480" s="23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2" t="s">
        <v>142</v>
      </c>
      <c r="AU480" s="232" t="s">
        <v>81</v>
      </c>
      <c r="AV480" s="13" t="s">
        <v>81</v>
      </c>
      <c r="AW480" s="13" t="s">
        <v>33</v>
      </c>
      <c r="AX480" s="13" t="s">
        <v>71</v>
      </c>
      <c r="AY480" s="232" t="s">
        <v>131</v>
      </c>
    </row>
    <row r="481" s="14" customFormat="1">
      <c r="A481" s="14"/>
      <c r="B481" s="233"/>
      <c r="C481" s="234"/>
      <c r="D481" s="223" t="s">
        <v>142</v>
      </c>
      <c r="E481" s="235" t="s">
        <v>19</v>
      </c>
      <c r="F481" s="236" t="s">
        <v>401</v>
      </c>
      <c r="G481" s="234"/>
      <c r="H481" s="235" t="s">
        <v>19</v>
      </c>
      <c r="I481" s="237"/>
      <c r="J481" s="234"/>
      <c r="K481" s="234"/>
      <c r="L481" s="238"/>
      <c r="M481" s="239"/>
      <c r="N481" s="240"/>
      <c r="O481" s="240"/>
      <c r="P481" s="240"/>
      <c r="Q481" s="240"/>
      <c r="R481" s="240"/>
      <c r="S481" s="240"/>
      <c r="T481" s="24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2" t="s">
        <v>142</v>
      </c>
      <c r="AU481" s="242" t="s">
        <v>81</v>
      </c>
      <c r="AV481" s="14" t="s">
        <v>79</v>
      </c>
      <c r="AW481" s="14" t="s">
        <v>33</v>
      </c>
      <c r="AX481" s="14" t="s">
        <v>71</v>
      </c>
      <c r="AY481" s="242" t="s">
        <v>131</v>
      </c>
    </row>
    <row r="482" s="13" customFormat="1">
      <c r="A482" s="13"/>
      <c r="B482" s="221"/>
      <c r="C482" s="222"/>
      <c r="D482" s="223" t="s">
        <v>142</v>
      </c>
      <c r="E482" s="224" t="s">
        <v>19</v>
      </c>
      <c r="F482" s="225" t="s">
        <v>402</v>
      </c>
      <c r="G482" s="222"/>
      <c r="H482" s="226">
        <v>1.8</v>
      </c>
      <c r="I482" s="227"/>
      <c r="J482" s="222"/>
      <c r="K482" s="222"/>
      <c r="L482" s="228"/>
      <c r="M482" s="229"/>
      <c r="N482" s="230"/>
      <c r="O482" s="230"/>
      <c r="P482" s="230"/>
      <c r="Q482" s="230"/>
      <c r="R482" s="230"/>
      <c r="S482" s="230"/>
      <c r="T482" s="23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2" t="s">
        <v>142</v>
      </c>
      <c r="AU482" s="232" t="s">
        <v>81</v>
      </c>
      <c r="AV482" s="13" t="s">
        <v>81</v>
      </c>
      <c r="AW482" s="13" t="s">
        <v>33</v>
      </c>
      <c r="AX482" s="13" t="s">
        <v>71</v>
      </c>
      <c r="AY482" s="232" t="s">
        <v>131</v>
      </c>
    </row>
    <row r="483" s="14" customFormat="1">
      <c r="A483" s="14"/>
      <c r="B483" s="233"/>
      <c r="C483" s="234"/>
      <c r="D483" s="223" t="s">
        <v>142</v>
      </c>
      <c r="E483" s="235" t="s">
        <v>19</v>
      </c>
      <c r="F483" s="236" t="s">
        <v>403</v>
      </c>
      <c r="G483" s="234"/>
      <c r="H483" s="235" t="s">
        <v>19</v>
      </c>
      <c r="I483" s="237"/>
      <c r="J483" s="234"/>
      <c r="K483" s="234"/>
      <c r="L483" s="238"/>
      <c r="M483" s="239"/>
      <c r="N483" s="240"/>
      <c r="O483" s="240"/>
      <c r="P483" s="240"/>
      <c r="Q483" s="240"/>
      <c r="R483" s="240"/>
      <c r="S483" s="240"/>
      <c r="T483" s="24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2" t="s">
        <v>142</v>
      </c>
      <c r="AU483" s="242" t="s">
        <v>81</v>
      </c>
      <c r="AV483" s="14" t="s">
        <v>79</v>
      </c>
      <c r="AW483" s="14" t="s">
        <v>33</v>
      </c>
      <c r="AX483" s="14" t="s">
        <v>71</v>
      </c>
      <c r="AY483" s="242" t="s">
        <v>131</v>
      </c>
    </row>
    <row r="484" s="13" customFormat="1">
      <c r="A484" s="13"/>
      <c r="B484" s="221"/>
      <c r="C484" s="222"/>
      <c r="D484" s="223" t="s">
        <v>142</v>
      </c>
      <c r="E484" s="224" t="s">
        <v>19</v>
      </c>
      <c r="F484" s="225" t="s">
        <v>404</v>
      </c>
      <c r="G484" s="222"/>
      <c r="H484" s="226">
        <v>3.6000000000000001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2" t="s">
        <v>142</v>
      </c>
      <c r="AU484" s="232" t="s">
        <v>81</v>
      </c>
      <c r="AV484" s="13" t="s">
        <v>81</v>
      </c>
      <c r="AW484" s="13" t="s">
        <v>33</v>
      </c>
      <c r="AX484" s="13" t="s">
        <v>71</v>
      </c>
      <c r="AY484" s="232" t="s">
        <v>131</v>
      </c>
    </row>
    <row r="485" s="14" customFormat="1">
      <c r="A485" s="14"/>
      <c r="B485" s="233"/>
      <c r="C485" s="234"/>
      <c r="D485" s="223" t="s">
        <v>142</v>
      </c>
      <c r="E485" s="235" t="s">
        <v>19</v>
      </c>
      <c r="F485" s="236" t="s">
        <v>405</v>
      </c>
      <c r="G485" s="234"/>
      <c r="H485" s="235" t="s">
        <v>19</v>
      </c>
      <c r="I485" s="237"/>
      <c r="J485" s="234"/>
      <c r="K485" s="234"/>
      <c r="L485" s="238"/>
      <c r="M485" s="239"/>
      <c r="N485" s="240"/>
      <c r="O485" s="240"/>
      <c r="P485" s="240"/>
      <c r="Q485" s="240"/>
      <c r="R485" s="240"/>
      <c r="S485" s="240"/>
      <c r="T485" s="24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2" t="s">
        <v>142</v>
      </c>
      <c r="AU485" s="242" t="s">
        <v>81</v>
      </c>
      <c r="AV485" s="14" t="s">
        <v>79</v>
      </c>
      <c r="AW485" s="14" t="s">
        <v>33</v>
      </c>
      <c r="AX485" s="14" t="s">
        <v>71</v>
      </c>
      <c r="AY485" s="242" t="s">
        <v>131</v>
      </c>
    </row>
    <row r="486" s="13" customFormat="1">
      <c r="A486" s="13"/>
      <c r="B486" s="221"/>
      <c r="C486" s="222"/>
      <c r="D486" s="223" t="s">
        <v>142</v>
      </c>
      <c r="E486" s="224" t="s">
        <v>19</v>
      </c>
      <c r="F486" s="225" t="s">
        <v>406</v>
      </c>
      <c r="G486" s="222"/>
      <c r="H486" s="226">
        <v>2.3999999999999999</v>
      </c>
      <c r="I486" s="227"/>
      <c r="J486" s="222"/>
      <c r="K486" s="222"/>
      <c r="L486" s="228"/>
      <c r="M486" s="229"/>
      <c r="N486" s="230"/>
      <c r="O486" s="230"/>
      <c r="P486" s="230"/>
      <c r="Q486" s="230"/>
      <c r="R486" s="230"/>
      <c r="S486" s="230"/>
      <c r="T486" s="23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2" t="s">
        <v>142</v>
      </c>
      <c r="AU486" s="232" t="s">
        <v>81</v>
      </c>
      <c r="AV486" s="13" t="s">
        <v>81</v>
      </c>
      <c r="AW486" s="13" t="s">
        <v>33</v>
      </c>
      <c r="AX486" s="13" t="s">
        <v>71</v>
      </c>
      <c r="AY486" s="232" t="s">
        <v>131</v>
      </c>
    </row>
    <row r="487" s="15" customFormat="1">
      <c r="A487" s="15"/>
      <c r="B487" s="243"/>
      <c r="C487" s="244"/>
      <c r="D487" s="223" t="s">
        <v>142</v>
      </c>
      <c r="E487" s="245" t="s">
        <v>19</v>
      </c>
      <c r="F487" s="246" t="s">
        <v>156</v>
      </c>
      <c r="G487" s="244"/>
      <c r="H487" s="247">
        <v>17.800000000000001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3" t="s">
        <v>142</v>
      </c>
      <c r="AU487" s="253" t="s">
        <v>81</v>
      </c>
      <c r="AV487" s="15" t="s">
        <v>138</v>
      </c>
      <c r="AW487" s="15" t="s">
        <v>33</v>
      </c>
      <c r="AX487" s="15" t="s">
        <v>79</v>
      </c>
      <c r="AY487" s="253" t="s">
        <v>131</v>
      </c>
    </row>
    <row r="488" s="2" customFormat="1" ht="16.5" customHeight="1">
      <c r="A488" s="41"/>
      <c r="B488" s="42"/>
      <c r="C488" s="203" t="s">
        <v>661</v>
      </c>
      <c r="D488" s="203" t="s">
        <v>133</v>
      </c>
      <c r="E488" s="204" t="s">
        <v>662</v>
      </c>
      <c r="F488" s="205" t="s">
        <v>663</v>
      </c>
      <c r="G488" s="206" t="s">
        <v>146</v>
      </c>
      <c r="H488" s="207">
        <v>0.5</v>
      </c>
      <c r="I488" s="208"/>
      <c r="J488" s="209">
        <f>ROUND(I488*H488,2)</f>
        <v>0</v>
      </c>
      <c r="K488" s="205" t="s">
        <v>137</v>
      </c>
      <c r="L488" s="47"/>
      <c r="M488" s="210" t="s">
        <v>19</v>
      </c>
      <c r="N488" s="211" t="s">
        <v>42</v>
      </c>
      <c r="O488" s="87"/>
      <c r="P488" s="212">
        <f>O488*H488</f>
        <v>0</v>
      </c>
      <c r="Q488" s="212">
        <v>0.378</v>
      </c>
      <c r="R488" s="212">
        <f>Q488*H488</f>
        <v>0.189</v>
      </c>
      <c r="S488" s="212">
        <v>0</v>
      </c>
      <c r="T488" s="213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4" t="s">
        <v>138</v>
      </c>
      <c r="AT488" s="214" t="s">
        <v>133</v>
      </c>
      <c r="AU488" s="214" t="s">
        <v>81</v>
      </c>
      <c r="AY488" s="20" t="s">
        <v>131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0" t="s">
        <v>79</v>
      </c>
      <c r="BK488" s="215">
        <f>ROUND(I488*H488,2)</f>
        <v>0</v>
      </c>
      <c r="BL488" s="20" t="s">
        <v>138</v>
      </c>
      <c r="BM488" s="214" t="s">
        <v>664</v>
      </c>
    </row>
    <row r="489" s="2" customFormat="1">
      <c r="A489" s="41"/>
      <c r="B489" s="42"/>
      <c r="C489" s="43"/>
      <c r="D489" s="216" t="s">
        <v>140</v>
      </c>
      <c r="E489" s="43"/>
      <c r="F489" s="217" t="s">
        <v>665</v>
      </c>
      <c r="G489" s="43"/>
      <c r="H489" s="43"/>
      <c r="I489" s="218"/>
      <c r="J489" s="43"/>
      <c r="K489" s="43"/>
      <c r="L489" s="47"/>
      <c r="M489" s="219"/>
      <c r="N489" s="220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140</v>
      </c>
      <c r="AU489" s="20" t="s">
        <v>81</v>
      </c>
    </row>
    <row r="490" s="14" customFormat="1">
      <c r="A490" s="14"/>
      <c r="B490" s="233"/>
      <c r="C490" s="234"/>
      <c r="D490" s="223" t="s">
        <v>142</v>
      </c>
      <c r="E490" s="235" t="s">
        <v>19</v>
      </c>
      <c r="F490" s="236" t="s">
        <v>666</v>
      </c>
      <c r="G490" s="234"/>
      <c r="H490" s="235" t="s">
        <v>19</v>
      </c>
      <c r="I490" s="237"/>
      <c r="J490" s="234"/>
      <c r="K490" s="234"/>
      <c r="L490" s="238"/>
      <c r="M490" s="239"/>
      <c r="N490" s="240"/>
      <c r="O490" s="240"/>
      <c r="P490" s="240"/>
      <c r="Q490" s="240"/>
      <c r="R490" s="240"/>
      <c r="S490" s="240"/>
      <c r="T490" s="24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2" t="s">
        <v>142</v>
      </c>
      <c r="AU490" s="242" t="s">
        <v>81</v>
      </c>
      <c r="AV490" s="14" t="s">
        <v>79</v>
      </c>
      <c r="AW490" s="14" t="s">
        <v>33</v>
      </c>
      <c r="AX490" s="14" t="s">
        <v>71</v>
      </c>
      <c r="AY490" s="242" t="s">
        <v>131</v>
      </c>
    </row>
    <row r="491" s="13" customFormat="1">
      <c r="A491" s="13"/>
      <c r="B491" s="221"/>
      <c r="C491" s="222"/>
      <c r="D491" s="223" t="s">
        <v>142</v>
      </c>
      <c r="E491" s="224" t="s">
        <v>19</v>
      </c>
      <c r="F491" s="225" t="s">
        <v>667</v>
      </c>
      <c r="G491" s="222"/>
      <c r="H491" s="226">
        <v>0.5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2" t="s">
        <v>142</v>
      </c>
      <c r="AU491" s="232" t="s">
        <v>81</v>
      </c>
      <c r="AV491" s="13" t="s">
        <v>81</v>
      </c>
      <c r="AW491" s="13" t="s">
        <v>33</v>
      </c>
      <c r="AX491" s="13" t="s">
        <v>79</v>
      </c>
      <c r="AY491" s="232" t="s">
        <v>131</v>
      </c>
    </row>
    <row r="492" s="2" customFormat="1" ht="16.5" customHeight="1">
      <c r="A492" s="41"/>
      <c r="B492" s="42"/>
      <c r="C492" s="254" t="s">
        <v>668</v>
      </c>
      <c r="D492" s="254" t="s">
        <v>216</v>
      </c>
      <c r="E492" s="255" t="s">
        <v>669</v>
      </c>
      <c r="F492" s="256" t="s">
        <v>670</v>
      </c>
      <c r="G492" s="257" t="s">
        <v>506</v>
      </c>
      <c r="H492" s="258">
        <v>160.125</v>
      </c>
      <c r="I492" s="259"/>
      <c r="J492" s="260">
        <f>ROUND(I492*H492,2)</f>
        <v>0</v>
      </c>
      <c r="K492" s="256" t="s">
        <v>137</v>
      </c>
      <c r="L492" s="261"/>
      <c r="M492" s="262" t="s">
        <v>19</v>
      </c>
      <c r="N492" s="263" t="s">
        <v>42</v>
      </c>
      <c r="O492" s="87"/>
      <c r="P492" s="212">
        <f>O492*H492</f>
        <v>0</v>
      </c>
      <c r="Q492" s="212">
        <v>0.0041000000000000003</v>
      </c>
      <c r="R492" s="212">
        <f>Q492*H492</f>
        <v>0.65651250000000005</v>
      </c>
      <c r="S492" s="212">
        <v>0</v>
      </c>
      <c r="T492" s="213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4" t="s">
        <v>194</v>
      </c>
      <c r="AT492" s="214" t="s">
        <v>216</v>
      </c>
      <c r="AU492" s="214" t="s">
        <v>81</v>
      </c>
      <c r="AY492" s="20" t="s">
        <v>131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0" t="s">
        <v>79</v>
      </c>
      <c r="BK492" s="215">
        <f>ROUND(I492*H492,2)</f>
        <v>0</v>
      </c>
      <c r="BL492" s="20" t="s">
        <v>138</v>
      </c>
      <c r="BM492" s="214" t="s">
        <v>671</v>
      </c>
    </row>
    <row r="493" s="13" customFormat="1">
      <c r="A493" s="13"/>
      <c r="B493" s="221"/>
      <c r="C493" s="222"/>
      <c r="D493" s="223" t="s">
        <v>142</v>
      </c>
      <c r="E493" s="222"/>
      <c r="F493" s="225" t="s">
        <v>672</v>
      </c>
      <c r="G493" s="222"/>
      <c r="H493" s="226">
        <v>160.125</v>
      </c>
      <c r="I493" s="227"/>
      <c r="J493" s="222"/>
      <c r="K493" s="222"/>
      <c r="L493" s="228"/>
      <c r="M493" s="229"/>
      <c r="N493" s="230"/>
      <c r="O493" s="230"/>
      <c r="P493" s="230"/>
      <c r="Q493" s="230"/>
      <c r="R493" s="230"/>
      <c r="S493" s="230"/>
      <c r="T493" s="23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2" t="s">
        <v>142</v>
      </c>
      <c r="AU493" s="232" t="s">
        <v>81</v>
      </c>
      <c r="AV493" s="13" t="s">
        <v>81</v>
      </c>
      <c r="AW493" s="13" t="s">
        <v>4</v>
      </c>
      <c r="AX493" s="13" t="s">
        <v>79</v>
      </c>
      <c r="AY493" s="232" t="s">
        <v>131</v>
      </c>
    </row>
    <row r="494" s="12" customFormat="1" ht="22.8" customHeight="1">
      <c r="A494" s="12"/>
      <c r="B494" s="187"/>
      <c r="C494" s="188"/>
      <c r="D494" s="189" t="s">
        <v>70</v>
      </c>
      <c r="E494" s="201" t="s">
        <v>673</v>
      </c>
      <c r="F494" s="201" t="s">
        <v>674</v>
      </c>
      <c r="G494" s="188"/>
      <c r="H494" s="188"/>
      <c r="I494" s="191"/>
      <c r="J494" s="202">
        <f>BK494</f>
        <v>0</v>
      </c>
      <c r="K494" s="188"/>
      <c r="L494" s="193"/>
      <c r="M494" s="194"/>
      <c r="N494" s="195"/>
      <c r="O494" s="195"/>
      <c r="P494" s="196">
        <f>SUM(P495:P513)</f>
        <v>0</v>
      </c>
      <c r="Q494" s="195"/>
      <c r="R494" s="196">
        <f>SUM(R495:R513)</f>
        <v>0</v>
      </c>
      <c r="S494" s="195"/>
      <c r="T494" s="197">
        <f>SUM(T495:T513)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98" t="s">
        <v>79</v>
      </c>
      <c r="AT494" s="199" t="s">
        <v>70</v>
      </c>
      <c r="AU494" s="199" t="s">
        <v>79</v>
      </c>
      <c r="AY494" s="198" t="s">
        <v>131</v>
      </c>
      <c r="BK494" s="200">
        <f>SUM(BK495:BK513)</f>
        <v>0</v>
      </c>
    </row>
    <row r="495" s="2" customFormat="1" ht="24.15" customHeight="1">
      <c r="A495" s="41"/>
      <c r="B495" s="42"/>
      <c r="C495" s="203" t="s">
        <v>675</v>
      </c>
      <c r="D495" s="203" t="s">
        <v>133</v>
      </c>
      <c r="E495" s="204" t="s">
        <v>676</v>
      </c>
      <c r="F495" s="205" t="s">
        <v>677</v>
      </c>
      <c r="G495" s="206" t="s">
        <v>190</v>
      </c>
      <c r="H495" s="207">
        <v>29.277999999999999</v>
      </c>
      <c r="I495" s="208"/>
      <c r="J495" s="209">
        <f>ROUND(I495*H495,2)</f>
        <v>0</v>
      </c>
      <c r="K495" s="205" t="s">
        <v>137</v>
      </c>
      <c r="L495" s="47"/>
      <c r="M495" s="210" t="s">
        <v>19</v>
      </c>
      <c r="N495" s="211" t="s">
        <v>42</v>
      </c>
      <c r="O495" s="87"/>
      <c r="P495" s="212">
        <f>O495*H495</f>
        <v>0</v>
      </c>
      <c r="Q495" s="212">
        <v>0</v>
      </c>
      <c r="R495" s="212">
        <f>Q495*H495</f>
        <v>0</v>
      </c>
      <c r="S495" s="212">
        <v>0</v>
      </c>
      <c r="T495" s="213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4" t="s">
        <v>138</v>
      </c>
      <c r="AT495" s="214" t="s">
        <v>133</v>
      </c>
      <c r="AU495" s="214" t="s">
        <v>81</v>
      </c>
      <c r="AY495" s="20" t="s">
        <v>131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20" t="s">
        <v>79</v>
      </c>
      <c r="BK495" s="215">
        <f>ROUND(I495*H495,2)</f>
        <v>0</v>
      </c>
      <c r="BL495" s="20" t="s">
        <v>138</v>
      </c>
      <c r="BM495" s="214" t="s">
        <v>678</v>
      </c>
    </row>
    <row r="496" s="2" customFormat="1">
      <c r="A496" s="41"/>
      <c r="B496" s="42"/>
      <c r="C496" s="43"/>
      <c r="D496" s="216" t="s">
        <v>140</v>
      </c>
      <c r="E496" s="43"/>
      <c r="F496" s="217" t="s">
        <v>679</v>
      </c>
      <c r="G496" s="43"/>
      <c r="H496" s="43"/>
      <c r="I496" s="218"/>
      <c r="J496" s="43"/>
      <c r="K496" s="43"/>
      <c r="L496" s="47"/>
      <c r="M496" s="219"/>
      <c r="N496" s="220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140</v>
      </c>
      <c r="AU496" s="20" t="s">
        <v>81</v>
      </c>
    </row>
    <row r="497" s="2" customFormat="1" ht="21.75" customHeight="1">
      <c r="A497" s="41"/>
      <c r="B497" s="42"/>
      <c r="C497" s="203" t="s">
        <v>680</v>
      </c>
      <c r="D497" s="203" t="s">
        <v>133</v>
      </c>
      <c r="E497" s="204" t="s">
        <v>681</v>
      </c>
      <c r="F497" s="205" t="s">
        <v>682</v>
      </c>
      <c r="G497" s="206" t="s">
        <v>190</v>
      </c>
      <c r="H497" s="207">
        <v>29.277999999999999</v>
      </c>
      <c r="I497" s="208"/>
      <c r="J497" s="209">
        <f>ROUND(I497*H497,2)</f>
        <v>0</v>
      </c>
      <c r="K497" s="205" t="s">
        <v>137</v>
      </c>
      <c r="L497" s="47"/>
      <c r="M497" s="210" t="s">
        <v>19</v>
      </c>
      <c r="N497" s="211" t="s">
        <v>42</v>
      </c>
      <c r="O497" s="87"/>
      <c r="P497" s="212">
        <f>O497*H497</f>
        <v>0</v>
      </c>
      <c r="Q497" s="212">
        <v>0</v>
      </c>
      <c r="R497" s="212">
        <f>Q497*H497</f>
        <v>0</v>
      </c>
      <c r="S497" s="212">
        <v>0</v>
      </c>
      <c r="T497" s="213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4" t="s">
        <v>138</v>
      </c>
      <c r="AT497" s="214" t="s">
        <v>133</v>
      </c>
      <c r="AU497" s="214" t="s">
        <v>81</v>
      </c>
      <c r="AY497" s="20" t="s">
        <v>131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0" t="s">
        <v>79</v>
      </c>
      <c r="BK497" s="215">
        <f>ROUND(I497*H497,2)</f>
        <v>0</v>
      </c>
      <c r="BL497" s="20" t="s">
        <v>138</v>
      </c>
      <c r="BM497" s="214" t="s">
        <v>683</v>
      </c>
    </row>
    <row r="498" s="2" customFormat="1">
      <c r="A498" s="41"/>
      <c r="B498" s="42"/>
      <c r="C498" s="43"/>
      <c r="D498" s="216" t="s">
        <v>140</v>
      </c>
      <c r="E498" s="43"/>
      <c r="F498" s="217" t="s">
        <v>684</v>
      </c>
      <c r="G498" s="43"/>
      <c r="H498" s="43"/>
      <c r="I498" s="218"/>
      <c r="J498" s="43"/>
      <c r="K498" s="43"/>
      <c r="L498" s="47"/>
      <c r="M498" s="219"/>
      <c r="N498" s="220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140</v>
      </c>
      <c r="AU498" s="20" t="s">
        <v>81</v>
      </c>
    </row>
    <row r="499" s="2" customFormat="1" ht="24.15" customHeight="1">
      <c r="A499" s="41"/>
      <c r="B499" s="42"/>
      <c r="C499" s="203" t="s">
        <v>685</v>
      </c>
      <c r="D499" s="203" t="s">
        <v>133</v>
      </c>
      <c r="E499" s="204" t="s">
        <v>686</v>
      </c>
      <c r="F499" s="205" t="s">
        <v>687</v>
      </c>
      <c r="G499" s="206" t="s">
        <v>190</v>
      </c>
      <c r="H499" s="207">
        <v>556.28200000000004</v>
      </c>
      <c r="I499" s="208"/>
      <c r="J499" s="209">
        <f>ROUND(I499*H499,2)</f>
        <v>0</v>
      </c>
      <c r="K499" s="205" t="s">
        <v>137</v>
      </c>
      <c r="L499" s="47"/>
      <c r="M499" s="210" t="s">
        <v>19</v>
      </c>
      <c r="N499" s="211" t="s">
        <v>42</v>
      </c>
      <c r="O499" s="87"/>
      <c r="P499" s="212">
        <f>O499*H499</f>
        <v>0</v>
      </c>
      <c r="Q499" s="212">
        <v>0</v>
      </c>
      <c r="R499" s="212">
        <f>Q499*H499</f>
        <v>0</v>
      </c>
      <c r="S499" s="212">
        <v>0</v>
      </c>
      <c r="T499" s="213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4" t="s">
        <v>138</v>
      </c>
      <c r="AT499" s="214" t="s">
        <v>133</v>
      </c>
      <c r="AU499" s="214" t="s">
        <v>81</v>
      </c>
      <c r="AY499" s="20" t="s">
        <v>131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0" t="s">
        <v>79</v>
      </c>
      <c r="BK499" s="215">
        <f>ROUND(I499*H499,2)</f>
        <v>0</v>
      </c>
      <c r="BL499" s="20" t="s">
        <v>138</v>
      </c>
      <c r="BM499" s="214" t="s">
        <v>688</v>
      </c>
    </row>
    <row r="500" s="2" customFormat="1">
      <c r="A500" s="41"/>
      <c r="B500" s="42"/>
      <c r="C500" s="43"/>
      <c r="D500" s="216" t="s">
        <v>140</v>
      </c>
      <c r="E500" s="43"/>
      <c r="F500" s="217" t="s">
        <v>689</v>
      </c>
      <c r="G500" s="43"/>
      <c r="H500" s="43"/>
      <c r="I500" s="218"/>
      <c r="J500" s="43"/>
      <c r="K500" s="43"/>
      <c r="L500" s="47"/>
      <c r="M500" s="219"/>
      <c r="N500" s="220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140</v>
      </c>
      <c r="AU500" s="20" t="s">
        <v>81</v>
      </c>
    </row>
    <row r="501" s="13" customFormat="1">
      <c r="A501" s="13"/>
      <c r="B501" s="221"/>
      <c r="C501" s="222"/>
      <c r="D501" s="223" t="s">
        <v>142</v>
      </c>
      <c r="E501" s="222"/>
      <c r="F501" s="225" t="s">
        <v>690</v>
      </c>
      <c r="G501" s="222"/>
      <c r="H501" s="226">
        <v>556.28200000000004</v>
      </c>
      <c r="I501" s="227"/>
      <c r="J501" s="222"/>
      <c r="K501" s="222"/>
      <c r="L501" s="228"/>
      <c r="M501" s="229"/>
      <c r="N501" s="230"/>
      <c r="O501" s="230"/>
      <c r="P501" s="230"/>
      <c r="Q501" s="230"/>
      <c r="R501" s="230"/>
      <c r="S501" s="230"/>
      <c r="T501" s="23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2" t="s">
        <v>142</v>
      </c>
      <c r="AU501" s="232" t="s">
        <v>81</v>
      </c>
      <c r="AV501" s="13" t="s">
        <v>81</v>
      </c>
      <c r="AW501" s="13" t="s">
        <v>4</v>
      </c>
      <c r="AX501" s="13" t="s">
        <v>79</v>
      </c>
      <c r="AY501" s="232" t="s">
        <v>131</v>
      </c>
    </row>
    <row r="502" s="2" customFormat="1" ht="24.15" customHeight="1">
      <c r="A502" s="41"/>
      <c r="B502" s="42"/>
      <c r="C502" s="203" t="s">
        <v>691</v>
      </c>
      <c r="D502" s="203" t="s">
        <v>133</v>
      </c>
      <c r="E502" s="204" t="s">
        <v>692</v>
      </c>
      <c r="F502" s="205" t="s">
        <v>693</v>
      </c>
      <c r="G502" s="206" t="s">
        <v>190</v>
      </c>
      <c r="H502" s="207">
        <v>7.2000000000000002</v>
      </c>
      <c r="I502" s="208"/>
      <c r="J502" s="209">
        <f>ROUND(I502*H502,2)</f>
        <v>0</v>
      </c>
      <c r="K502" s="205" t="s">
        <v>137</v>
      </c>
      <c r="L502" s="47"/>
      <c r="M502" s="210" t="s">
        <v>19</v>
      </c>
      <c r="N502" s="211" t="s">
        <v>42</v>
      </c>
      <c r="O502" s="87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4" t="s">
        <v>138</v>
      </c>
      <c r="AT502" s="214" t="s">
        <v>133</v>
      </c>
      <c r="AU502" s="214" t="s">
        <v>81</v>
      </c>
      <c r="AY502" s="20" t="s">
        <v>131</v>
      </c>
      <c r="BE502" s="215">
        <f>IF(N502="základní",J502,0)</f>
        <v>0</v>
      </c>
      <c r="BF502" s="215">
        <f>IF(N502="snížená",J502,0)</f>
        <v>0</v>
      </c>
      <c r="BG502" s="215">
        <f>IF(N502="zákl. přenesená",J502,0)</f>
        <v>0</v>
      </c>
      <c r="BH502" s="215">
        <f>IF(N502="sníž. přenesená",J502,0)</f>
        <v>0</v>
      </c>
      <c r="BI502" s="215">
        <f>IF(N502="nulová",J502,0)</f>
        <v>0</v>
      </c>
      <c r="BJ502" s="20" t="s">
        <v>79</v>
      </c>
      <c r="BK502" s="215">
        <f>ROUND(I502*H502,2)</f>
        <v>0</v>
      </c>
      <c r="BL502" s="20" t="s">
        <v>138</v>
      </c>
      <c r="BM502" s="214" t="s">
        <v>694</v>
      </c>
    </row>
    <row r="503" s="2" customFormat="1">
      <c r="A503" s="41"/>
      <c r="B503" s="42"/>
      <c r="C503" s="43"/>
      <c r="D503" s="216" t="s">
        <v>140</v>
      </c>
      <c r="E503" s="43"/>
      <c r="F503" s="217" t="s">
        <v>695</v>
      </c>
      <c r="G503" s="43"/>
      <c r="H503" s="43"/>
      <c r="I503" s="218"/>
      <c r="J503" s="43"/>
      <c r="K503" s="43"/>
      <c r="L503" s="47"/>
      <c r="M503" s="219"/>
      <c r="N503" s="220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140</v>
      </c>
      <c r="AU503" s="20" t="s">
        <v>81</v>
      </c>
    </row>
    <row r="504" s="2" customFormat="1" ht="24.15" customHeight="1">
      <c r="A504" s="41"/>
      <c r="B504" s="42"/>
      <c r="C504" s="203" t="s">
        <v>696</v>
      </c>
      <c r="D504" s="203" t="s">
        <v>133</v>
      </c>
      <c r="E504" s="204" t="s">
        <v>697</v>
      </c>
      <c r="F504" s="205" t="s">
        <v>698</v>
      </c>
      <c r="G504" s="206" t="s">
        <v>190</v>
      </c>
      <c r="H504" s="207">
        <v>6.2400000000000002</v>
      </c>
      <c r="I504" s="208"/>
      <c r="J504" s="209">
        <f>ROUND(I504*H504,2)</f>
        <v>0</v>
      </c>
      <c r="K504" s="205" t="s">
        <v>137</v>
      </c>
      <c r="L504" s="47"/>
      <c r="M504" s="210" t="s">
        <v>19</v>
      </c>
      <c r="N504" s="211" t="s">
        <v>42</v>
      </c>
      <c r="O504" s="87"/>
      <c r="P504" s="212">
        <f>O504*H504</f>
        <v>0</v>
      </c>
      <c r="Q504" s="212">
        <v>0</v>
      </c>
      <c r="R504" s="212">
        <f>Q504*H504</f>
        <v>0</v>
      </c>
      <c r="S504" s="212">
        <v>0</v>
      </c>
      <c r="T504" s="213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4" t="s">
        <v>138</v>
      </c>
      <c r="AT504" s="214" t="s">
        <v>133</v>
      </c>
      <c r="AU504" s="214" t="s">
        <v>81</v>
      </c>
      <c r="AY504" s="20" t="s">
        <v>131</v>
      </c>
      <c r="BE504" s="215">
        <f>IF(N504="základní",J504,0)</f>
        <v>0</v>
      </c>
      <c r="BF504" s="215">
        <f>IF(N504="snížená",J504,0)</f>
        <v>0</v>
      </c>
      <c r="BG504" s="215">
        <f>IF(N504="zákl. přenesená",J504,0)</f>
        <v>0</v>
      </c>
      <c r="BH504" s="215">
        <f>IF(N504="sníž. přenesená",J504,0)</f>
        <v>0</v>
      </c>
      <c r="BI504" s="215">
        <f>IF(N504="nulová",J504,0)</f>
        <v>0</v>
      </c>
      <c r="BJ504" s="20" t="s">
        <v>79</v>
      </c>
      <c r="BK504" s="215">
        <f>ROUND(I504*H504,2)</f>
        <v>0</v>
      </c>
      <c r="BL504" s="20" t="s">
        <v>138</v>
      </c>
      <c r="BM504" s="214" t="s">
        <v>699</v>
      </c>
    </row>
    <row r="505" s="2" customFormat="1">
      <c r="A505" s="41"/>
      <c r="B505" s="42"/>
      <c r="C505" s="43"/>
      <c r="D505" s="216" t="s">
        <v>140</v>
      </c>
      <c r="E505" s="43"/>
      <c r="F505" s="217" t="s">
        <v>700</v>
      </c>
      <c r="G505" s="43"/>
      <c r="H505" s="43"/>
      <c r="I505" s="218"/>
      <c r="J505" s="43"/>
      <c r="K505" s="43"/>
      <c r="L505" s="47"/>
      <c r="M505" s="219"/>
      <c r="N505" s="220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140</v>
      </c>
      <c r="AU505" s="20" t="s">
        <v>81</v>
      </c>
    </row>
    <row r="506" s="2" customFormat="1" ht="24.15" customHeight="1">
      <c r="A506" s="41"/>
      <c r="B506" s="42"/>
      <c r="C506" s="203" t="s">
        <v>701</v>
      </c>
      <c r="D506" s="203" t="s">
        <v>133</v>
      </c>
      <c r="E506" s="204" t="s">
        <v>702</v>
      </c>
      <c r="F506" s="205" t="s">
        <v>703</v>
      </c>
      <c r="G506" s="206" t="s">
        <v>190</v>
      </c>
      <c r="H506" s="207">
        <v>0.80600000000000005</v>
      </c>
      <c r="I506" s="208"/>
      <c r="J506" s="209">
        <f>ROUND(I506*H506,2)</f>
        <v>0</v>
      </c>
      <c r="K506" s="205" t="s">
        <v>137</v>
      </c>
      <c r="L506" s="47"/>
      <c r="M506" s="210" t="s">
        <v>19</v>
      </c>
      <c r="N506" s="211" t="s">
        <v>42</v>
      </c>
      <c r="O506" s="87"/>
      <c r="P506" s="212">
        <f>O506*H506</f>
        <v>0</v>
      </c>
      <c r="Q506" s="212">
        <v>0</v>
      </c>
      <c r="R506" s="212">
        <f>Q506*H506</f>
        <v>0</v>
      </c>
      <c r="S506" s="212">
        <v>0</v>
      </c>
      <c r="T506" s="213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4" t="s">
        <v>138</v>
      </c>
      <c r="AT506" s="214" t="s">
        <v>133</v>
      </c>
      <c r="AU506" s="214" t="s">
        <v>81</v>
      </c>
      <c r="AY506" s="20" t="s">
        <v>131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0" t="s">
        <v>79</v>
      </c>
      <c r="BK506" s="215">
        <f>ROUND(I506*H506,2)</f>
        <v>0</v>
      </c>
      <c r="BL506" s="20" t="s">
        <v>138</v>
      </c>
      <c r="BM506" s="214" t="s">
        <v>704</v>
      </c>
    </row>
    <row r="507" s="2" customFormat="1">
      <c r="A507" s="41"/>
      <c r="B507" s="42"/>
      <c r="C507" s="43"/>
      <c r="D507" s="216" t="s">
        <v>140</v>
      </c>
      <c r="E507" s="43"/>
      <c r="F507" s="217" t="s">
        <v>705</v>
      </c>
      <c r="G507" s="43"/>
      <c r="H507" s="43"/>
      <c r="I507" s="218"/>
      <c r="J507" s="43"/>
      <c r="K507" s="43"/>
      <c r="L507" s="47"/>
      <c r="M507" s="219"/>
      <c r="N507" s="220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140</v>
      </c>
      <c r="AU507" s="20" t="s">
        <v>81</v>
      </c>
    </row>
    <row r="508" s="2" customFormat="1" ht="24.15" customHeight="1">
      <c r="A508" s="41"/>
      <c r="B508" s="42"/>
      <c r="C508" s="203" t="s">
        <v>706</v>
      </c>
      <c r="D508" s="203" t="s">
        <v>133</v>
      </c>
      <c r="E508" s="204" t="s">
        <v>707</v>
      </c>
      <c r="F508" s="205" t="s">
        <v>708</v>
      </c>
      <c r="G508" s="206" t="s">
        <v>190</v>
      </c>
      <c r="H508" s="207">
        <v>5.2910000000000004</v>
      </c>
      <c r="I508" s="208"/>
      <c r="J508" s="209">
        <f>ROUND(I508*H508,2)</f>
        <v>0</v>
      </c>
      <c r="K508" s="205" t="s">
        <v>137</v>
      </c>
      <c r="L508" s="47"/>
      <c r="M508" s="210" t="s">
        <v>19</v>
      </c>
      <c r="N508" s="211" t="s">
        <v>42</v>
      </c>
      <c r="O508" s="87"/>
      <c r="P508" s="212">
        <f>O508*H508</f>
        <v>0</v>
      </c>
      <c r="Q508" s="212">
        <v>0</v>
      </c>
      <c r="R508" s="212">
        <f>Q508*H508</f>
        <v>0</v>
      </c>
      <c r="S508" s="212">
        <v>0</v>
      </c>
      <c r="T508" s="213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4" t="s">
        <v>138</v>
      </c>
      <c r="AT508" s="214" t="s">
        <v>133</v>
      </c>
      <c r="AU508" s="214" t="s">
        <v>81</v>
      </c>
      <c r="AY508" s="20" t="s">
        <v>131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20" t="s">
        <v>79</v>
      </c>
      <c r="BK508" s="215">
        <f>ROUND(I508*H508,2)</f>
        <v>0</v>
      </c>
      <c r="BL508" s="20" t="s">
        <v>138</v>
      </c>
      <c r="BM508" s="214" t="s">
        <v>709</v>
      </c>
    </row>
    <row r="509" s="2" customFormat="1">
      <c r="A509" s="41"/>
      <c r="B509" s="42"/>
      <c r="C509" s="43"/>
      <c r="D509" s="216" t="s">
        <v>140</v>
      </c>
      <c r="E509" s="43"/>
      <c r="F509" s="217" t="s">
        <v>710</v>
      </c>
      <c r="G509" s="43"/>
      <c r="H509" s="43"/>
      <c r="I509" s="218"/>
      <c r="J509" s="43"/>
      <c r="K509" s="43"/>
      <c r="L509" s="47"/>
      <c r="M509" s="219"/>
      <c r="N509" s="220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140</v>
      </c>
      <c r="AU509" s="20" t="s">
        <v>81</v>
      </c>
    </row>
    <row r="510" s="2" customFormat="1" ht="24.15" customHeight="1">
      <c r="A510" s="41"/>
      <c r="B510" s="42"/>
      <c r="C510" s="203" t="s">
        <v>711</v>
      </c>
      <c r="D510" s="203" t="s">
        <v>133</v>
      </c>
      <c r="E510" s="204" t="s">
        <v>712</v>
      </c>
      <c r="F510" s="205" t="s">
        <v>189</v>
      </c>
      <c r="G510" s="206" t="s">
        <v>190</v>
      </c>
      <c r="H510" s="207">
        <v>9.4000000000000004</v>
      </c>
      <c r="I510" s="208"/>
      <c r="J510" s="209">
        <f>ROUND(I510*H510,2)</f>
        <v>0</v>
      </c>
      <c r="K510" s="205" t="s">
        <v>137</v>
      </c>
      <c r="L510" s="47"/>
      <c r="M510" s="210" t="s">
        <v>19</v>
      </c>
      <c r="N510" s="211" t="s">
        <v>42</v>
      </c>
      <c r="O510" s="87"/>
      <c r="P510" s="212">
        <f>O510*H510</f>
        <v>0</v>
      </c>
      <c r="Q510" s="212">
        <v>0</v>
      </c>
      <c r="R510" s="212">
        <f>Q510*H510</f>
        <v>0</v>
      </c>
      <c r="S510" s="212">
        <v>0</v>
      </c>
      <c r="T510" s="213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4" t="s">
        <v>138</v>
      </c>
      <c r="AT510" s="214" t="s">
        <v>133</v>
      </c>
      <c r="AU510" s="214" t="s">
        <v>81</v>
      </c>
      <c r="AY510" s="20" t="s">
        <v>131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20" t="s">
        <v>79</v>
      </c>
      <c r="BK510" s="215">
        <f>ROUND(I510*H510,2)</f>
        <v>0</v>
      </c>
      <c r="BL510" s="20" t="s">
        <v>138</v>
      </c>
      <c r="BM510" s="214" t="s">
        <v>713</v>
      </c>
    </row>
    <row r="511" s="2" customFormat="1">
      <c r="A511" s="41"/>
      <c r="B511" s="42"/>
      <c r="C511" s="43"/>
      <c r="D511" s="216" t="s">
        <v>140</v>
      </c>
      <c r="E511" s="43"/>
      <c r="F511" s="217" t="s">
        <v>714</v>
      </c>
      <c r="G511" s="43"/>
      <c r="H511" s="43"/>
      <c r="I511" s="218"/>
      <c r="J511" s="43"/>
      <c r="K511" s="43"/>
      <c r="L511" s="47"/>
      <c r="M511" s="219"/>
      <c r="N511" s="220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140</v>
      </c>
      <c r="AU511" s="20" t="s">
        <v>81</v>
      </c>
    </row>
    <row r="512" s="2" customFormat="1" ht="24.15" customHeight="1">
      <c r="A512" s="41"/>
      <c r="B512" s="42"/>
      <c r="C512" s="203" t="s">
        <v>715</v>
      </c>
      <c r="D512" s="203" t="s">
        <v>133</v>
      </c>
      <c r="E512" s="204" t="s">
        <v>716</v>
      </c>
      <c r="F512" s="205" t="s">
        <v>717</v>
      </c>
      <c r="G512" s="206" t="s">
        <v>190</v>
      </c>
      <c r="H512" s="207">
        <v>0.34100000000000003</v>
      </c>
      <c r="I512" s="208"/>
      <c r="J512" s="209">
        <f>ROUND(I512*H512,2)</f>
        <v>0</v>
      </c>
      <c r="K512" s="205" t="s">
        <v>137</v>
      </c>
      <c r="L512" s="47"/>
      <c r="M512" s="210" t="s">
        <v>19</v>
      </c>
      <c r="N512" s="211" t="s">
        <v>42</v>
      </c>
      <c r="O512" s="87"/>
      <c r="P512" s="212">
        <f>O512*H512</f>
        <v>0</v>
      </c>
      <c r="Q512" s="212">
        <v>0</v>
      </c>
      <c r="R512" s="212">
        <f>Q512*H512</f>
        <v>0</v>
      </c>
      <c r="S512" s="212">
        <v>0</v>
      </c>
      <c r="T512" s="213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4" t="s">
        <v>138</v>
      </c>
      <c r="AT512" s="214" t="s">
        <v>133</v>
      </c>
      <c r="AU512" s="214" t="s">
        <v>81</v>
      </c>
      <c r="AY512" s="20" t="s">
        <v>131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20" t="s">
        <v>79</v>
      </c>
      <c r="BK512" s="215">
        <f>ROUND(I512*H512,2)</f>
        <v>0</v>
      </c>
      <c r="BL512" s="20" t="s">
        <v>138</v>
      </c>
      <c r="BM512" s="214" t="s">
        <v>718</v>
      </c>
    </row>
    <row r="513" s="2" customFormat="1">
      <c r="A513" s="41"/>
      <c r="B513" s="42"/>
      <c r="C513" s="43"/>
      <c r="D513" s="216" t="s">
        <v>140</v>
      </c>
      <c r="E513" s="43"/>
      <c r="F513" s="217" t="s">
        <v>719</v>
      </c>
      <c r="G513" s="43"/>
      <c r="H513" s="43"/>
      <c r="I513" s="218"/>
      <c r="J513" s="43"/>
      <c r="K513" s="43"/>
      <c r="L513" s="47"/>
      <c r="M513" s="219"/>
      <c r="N513" s="220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140</v>
      </c>
      <c r="AU513" s="20" t="s">
        <v>81</v>
      </c>
    </row>
    <row r="514" s="12" customFormat="1" ht="22.8" customHeight="1">
      <c r="A514" s="12"/>
      <c r="B514" s="187"/>
      <c r="C514" s="188"/>
      <c r="D514" s="189" t="s">
        <v>70</v>
      </c>
      <c r="E514" s="201" t="s">
        <v>720</v>
      </c>
      <c r="F514" s="201" t="s">
        <v>721</v>
      </c>
      <c r="G514" s="188"/>
      <c r="H514" s="188"/>
      <c r="I514" s="191"/>
      <c r="J514" s="202">
        <f>BK514</f>
        <v>0</v>
      </c>
      <c r="K514" s="188"/>
      <c r="L514" s="193"/>
      <c r="M514" s="194"/>
      <c r="N514" s="195"/>
      <c r="O514" s="195"/>
      <c r="P514" s="196">
        <f>SUM(P515:P516)</f>
        <v>0</v>
      </c>
      <c r="Q514" s="195"/>
      <c r="R514" s="196">
        <f>SUM(R515:R516)</f>
        <v>0</v>
      </c>
      <c r="S514" s="195"/>
      <c r="T514" s="197">
        <f>SUM(T515:T516)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98" t="s">
        <v>79</v>
      </c>
      <c r="AT514" s="199" t="s">
        <v>70</v>
      </c>
      <c r="AU514" s="199" t="s">
        <v>79</v>
      </c>
      <c r="AY514" s="198" t="s">
        <v>131</v>
      </c>
      <c r="BK514" s="200">
        <f>SUM(BK515:BK516)</f>
        <v>0</v>
      </c>
    </row>
    <row r="515" s="2" customFormat="1" ht="37.8" customHeight="1">
      <c r="A515" s="41"/>
      <c r="B515" s="42"/>
      <c r="C515" s="203" t="s">
        <v>722</v>
      </c>
      <c r="D515" s="203" t="s">
        <v>133</v>
      </c>
      <c r="E515" s="204" t="s">
        <v>723</v>
      </c>
      <c r="F515" s="205" t="s">
        <v>724</v>
      </c>
      <c r="G515" s="206" t="s">
        <v>190</v>
      </c>
      <c r="H515" s="207">
        <v>77.650000000000006</v>
      </c>
      <c r="I515" s="208"/>
      <c r="J515" s="209">
        <f>ROUND(I515*H515,2)</f>
        <v>0</v>
      </c>
      <c r="K515" s="205" t="s">
        <v>137</v>
      </c>
      <c r="L515" s="47"/>
      <c r="M515" s="210" t="s">
        <v>19</v>
      </c>
      <c r="N515" s="211" t="s">
        <v>42</v>
      </c>
      <c r="O515" s="87"/>
      <c r="P515" s="212">
        <f>O515*H515</f>
        <v>0</v>
      </c>
      <c r="Q515" s="212">
        <v>0</v>
      </c>
      <c r="R515" s="212">
        <f>Q515*H515</f>
        <v>0</v>
      </c>
      <c r="S515" s="212">
        <v>0</v>
      </c>
      <c r="T515" s="213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4" t="s">
        <v>138</v>
      </c>
      <c r="AT515" s="214" t="s">
        <v>133</v>
      </c>
      <c r="AU515" s="214" t="s">
        <v>81</v>
      </c>
      <c r="AY515" s="20" t="s">
        <v>131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0" t="s">
        <v>79</v>
      </c>
      <c r="BK515" s="215">
        <f>ROUND(I515*H515,2)</f>
        <v>0</v>
      </c>
      <c r="BL515" s="20" t="s">
        <v>138</v>
      </c>
      <c r="BM515" s="214" t="s">
        <v>725</v>
      </c>
    </row>
    <row r="516" s="2" customFormat="1">
      <c r="A516" s="41"/>
      <c r="B516" s="42"/>
      <c r="C516" s="43"/>
      <c r="D516" s="216" t="s">
        <v>140</v>
      </c>
      <c r="E516" s="43"/>
      <c r="F516" s="217" t="s">
        <v>726</v>
      </c>
      <c r="G516" s="43"/>
      <c r="H516" s="43"/>
      <c r="I516" s="218"/>
      <c r="J516" s="43"/>
      <c r="K516" s="43"/>
      <c r="L516" s="47"/>
      <c r="M516" s="219"/>
      <c r="N516" s="220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140</v>
      </c>
      <c r="AU516" s="20" t="s">
        <v>81</v>
      </c>
    </row>
    <row r="517" s="12" customFormat="1" ht="25.92" customHeight="1">
      <c r="A517" s="12"/>
      <c r="B517" s="187"/>
      <c r="C517" s="188"/>
      <c r="D517" s="189" t="s">
        <v>70</v>
      </c>
      <c r="E517" s="190" t="s">
        <v>727</v>
      </c>
      <c r="F517" s="190" t="s">
        <v>728</v>
      </c>
      <c r="G517" s="188"/>
      <c r="H517" s="188"/>
      <c r="I517" s="191"/>
      <c r="J517" s="192">
        <f>BK517</f>
        <v>0</v>
      </c>
      <c r="K517" s="188"/>
      <c r="L517" s="193"/>
      <c r="M517" s="194"/>
      <c r="N517" s="195"/>
      <c r="O517" s="195"/>
      <c r="P517" s="196">
        <f>P518+P556+P565+P602+P612+P628+P673+P680+P731</f>
        <v>0</v>
      </c>
      <c r="Q517" s="195"/>
      <c r="R517" s="196">
        <f>R518+R556+R565+R602+R612+R628+R673+R680+R731</f>
        <v>1.1652426600000001</v>
      </c>
      <c r="S517" s="195"/>
      <c r="T517" s="197">
        <f>T518+T556+T565+T602+T612+T628+T673+T680+T731</f>
        <v>1.99189792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98" t="s">
        <v>81</v>
      </c>
      <c r="AT517" s="199" t="s">
        <v>70</v>
      </c>
      <c r="AU517" s="199" t="s">
        <v>71</v>
      </c>
      <c r="AY517" s="198" t="s">
        <v>131</v>
      </c>
      <c r="BK517" s="200">
        <f>BK518+BK556+BK565+BK602+BK612+BK628+BK673+BK680+BK731</f>
        <v>0</v>
      </c>
    </row>
    <row r="518" s="12" customFormat="1" ht="22.8" customHeight="1">
      <c r="A518" s="12"/>
      <c r="B518" s="187"/>
      <c r="C518" s="188"/>
      <c r="D518" s="189" t="s">
        <v>70</v>
      </c>
      <c r="E518" s="201" t="s">
        <v>729</v>
      </c>
      <c r="F518" s="201" t="s">
        <v>730</v>
      </c>
      <c r="G518" s="188"/>
      <c r="H518" s="188"/>
      <c r="I518" s="191"/>
      <c r="J518" s="202">
        <f>BK518</f>
        <v>0</v>
      </c>
      <c r="K518" s="188"/>
      <c r="L518" s="193"/>
      <c r="M518" s="194"/>
      <c r="N518" s="195"/>
      <c r="O518" s="195"/>
      <c r="P518" s="196">
        <f>SUM(P519:P555)</f>
        <v>0</v>
      </c>
      <c r="Q518" s="195"/>
      <c r="R518" s="196">
        <f>SUM(R519:R555)</f>
        <v>0.23318000999999999</v>
      </c>
      <c r="S518" s="195"/>
      <c r="T518" s="197">
        <f>SUM(T519:T555)</f>
        <v>0.34099999999999997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198" t="s">
        <v>81</v>
      </c>
      <c r="AT518" s="199" t="s">
        <v>70</v>
      </c>
      <c r="AU518" s="199" t="s">
        <v>79</v>
      </c>
      <c r="AY518" s="198" t="s">
        <v>131</v>
      </c>
      <c r="BK518" s="200">
        <f>SUM(BK519:BK555)</f>
        <v>0</v>
      </c>
    </row>
    <row r="519" s="2" customFormat="1" ht="21.75" customHeight="1">
      <c r="A519" s="41"/>
      <c r="B519" s="42"/>
      <c r="C519" s="203" t="s">
        <v>731</v>
      </c>
      <c r="D519" s="203" t="s">
        <v>133</v>
      </c>
      <c r="E519" s="204" t="s">
        <v>732</v>
      </c>
      <c r="F519" s="205" t="s">
        <v>733</v>
      </c>
      <c r="G519" s="206" t="s">
        <v>136</v>
      </c>
      <c r="H519" s="207">
        <v>62</v>
      </c>
      <c r="I519" s="208"/>
      <c r="J519" s="209">
        <f>ROUND(I519*H519,2)</f>
        <v>0</v>
      </c>
      <c r="K519" s="205" t="s">
        <v>137</v>
      </c>
      <c r="L519" s="47"/>
      <c r="M519" s="210" t="s">
        <v>19</v>
      </c>
      <c r="N519" s="211" t="s">
        <v>42</v>
      </c>
      <c r="O519" s="87"/>
      <c r="P519" s="212">
        <f>O519*H519</f>
        <v>0</v>
      </c>
      <c r="Q519" s="212">
        <v>0</v>
      </c>
      <c r="R519" s="212">
        <f>Q519*H519</f>
        <v>0</v>
      </c>
      <c r="S519" s="212">
        <v>0.0054999999999999997</v>
      </c>
      <c r="T519" s="213">
        <f>S519*H519</f>
        <v>0.34099999999999997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4" t="s">
        <v>246</v>
      </c>
      <c r="AT519" s="214" t="s">
        <v>133</v>
      </c>
      <c r="AU519" s="214" t="s">
        <v>81</v>
      </c>
      <c r="AY519" s="20" t="s">
        <v>131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20" t="s">
        <v>79</v>
      </c>
      <c r="BK519" s="215">
        <f>ROUND(I519*H519,2)</f>
        <v>0</v>
      </c>
      <c r="BL519" s="20" t="s">
        <v>246</v>
      </c>
      <c r="BM519" s="214" t="s">
        <v>734</v>
      </c>
    </row>
    <row r="520" s="2" customFormat="1">
      <c r="A520" s="41"/>
      <c r="B520" s="42"/>
      <c r="C520" s="43"/>
      <c r="D520" s="216" t="s">
        <v>140</v>
      </c>
      <c r="E520" s="43"/>
      <c r="F520" s="217" t="s">
        <v>735</v>
      </c>
      <c r="G520" s="43"/>
      <c r="H520" s="43"/>
      <c r="I520" s="218"/>
      <c r="J520" s="43"/>
      <c r="K520" s="43"/>
      <c r="L520" s="47"/>
      <c r="M520" s="219"/>
      <c r="N520" s="220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140</v>
      </c>
      <c r="AU520" s="20" t="s">
        <v>81</v>
      </c>
    </row>
    <row r="521" s="13" customFormat="1">
      <c r="A521" s="13"/>
      <c r="B521" s="221"/>
      <c r="C521" s="222"/>
      <c r="D521" s="223" t="s">
        <v>142</v>
      </c>
      <c r="E521" s="224" t="s">
        <v>19</v>
      </c>
      <c r="F521" s="225" t="s">
        <v>290</v>
      </c>
      <c r="G521" s="222"/>
      <c r="H521" s="226">
        <v>6</v>
      </c>
      <c r="I521" s="227"/>
      <c r="J521" s="222"/>
      <c r="K521" s="222"/>
      <c r="L521" s="228"/>
      <c r="M521" s="229"/>
      <c r="N521" s="230"/>
      <c r="O521" s="230"/>
      <c r="P521" s="230"/>
      <c r="Q521" s="230"/>
      <c r="R521" s="230"/>
      <c r="S521" s="230"/>
      <c r="T521" s="23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2" t="s">
        <v>142</v>
      </c>
      <c r="AU521" s="232" t="s">
        <v>81</v>
      </c>
      <c r="AV521" s="13" t="s">
        <v>81</v>
      </c>
      <c r="AW521" s="13" t="s">
        <v>33</v>
      </c>
      <c r="AX521" s="13" t="s">
        <v>71</v>
      </c>
      <c r="AY521" s="232" t="s">
        <v>131</v>
      </c>
    </row>
    <row r="522" s="13" customFormat="1">
      <c r="A522" s="13"/>
      <c r="B522" s="221"/>
      <c r="C522" s="222"/>
      <c r="D522" s="223" t="s">
        <v>142</v>
      </c>
      <c r="E522" s="224" t="s">
        <v>19</v>
      </c>
      <c r="F522" s="225" t="s">
        <v>291</v>
      </c>
      <c r="G522" s="222"/>
      <c r="H522" s="226">
        <v>20</v>
      </c>
      <c r="I522" s="227"/>
      <c r="J522" s="222"/>
      <c r="K522" s="222"/>
      <c r="L522" s="228"/>
      <c r="M522" s="229"/>
      <c r="N522" s="230"/>
      <c r="O522" s="230"/>
      <c r="P522" s="230"/>
      <c r="Q522" s="230"/>
      <c r="R522" s="230"/>
      <c r="S522" s="230"/>
      <c r="T522" s="23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2" t="s">
        <v>142</v>
      </c>
      <c r="AU522" s="232" t="s">
        <v>81</v>
      </c>
      <c r="AV522" s="13" t="s">
        <v>81</v>
      </c>
      <c r="AW522" s="13" t="s">
        <v>33</v>
      </c>
      <c r="AX522" s="13" t="s">
        <v>71</v>
      </c>
      <c r="AY522" s="232" t="s">
        <v>131</v>
      </c>
    </row>
    <row r="523" s="13" customFormat="1">
      <c r="A523" s="13"/>
      <c r="B523" s="221"/>
      <c r="C523" s="222"/>
      <c r="D523" s="223" t="s">
        <v>142</v>
      </c>
      <c r="E523" s="224" t="s">
        <v>19</v>
      </c>
      <c r="F523" s="225" t="s">
        <v>469</v>
      </c>
      <c r="G523" s="222"/>
      <c r="H523" s="226">
        <v>18</v>
      </c>
      <c r="I523" s="227"/>
      <c r="J523" s="222"/>
      <c r="K523" s="222"/>
      <c r="L523" s="228"/>
      <c r="M523" s="229"/>
      <c r="N523" s="230"/>
      <c r="O523" s="230"/>
      <c r="P523" s="230"/>
      <c r="Q523" s="230"/>
      <c r="R523" s="230"/>
      <c r="S523" s="230"/>
      <c r="T523" s="23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2" t="s">
        <v>142</v>
      </c>
      <c r="AU523" s="232" t="s">
        <v>81</v>
      </c>
      <c r="AV523" s="13" t="s">
        <v>81</v>
      </c>
      <c r="AW523" s="13" t="s">
        <v>33</v>
      </c>
      <c r="AX523" s="13" t="s">
        <v>71</v>
      </c>
      <c r="AY523" s="232" t="s">
        <v>131</v>
      </c>
    </row>
    <row r="524" s="13" customFormat="1">
      <c r="A524" s="13"/>
      <c r="B524" s="221"/>
      <c r="C524" s="222"/>
      <c r="D524" s="223" t="s">
        <v>142</v>
      </c>
      <c r="E524" s="224" t="s">
        <v>19</v>
      </c>
      <c r="F524" s="225" t="s">
        <v>476</v>
      </c>
      <c r="G524" s="222"/>
      <c r="H524" s="226">
        <v>18</v>
      </c>
      <c r="I524" s="227"/>
      <c r="J524" s="222"/>
      <c r="K524" s="222"/>
      <c r="L524" s="228"/>
      <c r="M524" s="229"/>
      <c r="N524" s="230"/>
      <c r="O524" s="230"/>
      <c r="P524" s="230"/>
      <c r="Q524" s="230"/>
      <c r="R524" s="230"/>
      <c r="S524" s="230"/>
      <c r="T524" s="23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2" t="s">
        <v>142</v>
      </c>
      <c r="AU524" s="232" t="s">
        <v>81</v>
      </c>
      <c r="AV524" s="13" t="s">
        <v>81</v>
      </c>
      <c r="AW524" s="13" t="s">
        <v>33</v>
      </c>
      <c r="AX524" s="13" t="s">
        <v>71</v>
      </c>
      <c r="AY524" s="232" t="s">
        <v>131</v>
      </c>
    </row>
    <row r="525" s="15" customFormat="1">
      <c r="A525" s="15"/>
      <c r="B525" s="243"/>
      <c r="C525" s="244"/>
      <c r="D525" s="223" t="s">
        <v>142</v>
      </c>
      <c r="E525" s="245" t="s">
        <v>19</v>
      </c>
      <c r="F525" s="246" t="s">
        <v>156</v>
      </c>
      <c r="G525" s="244"/>
      <c r="H525" s="247">
        <v>62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3" t="s">
        <v>142</v>
      </c>
      <c r="AU525" s="253" t="s">
        <v>81</v>
      </c>
      <c r="AV525" s="15" t="s">
        <v>138</v>
      </c>
      <c r="AW525" s="15" t="s">
        <v>33</v>
      </c>
      <c r="AX525" s="15" t="s">
        <v>79</v>
      </c>
      <c r="AY525" s="253" t="s">
        <v>131</v>
      </c>
    </row>
    <row r="526" s="2" customFormat="1" ht="16.5" customHeight="1">
      <c r="A526" s="41"/>
      <c r="B526" s="42"/>
      <c r="C526" s="203" t="s">
        <v>736</v>
      </c>
      <c r="D526" s="203" t="s">
        <v>133</v>
      </c>
      <c r="E526" s="204" t="s">
        <v>737</v>
      </c>
      <c r="F526" s="205" t="s">
        <v>738</v>
      </c>
      <c r="G526" s="206" t="s">
        <v>136</v>
      </c>
      <c r="H526" s="207">
        <v>68.200000000000003</v>
      </c>
      <c r="I526" s="208"/>
      <c r="J526" s="209">
        <f>ROUND(I526*H526,2)</f>
        <v>0</v>
      </c>
      <c r="K526" s="205" t="s">
        <v>137</v>
      </c>
      <c r="L526" s="47"/>
      <c r="M526" s="210" t="s">
        <v>19</v>
      </c>
      <c r="N526" s="211" t="s">
        <v>42</v>
      </c>
      <c r="O526" s="87"/>
      <c r="P526" s="212">
        <f>O526*H526</f>
        <v>0</v>
      </c>
      <c r="Q526" s="212">
        <v>0.00019000000000000001</v>
      </c>
      <c r="R526" s="212">
        <f>Q526*H526</f>
        <v>0.012958000000000001</v>
      </c>
      <c r="S526" s="212">
        <v>0</v>
      </c>
      <c r="T526" s="213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4" t="s">
        <v>246</v>
      </c>
      <c r="AT526" s="214" t="s">
        <v>133</v>
      </c>
      <c r="AU526" s="214" t="s">
        <v>81</v>
      </c>
      <c r="AY526" s="20" t="s">
        <v>131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20" t="s">
        <v>79</v>
      </c>
      <c r="BK526" s="215">
        <f>ROUND(I526*H526,2)</f>
        <v>0</v>
      </c>
      <c r="BL526" s="20" t="s">
        <v>246</v>
      </c>
      <c r="BM526" s="214" t="s">
        <v>739</v>
      </c>
    </row>
    <row r="527" s="2" customFormat="1">
      <c r="A527" s="41"/>
      <c r="B527" s="42"/>
      <c r="C527" s="43"/>
      <c r="D527" s="216" t="s">
        <v>140</v>
      </c>
      <c r="E527" s="43"/>
      <c r="F527" s="217" t="s">
        <v>740</v>
      </c>
      <c r="G527" s="43"/>
      <c r="H527" s="43"/>
      <c r="I527" s="218"/>
      <c r="J527" s="43"/>
      <c r="K527" s="43"/>
      <c r="L527" s="47"/>
      <c r="M527" s="219"/>
      <c r="N527" s="220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140</v>
      </c>
      <c r="AU527" s="20" t="s">
        <v>81</v>
      </c>
    </row>
    <row r="528" s="2" customFormat="1">
      <c r="A528" s="41"/>
      <c r="B528" s="42"/>
      <c r="C528" s="43"/>
      <c r="D528" s="223" t="s">
        <v>482</v>
      </c>
      <c r="E528" s="43"/>
      <c r="F528" s="275" t="s">
        <v>741</v>
      </c>
      <c r="G528" s="43"/>
      <c r="H528" s="43"/>
      <c r="I528" s="218"/>
      <c r="J528" s="43"/>
      <c r="K528" s="43"/>
      <c r="L528" s="47"/>
      <c r="M528" s="219"/>
      <c r="N528" s="220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482</v>
      </c>
      <c r="AU528" s="20" t="s">
        <v>81</v>
      </c>
    </row>
    <row r="529" s="13" customFormat="1">
      <c r="A529" s="13"/>
      <c r="B529" s="221"/>
      <c r="C529" s="222"/>
      <c r="D529" s="223" t="s">
        <v>142</v>
      </c>
      <c r="E529" s="224" t="s">
        <v>19</v>
      </c>
      <c r="F529" s="225" t="s">
        <v>742</v>
      </c>
      <c r="G529" s="222"/>
      <c r="H529" s="226">
        <v>6.5999999999999996</v>
      </c>
      <c r="I529" s="227"/>
      <c r="J529" s="222"/>
      <c r="K529" s="222"/>
      <c r="L529" s="228"/>
      <c r="M529" s="229"/>
      <c r="N529" s="230"/>
      <c r="O529" s="230"/>
      <c r="P529" s="230"/>
      <c r="Q529" s="230"/>
      <c r="R529" s="230"/>
      <c r="S529" s="230"/>
      <c r="T529" s="23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2" t="s">
        <v>142</v>
      </c>
      <c r="AU529" s="232" t="s">
        <v>81</v>
      </c>
      <c r="AV529" s="13" t="s">
        <v>81</v>
      </c>
      <c r="AW529" s="13" t="s">
        <v>33</v>
      </c>
      <c r="AX529" s="13" t="s">
        <v>71</v>
      </c>
      <c r="AY529" s="232" t="s">
        <v>131</v>
      </c>
    </row>
    <row r="530" s="13" customFormat="1">
      <c r="A530" s="13"/>
      <c r="B530" s="221"/>
      <c r="C530" s="222"/>
      <c r="D530" s="223" t="s">
        <v>142</v>
      </c>
      <c r="E530" s="224" t="s">
        <v>19</v>
      </c>
      <c r="F530" s="225" t="s">
        <v>743</v>
      </c>
      <c r="G530" s="222"/>
      <c r="H530" s="226">
        <v>22</v>
      </c>
      <c r="I530" s="227"/>
      <c r="J530" s="222"/>
      <c r="K530" s="222"/>
      <c r="L530" s="228"/>
      <c r="M530" s="229"/>
      <c r="N530" s="230"/>
      <c r="O530" s="230"/>
      <c r="P530" s="230"/>
      <c r="Q530" s="230"/>
      <c r="R530" s="230"/>
      <c r="S530" s="230"/>
      <c r="T530" s="23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2" t="s">
        <v>142</v>
      </c>
      <c r="AU530" s="232" t="s">
        <v>81</v>
      </c>
      <c r="AV530" s="13" t="s">
        <v>81</v>
      </c>
      <c r="AW530" s="13" t="s">
        <v>33</v>
      </c>
      <c r="AX530" s="13" t="s">
        <v>71</v>
      </c>
      <c r="AY530" s="232" t="s">
        <v>131</v>
      </c>
    </row>
    <row r="531" s="13" customFormat="1">
      <c r="A531" s="13"/>
      <c r="B531" s="221"/>
      <c r="C531" s="222"/>
      <c r="D531" s="223" t="s">
        <v>142</v>
      </c>
      <c r="E531" s="224" t="s">
        <v>19</v>
      </c>
      <c r="F531" s="225" t="s">
        <v>744</v>
      </c>
      <c r="G531" s="222"/>
      <c r="H531" s="226">
        <v>19.800000000000001</v>
      </c>
      <c r="I531" s="227"/>
      <c r="J531" s="222"/>
      <c r="K531" s="222"/>
      <c r="L531" s="228"/>
      <c r="M531" s="229"/>
      <c r="N531" s="230"/>
      <c r="O531" s="230"/>
      <c r="P531" s="230"/>
      <c r="Q531" s="230"/>
      <c r="R531" s="230"/>
      <c r="S531" s="230"/>
      <c r="T531" s="23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2" t="s">
        <v>142</v>
      </c>
      <c r="AU531" s="232" t="s">
        <v>81</v>
      </c>
      <c r="AV531" s="13" t="s">
        <v>81</v>
      </c>
      <c r="AW531" s="13" t="s">
        <v>33</v>
      </c>
      <c r="AX531" s="13" t="s">
        <v>71</v>
      </c>
      <c r="AY531" s="232" t="s">
        <v>131</v>
      </c>
    </row>
    <row r="532" s="13" customFormat="1">
      <c r="A532" s="13"/>
      <c r="B532" s="221"/>
      <c r="C532" s="222"/>
      <c r="D532" s="223" t="s">
        <v>142</v>
      </c>
      <c r="E532" s="224" t="s">
        <v>19</v>
      </c>
      <c r="F532" s="225" t="s">
        <v>745</v>
      </c>
      <c r="G532" s="222"/>
      <c r="H532" s="226">
        <v>19.800000000000001</v>
      </c>
      <c r="I532" s="227"/>
      <c r="J532" s="222"/>
      <c r="K532" s="222"/>
      <c r="L532" s="228"/>
      <c r="M532" s="229"/>
      <c r="N532" s="230"/>
      <c r="O532" s="230"/>
      <c r="P532" s="230"/>
      <c r="Q532" s="230"/>
      <c r="R532" s="230"/>
      <c r="S532" s="230"/>
      <c r="T532" s="23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2" t="s">
        <v>142</v>
      </c>
      <c r="AU532" s="232" t="s">
        <v>81</v>
      </c>
      <c r="AV532" s="13" t="s">
        <v>81</v>
      </c>
      <c r="AW532" s="13" t="s">
        <v>33</v>
      </c>
      <c r="AX532" s="13" t="s">
        <v>71</v>
      </c>
      <c r="AY532" s="232" t="s">
        <v>131</v>
      </c>
    </row>
    <row r="533" s="15" customFormat="1">
      <c r="A533" s="15"/>
      <c r="B533" s="243"/>
      <c r="C533" s="244"/>
      <c r="D533" s="223" t="s">
        <v>142</v>
      </c>
      <c r="E533" s="245" t="s">
        <v>19</v>
      </c>
      <c r="F533" s="246" t="s">
        <v>156</v>
      </c>
      <c r="G533" s="244"/>
      <c r="H533" s="247">
        <v>68.200000000000003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3" t="s">
        <v>142</v>
      </c>
      <c r="AU533" s="253" t="s">
        <v>81</v>
      </c>
      <c r="AV533" s="15" t="s">
        <v>138</v>
      </c>
      <c r="AW533" s="15" t="s">
        <v>33</v>
      </c>
      <c r="AX533" s="15" t="s">
        <v>79</v>
      </c>
      <c r="AY533" s="253" t="s">
        <v>131</v>
      </c>
    </row>
    <row r="534" s="2" customFormat="1" ht="21.75" customHeight="1">
      <c r="A534" s="41"/>
      <c r="B534" s="42"/>
      <c r="C534" s="254" t="s">
        <v>746</v>
      </c>
      <c r="D534" s="254" t="s">
        <v>216</v>
      </c>
      <c r="E534" s="255" t="s">
        <v>747</v>
      </c>
      <c r="F534" s="256" t="s">
        <v>748</v>
      </c>
      <c r="G534" s="257" t="s">
        <v>136</v>
      </c>
      <c r="H534" s="258">
        <v>79.486999999999995</v>
      </c>
      <c r="I534" s="259"/>
      <c r="J534" s="260">
        <f>ROUND(I534*H534,2)</f>
        <v>0</v>
      </c>
      <c r="K534" s="256" t="s">
        <v>137</v>
      </c>
      <c r="L534" s="261"/>
      <c r="M534" s="262" t="s">
        <v>19</v>
      </c>
      <c r="N534" s="263" t="s">
        <v>42</v>
      </c>
      <c r="O534" s="87"/>
      <c r="P534" s="212">
        <f>O534*H534</f>
        <v>0</v>
      </c>
      <c r="Q534" s="212">
        <v>0.0022300000000000002</v>
      </c>
      <c r="R534" s="212">
        <f>Q534*H534</f>
        <v>0.17725600999999999</v>
      </c>
      <c r="S534" s="212">
        <v>0</v>
      </c>
      <c r="T534" s="213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4" t="s">
        <v>354</v>
      </c>
      <c r="AT534" s="214" t="s">
        <v>216</v>
      </c>
      <c r="AU534" s="214" t="s">
        <v>81</v>
      </c>
      <c r="AY534" s="20" t="s">
        <v>131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20" t="s">
        <v>79</v>
      </c>
      <c r="BK534" s="215">
        <f>ROUND(I534*H534,2)</f>
        <v>0</v>
      </c>
      <c r="BL534" s="20" t="s">
        <v>246</v>
      </c>
      <c r="BM534" s="214" t="s">
        <v>749</v>
      </c>
    </row>
    <row r="535" s="13" customFormat="1">
      <c r="A535" s="13"/>
      <c r="B535" s="221"/>
      <c r="C535" s="222"/>
      <c r="D535" s="223" t="s">
        <v>142</v>
      </c>
      <c r="E535" s="222"/>
      <c r="F535" s="225" t="s">
        <v>750</v>
      </c>
      <c r="G535" s="222"/>
      <c r="H535" s="226">
        <v>79.486999999999995</v>
      </c>
      <c r="I535" s="227"/>
      <c r="J535" s="222"/>
      <c r="K535" s="222"/>
      <c r="L535" s="228"/>
      <c r="M535" s="229"/>
      <c r="N535" s="230"/>
      <c r="O535" s="230"/>
      <c r="P535" s="230"/>
      <c r="Q535" s="230"/>
      <c r="R535" s="230"/>
      <c r="S535" s="230"/>
      <c r="T535" s="23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2" t="s">
        <v>142</v>
      </c>
      <c r="AU535" s="232" t="s">
        <v>81</v>
      </c>
      <c r="AV535" s="13" t="s">
        <v>81</v>
      </c>
      <c r="AW535" s="13" t="s">
        <v>4</v>
      </c>
      <c r="AX535" s="13" t="s">
        <v>79</v>
      </c>
      <c r="AY535" s="232" t="s">
        <v>131</v>
      </c>
    </row>
    <row r="536" s="2" customFormat="1" ht="21.75" customHeight="1">
      <c r="A536" s="41"/>
      <c r="B536" s="42"/>
      <c r="C536" s="203" t="s">
        <v>751</v>
      </c>
      <c r="D536" s="203" t="s">
        <v>133</v>
      </c>
      <c r="E536" s="204" t="s">
        <v>752</v>
      </c>
      <c r="F536" s="205" t="s">
        <v>753</v>
      </c>
      <c r="G536" s="206" t="s">
        <v>136</v>
      </c>
      <c r="H536" s="207">
        <v>62</v>
      </c>
      <c r="I536" s="208"/>
      <c r="J536" s="209">
        <f>ROUND(I536*H536,2)</f>
        <v>0</v>
      </c>
      <c r="K536" s="205" t="s">
        <v>137</v>
      </c>
      <c r="L536" s="47"/>
      <c r="M536" s="210" t="s">
        <v>19</v>
      </c>
      <c r="N536" s="211" t="s">
        <v>42</v>
      </c>
      <c r="O536" s="87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4" t="s">
        <v>246</v>
      </c>
      <c r="AT536" s="214" t="s">
        <v>133</v>
      </c>
      <c r="AU536" s="214" t="s">
        <v>81</v>
      </c>
      <c r="AY536" s="20" t="s">
        <v>131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20" t="s">
        <v>79</v>
      </c>
      <c r="BK536" s="215">
        <f>ROUND(I536*H536,2)</f>
        <v>0</v>
      </c>
      <c r="BL536" s="20" t="s">
        <v>246</v>
      </c>
      <c r="BM536" s="214" t="s">
        <v>754</v>
      </c>
    </row>
    <row r="537" s="2" customFormat="1">
      <c r="A537" s="41"/>
      <c r="B537" s="42"/>
      <c r="C537" s="43"/>
      <c r="D537" s="216" t="s">
        <v>140</v>
      </c>
      <c r="E537" s="43"/>
      <c r="F537" s="217" t="s">
        <v>755</v>
      </c>
      <c r="G537" s="43"/>
      <c r="H537" s="43"/>
      <c r="I537" s="218"/>
      <c r="J537" s="43"/>
      <c r="K537" s="43"/>
      <c r="L537" s="47"/>
      <c r="M537" s="219"/>
      <c r="N537" s="220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140</v>
      </c>
      <c r="AU537" s="20" t="s">
        <v>81</v>
      </c>
    </row>
    <row r="538" s="13" customFormat="1">
      <c r="A538" s="13"/>
      <c r="B538" s="221"/>
      <c r="C538" s="222"/>
      <c r="D538" s="223" t="s">
        <v>142</v>
      </c>
      <c r="E538" s="224" t="s">
        <v>19</v>
      </c>
      <c r="F538" s="225" t="s">
        <v>290</v>
      </c>
      <c r="G538" s="222"/>
      <c r="H538" s="226">
        <v>6</v>
      </c>
      <c r="I538" s="227"/>
      <c r="J538" s="222"/>
      <c r="K538" s="222"/>
      <c r="L538" s="228"/>
      <c r="M538" s="229"/>
      <c r="N538" s="230"/>
      <c r="O538" s="230"/>
      <c r="P538" s="230"/>
      <c r="Q538" s="230"/>
      <c r="R538" s="230"/>
      <c r="S538" s="230"/>
      <c r="T538" s="23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2" t="s">
        <v>142</v>
      </c>
      <c r="AU538" s="232" t="s">
        <v>81</v>
      </c>
      <c r="AV538" s="13" t="s">
        <v>81</v>
      </c>
      <c r="AW538" s="13" t="s">
        <v>33</v>
      </c>
      <c r="AX538" s="13" t="s">
        <v>71</v>
      </c>
      <c r="AY538" s="232" t="s">
        <v>131</v>
      </c>
    </row>
    <row r="539" s="13" customFormat="1">
      <c r="A539" s="13"/>
      <c r="B539" s="221"/>
      <c r="C539" s="222"/>
      <c r="D539" s="223" t="s">
        <v>142</v>
      </c>
      <c r="E539" s="224" t="s">
        <v>19</v>
      </c>
      <c r="F539" s="225" t="s">
        <v>291</v>
      </c>
      <c r="G539" s="222"/>
      <c r="H539" s="226">
        <v>20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2" t="s">
        <v>142</v>
      </c>
      <c r="AU539" s="232" t="s">
        <v>81</v>
      </c>
      <c r="AV539" s="13" t="s">
        <v>81</v>
      </c>
      <c r="AW539" s="13" t="s">
        <v>33</v>
      </c>
      <c r="AX539" s="13" t="s">
        <v>71</v>
      </c>
      <c r="AY539" s="232" t="s">
        <v>131</v>
      </c>
    </row>
    <row r="540" s="13" customFormat="1">
      <c r="A540" s="13"/>
      <c r="B540" s="221"/>
      <c r="C540" s="222"/>
      <c r="D540" s="223" t="s">
        <v>142</v>
      </c>
      <c r="E540" s="224" t="s">
        <v>19</v>
      </c>
      <c r="F540" s="225" t="s">
        <v>469</v>
      </c>
      <c r="G540" s="222"/>
      <c r="H540" s="226">
        <v>18</v>
      </c>
      <c r="I540" s="227"/>
      <c r="J540" s="222"/>
      <c r="K540" s="222"/>
      <c r="L540" s="228"/>
      <c r="M540" s="229"/>
      <c r="N540" s="230"/>
      <c r="O540" s="230"/>
      <c r="P540" s="230"/>
      <c r="Q540" s="230"/>
      <c r="R540" s="230"/>
      <c r="S540" s="230"/>
      <c r="T540" s="23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2" t="s">
        <v>142</v>
      </c>
      <c r="AU540" s="232" t="s">
        <v>81</v>
      </c>
      <c r="AV540" s="13" t="s">
        <v>81</v>
      </c>
      <c r="AW540" s="13" t="s">
        <v>33</v>
      </c>
      <c r="AX540" s="13" t="s">
        <v>71</v>
      </c>
      <c r="AY540" s="232" t="s">
        <v>131</v>
      </c>
    </row>
    <row r="541" s="13" customFormat="1">
      <c r="A541" s="13"/>
      <c r="B541" s="221"/>
      <c r="C541" s="222"/>
      <c r="D541" s="223" t="s">
        <v>142</v>
      </c>
      <c r="E541" s="224" t="s">
        <v>19</v>
      </c>
      <c r="F541" s="225" t="s">
        <v>476</v>
      </c>
      <c r="G541" s="222"/>
      <c r="H541" s="226">
        <v>18</v>
      </c>
      <c r="I541" s="227"/>
      <c r="J541" s="222"/>
      <c r="K541" s="222"/>
      <c r="L541" s="228"/>
      <c r="M541" s="229"/>
      <c r="N541" s="230"/>
      <c r="O541" s="230"/>
      <c r="P541" s="230"/>
      <c r="Q541" s="230"/>
      <c r="R541" s="230"/>
      <c r="S541" s="230"/>
      <c r="T541" s="23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2" t="s">
        <v>142</v>
      </c>
      <c r="AU541" s="232" t="s">
        <v>81</v>
      </c>
      <c r="AV541" s="13" t="s">
        <v>81</v>
      </c>
      <c r="AW541" s="13" t="s">
        <v>33</v>
      </c>
      <c r="AX541" s="13" t="s">
        <v>71</v>
      </c>
      <c r="AY541" s="232" t="s">
        <v>131</v>
      </c>
    </row>
    <row r="542" s="15" customFormat="1">
      <c r="A542" s="15"/>
      <c r="B542" s="243"/>
      <c r="C542" s="244"/>
      <c r="D542" s="223" t="s">
        <v>142</v>
      </c>
      <c r="E542" s="245" t="s">
        <v>19</v>
      </c>
      <c r="F542" s="246" t="s">
        <v>156</v>
      </c>
      <c r="G542" s="244"/>
      <c r="H542" s="247">
        <v>62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3" t="s">
        <v>142</v>
      </c>
      <c r="AU542" s="253" t="s">
        <v>81</v>
      </c>
      <c r="AV542" s="15" t="s">
        <v>138</v>
      </c>
      <c r="AW542" s="15" t="s">
        <v>33</v>
      </c>
      <c r="AX542" s="15" t="s">
        <v>79</v>
      </c>
      <c r="AY542" s="253" t="s">
        <v>131</v>
      </c>
    </row>
    <row r="543" s="2" customFormat="1" ht="16.5" customHeight="1">
      <c r="A543" s="41"/>
      <c r="B543" s="42"/>
      <c r="C543" s="254" t="s">
        <v>756</v>
      </c>
      <c r="D543" s="254" t="s">
        <v>216</v>
      </c>
      <c r="E543" s="255" t="s">
        <v>757</v>
      </c>
      <c r="F543" s="256" t="s">
        <v>758</v>
      </c>
      <c r="G543" s="257" t="s">
        <v>136</v>
      </c>
      <c r="H543" s="258">
        <v>71.609999999999999</v>
      </c>
      <c r="I543" s="259"/>
      <c r="J543" s="260">
        <f>ROUND(I543*H543,2)</f>
        <v>0</v>
      </c>
      <c r="K543" s="256" t="s">
        <v>137</v>
      </c>
      <c r="L543" s="261"/>
      <c r="M543" s="262" t="s">
        <v>19</v>
      </c>
      <c r="N543" s="263" t="s">
        <v>42</v>
      </c>
      <c r="O543" s="87"/>
      <c r="P543" s="212">
        <f>O543*H543</f>
        <v>0</v>
      </c>
      <c r="Q543" s="212">
        <v>0.00029999999999999997</v>
      </c>
      <c r="R543" s="212">
        <f>Q543*H543</f>
        <v>0.021482999999999999</v>
      </c>
      <c r="S543" s="212">
        <v>0</v>
      </c>
      <c r="T543" s="213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4" t="s">
        <v>354</v>
      </c>
      <c r="AT543" s="214" t="s">
        <v>216</v>
      </c>
      <c r="AU543" s="214" t="s">
        <v>81</v>
      </c>
      <c r="AY543" s="20" t="s">
        <v>131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0" t="s">
        <v>79</v>
      </c>
      <c r="BK543" s="215">
        <f>ROUND(I543*H543,2)</f>
        <v>0</v>
      </c>
      <c r="BL543" s="20" t="s">
        <v>246</v>
      </c>
      <c r="BM543" s="214" t="s">
        <v>759</v>
      </c>
    </row>
    <row r="544" s="13" customFormat="1">
      <c r="A544" s="13"/>
      <c r="B544" s="221"/>
      <c r="C544" s="222"/>
      <c r="D544" s="223" t="s">
        <v>142</v>
      </c>
      <c r="E544" s="222"/>
      <c r="F544" s="225" t="s">
        <v>760</v>
      </c>
      <c r="G544" s="222"/>
      <c r="H544" s="226">
        <v>71.609999999999999</v>
      </c>
      <c r="I544" s="227"/>
      <c r="J544" s="222"/>
      <c r="K544" s="222"/>
      <c r="L544" s="228"/>
      <c r="M544" s="229"/>
      <c r="N544" s="230"/>
      <c r="O544" s="230"/>
      <c r="P544" s="230"/>
      <c r="Q544" s="230"/>
      <c r="R544" s="230"/>
      <c r="S544" s="230"/>
      <c r="T544" s="23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2" t="s">
        <v>142</v>
      </c>
      <c r="AU544" s="232" t="s">
        <v>81</v>
      </c>
      <c r="AV544" s="13" t="s">
        <v>81</v>
      </c>
      <c r="AW544" s="13" t="s">
        <v>4</v>
      </c>
      <c r="AX544" s="13" t="s">
        <v>79</v>
      </c>
      <c r="AY544" s="232" t="s">
        <v>131</v>
      </c>
    </row>
    <row r="545" s="2" customFormat="1" ht="21.75" customHeight="1">
      <c r="A545" s="41"/>
      <c r="B545" s="42"/>
      <c r="C545" s="203" t="s">
        <v>761</v>
      </c>
      <c r="D545" s="203" t="s">
        <v>133</v>
      </c>
      <c r="E545" s="204" t="s">
        <v>762</v>
      </c>
      <c r="F545" s="205" t="s">
        <v>763</v>
      </c>
      <c r="G545" s="206" t="s">
        <v>136</v>
      </c>
      <c r="H545" s="207">
        <v>62</v>
      </c>
      <c r="I545" s="208"/>
      <c r="J545" s="209">
        <f>ROUND(I545*H545,2)</f>
        <v>0</v>
      </c>
      <c r="K545" s="205" t="s">
        <v>137</v>
      </c>
      <c r="L545" s="47"/>
      <c r="M545" s="210" t="s">
        <v>19</v>
      </c>
      <c r="N545" s="211" t="s">
        <v>42</v>
      </c>
      <c r="O545" s="87"/>
      <c r="P545" s="212">
        <f>O545*H545</f>
        <v>0</v>
      </c>
      <c r="Q545" s="212">
        <v>0</v>
      </c>
      <c r="R545" s="212">
        <f>Q545*H545</f>
        <v>0</v>
      </c>
      <c r="S545" s="212">
        <v>0</v>
      </c>
      <c r="T545" s="213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4" t="s">
        <v>246</v>
      </c>
      <c r="AT545" s="214" t="s">
        <v>133</v>
      </c>
      <c r="AU545" s="214" t="s">
        <v>81</v>
      </c>
      <c r="AY545" s="20" t="s">
        <v>131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20" t="s">
        <v>79</v>
      </c>
      <c r="BK545" s="215">
        <f>ROUND(I545*H545,2)</f>
        <v>0</v>
      </c>
      <c r="BL545" s="20" t="s">
        <v>246</v>
      </c>
      <c r="BM545" s="214" t="s">
        <v>764</v>
      </c>
    </row>
    <row r="546" s="2" customFormat="1">
      <c r="A546" s="41"/>
      <c r="B546" s="42"/>
      <c r="C546" s="43"/>
      <c r="D546" s="216" t="s">
        <v>140</v>
      </c>
      <c r="E546" s="43"/>
      <c r="F546" s="217" t="s">
        <v>765</v>
      </c>
      <c r="G546" s="43"/>
      <c r="H546" s="43"/>
      <c r="I546" s="218"/>
      <c r="J546" s="43"/>
      <c r="K546" s="43"/>
      <c r="L546" s="47"/>
      <c r="M546" s="219"/>
      <c r="N546" s="220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140</v>
      </c>
      <c r="AU546" s="20" t="s">
        <v>81</v>
      </c>
    </row>
    <row r="547" s="13" customFormat="1">
      <c r="A547" s="13"/>
      <c r="B547" s="221"/>
      <c r="C547" s="222"/>
      <c r="D547" s="223" t="s">
        <v>142</v>
      </c>
      <c r="E547" s="224" t="s">
        <v>19</v>
      </c>
      <c r="F547" s="225" t="s">
        <v>290</v>
      </c>
      <c r="G547" s="222"/>
      <c r="H547" s="226">
        <v>6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2" t="s">
        <v>142</v>
      </c>
      <c r="AU547" s="232" t="s">
        <v>81</v>
      </c>
      <c r="AV547" s="13" t="s">
        <v>81</v>
      </c>
      <c r="AW547" s="13" t="s">
        <v>33</v>
      </c>
      <c r="AX547" s="13" t="s">
        <v>71</v>
      </c>
      <c r="AY547" s="232" t="s">
        <v>131</v>
      </c>
    </row>
    <row r="548" s="13" customFormat="1">
      <c r="A548" s="13"/>
      <c r="B548" s="221"/>
      <c r="C548" s="222"/>
      <c r="D548" s="223" t="s">
        <v>142</v>
      </c>
      <c r="E548" s="224" t="s">
        <v>19</v>
      </c>
      <c r="F548" s="225" t="s">
        <v>291</v>
      </c>
      <c r="G548" s="222"/>
      <c r="H548" s="226">
        <v>20</v>
      </c>
      <c r="I548" s="227"/>
      <c r="J548" s="222"/>
      <c r="K548" s="222"/>
      <c r="L548" s="228"/>
      <c r="M548" s="229"/>
      <c r="N548" s="230"/>
      <c r="O548" s="230"/>
      <c r="P548" s="230"/>
      <c r="Q548" s="230"/>
      <c r="R548" s="230"/>
      <c r="S548" s="230"/>
      <c r="T548" s="23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2" t="s">
        <v>142</v>
      </c>
      <c r="AU548" s="232" t="s">
        <v>81</v>
      </c>
      <c r="AV548" s="13" t="s">
        <v>81</v>
      </c>
      <c r="AW548" s="13" t="s">
        <v>33</v>
      </c>
      <c r="AX548" s="13" t="s">
        <v>71</v>
      </c>
      <c r="AY548" s="232" t="s">
        <v>131</v>
      </c>
    </row>
    <row r="549" s="13" customFormat="1">
      <c r="A549" s="13"/>
      <c r="B549" s="221"/>
      <c r="C549" s="222"/>
      <c r="D549" s="223" t="s">
        <v>142</v>
      </c>
      <c r="E549" s="224" t="s">
        <v>19</v>
      </c>
      <c r="F549" s="225" t="s">
        <v>469</v>
      </c>
      <c r="G549" s="222"/>
      <c r="H549" s="226">
        <v>18</v>
      </c>
      <c r="I549" s="227"/>
      <c r="J549" s="222"/>
      <c r="K549" s="222"/>
      <c r="L549" s="228"/>
      <c r="M549" s="229"/>
      <c r="N549" s="230"/>
      <c r="O549" s="230"/>
      <c r="P549" s="230"/>
      <c r="Q549" s="230"/>
      <c r="R549" s="230"/>
      <c r="S549" s="230"/>
      <c r="T549" s="23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2" t="s">
        <v>142</v>
      </c>
      <c r="AU549" s="232" t="s">
        <v>81</v>
      </c>
      <c r="AV549" s="13" t="s">
        <v>81</v>
      </c>
      <c r="AW549" s="13" t="s">
        <v>33</v>
      </c>
      <c r="AX549" s="13" t="s">
        <v>71</v>
      </c>
      <c r="AY549" s="232" t="s">
        <v>131</v>
      </c>
    </row>
    <row r="550" s="13" customFormat="1">
      <c r="A550" s="13"/>
      <c r="B550" s="221"/>
      <c r="C550" s="222"/>
      <c r="D550" s="223" t="s">
        <v>142</v>
      </c>
      <c r="E550" s="224" t="s">
        <v>19</v>
      </c>
      <c r="F550" s="225" t="s">
        <v>476</v>
      </c>
      <c r="G550" s="222"/>
      <c r="H550" s="226">
        <v>18</v>
      </c>
      <c r="I550" s="227"/>
      <c r="J550" s="222"/>
      <c r="K550" s="222"/>
      <c r="L550" s="228"/>
      <c r="M550" s="229"/>
      <c r="N550" s="230"/>
      <c r="O550" s="230"/>
      <c r="P550" s="230"/>
      <c r="Q550" s="230"/>
      <c r="R550" s="230"/>
      <c r="S550" s="230"/>
      <c r="T550" s="23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2" t="s">
        <v>142</v>
      </c>
      <c r="AU550" s="232" t="s">
        <v>81</v>
      </c>
      <c r="AV550" s="13" t="s">
        <v>81</v>
      </c>
      <c r="AW550" s="13" t="s">
        <v>33</v>
      </c>
      <c r="AX550" s="13" t="s">
        <v>71</v>
      </c>
      <c r="AY550" s="232" t="s">
        <v>131</v>
      </c>
    </row>
    <row r="551" s="15" customFormat="1">
      <c r="A551" s="15"/>
      <c r="B551" s="243"/>
      <c r="C551" s="244"/>
      <c r="D551" s="223" t="s">
        <v>142</v>
      </c>
      <c r="E551" s="245" t="s">
        <v>19</v>
      </c>
      <c r="F551" s="246" t="s">
        <v>156</v>
      </c>
      <c r="G551" s="244"/>
      <c r="H551" s="247">
        <v>62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3" t="s">
        <v>142</v>
      </c>
      <c r="AU551" s="253" t="s">
        <v>81</v>
      </c>
      <c r="AV551" s="15" t="s">
        <v>138</v>
      </c>
      <c r="AW551" s="15" t="s">
        <v>33</v>
      </c>
      <c r="AX551" s="15" t="s">
        <v>79</v>
      </c>
      <c r="AY551" s="253" t="s">
        <v>131</v>
      </c>
    </row>
    <row r="552" s="2" customFormat="1" ht="16.5" customHeight="1">
      <c r="A552" s="41"/>
      <c r="B552" s="42"/>
      <c r="C552" s="254" t="s">
        <v>766</v>
      </c>
      <c r="D552" s="254" t="s">
        <v>216</v>
      </c>
      <c r="E552" s="255" t="s">
        <v>757</v>
      </c>
      <c r="F552" s="256" t="s">
        <v>758</v>
      </c>
      <c r="G552" s="257" t="s">
        <v>136</v>
      </c>
      <c r="H552" s="258">
        <v>71.609999999999999</v>
      </c>
      <c r="I552" s="259"/>
      <c r="J552" s="260">
        <f>ROUND(I552*H552,2)</f>
        <v>0</v>
      </c>
      <c r="K552" s="256" t="s">
        <v>137</v>
      </c>
      <c r="L552" s="261"/>
      <c r="M552" s="262" t="s">
        <v>19</v>
      </c>
      <c r="N552" s="263" t="s">
        <v>42</v>
      </c>
      <c r="O552" s="87"/>
      <c r="P552" s="212">
        <f>O552*H552</f>
        <v>0</v>
      </c>
      <c r="Q552" s="212">
        <v>0.00029999999999999997</v>
      </c>
      <c r="R552" s="212">
        <f>Q552*H552</f>
        <v>0.021482999999999999</v>
      </c>
      <c r="S552" s="212">
        <v>0</v>
      </c>
      <c r="T552" s="213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4" t="s">
        <v>354</v>
      </c>
      <c r="AT552" s="214" t="s">
        <v>216</v>
      </c>
      <c r="AU552" s="214" t="s">
        <v>81</v>
      </c>
      <c r="AY552" s="20" t="s">
        <v>131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0" t="s">
        <v>79</v>
      </c>
      <c r="BK552" s="215">
        <f>ROUND(I552*H552,2)</f>
        <v>0</v>
      </c>
      <c r="BL552" s="20" t="s">
        <v>246</v>
      </c>
      <c r="BM552" s="214" t="s">
        <v>767</v>
      </c>
    </row>
    <row r="553" s="13" customFormat="1">
      <c r="A553" s="13"/>
      <c r="B553" s="221"/>
      <c r="C553" s="222"/>
      <c r="D553" s="223" t="s">
        <v>142</v>
      </c>
      <c r="E553" s="222"/>
      <c r="F553" s="225" t="s">
        <v>760</v>
      </c>
      <c r="G553" s="222"/>
      <c r="H553" s="226">
        <v>71.609999999999999</v>
      </c>
      <c r="I553" s="227"/>
      <c r="J553" s="222"/>
      <c r="K553" s="222"/>
      <c r="L553" s="228"/>
      <c r="M553" s="229"/>
      <c r="N553" s="230"/>
      <c r="O553" s="230"/>
      <c r="P553" s="230"/>
      <c r="Q553" s="230"/>
      <c r="R553" s="230"/>
      <c r="S553" s="230"/>
      <c r="T553" s="23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2" t="s">
        <v>142</v>
      </c>
      <c r="AU553" s="232" t="s">
        <v>81</v>
      </c>
      <c r="AV553" s="13" t="s">
        <v>81</v>
      </c>
      <c r="AW553" s="13" t="s">
        <v>4</v>
      </c>
      <c r="AX553" s="13" t="s">
        <v>79</v>
      </c>
      <c r="AY553" s="232" t="s">
        <v>131</v>
      </c>
    </row>
    <row r="554" s="2" customFormat="1" ht="24.15" customHeight="1">
      <c r="A554" s="41"/>
      <c r="B554" s="42"/>
      <c r="C554" s="203" t="s">
        <v>768</v>
      </c>
      <c r="D554" s="203" t="s">
        <v>133</v>
      </c>
      <c r="E554" s="204" t="s">
        <v>769</v>
      </c>
      <c r="F554" s="205" t="s">
        <v>770</v>
      </c>
      <c r="G554" s="206" t="s">
        <v>771</v>
      </c>
      <c r="H554" s="276"/>
      <c r="I554" s="208"/>
      <c r="J554" s="209">
        <f>ROUND(I554*H554,2)</f>
        <v>0</v>
      </c>
      <c r="K554" s="205" t="s">
        <v>137</v>
      </c>
      <c r="L554" s="47"/>
      <c r="M554" s="210" t="s">
        <v>19</v>
      </c>
      <c r="N554" s="211" t="s">
        <v>42</v>
      </c>
      <c r="O554" s="87"/>
      <c r="P554" s="212">
        <f>O554*H554</f>
        <v>0</v>
      </c>
      <c r="Q554" s="212">
        <v>0</v>
      </c>
      <c r="R554" s="212">
        <f>Q554*H554</f>
        <v>0</v>
      </c>
      <c r="S554" s="212">
        <v>0</v>
      </c>
      <c r="T554" s="213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4" t="s">
        <v>246</v>
      </c>
      <c r="AT554" s="214" t="s">
        <v>133</v>
      </c>
      <c r="AU554" s="214" t="s">
        <v>81</v>
      </c>
      <c r="AY554" s="20" t="s">
        <v>131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20" t="s">
        <v>79</v>
      </c>
      <c r="BK554" s="215">
        <f>ROUND(I554*H554,2)</f>
        <v>0</v>
      </c>
      <c r="BL554" s="20" t="s">
        <v>246</v>
      </c>
      <c r="BM554" s="214" t="s">
        <v>772</v>
      </c>
    </row>
    <row r="555" s="2" customFormat="1">
      <c r="A555" s="41"/>
      <c r="B555" s="42"/>
      <c r="C555" s="43"/>
      <c r="D555" s="216" t="s">
        <v>140</v>
      </c>
      <c r="E555" s="43"/>
      <c r="F555" s="217" t="s">
        <v>773</v>
      </c>
      <c r="G555" s="43"/>
      <c r="H555" s="43"/>
      <c r="I555" s="218"/>
      <c r="J555" s="43"/>
      <c r="K555" s="43"/>
      <c r="L555" s="47"/>
      <c r="M555" s="219"/>
      <c r="N555" s="220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140</v>
      </c>
      <c r="AU555" s="20" t="s">
        <v>81</v>
      </c>
    </row>
    <row r="556" s="12" customFormat="1" ht="22.8" customHeight="1">
      <c r="A556" s="12"/>
      <c r="B556" s="187"/>
      <c r="C556" s="188"/>
      <c r="D556" s="189" t="s">
        <v>70</v>
      </c>
      <c r="E556" s="201" t="s">
        <v>774</v>
      </c>
      <c r="F556" s="201" t="s">
        <v>775</v>
      </c>
      <c r="G556" s="188"/>
      <c r="H556" s="188"/>
      <c r="I556" s="191"/>
      <c r="J556" s="202">
        <f>BK556</f>
        <v>0</v>
      </c>
      <c r="K556" s="188"/>
      <c r="L556" s="193"/>
      <c r="M556" s="194"/>
      <c r="N556" s="195"/>
      <c r="O556" s="195"/>
      <c r="P556" s="196">
        <f>SUM(P557:P564)</f>
        <v>0</v>
      </c>
      <c r="Q556" s="195"/>
      <c r="R556" s="196">
        <f>SUM(R557:R564)</f>
        <v>0</v>
      </c>
      <c r="S556" s="195"/>
      <c r="T556" s="197">
        <f>SUM(T557:T564)</f>
        <v>0.26240871999999998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198" t="s">
        <v>81</v>
      </c>
      <c r="AT556" s="199" t="s">
        <v>70</v>
      </c>
      <c r="AU556" s="199" t="s">
        <v>79</v>
      </c>
      <c r="AY556" s="198" t="s">
        <v>131</v>
      </c>
      <c r="BK556" s="200">
        <f>SUM(BK557:BK564)</f>
        <v>0</v>
      </c>
    </row>
    <row r="557" s="2" customFormat="1" ht="24.15" customHeight="1">
      <c r="A557" s="41"/>
      <c r="B557" s="42"/>
      <c r="C557" s="203" t="s">
        <v>776</v>
      </c>
      <c r="D557" s="203" t="s">
        <v>133</v>
      </c>
      <c r="E557" s="204" t="s">
        <v>777</v>
      </c>
      <c r="F557" s="205" t="s">
        <v>778</v>
      </c>
      <c r="G557" s="206" t="s">
        <v>136</v>
      </c>
      <c r="H557" s="207">
        <v>14.308</v>
      </c>
      <c r="I557" s="208"/>
      <c r="J557" s="209">
        <f>ROUND(I557*H557,2)</f>
        <v>0</v>
      </c>
      <c r="K557" s="205" t="s">
        <v>137</v>
      </c>
      <c r="L557" s="47"/>
      <c r="M557" s="210" t="s">
        <v>19</v>
      </c>
      <c r="N557" s="211" t="s">
        <v>42</v>
      </c>
      <c r="O557" s="87"/>
      <c r="P557" s="212">
        <f>O557*H557</f>
        <v>0</v>
      </c>
      <c r="Q557" s="212">
        <v>0</v>
      </c>
      <c r="R557" s="212">
        <f>Q557*H557</f>
        <v>0</v>
      </c>
      <c r="S557" s="212">
        <v>0.018339999999999999</v>
      </c>
      <c r="T557" s="213">
        <f>S557*H557</f>
        <v>0.26240871999999998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4" t="s">
        <v>246</v>
      </c>
      <c r="AT557" s="214" t="s">
        <v>133</v>
      </c>
      <c r="AU557" s="214" t="s">
        <v>81</v>
      </c>
      <c r="AY557" s="20" t="s">
        <v>131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0" t="s">
        <v>79</v>
      </c>
      <c r="BK557" s="215">
        <f>ROUND(I557*H557,2)</f>
        <v>0</v>
      </c>
      <c r="BL557" s="20" t="s">
        <v>246</v>
      </c>
      <c r="BM557" s="214" t="s">
        <v>779</v>
      </c>
    </row>
    <row r="558" s="2" customFormat="1">
      <c r="A558" s="41"/>
      <c r="B558" s="42"/>
      <c r="C558" s="43"/>
      <c r="D558" s="216" t="s">
        <v>140</v>
      </c>
      <c r="E558" s="43"/>
      <c r="F558" s="217" t="s">
        <v>780</v>
      </c>
      <c r="G558" s="43"/>
      <c r="H558" s="43"/>
      <c r="I558" s="218"/>
      <c r="J558" s="43"/>
      <c r="K558" s="43"/>
      <c r="L558" s="47"/>
      <c r="M558" s="219"/>
      <c r="N558" s="220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140</v>
      </c>
      <c r="AU558" s="20" t="s">
        <v>81</v>
      </c>
    </row>
    <row r="559" s="14" customFormat="1">
      <c r="A559" s="14"/>
      <c r="B559" s="233"/>
      <c r="C559" s="234"/>
      <c r="D559" s="223" t="s">
        <v>142</v>
      </c>
      <c r="E559" s="235" t="s">
        <v>19</v>
      </c>
      <c r="F559" s="236" t="s">
        <v>332</v>
      </c>
      <c r="G559" s="234"/>
      <c r="H559" s="235" t="s">
        <v>19</v>
      </c>
      <c r="I559" s="237"/>
      <c r="J559" s="234"/>
      <c r="K559" s="234"/>
      <c r="L559" s="238"/>
      <c r="M559" s="239"/>
      <c r="N559" s="240"/>
      <c r="O559" s="240"/>
      <c r="P559" s="240"/>
      <c r="Q559" s="240"/>
      <c r="R559" s="240"/>
      <c r="S559" s="240"/>
      <c r="T559" s="24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2" t="s">
        <v>142</v>
      </c>
      <c r="AU559" s="242" t="s">
        <v>81</v>
      </c>
      <c r="AV559" s="14" t="s">
        <v>79</v>
      </c>
      <c r="AW559" s="14" t="s">
        <v>33</v>
      </c>
      <c r="AX559" s="14" t="s">
        <v>71</v>
      </c>
      <c r="AY559" s="242" t="s">
        <v>131</v>
      </c>
    </row>
    <row r="560" s="13" customFormat="1">
      <c r="A560" s="13"/>
      <c r="B560" s="221"/>
      <c r="C560" s="222"/>
      <c r="D560" s="223" t="s">
        <v>142</v>
      </c>
      <c r="E560" s="224" t="s">
        <v>19</v>
      </c>
      <c r="F560" s="225" t="s">
        <v>352</v>
      </c>
      <c r="G560" s="222"/>
      <c r="H560" s="226">
        <v>6.1180000000000003</v>
      </c>
      <c r="I560" s="227"/>
      <c r="J560" s="222"/>
      <c r="K560" s="222"/>
      <c r="L560" s="228"/>
      <c r="M560" s="229"/>
      <c r="N560" s="230"/>
      <c r="O560" s="230"/>
      <c r="P560" s="230"/>
      <c r="Q560" s="230"/>
      <c r="R560" s="230"/>
      <c r="S560" s="230"/>
      <c r="T560" s="23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2" t="s">
        <v>142</v>
      </c>
      <c r="AU560" s="232" t="s">
        <v>81</v>
      </c>
      <c r="AV560" s="13" t="s">
        <v>81</v>
      </c>
      <c r="AW560" s="13" t="s">
        <v>33</v>
      </c>
      <c r="AX560" s="13" t="s">
        <v>71</v>
      </c>
      <c r="AY560" s="232" t="s">
        <v>131</v>
      </c>
    </row>
    <row r="561" s="13" customFormat="1">
      <c r="A561" s="13"/>
      <c r="B561" s="221"/>
      <c r="C561" s="222"/>
      <c r="D561" s="223" t="s">
        <v>142</v>
      </c>
      <c r="E561" s="224" t="s">
        <v>19</v>
      </c>
      <c r="F561" s="225" t="s">
        <v>353</v>
      </c>
      <c r="G561" s="222"/>
      <c r="H561" s="226">
        <v>8.1899999999999995</v>
      </c>
      <c r="I561" s="227"/>
      <c r="J561" s="222"/>
      <c r="K561" s="222"/>
      <c r="L561" s="228"/>
      <c r="M561" s="229"/>
      <c r="N561" s="230"/>
      <c r="O561" s="230"/>
      <c r="P561" s="230"/>
      <c r="Q561" s="230"/>
      <c r="R561" s="230"/>
      <c r="S561" s="230"/>
      <c r="T561" s="23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2" t="s">
        <v>142</v>
      </c>
      <c r="AU561" s="232" t="s">
        <v>81</v>
      </c>
      <c r="AV561" s="13" t="s">
        <v>81</v>
      </c>
      <c r="AW561" s="13" t="s">
        <v>33</v>
      </c>
      <c r="AX561" s="13" t="s">
        <v>71</v>
      </c>
      <c r="AY561" s="232" t="s">
        <v>131</v>
      </c>
    </row>
    <row r="562" s="15" customFormat="1">
      <c r="A562" s="15"/>
      <c r="B562" s="243"/>
      <c r="C562" s="244"/>
      <c r="D562" s="223" t="s">
        <v>142</v>
      </c>
      <c r="E562" s="245" t="s">
        <v>19</v>
      </c>
      <c r="F562" s="246" t="s">
        <v>156</v>
      </c>
      <c r="G562" s="244"/>
      <c r="H562" s="247">
        <v>14.308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3" t="s">
        <v>142</v>
      </c>
      <c r="AU562" s="253" t="s">
        <v>81</v>
      </c>
      <c r="AV562" s="15" t="s">
        <v>138</v>
      </c>
      <c r="AW562" s="15" t="s">
        <v>33</v>
      </c>
      <c r="AX562" s="15" t="s">
        <v>79</v>
      </c>
      <c r="AY562" s="253" t="s">
        <v>131</v>
      </c>
    </row>
    <row r="563" s="2" customFormat="1" ht="37.8" customHeight="1">
      <c r="A563" s="41"/>
      <c r="B563" s="42"/>
      <c r="C563" s="203" t="s">
        <v>781</v>
      </c>
      <c r="D563" s="203" t="s">
        <v>133</v>
      </c>
      <c r="E563" s="204" t="s">
        <v>782</v>
      </c>
      <c r="F563" s="205" t="s">
        <v>783</v>
      </c>
      <c r="G563" s="206" t="s">
        <v>771</v>
      </c>
      <c r="H563" s="276"/>
      <c r="I563" s="208"/>
      <c r="J563" s="209">
        <f>ROUND(I563*H563,2)</f>
        <v>0</v>
      </c>
      <c r="K563" s="205" t="s">
        <v>137</v>
      </c>
      <c r="L563" s="47"/>
      <c r="M563" s="210" t="s">
        <v>19</v>
      </c>
      <c r="N563" s="211" t="s">
        <v>42</v>
      </c>
      <c r="O563" s="87"/>
      <c r="P563" s="212">
        <f>O563*H563</f>
        <v>0</v>
      </c>
      <c r="Q563" s="212">
        <v>0</v>
      </c>
      <c r="R563" s="212">
        <f>Q563*H563</f>
        <v>0</v>
      </c>
      <c r="S563" s="212">
        <v>0</v>
      </c>
      <c r="T563" s="213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4" t="s">
        <v>246</v>
      </c>
      <c r="AT563" s="214" t="s">
        <v>133</v>
      </c>
      <c r="AU563" s="214" t="s">
        <v>81</v>
      </c>
      <c r="AY563" s="20" t="s">
        <v>131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20" t="s">
        <v>79</v>
      </c>
      <c r="BK563" s="215">
        <f>ROUND(I563*H563,2)</f>
        <v>0</v>
      </c>
      <c r="BL563" s="20" t="s">
        <v>246</v>
      </c>
      <c r="BM563" s="214" t="s">
        <v>784</v>
      </c>
    </row>
    <row r="564" s="2" customFormat="1">
      <c r="A564" s="41"/>
      <c r="B564" s="42"/>
      <c r="C564" s="43"/>
      <c r="D564" s="216" t="s">
        <v>140</v>
      </c>
      <c r="E564" s="43"/>
      <c r="F564" s="217" t="s">
        <v>785</v>
      </c>
      <c r="G564" s="43"/>
      <c r="H564" s="43"/>
      <c r="I564" s="218"/>
      <c r="J564" s="43"/>
      <c r="K564" s="43"/>
      <c r="L564" s="47"/>
      <c r="M564" s="219"/>
      <c r="N564" s="220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140</v>
      </c>
      <c r="AU564" s="20" t="s">
        <v>81</v>
      </c>
    </row>
    <row r="565" s="12" customFormat="1" ht="22.8" customHeight="1">
      <c r="A565" s="12"/>
      <c r="B565" s="187"/>
      <c r="C565" s="188"/>
      <c r="D565" s="189" t="s">
        <v>70</v>
      </c>
      <c r="E565" s="201" t="s">
        <v>786</v>
      </c>
      <c r="F565" s="201" t="s">
        <v>787</v>
      </c>
      <c r="G565" s="188"/>
      <c r="H565" s="188"/>
      <c r="I565" s="191"/>
      <c r="J565" s="202">
        <f>BK565</f>
        <v>0</v>
      </c>
      <c r="K565" s="188"/>
      <c r="L565" s="193"/>
      <c r="M565" s="194"/>
      <c r="N565" s="195"/>
      <c r="O565" s="195"/>
      <c r="P565" s="196">
        <f>SUM(P566:P601)</f>
        <v>0</v>
      </c>
      <c r="Q565" s="195"/>
      <c r="R565" s="196">
        <f>SUM(R566:R601)</f>
        <v>0.138513</v>
      </c>
      <c r="S565" s="195"/>
      <c r="T565" s="197">
        <f>SUM(T566:T601)</f>
        <v>0.165715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198" t="s">
        <v>81</v>
      </c>
      <c r="AT565" s="199" t="s">
        <v>70</v>
      </c>
      <c r="AU565" s="199" t="s">
        <v>79</v>
      </c>
      <c r="AY565" s="198" t="s">
        <v>131</v>
      </c>
      <c r="BK565" s="200">
        <f>SUM(BK566:BK601)</f>
        <v>0</v>
      </c>
    </row>
    <row r="566" s="2" customFormat="1" ht="16.5" customHeight="1">
      <c r="A566" s="41"/>
      <c r="B566" s="42"/>
      <c r="C566" s="203" t="s">
        <v>788</v>
      </c>
      <c r="D566" s="203" t="s">
        <v>133</v>
      </c>
      <c r="E566" s="204" t="s">
        <v>789</v>
      </c>
      <c r="F566" s="205" t="s">
        <v>790</v>
      </c>
      <c r="G566" s="206" t="s">
        <v>506</v>
      </c>
      <c r="H566" s="207">
        <v>5</v>
      </c>
      <c r="I566" s="208"/>
      <c r="J566" s="209">
        <f>ROUND(I566*H566,2)</f>
        <v>0</v>
      </c>
      <c r="K566" s="205" t="s">
        <v>137</v>
      </c>
      <c r="L566" s="47"/>
      <c r="M566" s="210" t="s">
        <v>19</v>
      </c>
      <c r="N566" s="211" t="s">
        <v>42</v>
      </c>
      <c r="O566" s="87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4" t="s">
        <v>246</v>
      </c>
      <c r="AT566" s="214" t="s">
        <v>133</v>
      </c>
      <c r="AU566" s="214" t="s">
        <v>81</v>
      </c>
      <c r="AY566" s="20" t="s">
        <v>131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0" t="s">
        <v>79</v>
      </c>
      <c r="BK566" s="215">
        <f>ROUND(I566*H566,2)</f>
        <v>0</v>
      </c>
      <c r="BL566" s="20" t="s">
        <v>246</v>
      </c>
      <c r="BM566" s="214" t="s">
        <v>791</v>
      </c>
    </row>
    <row r="567" s="2" customFormat="1">
      <c r="A567" s="41"/>
      <c r="B567" s="42"/>
      <c r="C567" s="43"/>
      <c r="D567" s="216" t="s">
        <v>140</v>
      </c>
      <c r="E567" s="43"/>
      <c r="F567" s="217" t="s">
        <v>792</v>
      </c>
      <c r="G567" s="43"/>
      <c r="H567" s="43"/>
      <c r="I567" s="218"/>
      <c r="J567" s="43"/>
      <c r="K567" s="43"/>
      <c r="L567" s="47"/>
      <c r="M567" s="219"/>
      <c r="N567" s="220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140</v>
      </c>
      <c r="AU567" s="20" t="s">
        <v>81</v>
      </c>
    </row>
    <row r="568" s="14" customFormat="1">
      <c r="A568" s="14"/>
      <c r="B568" s="233"/>
      <c r="C568" s="234"/>
      <c r="D568" s="223" t="s">
        <v>142</v>
      </c>
      <c r="E568" s="235" t="s">
        <v>19</v>
      </c>
      <c r="F568" s="236" t="s">
        <v>793</v>
      </c>
      <c r="G568" s="234"/>
      <c r="H568" s="235" t="s">
        <v>19</v>
      </c>
      <c r="I568" s="237"/>
      <c r="J568" s="234"/>
      <c r="K568" s="234"/>
      <c r="L568" s="238"/>
      <c r="M568" s="239"/>
      <c r="N568" s="240"/>
      <c r="O568" s="240"/>
      <c r="P568" s="240"/>
      <c r="Q568" s="240"/>
      <c r="R568" s="240"/>
      <c r="S568" s="240"/>
      <c r="T568" s="24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2" t="s">
        <v>142</v>
      </c>
      <c r="AU568" s="242" t="s">
        <v>81</v>
      </c>
      <c r="AV568" s="14" t="s">
        <v>79</v>
      </c>
      <c r="AW568" s="14" t="s">
        <v>33</v>
      </c>
      <c r="AX568" s="14" t="s">
        <v>71</v>
      </c>
      <c r="AY568" s="242" t="s">
        <v>131</v>
      </c>
    </row>
    <row r="569" s="14" customFormat="1">
      <c r="A569" s="14"/>
      <c r="B569" s="233"/>
      <c r="C569" s="234"/>
      <c r="D569" s="223" t="s">
        <v>142</v>
      </c>
      <c r="E569" s="235" t="s">
        <v>19</v>
      </c>
      <c r="F569" s="236" t="s">
        <v>794</v>
      </c>
      <c r="G569" s="234"/>
      <c r="H569" s="235" t="s">
        <v>19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2" t="s">
        <v>142</v>
      </c>
      <c r="AU569" s="242" t="s">
        <v>81</v>
      </c>
      <c r="AV569" s="14" t="s">
        <v>79</v>
      </c>
      <c r="AW569" s="14" t="s">
        <v>33</v>
      </c>
      <c r="AX569" s="14" t="s">
        <v>71</v>
      </c>
      <c r="AY569" s="242" t="s">
        <v>131</v>
      </c>
    </row>
    <row r="570" s="13" customFormat="1">
      <c r="A570" s="13"/>
      <c r="B570" s="221"/>
      <c r="C570" s="222"/>
      <c r="D570" s="223" t="s">
        <v>142</v>
      </c>
      <c r="E570" s="224" t="s">
        <v>19</v>
      </c>
      <c r="F570" s="225" t="s">
        <v>795</v>
      </c>
      <c r="G570" s="222"/>
      <c r="H570" s="226">
        <v>5</v>
      </c>
      <c r="I570" s="227"/>
      <c r="J570" s="222"/>
      <c r="K570" s="222"/>
      <c r="L570" s="228"/>
      <c r="M570" s="229"/>
      <c r="N570" s="230"/>
      <c r="O570" s="230"/>
      <c r="P570" s="230"/>
      <c r="Q570" s="230"/>
      <c r="R570" s="230"/>
      <c r="S570" s="230"/>
      <c r="T570" s="23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2" t="s">
        <v>142</v>
      </c>
      <c r="AU570" s="232" t="s">
        <v>81</v>
      </c>
      <c r="AV570" s="13" t="s">
        <v>81</v>
      </c>
      <c r="AW570" s="13" t="s">
        <v>33</v>
      </c>
      <c r="AX570" s="13" t="s">
        <v>79</v>
      </c>
      <c r="AY570" s="232" t="s">
        <v>131</v>
      </c>
    </row>
    <row r="571" s="2" customFormat="1" ht="16.5" customHeight="1">
      <c r="A571" s="41"/>
      <c r="B571" s="42"/>
      <c r="C571" s="254" t="s">
        <v>796</v>
      </c>
      <c r="D571" s="254" t="s">
        <v>216</v>
      </c>
      <c r="E571" s="255" t="s">
        <v>797</v>
      </c>
      <c r="F571" s="256" t="s">
        <v>798</v>
      </c>
      <c r="G571" s="257" t="s">
        <v>190</v>
      </c>
      <c r="H571" s="258">
        <v>0.0050000000000000001</v>
      </c>
      <c r="I571" s="259"/>
      <c r="J571" s="260">
        <f>ROUND(I571*H571,2)</f>
        <v>0</v>
      </c>
      <c r="K571" s="256" t="s">
        <v>137</v>
      </c>
      <c r="L571" s="261"/>
      <c r="M571" s="262" t="s">
        <v>19</v>
      </c>
      <c r="N571" s="263" t="s">
        <v>42</v>
      </c>
      <c r="O571" s="87"/>
      <c r="P571" s="212">
        <f>O571*H571</f>
        <v>0</v>
      </c>
      <c r="Q571" s="212">
        <v>1</v>
      </c>
      <c r="R571" s="212">
        <f>Q571*H571</f>
        <v>0.0050000000000000001</v>
      </c>
      <c r="S571" s="212">
        <v>0</v>
      </c>
      <c r="T571" s="213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4" t="s">
        <v>354</v>
      </c>
      <c r="AT571" s="214" t="s">
        <v>216</v>
      </c>
      <c r="AU571" s="214" t="s">
        <v>81</v>
      </c>
      <c r="AY571" s="20" t="s">
        <v>131</v>
      </c>
      <c r="BE571" s="215">
        <f>IF(N571="základní",J571,0)</f>
        <v>0</v>
      </c>
      <c r="BF571" s="215">
        <f>IF(N571="snížená",J571,0)</f>
        <v>0</v>
      </c>
      <c r="BG571" s="215">
        <f>IF(N571="zákl. přenesená",J571,0)</f>
        <v>0</v>
      </c>
      <c r="BH571" s="215">
        <f>IF(N571="sníž. přenesená",J571,0)</f>
        <v>0</v>
      </c>
      <c r="BI571" s="215">
        <f>IF(N571="nulová",J571,0)</f>
        <v>0</v>
      </c>
      <c r="BJ571" s="20" t="s">
        <v>79</v>
      </c>
      <c r="BK571" s="215">
        <f>ROUND(I571*H571,2)</f>
        <v>0</v>
      </c>
      <c r="BL571" s="20" t="s">
        <v>246</v>
      </c>
      <c r="BM571" s="214" t="s">
        <v>799</v>
      </c>
    </row>
    <row r="572" s="13" customFormat="1">
      <c r="A572" s="13"/>
      <c r="B572" s="221"/>
      <c r="C572" s="222"/>
      <c r="D572" s="223" t="s">
        <v>142</v>
      </c>
      <c r="E572" s="222"/>
      <c r="F572" s="225" t="s">
        <v>800</v>
      </c>
      <c r="G572" s="222"/>
      <c r="H572" s="226">
        <v>0.0050000000000000001</v>
      </c>
      <c r="I572" s="227"/>
      <c r="J572" s="222"/>
      <c r="K572" s="222"/>
      <c r="L572" s="228"/>
      <c r="M572" s="229"/>
      <c r="N572" s="230"/>
      <c r="O572" s="230"/>
      <c r="P572" s="230"/>
      <c r="Q572" s="230"/>
      <c r="R572" s="230"/>
      <c r="S572" s="230"/>
      <c r="T572" s="23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2" t="s">
        <v>142</v>
      </c>
      <c r="AU572" s="232" t="s">
        <v>81</v>
      </c>
      <c r="AV572" s="13" t="s">
        <v>81</v>
      </c>
      <c r="AW572" s="13" t="s">
        <v>4</v>
      </c>
      <c r="AX572" s="13" t="s">
        <v>79</v>
      </c>
      <c r="AY572" s="232" t="s">
        <v>131</v>
      </c>
    </row>
    <row r="573" s="2" customFormat="1" ht="16.5" customHeight="1">
      <c r="A573" s="41"/>
      <c r="B573" s="42"/>
      <c r="C573" s="203" t="s">
        <v>801</v>
      </c>
      <c r="D573" s="203" t="s">
        <v>133</v>
      </c>
      <c r="E573" s="204" t="s">
        <v>802</v>
      </c>
      <c r="F573" s="205" t="s">
        <v>803</v>
      </c>
      <c r="G573" s="206" t="s">
        <v>254</v>
      </c>
      <c r="H573" s="207">
        <v>35.5</v>
      </c>
      <c r="I573" s="208"/>
      <c r="J573" s="209">
        <f>ROUND(I573*H573,2)</f>
        <v>0</v>
      </c>
      <c r="K573" s="205" t="s">
        <v>235</v>
      </c>
      <c r="L573" s="47"/>
      <c r="M573" s="210" t="s">
        <v>19</v>
      </c>
      <c r="N573" s="211" t="s">
        <v>42</v>
      </c>
      <c r="O573" s="87"/>
      <c r="P573" s="212">
        <f>O573*H573</f>
        <v>0</v>
      </c>
      <c r="Q573" s="212">
        <v>0</v>
      </c>
      <c r="R573" s="212">
        <f>Q573*H573</f>
        <v>0</v>
      </c>
      <c r="S573" s="212">
        <v>0</v>
      </c>
      <c r="T573" s="213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4" t="s">
        <v>246</v>
      </c>
      <c r="AT573" s="214" t="s">
        <v>133</v>
      </c>
      <c r="AU573" s="214" t="s">
        <v>81</v>
      </c>
      <c r="AY573" s="20" t="s">
        <v>131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20" t="s">
        <v>79</v>
      </c>
      <c r="BK573" s="215">
        <f>ROUND(I573*H573,2)</f>
        <v>0</v>
      </c>
      <c r="BL573" s="20" t="s">
        <v>246</v>
      </c>
      <c r="BM573" s="214" t="s">
        <v>804</v>
      </c>
    </row>
    <row r="574" s="13" customFormat="1">
      <c r="A574" s="13"/>
      <c r="B574" s="221"/>
      <c r="C574" s="222"/>
      <c r="D574" s="223" t="s">
        <v>142</v>
      </c>
      <c r="E574" s="224" t="s">
        <v>19</v>
      </c>
      <c r="F574" s="225" t="s">
        <v>805</v>
      </c>
      <c r="G574" s="222"/>
      <c r="H574" s="226">
        <v>10.199999999999999</v>
      </c>
      <c r="I574" s="227"/>
      <c r="J574" s="222"/>
      <c r="K574" s="222"/>
      <c r="L574" s="228"/>
      <c r="M574" s="229"/>
      <c r="N574" s="230"/>
      <c r="O574" s="230"/>
      <c r="P574" s="230"/>
      <c r="Q574" s="230"/>
      <c r="R574" s="230"/>
      <c r="S574" s="230"/>
      <c r="T574" s="23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2" t="s">
        <v>142</v>
      </c>
      <c r="AU574" s="232" t="s">
        <v>81</v>
      </c>
      <c r="AV574" s="13" t="s">
        <v>81</v>
      </c>
      <c r="AW574" s="13" t="s">
        <v>33</v>
      </c>
      <c r="AX574" s="13" t="s">
        <v>71</v>
      </c>
      <c r="AY574" s="232" t="s">
        <v>131</v>
      </c>
    </row>
    <row r="575" s="13" customFormat="1">
      <c r="A575" s="13"/>
      <c r="B575" s="221"/>
      <c r="C575" s="222"/>
      <c r="D575" s="223" t="s">
        <v>142</v>
      </c>
      <c r="E575" s="224" t="s">
        <v>19</v>
      </c>
      <c r="F575" s="225" t="s">
        <v>806</v>
      </c>
      <c r="G575" s="222"/>
      <c r="H575" s="226">
        <v>16.800000000000001</v>
      </c>
      <c r="I575" s="227"/>
      <c r="J575" s="222"/>
      <c r="K575" s="222"/>
      <c r="L575" s="228"/>
      <c r="M575" s="229"/>
      <c r="N575" s="230"/>
      <c r="O575" s="230"/>
      <c r="P575" s="230"/>
      <c r="Q575" s="230"/>
      <c r="R575" s="230"/>
      <c r="S575" s="230"/>
      <c r="T575" s="23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2" t="s">
        <v>142</v>
      </c>
      <c r="AU575" s="232" t="s">
        <v>81</v>
      </c>
      <c r="AV575" s="13" t="s">
        <v>81</v>
      </c>
      <c r="AW575" s="13" t="s">
        <v>33</v>
      </c>
      <c r="AX575" s="13" t="s">
        <v>71</v>
      </c>
      <c r="AY575" s="232" t="s">
        <v>131</v>
      </c>
    </row>
    <row r="576" s="13" customFormat="1">
      <c r="A576" s="13"/>
      <c r="B576" s="221"/>
      <c r="C576" s="222"/>
      <c r="D576" s="223" t="s">
        <v>142</v>
      </c>
      <c r="E576" s="224" t="s">
        <v>19</v>
      </c>
      <c r="F576" s="225" t="s">
        <v>807</v>
      </c>
      <c r="G576" s="222"/>
      <c r="H576" s="226">
        <v>8.5</v>
      </c>
      <c r="I576" s="227"/>
      <c r="J576" s="222"/>
      <c r="K576" s="222"/>
      <c r="L576" s="228"/>
      <c r="M576" s="229"/>
      <c r="N576" s="230"/>
      <c r="O576" s="230"/>
      <c r="P576" s="230"/>
      <c r="Q576" s="230"/>
      <c r="R576" s="230"/>
      <c r="S576" s="230"/>
      <c r="T576" s="23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2" t="s">
        <v>142</v>
      </c>
      <c r="AU576" s="232" t="s">
        <v>81</v>
      </c>
      <c r="AV576" s="13" t="s">
        <v>81</v>
      </c>
      <c r="AW576" s="13" t="s">
        <v>33</v>
      </c>
      <c r="AX576" s="13" t="s">
        <v>71</v>
      </c>
      <c r="AY576" s="232" t="s">
        <v>131</v>
      </c>
    </row>
    <row r="577" s="15" customFormat="1">
      <c r="A577" s="15"/>
      <c r="B577" s="243"/>
      <c r="C577" s="244"/>
      <c r="D577" s="223" t="s">
        <v>142</v>
      </c>
      <c r="E577" s="245" t="s">
        <v>19</v>
      </c>
      <c r="F577" s="246" t="s">
        <v>156</v>
      </c>
      <c r="G577" s="244"/>
      <c r="H577" s="247">
        <v>35.5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3" t="s">
        <v>142</v>
      </c>
      <c r="AU577" s="253" t="s">
        <v>81</v>
      </c>
      <c r="AV577" s="15" t="s">
        <v>138</v>
      </c>
      <c r="AW577" s="15" t="s">
        <v>33</v>
      </c>
      <c r="AX577" s="15" t="s">
        <v>79</v>
      </c>
      <c r="AY577" s="253" t="s">
        <v>131</v>
      </c>
    </row>
    <row r="578" s="2" customFormat="1" ht="16.5" customHeight="1">
      <c r="A578" s="41"/>
      <c r="B578" s="42"/>
      <c r="C578" s="203" t="s">
        <v>808</v>
      </c>
      <c r="D578" s="203" t="s">
        <v>133</v>
      </c>
      <c r="E578" s="204" t="s">
        <v>809</v>
      </c>
      <c r="F578" s="205" t="s">
        <v>810</v>
      </c>
      <c r="G578" s="206" t="s">
        <v>254</v>
      </c>
      <c r="H578" s="207">
        <v>24.899999999999999</v>
      </c>
      <c r="I578" s="208"/>
      <c r="J578" s="209">
        <f>ROUND(I578*H578,2)</f>
        <v>0</v>
      </c>
      <c r="K578" s="205" t="s">
        <v>137</v>
      </c>
      <c r="L578" s="47"/>
      <c r="M578" s="210" t="s">
        <v>19</v>
      </c>
      <c r="N578" s="211" t="s">
        <v>42</v>
      </c>
      <c r="O578" s="87"/>
      <c r="P578" s="212">
        <f>O578*H578</f>
        <v>0</v>
      </c>
      <c r="Q578" s="212">
        <v>0</v>
      </c>
      <c r="R578" s="212">
        <f>Q578*H578</f>
        <v>0</v>
      </c>
      <c r="S578" s="212">
        <v>0.00175</v>
      </c>
      <c r="T578" s="213">
        <f>S578*H578</f>
        <v>0.043574999999999996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4" t="s">
        <v>246</v>
      </c>
      <c r="AT578" s="214" t="s">
        <v>133</v>
      </c>
      <c r="AU578" s="214" t="s">
        <v>81</v>
      </c>
      <c r="AY578" s="20" t="s">
        <v>131</v>
      </c>
      <c r="BE578" s="215">
        <f>IF(N578="základní",J578,0)</f>
        <v>0</v>
      </c>
      <c r="BF578" s="215">
        <f>IF(N578="snížená",J578,0)</f>
        <v>0</v>
      </c>
      <c r="BG578" s="215">
        <f>IF(N578="zákl. přenesená",J578,0)</f>
        <v>0</v>
      </c>
      <c r="BH578" s="215">
        <f>IF(N578="sníž. přenesená",J578,0)</f>
        <v>0</v>
      </c>
      <c r="BI578" s="215">
        <f>IF(N578="nulová",J578,0)</f>
        <v>0</v>
      </c>
      <c r="BJ578" s="20" t="s">
        <v>79</v>
      </c>
      <c r="BK578" s="215">
        <f>ROUND(I578*H578,2)</f>
        <v>0</v>
      </c>
      <c r="BL578" s="20" t="s">
        <v>246</v>
      </c>
      <c r="BM578" s="214" t="s">
        <v>811</v>
      </c>
    </row>
    <row r="579" s="2" customFormat="1">
      <c r="A579" s="41"/>
      <c r="B579" s="42"/>
      <c r="C579" s="43"/>
      <c r="D579" s="216" t="s">
        <v>140</v>
      </c>
      <c r="E579" s="43"/>
      <c r="F579" s="217" t="s">
        <v>812</v>
      </c>
      <c r="G579" s="43"/>
      <c r="H579" s="43"/>
      <c r="I579" s="218"/>
      <c r="J579" s="43"/>
      <c r="K579" s="43"/>
      <c r="L579" s="47"/>
      <c r="M579" s="219"/>
      <c r="N579" s="220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140</v>
      </c>
      <c r="AU579" s="20" t="s">
        <v>81</v>
      </c>
    </row>
    <row r="580" s="13" customFormat="1">
      <c r="A580" s="13"/>
      <c r="B580" s="221"/>
      <c r="C580" s="222"/>
      <c r="D580" s="223" t="s">
        <v>142</v>
      </c>
      <c r="E580" s="224" t="s">
        <v>19</v>
      </c>
      <c r="F580" s="225" t="s">
        <v>813</v>
      </c>
      <c r="G580" s="222"/>
      <c r="H580" s="226">
        <v>8.0999999999999996</v>
      </c>
      <c r="I580" s="227"/>
      <c r="J580" s="222"/>
      <c r="K580" s="222"/>
      <c r="L580" s="228"/>
      <c r="M580" s="229"/>
      <c r="N580" s="230"/>
      <c r="O580" s="230"/>
      <c r="P580" s="230"/>
      <c r="Q580" s="230"/>
      <c r="R580" s="230"/>
      <c r="S580" s="230"/>
      <c r="T580" s="23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2" t="s">
        <v>142</v>
      </c>
      <c r="AU580" s="232" t="s">
        <v>81</v>
      </c>
      <c r="AV580" s="13" t="s">
        <v>81</v>
      </c>
      <c r="AW580" s="13" t="s">
        <v>33</v>
      </c>
      <c r="AX580" s="13" t="s">
        <v>71</v>
      </c>
      <c r="AY580" s="232" t="s">
        <v>131</v>
      </c>
    </row>
    <row r="581" s="13" customFormat="1">
      <c r="A581" s="13"/>
      <c r="B581" s="221"/>
      <c r="C581" s="222"/>
      <c r="D581" s="223" t="s">
        <v>142</v>
      </c>
      <c r="E581" s="224" t="s">
        <v>19</v>
      </c>
      <c r="F581" s="225" t="s">
        <v>814</v>
      </c>
      <c r="G581" s="222"/>
      <c r="H581" s="226">
        <v>8.8000000000000007</v>
      </c>
      <c r="I581" s="227"/>
      <c r="J581" s="222"/>
      <c r="K581" s="222"/>
      <c r="L581" s="228"/>
      <c r="M581" s="229"/>
      <c r="N581" s="230"/>
      <c r="O581" s="230"/>
      <c r="P581" s="230"/>
      <c r="Q581" s="230"/>
      <c r="R581" s="230"/>
      <c r="S581" s="230"/>
      <c r="T581" s="23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2" t="s">
        <v>142</v>
      </c>
      <c r="AU581" s="232" t="s">
        <v>81</v>
      </c>
      <c r="AV581" s="13" t="s">
        <v>81</v>
      </c>
      <c r="AW581" s="13" t="s">
        <v>33</v>
      </c>
      <c r="AX581" s="13" t="s">
        <v>71</v>
      </c>
      <c r="AY581" s="232" t="s">
        <v>131</v>
      </c>
    </row>
    <row r="582" s="13" customFormat="1">
      <c r="A582" s="13"/>
      <c r="B582" s="221"/>
      <c r="C582" s="222"/>
      <c r="D582" s="223" t="s">
        <v>142</v>
      </c>
      <c r="E582" s="224" t="s">
        <v>19</v>
      </c>
      <c r="F582" s="225" t="s">
        <v>815</v>
      </c>
      <c r="G582" s="222"/>
      <c r="H582" s="226">
        <v>8</v>
      </c>
      <c r="I582" s="227"/>
      <c r="J582" s="222"/>
      <c r="K582" s="222"/>
      <c r="L582" s="228"/>
      <c r="M582" s="229"/>
      <c r="N582" s="230"/>
      <c r="O582" s="230"/>
      <c r="P582" s="230"/>
      <c r="Q582" s="230"/>
      <c r="R582" s="230"/>
      <c r="S582" s="230"/>
      <c r="T582" s="23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2" t="s">
        <v>142</v>
      </c>
      <c r="AU582" s="232" t="s">
        <v>81</v>
      </c>
      <c r="AV582" s="13" t="s">
        <v>81</v>
      </c>
      <c r="AW582" s="13" t="s">
        <v>33</v>
      </c>
      <c r="AX582" s="13" t="s">
        <v>71</v>
      </c>
      <c r="AY582" s="232" t="s">
        <v>131</v>
      </c>
    </row>
    <row r="583" s="15" customFormat="1">
      <c r="A583" s="15"/>
      <c r="B583" s="243"/>
      <c r="C583" s="244"/>
      <c r="D583" s="223" t="s">
        <v>142</v>
      </c>
      <c r="E583" s="245" t="s">
        <v>19</v>
      </c>
      <c r="F583" s="246" t="s">
        <v>156</v>
      </c>
      <c r="G583" s="244"/>
      <c r="H583" s="247">
        <v>24.899999999999999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3" t="s">
        <v>142</v>
      </c>
      <c r="AU583" s="253" t="s">
        <v>81</v>
      </c>
      <c r="AV583" s="15" t="s">
        <v>138</v>
      </c>
      <c r="AW583" s="15" t="s">
        <v>33</v>
      </c>
      <c r="AX583" s="15" t="s">
        <v>79</v>
      </c>
      <c r="AY583" s="253" t="s">
        <v>131</v>
      </c>
    </row>
    <row r="584" s="2" customFormat="1" ht="16.5" customHeight="1">
      <c r="A584" s="41"/>
      <c r="B584" s="42"/>
      <c r="C584" s="203" t="s">
        <v>816</v>
      </c>
      <c r="D584" s="203" t="s">
        <v>133</v>
      </c>
      <c r="E584" s="204" t="s">
        <v>817</v>
      </c>
      <c r="F584" s="205" t="s">
        <v>818</v>
      </c>
      <c r="G584" s="206" t="s">
        <v>254</v>
      </c>
      <c r="H584" s="207">
        <v>31</v>
      </c>
      <c r="I584" s="208"/>
      <c r="J584" s="209">
        <f>ROUND(I584*H584,2)</f>
        <v>0</v>
      </c>
      <c r="K584" s="205" t="s">
        <v>137</v>
      </c>
      <c r="L584" s="47"/>
      <c r="M584" s="210" t="s">
        <v>19</v>
      </c>
      <c r="N584" s="211" t="s">
        <v>42</v>
      </c>
      <c r="O584" s="87"/>
      <c r="P584" s="212">
        <f>O584*H584</f>
        <v>0</v>
      </c>
      <c r="Q584" s="212">
        <v>0</v>
      </c>
      <c r="R584" s="212">
        <f>Q584*H584</f>
        <v>0</v>
      </c>
      <c r="S584" s="212">
        <v>0.0039399999999999999</v>
      </c>
      <c r="T584" s="213">
        <f>S584*H584</f>
        <v>0.12214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4" t="s">
        <v>246</v>
      </c>
      <c r="AT584" s="214" t="s">
        <v>133</v>
      </c>
      <c r="AU584" s="214" t="s">
        <v>81</v>
      </c>
      <c r="AY584" s="20" t="s">
        <v>131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0" t="s">
        <v>79</v>
      </c>
      <c r="BK584" s="215">
        <f>ROUND(I584*H584,2)</f>
        <v>0</v>
      </c>
      <c r="BL584" s="20" t="s">
        <v>246</v>
      </c>
      <c r="BM584" s="214" t="s">
        <v>819</v>
      </c>
    </row>
    <row r="585" s="2" customFormat="1">
      <c r="A585" s="41"/>
      <c r="B585" s="42"/>
      <c r="C585" s="43"/>
      <c r="D585" s="216" t="s">
        <v>140</v>
      </c>
      <c r="E585" s="43"/>
      <c r="F585" s="217" t="s">
        <v>820</v>
      </c>
      <c r="G585" s="43"/>
      <c r="H585" s="43"/>
      <c r="I585" s="218"/>
      <c r="J585" s="43"/>
      <c r="K585" s="43"/>
      <c r="L585" s="47"/>
      <c r="M585" s="219"/>
      <c r="N585" s="220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140</v>
      </c>
      <c r="AU585" s="20" t="s">
        <v>81</v>
      </c>
    </row>
    <row r="586" s="13" customFormat="1">
      <c r="A586" s="13"/>
      <c r="B586" s="221"/>
      <c r="C586" s="222"/>
      <c r="D586" s="223" t="s">
        <v>142</v>
      </c>
      <c r="E586" s="224" t="s">
        <v>19</v>
      </c>
      <c r="F586" s="225" t="s">
        <v>821</v>
      </c>
      <c r="G586" s="222"/>
      <c r="H586" s="226">
        <v>31</v>
      </c>
      <c r="I586" s="227"/>
      <c r="J586" s="222"/>
      <c r="K586" s="222"/>
      <c r="L586" s="228"/>
      <c r="M586" s="229"/>
      <c r="N586" s="230"/>
      <c r="O586" s="230"/>
      <c r="P586" s="230"/>
      <c r="Q586" s="230"/>
      <c r="R586" s="230"/>
      <c r="S586" s="230"/>
      <c r="T586" s="23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2" t="s">
        <v>142</v>
      </c>
      <c r="AU586" s="232" t="s">
        <v>81</v>
      </c>
      <c r="AV586" s="13" t="s">
        <v>81</v>
      </c>
      <c r="AW586" s="13" t="s">
        <v>33</v>
      </c>
      <c r="AX586" s="13" t="s">
        <v>79</v>
      </c>
      <c r="AY586" s="232" t="s">
        <v>131</v>
      </c>
    </row>
    <row r="587" s="2" customFormat="1" ht="16.5" customHeight="1">
      <c r="A587" s="41"/>
      <c r="B587" s="42"/>
      <c r="C587" s="203" t="s">
        <v>822</v>
      </c>
      <c r="D587" s="203" t="s">
        <v>133</v>
      </c>
      <c r="E587" s="204" t="s">
        <v>823</v>
      </c>
      <c r="F587" s="205" t="s">
        <v>824</v>
      </c>
      <c r="G587" s="206" t="s">
        <v>254</v>
      </c>
      <c r="H587" s="207">
        <v>52.100000000000001</v>
      </c>
      <c r="I587" s="208"/>
      <c r="J587" s="209">
        <f>ROUND(I587*H587,2)</f>
        <v>0</v>
      </c>
      <c r="K587" s="205" t="s">
        <v>137</v>
      </c>
      <c r="L587" s="47"/>
      <c r="M587" s="210" t="s">
        <v>19</v>
      </c>
      <c r="N587" s="211" t="s">
        <v>42</v>
      </c>
      <c r="O587" s="87"/>
      <c r="P587" s="212">
        <f>O587*H587</f>
        <v>0</v>
      </c>
      <c r="Q587" s="212">
        <v>0.00072999999999999996</v>
      </c>
      <c r="R587" s="212">
        <f>Q587*H587</f>
        <v>0.038032999999999997</v>
      </c>
      <c r="S587" s="212">
        <v>0</v>
      </c>
      <c r="T587" s="213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4" t="s">
        <v>246</v>
      </c>
      <c r="AT587" s="214" t="s">
        <v>133</v>
      </c>
      <c r="AU587" s="214" t="s">
        <v>81</v>
      </c>
      <c r="AY587" s="20" t="s">
        <v>131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20" t="s">
        <v>79</v>
      </c>
      <c r="BK587" s="215">
        <f>ROUND(I587*H587,2)</f>
        <v>0</v>
      </c>
      <c r="BL587" s="20" t="s">
        <v>246</v>
      </c>
      <c r="BM587" s="214" t="s">
        <v>825</v>
      </c>
    </row>
    <row r="588" s="2" customFormat="1">
      <c r="A588" s="41"/>
      <c r="B588" s="42"/>
      <c r="C588" s="43"/>
      <c r="D588" s="216" t="s">
        <v>140</v>
      </c>
      <c r="E588" s="43"/>
      <c r="F588" s="217" t="s">
        <v>826</v>
      </c>
      <c r="G588" s="43"/>
      <c r="H588" s="43"/>
      <c r="I588" s="218"/>
      <c r="J588" s="43"/>
      <c r="K588" s="43"/>
      <c r="L588" s="47"/>
      <c r="M588" s="219"/>
      <c r="N588" s="220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140</v>
      </c>
      <c r="AU588" s="20" t="s">
        <v>81</v>
      </c>
    </row>
    <row r="589" s="13" customFormat="1">
      <c r="A589" s="13"/>
      <c r="B589" s="221"/>
      <c r="C589" s="222"/>
      <c r="D589" s="223" t="s">
        <v>142</v>
      </c>
      <c r="E589" s="224" t="s">
        <v>19</v>
      </c>
      <c r="F589" s="225" t="s">
        <v>827</v>
      </c>
      <c r="G589" s="222"/>
      <c r="H589" s="226">
        <v>15.300000000000001</v>
      </c>
      <c r="I589" s="227"/>
      <c r="J589" s="222"/>
      <c r="K589" s="222"/>
      <c r="L589" s="228"/>
      <c r="M589" s="229"/>
      <c r="N589" s="230"/>
      <c r="O589" s="230"/>
      <c r="P589" s="230"/>
      <c r="Q589" s="230"/>
      <c r="R589" s="230"/>
      <c r="S589" s="230"/>
      <c r="T589" s="23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2" t="s">
        <v>142</v>
      </c>
      <c r="AU589" s="232" t="s">
        <v>81</v>
      </c>
      <c r="AV589" s="13" t="s">
        <v>81</v>
      </c>
      <c r="AW589" s="13" t="s">
        <v>33</v>
      </c>
      <c r="AX589" s="13" t="s">
        <v>71</v>
      </c>
      <c r="AY589" s="232" t="s">
        <v>131</v>
      </c>
    </row>
    <row r="590" s="13" customFormat="1">
      <c r="A590" s="13"/>
      <c r="B590" s="221"/>
      <c r="C590" s="222"/>
      <c r="D590" s="223" t="s">
        <v>142</v>
      </c>
      <c r="E590" s="224" t="s">
        <v>19</v>
      </c>
      <c r="F590" s="225" t="s">
        <v>828</v>
      </c>
      <c r="G590" s="222"/>
      <c r="H590" s="226">
        <v>20.800000000000001</v>
      </c>
      <c r="I590" s="227"/>
      <c r="J590" s="222"/>
      <c r="K590" s="222"/>
      <c r="L590" s="228"/>
      <c r="M590" s="229"/>
      <c r="N590" s="230"/>
      <c r="O590" s="230"/>
      <c r="P590" s="230"/>
      <c r="Q590" s="230"/>
      <c r="R590" s="230"/>
      <c r="S590" s="230"/>
      <c r="T590" s="23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2" t="s">
        <v>142</v>
      </c>
      <c r="AU590" s="232" t="s">
        <v>81</v>
      </c>
      <c r="AV590" s="13" t="s">
        <v>81</v>
      </c>
      <c r="AW590" s="13" t="s">
        <v>33</v>
      </c>
      <c r="AX590" s="13" t="s">
        <v>71</v>
      </c>
      <c r="AY590" s="232" t="s">
        <v>131</v>
      </c>
    </row>
    <row r="591" s="13" customFormat="1">
      <c r="A591" s="13"/>
      <c r="B591" s="221"/>
      <c r="C591" s="222"/>
      <c r="D591" s="223" t="s">
        <v>142</v>
      </c>
      <c r="E591" s="224" t="s">
        <v>19</v>
      </c>
      <c r="F591" s="225" t="s">
        <v>829</v>
      </c>
      <c r="G591" s="222"/>
      <c r="H591" s="226">
        <v>16</v>
      </c>
      <c r="I591" s="227"/>
      <c r="J591" s="222"/>
      <c r="K591" s="222"/>
      <c r="L591" s="228"/>
      <c r="M591" s="229"/>
      <c r="N591" s="230"/>
      <c r="O591" s="230"/>
      <c r="P591" s="230"/>
      <c r="Q591" s="230"/>
      <c r="R591" s="230"/>
      <c r="S591" s="230"/>
      <c r="T591" s="23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2" t="s">
        <v>142</v>
      </c>
      <c r="AU591" s="232" t="s">
        <v>81</v>
      </c>
      <c r="AV591" s="13" t="s">
        <v>81</v>
      </c>
      <c r="AW591" s="13" t="s">
        <v>33</v>
      </c>
      <c r="AX591" s="13" t="s">
        <v>71</v>
      </c>
      <c r="AY591" s="232" t="s">
        <v>131</v>
      </c>
    </row>
    <row r="592" s="15" customFormat="1">
      <c r="A592" s="15"/>
      <c r="B592" s="243"/>
      <c r="C592" s="244"/>
      <c r="D592" s="223" t="s">
        <v>142</v>
      </c>
      <c r="E592" s="245" t="s">
        <v>19</v>
      </c>
      <c r="F592" s="246" t="s">
        <v>156</v>
      </c>
      <c r="G592" s="244"/>
      <c r="H592" s="247">
        <v>52.100000000000001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3" t="s">
        <v>142</v>
      </c>
      <c r="AU592" s="253" t="s">
        <v>81</v>
      </c>
      <c r="AV592" s="15" t="s">
        <v>138</v>
      </c>
      <c r="AW592" s="15" t="s">
        <v>33</v>
      </c>
      <c r="AX592" s="15" t="s">
        <v>79</v>
      </c>
      <c r="AY592" s="253" t="s">
        <v>131</v>
      </c>
    </row>
    <row r="593" s="2" customFormat="1" ht="24.15" customHeight="1">
      <c r="A593" s="41"/>
      <c r="B593" s="42"/>
      <c r="C593" s="203" t="s">
        <v>830</v>
      </c>
      <c r="D593" s="203" t="s">
        <v>133</v>
      </c>
      <c r="E593" s="204" t="s">
        <v>831</v>
      </c>
      <c r="F593" s="205" t="s">
        <v>832</v>
      </c>
      <c r="G593" s="206" t="s">
        <v>254</v>
      </c>
      <c r="H593" s="207">
        <v>44</v>
      </c>
      <c r="I593" s="208"/>
      <c r="J593" s="209">
        <f>ROUND(I593*H593,2)</f>
        <v>0</v>
      </c>
      <c r="K593" s="205" t="s">
        <v>137</v>
      </c>
      <c r="L593" s="47"/>
      <c r="M593" s="210" t="s">
        <v>19</v>
      </c>
      <c r="N593" s="211" t="s">
        <v>42</v>
      </c>
      <c r="O593" s="87"/>
      <c r="P593" s="212">
        <f>O593*H593</f>
        <v>0</v>
      </c>
      <c r="Q593" s="212">
        <v>0.0021700000000000001</v>
      </c>
      <c r="R593" s="212">
        <f>Q593*H593</f>
        <v>0.095480000000000009</v>
      </c>
      <c r="S593" s="212">
        <v>0</v>
      </c>
      <c r="T593" s="213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4" t="s">
        <v>246</v>
      </c>
      <c r="AT593" s="214" t="s">
        <v>133</v>
      </c>
      <c r="AU593" s="214" t="s">
        <v>81</v>
      </c>
      <c r="AY593" s="20" t="s">
        <v>131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0" t="s">
        <v>79</v>
      </c>
      <c r="BK593" s="215">
        <f>ROUND(I593*H593,2)</f>
        <v>0</v>
      </c>
      <c r="BL593" s="20" t="s">
        <v>246</v>
      </c>
      <c r="BM593" s="214" t="s">
        <v>833</v>
      </c>
    </row>
    <row r="594" s="2" customFormat="1">
      <c r="A594" s="41"/>
      <c r="B594" s="42"/>
      <c r="C594" s="43"/>
      <c r="D594" s="216" t="s">
        <v>140</v>
      </c>
      <c r="E594" s="43"/>
      <c r="F594" s="217" t="s">
        <v>834</v>
      </c>
      <c r="G594" s="43"/>
      <c r="H594" s="43"/>
      <c r="I594" s="218"/>
      <c r="J594" s="43"/>
      <c r="K594" s="43"/>
      <c r="L594" s="47"/>
      <c r="M594" s="219"/>
      <c r="N594" s="220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140</v>
      </c>
      <c r="AU594" s="20" t="s">
        <v>81</v>
      </c>
    </row>
    <row r="595" s="14" customFormat="1">
      <c r="A595" s="14"/>
      <c r="B595" s="233"/>
      <c r="C595" s="234"/>
      <c r="D595" s="223" t="s">
        <v>142</v>
      </c>
      <c r="E595" s="235" t="s">
        <v>19</v>
      </c>
      <c r="F595" s="236" t="s">
        <v>835</v>
      </c>
      <c r="G595" s="234"/>
      <c r="H595" s="235" t="s">
        <v>19</v>
      </c>
      <c r="I595" s="237"/>
      <c r="J595" s="234"/>
      <c r="K595" s="234"/>
      <c r="L595" s="238"/>
      <c r="M595" s="239"/>
      <c r="N595" s="240"/>
      <c r="O595" s="240"/>
      <c r="P595" s="240"/>
      <c r="Q595" s="240"/>
      <c r="R595" s="240"/>
      <c r="S595" s="240"/>
      <c r="T595" s="24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2" t="s">
        <v>142</v>
      </c>
      <c r="AU595" s="242" t="s">
        <v>81</v>
      </c>
      <c r="AV595" s="14" t="s">
        <v>79</v>
      </c>
      <c r="AW595" s="14" t="s">
        <v>33</v>
      </c>
      <c r="AX595" s="14" t="s">
        <v>71</v>
      </c>
      <c r="AY595" s="242" t="s">
        <v>131</v>
      </c>
    </row>
    <row r="596" s="13" customFormat="1">
      <c r="A596" s="13"/>
      <c r="B596" s="221"/>
      <c r="C596" s="222"/>
      <c r="D596" s="223" t="s">
        <v>142</v>
      </c>
      <c r="E596" s="224" t="s">
        <v>19</v>
      </c>
      <c r="F596" s="225" t="s">
        <v>821</v>
      </c>
      <c r="G596" s="222"/>
      <c r="H596" s="226">
        <v>31</v>
      </c>
      <c r="I596" s="227"/>
      <c r="J596" s="222"/>
      <c r="K596" s="222"/>
      <c r="L596" s="228"/>
      <c r="M596" s="229"/>
      <c r="N596" s="230"/>
      <c r="O596" s="230"/>
      <c r="P596" s="230"/>
      <c r="Q596" s="230"/>
      <c r="R596" s="230"/>
      <c r="S596" s="230"/>
      <c r="T596" s="23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2" t="s">
        <v>142</v>
      </c>
      <c r="AU596" s="232" t="s">
        <v>81</v>
      </c>
      <c r="AV596" s="13" t="s">
        <v>81</v>
      </c>
      <c r="AW596" s="13" t="s">
        <v>33</v>
      </c>
      <c r="AX596" s="13" t="s">
        <v>71</v>
      </c>
      <c r="AY596" s="232" t="s">
        <v>131</v>
      </c>
    </row>
    <row r="597" s="14" customFormat="1">
      <c r="A597" s="14"/>
      <c r="B597" s="233"/>
      <c r="C597" s="234"/>
      <c r="D597" s="223" t="s">
        <v>142</v>
      </c>
      <c r="E597" s="235" t="s">
        <v>19</v>
      </c>
      <c r="F597" s="236" t="s">
        <v>836</v>
      </c>
      <c r="G597" s="234"/>
      <c r="H597" s="235" t="s">
        <v>19</v>
      </c>
      <c r="I597" s="237"/>
      <c r="J597" s="234"/>
      <c r="K597" s="234"/>
      <c r="L597" s="238"/>
      <c r="M597" s="239"/>
      <c r="N597" s="240"/>
      <c r="O597" s="240"/>
      <c r="P597" s="240"/>
      <c r="Q597" s="240"/>
      <c r="R597" s="240"/>
      <c r="S597" s="240"/>
      <c r="T597" s="24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2" t="s">
        <v>142</v>
      </c>
      <c r="AU597" s="242" t="s">
        <v>81</v>
      </c>
      <c r="AV597" s="14" t="s">
        <v>79</v>
      </c>
      <c r="AW597" s="14" t="s">
        <v>33</v>
      </c>
      <c r="AX597" s="14" t="s">
        <v>71</v>
      </c>
      <c r="AY597" s="242" t="s">
        <v>131</v>
      </c>
    </row>
    <row r="598" s="13" customFormat="1">
      <c r="A598" s="13"/>
      <c r="B598" s="221"/>
      <c r="C598" s="222"/>
      <c r="D598" s="223" t="s">
        <v>142</v>
      </c>
      <c r="E598" s="224" t="s">
        <v>19</v>
      </c>
      <c r="F598" s="225" t="s">
        <v>837</v>
      </c>
      <c r="G598" s="222"/>
      <c r="H598" s="226">
        <v>13</v>
      </c>
      <c r="I598" s="227"/>
      <c r="J598" s="222"/>
      <c r="K598" s="222"/>
      <c r="L598" s="228"/>
      <c r="M598" s="229"/>
      <c r="N598" s="230"/>
      <c r="O598" s="230"/>
      <c r="P598" s="230"/>
      <c r="Q598" s="230"/>
      <c r="R598" s="230"/>
      <c r="S598" s="230"/>
      <c r="T598" s="23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2" t="s">
        <v>142</v>
      </c>
      <c r="AU598" s="232" t="s">
        <v>81</v>
      </c>
      <c r="AV598" s="13" t="s">
        <v>81</v>
      </c>
      <c r="AW598" s="13" t="s">
        <v>33</v>
      </c>
      <c r="AX598" s="13" t="s">
        <v>71</v>
      </c>
      <c r="AY598" s="232" t="s">
        <v>131</v>
      </c>
    </row>
    <row r="599" s="15" customFormat="1">
      <c r="A599" s="15"/>
      <c r="B599" s="243"/>
      <c r="C599" s="244"/>
      <c r="D599" s="223" t="s">
        <v>142</v>
      </c>
      <c r="E599" s="245" t="s">
        <v>19</v>
      </c>
      <c r="F599" s="246" t="s">
        <v>156</v>
      </c>
      <c r="G599" s="244"/>
      <c r="H599" s="247">
        <v>44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3" t="s">
        <v>142</v>
      </c>
      <c r="AU599" s="253" t="s">
        <v>81</v>
      </c>
      <c r="AV599" s="15" t="s">
        <v>138</v>
      </c>
      <c r="AW599" s="15" t="s">
        <v>33</v>
      </c>
      <c r="AX599" s="15" t="s">
        <v>79</v>
      </c>
      <c r="AY599" s="253" t="s">
        <v>131</v>
      </c>
    </row>
    <row r="600" s="2" customFormat="1" ht="24.15" customHeight="1">
      <c r="A600" s="41"/>
      <c r="B600" s="42"/>
      <c r="C600" s="203" t="s">
        <v>838</v>
      </c>
      <c r="D600" s="203" t="s">
        <v>133</v>
      </c>
      <c r="E600" s="204" t="s">
        <v>839</v>
      </c>
      <c r="F600" s="205" t="s">
        <v>840</v>
      </c>
      <c r="G600" s="206" t="s">
        <v>771</v>
      </c>
      <c r="H600" s="276"/>
      <c r="I600" s="208"/>
      <c r="J600" s="209">
        <f>ROUND(I600*H600,2)</f>
        <v>0</v>
      </c>
      <c r="K600" s="205" t="s">
        <v>137</v>
      </c>
      <c r="L600" s="47"/>
      <c r="M600" s="210" t="s">
        <v>19</v>
      </c>
      <c r="N600" s="211" t="s">
        <v>42</v>
      </c>
      <c r="O600" s="87"/>
      <c r="P600" s="212">
        <f>O600*H600</f>
        <v>0</v>
      </c>
      <c r="Q600" s="212">
        <v>0</v>
      </c>
      <c r="R600" s="212">
        <f>Q600*H600</f>
        <v>0</v>
      </c>
      <c r="S600" s="212">
        <v>0</v>
      </c>
      <c r="T600" s="213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4" t="s">
        <v>246</v>
      </c>
      <c r="AT600" s="214" t="s">
        <v>133</v>
      </c>
      <c r="AU600" s="214" t="s">
        <v>81</v>
      </c>
      <c r="AY600" s="20" t="s">
        <v>131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0" t="s">
        <v>79</v>
      </c>
      <c r="BK600" s="215">
        <f>ROUND(I600*H600,2)</f>
        <v>0</v>
      </c>
      <c r="BL600" s="20" t="s">
        <v>246</v>
      </c>
      <c r="BM600" s="214" t="s">
        <v>841</v>
      </c>
    </row>
    <row r="601" s="2" customFormat="1">
      <c r="A601" s="41"/>
      <c r="B601" s="42"/>
      <c r="C601" s="43"/>
      <c r="D601" s="216" t="s">
        <v>140</v>
      </c>
      <c r="E601" s="43"/>
      <c r="F601" s="217" t="s">
        <v>842</v>
      </c>
      <c r="G601" s="43"/>
      <c r="H601" s="43"/>
      <c r="I601" s="218"/>
      <c r="J601" s="43"/>
      <c r="K601" s="43"/>
      <c r="L601" s="47"/>
      <c r="M601" s="219"/>
      <c r="N601" s="220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140</v>
      </c>
      <c r="AU601" s="20" t="s">
        <v>81</v>
      </c>
    </row>
    <row r="602" s="12" customFormat="1" ht="22.8" customHeight="1">
      <c r="A602" s="12"/>
      <c r="B602" s="187"/>
      <c r="C602" s="188"/>
      <c r="D602" s="189" t="s">
        <v>70</v>
      </c>
      <c r="E602" s="201" t="s">
        <v>843</v>
      </c>
      <c r="F602" s="201" t="s">
        <v>844</v>
      </c>
      <c r="G602" s="188"/>
      <c r="H602" s="188"/>
      <c r="I602" s="191"/>
      <c r="J602" s="202">
        <f>BK602</f>
        <v>0</v>
      </c>
      <c r="K602" s="188"/>
      <c r="L602" s="193"/>
      <c r="M602" s="194"/>
      <c r="N602" s="195"/>
      <c r="O602" s="195"/>
      <c r="P602" s="196">
        <f>SUM(P603:P611)</f>
        <v>0</v>
      </c>
      <c r="Q602" s="195"/>
      <c r="R602" s="196">
        <f>SUM(R603:R611)</f>
        <v>0.0086799999999999985</v>
      </c>
      <c r="S602" s="195"/>
      <c r="T602" s="197">
        <f>SUM(T603:T611)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198" t="s">
        <v>81</v>
      </c>
      <c r="AT602" s="199" t="s">
        <v>70</v>
      </c>
      <c r="AU602" s="199" t="s">
        <v>79</v>
      </c>
      <c r="AY602" s="198" t="s">
        <v>131</v>
      </c>
      <c r="BK602" s="200">
        <f>SUM(BK603:BK611)</f>
        <v>0</v>
      </c>
    </row>
    <row r="603" s="2" customFormat="1" ht="16.5" customHeight="1">
      <c r="A603" s="41"/>
      <c r="B603" s="42"/>
      <c r="C603" s="203" t="s">
        <v>845</v>
      </c>
      <c r="D603" s="203" t="s">
        <v>133</v>
      </c>
      <c r="E603" s="204" t="s">
        <v>846</v>
      </c>
      <c r="F603" s="205" t="s">
        <v>847</v>
      </c>
      <c r="G603" s="206" t="s">
        <v>136</v>
      </c>
      <c r="H603" s="207">
        <v>62</v>
      </c>
      <c r="I603" s="208"/>
      <c r="J603" s="209">
        <f>ROUND(I603*H603,2)</f>
        <v>0</v>
      </c>
      <c r="K603" s="205" t="s">
        <v>137</v>
      </c>
      <c r="L603" s="47"/>
      <c r="M603" s="210" t="s">
        <v>19</v>
      </c>
      <c r="N603" s="211" t="s">
        <v>42</v>
      </c>
      <c r="O603" s="87"/>
      <c r="P603" s="212">
        <f>O603*H603</f>
        <v>0</v>
      </c>
      <c r="Q603" s="212">
        <v>0.00013999999999999999</v>
      </c>
      <c r="R603" s="212">
        <f>Q603*H603</f>
        <v>0.0086799999999999985</v>
      </c>
      <c r="S603" s="212">
        <v>0</v>
      </c>
      <c r="T603" s="213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4" t="s">
        <v>246</v>
      </c>
      <c r="AT603" s="214" t="s">
        <v>133</v>
      </c>
      <c r="AU603" s="214" t="s">
        <v>81</v>
      </c>
      <c r="AY603" s="20" t="s">
        <v>131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20" t="s">
        <v>79</v>
      </c>
      <c r="BK603" s="215">
        <f>ROUND(I603*H603,2)</f>
        <v>0</v>
      </c>
      <c r="BL603" s="20" t="s">
        <v>246</v>
      </c>
      <c r="BM603" s="214" t="s">
        <v>848</v>
      </c>
    </row>
    <row r="604" s="2" customFormat="1">
      <c r="A604" s="41"/>
      <c r="B604" s="42"/>
      <c r="C604" s="43"/>
      <c r="D604" s="216" t="s">
        <v>140</v>
      </c>
      <c r="E604" s="43"/>
      <c r="F604" s="217" t="s">
        <v>849</v>
      </c>
      <c r="G604" s="43"/>
      <c r="H604" s="43"/>
      <c r="I604" s="218"/>
      <c r="J604" s="43"/>
      <c r="K604" s="43"/>
      <c r="L604" s="47"/>
      <c r="M604" s="219"/>
      <c r="N604" s="220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140</v>
      </c>
      <c r="AU604" s="20" t="s">
        <v>81</v>
      </c>
    </row>
    <row r="605" s="13" customFormat="1">
      <c r="A605" s="13"/>
      <c r="B605" s="221"/>
      <c r="C605" s="222"/>
      <c r="D605" s="223" t="s">
        <v>142</v>
      </c>
      <c r="E605" s="224" t="s">
        <v>19</v>
      </c>
      <c r="F605" s="225" t="s">
        <v>290</v>
      </c>
      <c r="G605" s="222"/>
      <c r="H605" s="226">
        <v>6</v>
      </c>
      <c r="I605" s="227"/>
      <c r="J605" s="222"/>
      <c r="K605" s="222"/>
      <c r="L605" s="228"/>
      <c r="M605" s="229"/>
      <c r="N605" s="230"/>
      <c r="O605" s="230"/>
      <c r="P605" s="230"/>
      <c r="Q605" s="230"/>
      <c r="R605" s="230"/>
      <c r="S605" s="230"/>
      <c r="T605" s="23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2" t="s">
        <v>142</v>
      </c>
      <c r="AU605" s="232" t="s">
        <v>81</v>
      </c>
      <c r="AV605" s="13" t="s">
        <v>81</v>
      </c>
      <c r="AW605" s="13" t="s">
        <v>33</v>
      </c>
      <c r="AX605" s="13" t="s">
        <v>71</v>
      </c>
      <c r="AY605" s="232" t="s">
        <v>131</v>
      </c>
    </row>
    <row r="606" s="13" customFormat="1">
      <c r="A606" s="13"/>
      <c r="B606" s="221"/>
      <c r="C606" s="222"/>
      <c r="D606" s="223" t="s">
        <v>142</v>
      </c>
      <c r="E606" s="224" t="s">
        <v>19</v>
      </c>
      <c r="F606" s="225" t="s">
        <v>291</v>
      </c>
      <c r="G606" s="222"/>
      <c r="H606" s="226">
        <v>20</v>
      </c>
      <c r="I606" s="227"/>
      <c r="J606" s="222"/>
      <c r="K606" s="222"/>
      <c r="L606" s="228"/>
      <c r="M606" s="229"/>
      <c r="N606" s="230"/>
      <c r="O606" s="230"/>
      <c r="P606" s="230"/>
      <c r="Q606" s="230"/>
      <c r="R606" s="230"/>
      <c r="S606" s="230"/>
      <c r="T606" s="23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2" t="s">
        <v>142</v>
      </c>
      <c r="AU606" s="232" t="s">
        <v>81</v>
      </c>
      <c r="AV606" s="13" t="s">
        <v>81</v>
      </c>
      <c r="AW606" s="13" t="s">
        <v>33</v>
      </c>
      <c r="AX606" s="13" t="s">
        <v>71</v>
      </c>
      <c r="AY606" s="232" t="s">
        <v>131</v>
      </c>
    </row>
    <row r="607" s="13" customFormat="1">
      <c r="A607" s="13"/>
      <c r="B607" s="221"/>
      <c r="C607" s="222"/>
      <c r="D607" s="223" t="s">
        <v>142</v>
      </c>
      <c r="E607" s="224" t="s">
        <v>19</v>
      </c>
      <c r="F607" s="225" t="s">
        <v>469</v>
      </c>
      <c r="G607" s="222"/>
      <c r="H607" s="226">
        <v>18</v>
      </c>
      <c r="I607" s="227"/>
      <c r="J607" s="222"/>
      <c r="K607" s="222"/>
      <c r="L607" s="228"/>
      <c r="M607" s="229"/>
      <c r="N607" s="230"/>
      <c r="O607" s="230"/>
      <c r="P607" s="230"/>
      <c r="Q607" s="230"/>
      <c r="R607" s="230"/>
      <c r="S607" s="230"/>
      <c r="T607" s="23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2" t="s">
        <v>142</v>
      </c>
      <c r="AU607" s="232" t="s">
        <v>81</v>
      </c>
      <c r="AV607" s="13" t="s">
        <v>81</v>
      </c>
      <c r="AW607" s="13" t="s">
        <v>33</v>
      </c>
      <c r="AX607" s="13" t="s">
        <v>71</v>
      </c>
      <c r="AY607" s="232" t="s">
        <v>131</v>
      </c>
    </row>
    <row r="608" s="13" customFormat="1">
      <c r="A608" s="13"/>
      <c r="B608" s="221"/>
      <c r="C608" s="222"/>
      <c r="D608" s="223" t="s">
        <v>142</v>
      </c>
      <c r="E608" s="224" t="s">
        <v>19</v>
      </c>
      <c r="F608" s="225" t="s">
        <v>476</v>
      </c>
      <c r="G608" s="222"/>
      <c r="H608" s="226">
        <v>18</v>
      </c>
      <c r="I608" s="227"/>
      <c r="J608" s="222"/>
      <c r="K608" s="222"/>
      <c r="L608" s="228"/>
      <c r="M608" s="229"/>
      <c r="N608" s="230"/>
      <c r="O608" s="230"/>
      <c r="P608" s="230"/>
      <c r="Q608" s="230"/>
      <c r="R608" s="230"/>
      <c r="S608" s="230"/>
      <c r="T608" s="23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2" t="s">
        <v>142</v>
      </c>
      <c r="AU608" s="232" t="s">
        <v>81</v>
      </c>
      <c r="AV608" s="13" t="s">
        <v>81</v>
      </c>
      <c r="AW608" s="13" t="s">
        <v>33</v>
      </c>
      <c r="AX608" s="13" t="s">
        <v>71</v>
      </c>
      <c r="AY608" s="232" t="s">
        <v>131</v>
      </c>
    </row>
    <row r="609" s="15" customFormat="1">
      <c r="A609" s="15"/>
      <c r="B609" s="243"/>
      <c r="C609" s="244"/>
      <c r="D609" s="223" t="s">
        <v>142</v>
      </c>
      <c r="E609" s="245" t="s">
        <v>19</v>
      </c>
      <c r="F609" s="246" t="s">
        <v>156</v>
      </c>
      <c r="G609" s="244"/>
      <c r="H609" s="247">
        <v>62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3" t="s">
        <v>142</v>
      </c>
      <c r="AU609" s="253" t="s">
        <v>81</v>
      </c>
      <c r="AV609" s="15" t="s">
        <v>138</v>
      </c>
      <c r="AW609" s="15" t="s">
        <v>33</v>
      </c>
      <c r="AX609" s="15" t="s">
        <v>79</v>
      </c>
      <c r="AY609" s="253" t="s">
        <v>131</v>
      </c>
    </row>
    <row r="610" s="2" customFormat="1" ht="24.15" customHeight="1">
      <c r="A610" s="41"/>
      <c r="B610" s="42"/>
      <c r="C610" s="203" t="s">
        <v>850</v>
      </c>
      <c r="D610" s="203" t="s">
        <v>133</v>
      </c>
      <c r="E610" s="204" t="s">
        <v>851</v>
      </c>
      <c r="F610" s="205" t="s">
        <v>852</v>
      </c>
      <c r="G610" s="206" t="s">
        <v>771</v>
      </c>
      <c r="H610" s="276"/>
      <c r="I610" s="208"/>
      <c r="J610" s="209">
        <f>ROUND(I610*H610,2)</f>
        <v>0</v>
      </c>
      <c r="K610" s="205" t="s">
        <v>137</v>
      </c>
      <c r="L610" s="47"/>
      <c r="M610" s="210" t="s">
        <v>19</v>
      </c>
      <c r="N610" s="211" t="s">
        <v>42</v>
      </c>
      <c r="O610" s="87"/>
      <c r="P610" s="212">
        <f>O610*H610</f>
        <v>0</v>
      </c>
      <c r="Q610" s="212">
        <v>0</v>
      </c>
      <c r="R610" s="212">
        <f>Q610*H610</f>
        <v>0</v>
      </c>
      <c r="S610" s="212">
        <v>0</v>
      </c>
      <c r="T610" s="213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4" t="s">
        <v>246</v>
      </c>
      <c r="AT610" s="214" t="s">
        <v>133</v>
      </c>
      <c r="AU610" s="214" t="s">
        <v>81</v>
      </c>
      <c r="AY610" s="20" t="s">
        <v>131</v>
      </c>
      <c r="BE610" s="215">
        <f>IF(N610="základní",J610,0)</f>
        <v>0</v>
      </c>
      <c r="BF610" s="215">
        <f>IF(N610="snížená",J610,0)</f>
        <v>0</v>
      </c>
      <c r="BG610" s="215">
        <f>IF(N610="zákl. přenesená",J610,0)</f>
        <v>0</v>
      </c>
      <c r="BH610" s="215">
        <f>IF(N610="sníž. přenesená",J610,0)</f>
        <v>0</v>
      </c>
      <c r="BI610" s="215">
        <f>IF(N610="nulová",J610,0)</f>
        <v>0</v>
      </c>
      <c r="BJ610" s="20" t="s">
        <v>79</v>
      </c>
      <c r="BK610" s="215">
        <f>ROUND(I610*H610,2)</f>
        <v>0</v>
      </c>
      <c r="BL610" s="20" t="s">
        <v>246</v>
      </c>
      <c r="BM610" s="214" t="s">
        <v>853</v>
      </c>
    </row>
    <row r="611" s="2" customFormat="1">
      <c r="A611" s="41"/>
      <c r="B611" s="42"/>
      <c r="C611" s="43"/>
      <c r="D611" s="216" t="s">
        <v>140</v>
      </c>
      <c r="E611" s="43"/>
      <c r="F611" s="217" t="s">
        <v>854</v>
      </c>
      <c r="G611" s="43"/>
      <c r="H611" s="43"/>
      <c r="I611" s="218"/>
      <c r="J611" s="43"/>
      <c r="K611" s="43"/>
      <c r="L611" s="47"/>
      <c r="M611" s="219"/>
      <c r="N611" s="220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140</v>
      </c>
      <c r="AU611" s="20" t="s">
        <v>81</v>
      </c>
    </row>
    <row r="612" s="12" customFormat="1" ht="22.8" customHeight="1">
      <c r="A612" s="12"/>
      <c r="B612" s="187"/>
      <c r="C612" s="188"/>
      <c r="D612" s="189" t="s">
        <v>70</v>
      </c>
      <c r="E612" s="201" t="s">
        <v>855</v>
      </c>
      <c r="F612" s="201" t="s">
        <v>856</v>
      </c>
      <c r="G612" s="188"/>
      <c r="H612" s="188"/>
      <c r="I612" s="191"/>
      <c r="J612" s="202">
        <f>BK612</f>
        <v>0</v>
      </c>
      <c r="K612" s="188"/>
      <c r="L612" s="193"/>
      <c r="M612" s="194"/>
      <c r="N612" s="195"/>
      <c r="O612" s="195"/>
      <c r="P612" s="196">
        <f>SUM(P613:P627)</f>
        <v>0</v>
      </c>
      <c r="Q612" s="195"/>
      <c r="R612" s="196">
        <f>SUM(R613:R627)</f>
        <v>0.0014220000000000001</v>
      </c>
      <c r="S612" s="195"/>
      <c r="T612" s="197">
        <f>SUM(T613:T627)</f>
        <v>0.037920000000000002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198" t="s">
        <v>81</v>
      </c>
      <c r="AT612" s="199" t="s">
        <v>70</v>
      </c>
      <c r="AU612" s="199" t="s">
        <v>79</v>
      </c>
      <c r="AY612" s="198" t="s">
        <v>131</v>
      </c>
      <c r="BK612" s="200">
        <f>SUM(BK613:BK627)</f>
        <v>0</v>
      </c>
    </row>
    <row r="613" s="2" customFormat="1" ht="16.5" customHeight="1">
      <c r="A613" s="41"/>
      <c r="B613" s="42"/>
      <c r="C613" s="203" t="s">
        <v>857</v>
      </c>
      <c r="D613" s="203" t="s">
        <v>133</v>
      </c>
      <c r="E613" s="204" t="s">
        <v>858</v>
      </c>
      <c r="F613" s="205" t="s">
        <v>859</v>
      </c>
      <c r="G613" s="206" t="s">
        <v>254</v>
      </c>
      <c r="H613" s="207">
        <v>23.699999999999999</v>
      </c>
      <c r="I613" s="208"/>
      <c r="J613" s="209">
        <f>ROUND(I613*H613,2)</f>
        <v>0</v>
      </c>
      <c r="K613" s="205" t="s">
        <v>137</v>
      </c>
      <c r="L613" s="47"/>
      <c r="M613" s="210" t="s">
        <v>19</v>
      </c>
      <c r="N613" s="211" t="s">
        <v>42</v>
      </c>
      <c r="O613" s="87"/>
      <c r="P613" s="212">
        <f>O613*H613</f>
        <v>0</v>
      </c>
      <c r="Q613" s="212">
        <v>6.0000000000000002E-05</v>
      </c>
      <c r="R613" s="212">
        <f>Q613*H613</f>
        <v>0.0014220000000000001</v>
      </c>
      <c r="S613" s="212">
        <v>0</v>
      </c>
      <c r="T613" s="213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4" t="s">
        <v>246</v>
      </c>
      <c r="AT613" s="214" t="s">
        <v>133</v>
      </c>
      <c r="AU613" s="214" t="s">
        <v>81</v>
      </c>
      <c r="AY613" s="20" t="s">
        <v>131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0" t="s">
        <v>79</v>
      </c>
      <c r="BK613" s="215">
        <f>ROUND(I613*H613,2)</f>
        <v>0</v>
      </c>
      <c r="BL613" s="20" t="s">
        <v>246</v>
      </c>
      <c r="BM613" s="214" t="s">
        <v>860</v>
      </c>
    </row>
    <row r="614" s="2" customFormat="1">
      <c r="A614" s="41"/>
      <c r="B614" s="42"/>
      <c r="C614" s="43"/>
      <c r="D614" s="216" t="s">
        <v>140</v>
      </c>
      <c r="E614" s="43"/>
      <c r="F614" s="217" t="s">
        <v>861</v>
      </c>
      <c r="G614" s="43"/>
      <c r="H614" s="43"/>
      <c r="I614" s="218"/>
      <c r="J614" s="43"/>
      <c r="K614" s="43"/>
      <c r="L614" s="47"/>
      <c r="M614" s="219"/>
      <c r="N614" s="220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140</v>
      </c>
      <c r="AU614" s="20" t="s">
        <v>81</v>
      </c>
    </row>
    <row r="615" s="14" customFormat="1">
      <c r="A615" s="14"/>
      <c r="B615" s="233"/>
      <c r="C615" s="234"/>
      <c r="D615" s="223" t="s">
        <v>142</v>
      </c>
      <c r="E615" s="235" t="s">
        <v>19</v>
      </c>
      <c r="F615" s="236" t="s">
        <v>862</v>
      </c>
      <c r="G615" s="234"/>
      <c r="H615" s="235" t="s">
        <v>19</v>
      </c>
      <c r="I615" s="237"/>
      <c r="J615" s="234"/>
      <c r="K615" s="234"/>
      <c r="L615" s="238"/>
      <c r="M615" s="239"/>
      <c r="N615" s="240"/>
      <c r="O615" s="240"/>
      <c r="P615" s="240"/>
      <c r="Q615" s="240"/>
      <c r="R615" s="240"/>
      <c r="S615" s="240"/>
      <c r="T615" s="24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2" t="s">
        <v>142</v>
      </c>
      <c r="AU615" s="242" t="s">
        <v>81</v>
      </c>
      <c r="AV615" s="14" t="s">
        <v>79</v>
      </c>
      <c r="AW615" s="14" t="s">
        <v>33</v>
      </c>
      <c r="AX615" s="14" t="s">
        <v>71</v>
      </c>
      <c r="AY615" s="242" t="s">
        <v>131</v>
      </c>
    </row>
    <row r="616" s="13" customFormat="1">
      <c r="A616" s="13"/>
      <c r="B616" s="221"/>
      <c r="C616" s="222"/>
      <c r="D616" s="223" t="s">
        <v>142</v>
      </c>
      <c r="E616" s="224" t="s">
        <v>19</v>
      </c>
      <c r="F616" s="225" t="s">
        <v>863</v>
      </c>
      <c r="G616" s="222"/>
      <c r="H616" s="226">
        <v>8.5</v>
      </c>
      <c r="I616" s="227"/>
      <c r="J616" s="222"/>
      <c r="K616" s="222"/>
      <c r="L616" s="228"/>
      <c r="M616" s="229"/>
      <c r="N616" s="230"/>
      <c r="O616" s="230"/>
      <c r="P616" s="230"/>
      <c r="Q616" s="230"/>
      <c r="R616" s="230"/>
      <c r="S616" s="230"/>
      <c r="T616" s="23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2" t="s">
        <v>142</v>
      </c>
      <c r="AU616" s="232" t="s">
        <v>81</v>
      </c>
      <c r="AV616" s="13" t="s">
        <v>81</v>
      </c>
      <c r="AW616" s="13" t="s">
        <v>33</v>
      </c>
      <c r="AX616" s="13" t="s">
        <v>71</v>
      </c>
      <c r="AY616" s="232" t="s">
        <v>131</v>
      </c>
    </row>
    <row r="617" s="13" customFormat="1">
      <c r="A617" s="13"/>
      <c r="B617" s="221"/>
      <c r="C617" s="222"/>
      <c r="D617" s="223" t="s">
        <v>142</v>
      </c>
      <c r="E617" s="224" t="s">
        <v>19</v>
      </c>
      <c r="F617" s="225" t="s">
        <v>864</v>
      </c>
      <c r="G617" s="222"/>
      <c r="H617" s="226">
        <v>9.1999999999999993</v>
      </c>
      <c r="I617" s="227"/>
      <c r="J617" s="222"/>
      <c r="K617" s="222"/>
      <c r="L617" s="228"/>
      <c r="M617" s="229"/>
      <c r="N617" s="230"/>
      <c r="O617" s="230"/>
      <c r="P617" s="230"/>
      <c r="Q617" s="230"/>
      <c r="R617" s="230"/>
      <c r="S617" s="230"/>
      <c r="T617" s="23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2" t="s">
        <v>142</v>
      </c>
      <c r="AU617" s="232" t="s">
        <v>81</v>
      </c>
      <c r="AV617" s="13" t="s">
        <v>81</v>
      </c>
      <c r="AW617" s="13" t="s">
        <v>33</v>
      </c>
      <c r="AX617" s="13" t="s">
        <v>71</v>
      </c>
      <c r="AY617" s="232" t="s">
        <v>131</v>
      </c>
    </row>
    <row r="618" s="13" customFormat="1">
      <c r="A618" s="13"/>
      <c r="B618" s="221"/>
      <c r="C618" s="222"/>
      <c r="D618" s="223" t="s">
        <v>142</v>
      </c>
      <c r="E618" s="224" t="s">
        <v>19</v>
      </c>
      <c r="F618" s="225" t="s">
        <v>865</v>
      </c>
      <c r="G618" s="222"/>
      <c r="H618" s="226">
        <v>6</v>
      </c>
      <c r="I618" s="227"/>
      <c r="J618" s="222"/>
      <c r="K618" s="222"/>
      <c r="L618" s="228"/>
      <c r="M618" s="229"/>
      <c r="N618" s="230"/>
      <c r="O618" s="230"/>
      <c r="P618" s="230"/>
      <c r="Q618" s="230"/>
      <c r="R618" s="230"/>
      <c r="S618" s="230"/>
      <c r="T618" s="23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2" t="s">
        <v>142</v>
      </c>
      <c r="AU618" s="232" t="s">
        <v>81</v>
      </c>
      <c r="AV618" s="13" t="s">
        <v>81</v>
      </c>
      <c r="AW618" s="13" t="s">
        <v>33</v>
      </c>
      <c r="AX618" s="13" t="s">
        <v>71</v>
      </c>
      <c r="AY618" s="232" t="s">
        <v>131</v>
      </c>
    </row>
    <row r="619" s="15" customFormat="1">
      <c r="A619" s="15"/>
      <c r="B619" s="243"/>
      <c r="C619" s="244"/>
      <c r="D619" s="223" t="s">
        <v>142</v>
      </c>
      <c r="E619" s="245" t="s">
        <v>19</v>
      </c>
      <c r="F619" s="246" t="s">
        <v>156</v>
      </c>
      <c r="G619" s="244"/>
      <c r="H619" s="247">
        <v>23.699999999999999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3" t="s">
        <v>142</v>
      </c>
      <c r="AU619" s="253" t="s">
        <v>81</v>
      </c>
      <c r="AV619" s="15" t="s">
        <v>138</v>
      </c>
      <c r="AW619" s="15" t="s">
        <v>33</v>
      </c>
      <c r="AX619" s="15" t="s">
        <v>79</v>
      </c>
      <c r="AY619" s="253" t="s">
        <v>131</v>
      </c>
    </row>
    <row r="620" s="2" customFormat="1" ht="21.75" customHeight="1">
      <c r="A620" s="41"/>
      <c r="B620" s="42"/>
      <c r="C620" s="203" t="s">
        <v>866</v>
      </c>
      <c r="D620" s="203" t="s">
        <v>133</v>
      </c>
      <c r="E620" s="204" t="s">
        <v>867</v>
      </c>
      <c r="F620" s="205" t="s">
        <v>868</v>
      </c>
      <c r="G620" s="206" t="s">
        <v>254</v>
      </c>
      <c r="H620" s="207">
        <v>23.699999999999999</v>
      </c>
      <c r="I620" s="208"/>
      <c r="J620" s="209">
        <f>ROUND(I620*H620,2)</f>
        <v>0</v>
      </c>
      <c r="K620" s="205" t="s">
        <v>137</v>
      </c>
      <c r="L620" s="47"/>
      <c r="M620" s="210" t="s">
        <v>19</v>
      </c>
      <c r="N620" s="211" t="s">
        <v>42</v>
      </c>
      <c r="O620" s="87"/>
      <c r="P620" s="212">
        <f>O620*H620</f>
        <v>0</v>
      </c>
      <c r="Q620" s="212">
        <v>0</v>
      </c>
      <c r="R620" s="212">
        <f>Q620*H620</f>
        <v>0</v>
      </c>
      <c r="S620" s="212">
        <v>0.0016000000000000001</v>
      </c>
      <c r="T620" s="213">
        <f>S620*H620</f>
        <v>0.037920000000000002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4" t="s">
        <v>246</v>
      </c>
      <c r="AT620" s="214" t="s">
        <v>133</v>
      </c>
      <c r="AU620" s="214" t="s">
        <v>81</v>
      </c>
      <c r="AY620" s="20" t="s">
        <v>131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20" t="s">
        <v>79</v>
      </c>
      <c r="BK620" s="215">
        <f>ROUND(I620*H620,2)</f>
        <v>0</v>
      </c>
      <c r="BL620" s="20" t="s">
        <v>246</v>
      </c>
      <c r="BM620" s="214" t="s">
        <v>869</v>
      </c>
    </row>
    <row r="621" s="2" customFormat="1">
      <c r="A621" s="41"/>
      <c r="B621" s="42"/>
      <c r="C621" s="43"/>
      <c r="D621" s="216" t="s">
        <v>140</v>
      </c>
      <c r="E621" s="43"/>
      <c r="F621" s="217" t="s">
        <v>870</v>
      </c>
      <c r="G621" s="43"/>
      <c r="H621" s="43"/>
      <c r="I621" s="218"/>
      <c r="J621" s="43"/>
      <c r="K621" s="43"/>
      <c r="L621" s="47"/>
      <c r="M621" s="219"/>
      <c r="N621" s="220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140</v>
      </c>
      <c r="AU621" s="20" t="s">
        <v>81</v>
      </c>
    </row>
    <row r="622" s="13" customFormat="1">
      <c r="A622" s="13"/>
      <c r="B622" s="221"/>
      <c r="C622" s="222"/>
      <c r="D622" s="223" t="s">
        <v>142</v>
      </c>
      <c r="E622" s="224" t="s">
        <v>19</v>
      </c>
      <c r="F622" s="225" t="s">
        <v>863</v>
      </c>
      <c r="G622" s="222"/>
      <c r="H622" s="226">
        <v>8.5</v>
      </c>
      <c r="I622" s="227"/>
      <c r="J622" s="222"/>
      <c r="K622" s="222"/>
      <c r="L622" s="228"/>
      <c r="M622" s="229"/>
      <c r="N622" s="230"/>
      <c r="O622" s="230"/>
      <c r="P622" s="230"/>
      <c r="Q622" s="230"/>
      <c r="R622" s="230"/>
      <c r="S622" s="230"/>
      <c r="T622" s="23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2" t="s">
        <v>142</v>
      </c>
      <c r="AU622" s="232" t="s">
        <v>81</v>
      </c>
      <c r="AV622" s="13" t="s">
        <v>81</v>
      </c>
      <c r="AW622" s="13" t="s">
        <v>33</v>
      </c>
      <c r="AX622" s="13" t="s">
        <v>71</v>
      </c>
      <c r="AY622" s="232" t="s">
        <v>131</v>
      </c>
    </row>
    <row r="623" s="13" customFormat="1">
      <c r="A623" s="13"/>
      <c r="B623" s="221"/>
      <c r="C623" s="222"/>
      <c r="D623" s="223" t="s">
        <v>142</v>
      </c>
      <c r="E623" s="224" t="s">
        <v>19</v>
      </c>
      <c r="F623" s="225" t="s">
        <v>864</v>
      </c>
      <c r="G623" s="222"/>
      <c r="H623" s="226">
        <v>9.1999999999999993</v>
      </c>
      <c r="I623" s="227"/>
      <c r="J623" s="222"/>
      <c r="K623" s="222"/>
      <c r="L623" s="228"/>
      <c r="M623" s="229"/>
      <c r="N623" s="230"/>
      <c r="O623" s="230"/>
      <c r="P623" s="230"/>
      <c r="Q623" s="230"/>
      <c r="R623" s="230"/>
      <c r="S623" s="230"/>
      <c r="T623" s="23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2" t="s">
        <v>142</v>
      </c>
      <c r="AU623" s="232" t="s">
        <v>81</v>
      </c>
      <c r="AV623" s="13" t="s">
        <v>81</v>
      </c>
      <c r="AW623" s="13" t="s">
        <v>33</v>
      </c>
      <c r="AX623" s="13" t="s">
        <v>71</v>
      </c>
      <c r="AY623" s="232" t="s">
        <v>131</v>
      </c>
    </row>
    <row r="624" s="13" customFormat="1">
      <c r="A624" s="13"/>
      <c r="B624" s="221"/>
      <c r="C624" s="222"/>
      <c r="D624" s="223" t="s">
        <v>142</v>
      </c>
      <c r="E624" s="224" t="s">
        <v>19</v>
      </c>
      <c r="F624" s="225" t="s">
        <v>865</v>
      </c>
      <c r="G624" s="222"/>
      <c r="H624" s="226">
        <v>6</v>
      </c>
      <c r="I624" s="227"/>
      <c r="J624" s="222"/>
      <c r="K624" s="222"/>
      <c r="L624" s="228"/>
      <c r="M624" s="229"/>
      <c r="N624" s="230"/>
      <c r="O624" s="230"/>
      <c r="P624" s="230"/>
      <c r="Q624" s="230"/>
      <c r="R624" s="230"/>
      <c r="S624" s="230"/>
      <c r="T624" s="23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2" t="s">
        <v>142</v>
      </c>
      <c r="AU624" s="232" t="s">
        <v>81</v>
      </c>
      <c r="AV624" s="13" t="s">
        <v>81</v>
      </c>
      <c r="AW624" s="13" t="s">
        <v>33</v>
      </c>
      <c r="AX624" s="13" t="s">
        <v>71</v>
      </c>
      <c r="AY624" s="232" t="s">
        <v>131</v>
      </c>
    </row>
    <row r="625" s="15" customFormat="1">
      <c r="A625" s="15"/>
      <c r="B625" s="243"/>
      <c r="C625" s="244"/>
      <c r="D625" s="223" t="s">
        <v>142</v>
      </c>
      <c r="E625" s="245" t="s">
        <v>19</v>
      </c>
      <c r="F625" s="246" t="s">
        <v>156</v>
      </c>
      <c r="G625" s="244"/>
      <c r="H625" s="247">
        <v>23.699999999999999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3" t="s">
        <v>142</v>
      </c>
      <c r="AU625" s="253" t="s">
        <v>81</v>
      </c>
      <c r="AV625" s="15" t="s">
        <v>138</v>
      </c>
      <c r="AW625" s="15" t="s">
        <v>33</v>
      </c>
      <c r="AX625" s="15" t="s">
        <v>79</v>
      </c>
      <c r="AY625" s="253" t="s">
        <v>131</v>
      </c>
    </row>
    <row r="626" s="2" customFormat="1" ht="24.15" customHeight="1">
      <c r="A626" s="41"/>
      <c r="B626" s="42"/>
      <c r="C626" s="203" t="s">
        <v>871</v>
      </c>
      <c r="D626" s="203" t="s">
        <v>133</v>
      </c>
      <c r="E626" s="204" t="s">
        <v>872</v>
      </c>
      <c r="F626" s="205" t="s">
        <v>873</v>
      </c>
      <c r="G626" s="206" t="s">
        <v>771</v>
      </c>
      <c r="H626" s="276"/>
      <c r="I626" s="208"/>
      <c r="J626" s="209">
        <f>ROUND(I626*H626,2)</f>
        <v>0</v>
      </c>
      <c r="K626" s="205" t="s">
        <v>137</v>
      </c>
      <c r="L626" s="47"/>
      <c r="M626" s="210" t="s">
        <v>19</v>
      </c>
      <c r="N626" s="211" t="s">
        <v>42</v>
      </c>
      <c r="O626" s="87"/>
      <c r="P626" s="212">
        <f>O626*H626</f>
        <v>0</v>
      </c>
      <c r="Q626" s="212">
        <v>0</v>
      </c>
      <c r="R626" s="212">
        <f>Q626*H626</f>
        <v>0</v>
      </c>
      <c r="S626" s="212">
        <v>0</v>
      </c>
      <c r="T626" s="213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4" t="s">
        <v>246</v>
      </c>
      <c r="AT626" s="214" t="s">
        <v>133</v>
      </c>
      <c r="AU626" s="214" t="s">
        <v>81</v>
      </c>
      <c r="AY626" s="20" t="s">
        <v>131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20" t="s">
        <v>79</v>
      </c>
      <c r="BK626" s="215">
        <f>ROUND(I626*H626,2)</f>
        <v>0</v>
      </c>
      <c r="BL626" s="20" t="s">
        <v>246</v>
      </c>
      <c r="BM626" s="214" t="s">
        <v>874</v>
      </c>
    </row>
    <row r="627" s="2" customFormat="1">
      <c r="A627" s="41"/>
      <c r="B627" s="42"/>
      <c r="C627" s="43"/>
      <c r="D627" s="216" t="s">
        <v>140</v>
      </c>
      <c r="E627" s="43"/>
      <c r="F627" s="217" t="s">
        <v>875</v>
      </c>
      <c r="G627" s="43"/>
      <c r="H627" s="43"/>
      <c r="I627" s="218"/>
      <c r="J627" s="43"/>
      <c r="K627" s="43"/>
      <c r="L627" s="47"/>
      <c r="M627" s="219"/>
      <c r="N627" s="220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140</v>
      </c>
      <c r="AU627" s="20" t="s">
        <v>81</v>
      </c>
    </row>
    <row r="628" s="12" customFormat="1" ht="22.8" customHeight="1">
      <c r="A628" s="12"/>
      <c r="B628" s="187"/>
      <c r="C628" s="188"/>
      <c r="D628" s="189" t="s">
        <v>70</v>
      </c>
      <c r="E628" s="201" t="s">
        <v>876</v>
      </c>
      <c r="F628" s="201" t="s">
        <v>877</v>
      </c>
      <c r="G628" s="188"/>
      <c r="H628" s="188"/>
      <c r="I628" s="191"/>
      <c r="J628" s="202">
        <f>BK628</f>
        <v>0</v>
      </c>
      <c r="K628" s="188"/>
      <c r="L628" s="193"/>
      <c r="M628" s="194"/>
      <c r="N628" s="195"/>
      <c r="O628" s="195"/>
      <c r="P628" s="196">
        <f>SUM(P629:P672)</f>
        <v>0</v>
      </c>
      <c r="Q628" s="195"/>
      <c r="R628" s="196">
        <f>SUM(R629:R672)</f>
        <v>0.67511999999999994</v>
      </c>
      <c r="S628" s="195"/>
      <c r="T628" s="197">
        <f>SUM(T629:T672)</f>
        <v>1.069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98" t="s">
        <v>81</v>
      </c>
      <c r="AT628" s="199" t="s">
        <v>70</v>
      </c>
      <c r="AU628" s="199" t="s">
        <v>79</v>
      </c>
      <c r="AY628" s="198" t="s">
        <v>131</v>
      </c>
      <c r="BK628" s="200">
        <f>SUM(BK629:BK672)</f>
        <v>0</v>
      </c>
    </row>
    <row r="629" s="2" customFormat="1" ht="24.15" customHeight="1">
      <c r="A629" s="41"/>
      <c r="B629" s="42"/>
      <c r="C629" s="203" t="s">
        <v>878</v>
      </c>
      <c r="D629" s="203" t="s">
        <v>133</v>
      </c>
      <c r="E629" s="204" t="s">
        <v>879</v>
      </c>
      <c r="F629" s="205" t="s">
        <v>880</v>
      </c>
      <c r="G629" s="206" t="s">
        <v>136</v>
      </c>
      <c r="H629" s="207">
        <v>36</v>
      </c>
      <c r="I629" s="208"/>
      <c r="J629" s="209">
        <f>ROUND(I629*H629,2)</f>
        <v>0</v>
      </c>
      <c r="K629" s="205" t="s">
        <v>137</v>
      </c>
      <c r="L629" s="47"/>
      <c r="M629" s="210" t="s">
        <v>19</v>
      </c>
      <c r="N629" s="211" t="s">
        <v>42</v>
      </c>
      <c r="O629" s="87"/>
      <c r="P629" s="212">
        <f>O629*H629</f>
        <v>0</v>
      </c>
      <c r="Q629" s="212">
        <v>0.0094999999999999998</v>
      </c>
      <c r="R629" s="212">
        <f>Q629*H629</f>
        <v>0.34199999999999997</v>
      </c>
      <c r="S629" s="212">
        <v>0</v>
      </c>
      <c r="T629" s="213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4" t="s">
        <v>246</v>
      </c>
      <c r="AT629" s="214" t="s">
        <v>133</v>
      </c>
      <c r="AU629" s="214" t="s">
        <v>81</v>
      </c>
      <c r="AY629" s="20" t="s">
        <v>131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20" t="s">
        <v>79</v>
      </c>
      <c r="BK629" s="215">
        <f>ROUND(I629*H629,2)</f>
        <v>0</v>
      </c>
      <c r="BL629" s="20" t="s">
        <v>246</v>
      </c>
      <c r="BM629" s="214" t="s">
        <v>881</v>
      </c>
    </row>
    <row r="630" s="2" customFormat="1">
      <c r="A630" s="41"/>
      <c r="B630" s="42"/>
      <c r="C630" s="43"/>
      <c r="D630" s="216" t="s">
        <v>140</v>
      </c>
      <c r="E630" s="43"/>
      <c r="F630" s="217" t="s">
        <v>882</v>
      </c>
      <c r="G630" s="43"/>
      <c r="H630" s="43"/>
      <c r="I630" s="218"/>
      <c r="J630" s="43"/>
      <c r="K630" s="43"/>
      <c r="L630" s="47"/>
      <c r="M630" s="219"/>
      <c r="N630" s="220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140</v>
      </c>
      <c r="AU630" s="20" t="s">
        <v>81</v>
      </c>
    </row>
    <row r="631" s="14" customFormat="1">
      <c r="A631" s="14"/>
      <c r="B631" s="233"/>
      <c r="C631" s="234"/>
      <c r="D631" s="223" t="s">
        <v>142</v>
      </c>
      <c r="E631" s="235" t="s">
        <v>19</v>
      </c>
      <c r="F631" s="236" t="s">
        <v>883</v>
      </c>
      <c r="G631" s="234"/>
      <c r="H631" s="235" t="s">
        <v>19</v>
      </c>
      <c r="I631" s="237"/>
      <c r="J631" s="234"/>
      <c r="K631" s="234"/>
      <c r="L631" s="238"/>
      <c r="M631" s="239"/>
      <c r="N631" s="240"/>
      <c r="O631" s="240"/>
      <c r="P631" s="240"/>
      <c r="Q631" s="240"/>
      <c r="R631" s="240"/>
      <c r="S631" s="240"/>
      <c r="T631" s="24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2" t="s">
        <v>142</v>
      </c>
      <c r="AU631" s="242" t="s">
        <v>81</v>
      </c>
      <c r="AV631" s="14" t="s">
        <v>79</v>
      </c>
      <c r="AW631" s="14" t="s">
        <v>33</v>
      </c>
      <c r="AX631" s="14" t="s">
        <v>71</v>
      </c>
      <c r="AY631" s="242" t="s">
        <v>131</v>
      </c>
    </row>
    <row r="632" s="13" customFormat="1">
      <c r="A632" s="13"/>
      <c r="B632" s="221"/>
      <c r="C632" s="222"/>
      <c r="D632" s="223" t="s">
        <v>142</v>
      </c>
      <c r="E632" s="224" t="s">
        <v>19</v>
      </c>
      <c r="F632" s="225" t="s">
        <v>469</v>
      </c>
      <c r="G632" s="222"/>
      <c r="H632" s="226">
        <v>18</v>
      </c>
      <c r="I632" s="227"/>
      <c r="J632" s="222"/>
      <c r="K632" s="222"/>
      <c r="L632" s="228"/>
      <c r="M632" s="229"/>
      <c r="N632" s="230"/>
      <c r="O632" s="230"/>
      <c r="P632" s="230"/>
      <c r="Q632" s="230"/>
      <c r="R632" s="230"/>
      <c r="S632" s="230"/>
      <c r="T632" s="23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2" t="s">
        <v>142</v>
      </c>
      <c r="AU632" s="232" t="s">
        <v>81</v>
      </c>
      <c r="AV632" s="13" t="s">
        <v>81</v>
      </c>
      <c r="AW632" s="13" t="s">
        <v>33</v>
      </c>
      <c r="AX632" s="13" t="s">
        <v>71</v>
      </c>
      <c r="AY632" s="232" t="s">
        <v>131</v>
      </c>
    </row>
    <row r="633" s="13" customFormat="1">
      <c r="A633" s="13"/>
      <c r="B633" s="221"/>
      <c r="C633" s="222"/>
      <c r="D633" s="223" t="s">
        <v>142</v>
      </c>
      <c r="E633" s="224" t="s">
        <v>19</v>
      </c>
      <c r="F633" s="225" t="s">
        <v>476</v>
      </c>
      <c r="G633" s="222"/>
      <c r="H633" s="226">
        <v>18</v>
      </c>
      <c r="I633" s="227"/>
      <c r="J633" s="222"/>
      <c r="K633" s="222"/>
      <c r="L633" s="228"/>
      <c r="M633" s="229"/>
      <c r="N633" s="230"/>
      <c r="O633" s="230"/>
      <c r="P633" s="230"/>
      <c r="Q633" s="230"/>
      <c r="R633" s="230"/>
      <c r="S633" s="230"/>
      <c r="T633" s="23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2" t="s">
        <v>142</v>
      </c>
      <c r="AU633" s="232" t="s">
        <v>81</v>
      </c>
      <c r="AV633" s="13" t="s">
        <v>81</v>
      </c>
      <c r="AW633" s="13" t="s">
        <v>33</v>
      </c>
      <c r="AX633" s="13" t="s">
        <v>71</v>
      </c>
      <c r="AY633" s="232" t="s">
        <v>131</v>
      </c>
    </row>
    <row r="634" s="15" customFormat="1">
      <c r="A634" s="15"/>
      <c r="B634" s="243"/>
      <c r="C634" s="244"/>
      <c r="D634" s="223" t="s">
        <v>142</v>
      </c>
      <c r="E634" s="245" t="s">
        <v>19</v>
      </c>
      <c r="F634" s="246" t="s">
        <v>156</v>
      </c>
      <c r="G634" s="244"/>
      <c r="H634" s="247">
        <v>36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3" t="s">
        <v>142</v>
      </c>
      <c r="AU634" s="253" t="s">
        <v>81</v>
      </c>
      <c r="AV634" s="15" t="s">
        <v>138</v>
      </c>
      <c r="AW634" s="15" t="s">
        <v>33</v>
      </c>
      <c r="AX634" s="15" t="s">
        <v>79</v>
      </c>
      <c r="AY634" s="253" t="s">
        <v>131</v>
      </c>
    </row>
    <row r="635" s="2" customFormat="1" ht="24.15" customHeight="1">
      <c r="A635" s="41"/>
      <c r="B635" s="42"/>
      <c r="C635" s="203" t="s">
        <v>884</v>
      </c>
      <c r="D635" s="203" t="s">
        <v>133</v>
      </c>
      <c r="E635" s="204" t="s">
        <v>885</v>
      </c>
      <c r="F635" s="205" t="s">
        <v>886</v>
      </c>
      <c r="G635" s="206" t="s">
        <v>136</v>
      </c>
      <c r="H635" s="207">
        <v>26</v>
      </c>
      <c r="I635" s="208"/>
      <c r="J635" s="209">
        <f>ROUND(I635*H635,2)</f>
        <v>0</v>
      </c>
      <c r="K635" s="205" t="s">
        <v>137</v>
      </c>
      <c r="L635" s="47"/>
      <c r="M635" s="210" t="s">
        <v>19</v>
      </c>
      <c r="N635" s="211" t="s">
        <v>42</v>
      </c>
      <c r="O635" s="87"/>
      <c r="P635" s="212">
        <f>O635*H635</f>
        <v>0</v>
      </c>
      <c r="Q635" s="212">
        <v>0.010999999999999999</v>
      </c>
      <c r="R635" s="212">
        <f>Q635*H635</f>
        <v>0.28599999999999998</v>
      </c>
      <c r="S635" s="212">
        <v>0</v>
      </c>
      <c r="T635" s="213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4" t="s">
        <v>246</v>
      </c>
      <c r="AT635" s="214" t="s">
        <v>133</v>
      </c>
      <c r="AU635" s="214" t="s">
        <v>81</v>
      </c>
      <c r="AY635" s="20" t="s">
        <v>131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20" t="s">
        <v>79</v>
      </c>
      <c r="BK635" s="215">
        <f>ROUND(I635*H635,2)</f>
        <v>0</v>
      </c>
      <c r="BL635" s="20" t="s">
        <v>246</v>
      </c>
      <c r="BM635" s="214" t="s">
        <v>887</v>
      </c>
    </row>
    <row r="636" s="2" customFormat="1">
      <c r="A636" s="41"/>
      <c r="B636" s="42"/>
      <c r="C636" s="43"/>
      <c r="D636" s="216" t="s">
        <v>140</v>
      </c>
      <c r="E636" s="43"/>
      <c r="F636" s="217" t="s">
        <v>888</v>
      </c>
      <c r="G636" s="43"/>
      <c r="H636" s="43"/>
      <c r="I636" s="218"/>
      <c r="J636" s="43"/>
      <c r="K636" s="43"/>
      <c r="L636" s="47"/>
      <c r="M636" s="219"/>
      <c r="N636" s="220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140</v>
      </c>
      <c r="AU636" s="20" t="s">
        <v>81</v>
      </c>
    </row>
    <row r="637" s="14" customFormat="1">
      <c r="A637" s="14"/>
      <c r="B637" s="233"/>
      <c r="C637" s="234"/>
      <c r="D637" s="223" t="s">
        <v>142</v>
      </c>
      <c r="E637" s="235" t="s">
        <v>19</v>
      </c>
      <c r="F637" s="236" t="s">
        <v>883</v>
      </c>
      <c r="G637" s="234"/>
      <c r="H637" s="235" t="s">
        <v>19</v>
      </c>
      <c r="I637" s="237"/>
      <c r="J637" s="234"/>
      <c r="K637" s="234"/>
      <c r="L637" s="238"/>
      <c r="M637" s="239"/>
      <c r="N637" s="240"/>
      <c r="O637" s="240"/>
      <c r="P637" s="240"/>
      <c r="Q637" s="240"/>
      <c r="R637" s="240"/>
      <c r="S637" s="240"/>
      <c r="T637" s="24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2" t="s">
        <v>142</v>
      </c>
      <c r="AU637" s="242" t="s">
        <v>81</v>
      </c>
      <c r="AV637" s="14" t="s">
        <v>79</v>
      </c>
      <c r="AW637" s="14" t="s">
        <v>33</v>
      </c>
      <c r="AX637" s="14" t="s">
        <v>71</v>
      </c>
      <c r="AY637" s="242" t="s">
        <v>131</v>
      </c>
    </row>
    <row r="638" s="13" customFormat="1">
      <c r="A638" s="13"/>
      <c r="B638" s="221"/>
      <c r="C638" s="222"/>
      <c r="D638" s="223" t="s">
        <v>142</v>
      </c>
      <c r="E638" s="224" t="s">
        <v>19</v>
      </c>
      <c r="F638" s="225" t="s">
        <v>290</v>
      </c>
      <c r="G638" s="222"/>
      <c r="H638" s="226">
        <v>6</v>
      </c>
      <c r="I638" s="227"/>
      <c r="J638" s="222"/>
      <c r="K638" s="222"/>
      <c r="L638" s="228"/>
      <c r="M638" s="229"/>
      <c r="N638" s="230"/>
      <c r="O638" s="230"/>
      <c r="P638" s="230"/>
      <c r="Q638" s="230"/>
      <c r="R638" s="230"/>
      <c r="S638" s="230"/>
      <c r="T638" s="23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2" t="s">
        <v>142</v>
      </c>
      <c r="AU638" s="232" t="s">
        <v>81</v>
      </c>
      <c r="AV638" s="13" t="s">
        <v>81</v>
      </c>
      <c r="AW638" s="13" t="s">
        <v>33</v>
      </c>
      <c r="AX638" s="13" t="s">
        <v>71</v>
      </c>
      <c r="AY638" s="232" t="s">
        <v>131</v>
      </c>
    </row>
    <row r="639" s="13" customFormat="1">
      <c r="A639" s="13"/>
      <c r="B639" s="221"/>
      <c r="C639" s="222"/>
      <c r="D639" s="223" t="s">
        <v>142</v>
      </c>
      <c r="E639" s="224" t="s">
        <v>19</v>
      </c>
      <c r="F639" s="225" t="s">
        <v>291</v>
      </c>
      <c r="G639" s="222"/>
      <c r="H639" s="226">
        <v>20</v>
      </c>
      <c r="I639" s="227"/>
      <c r="J639" s="222"/>
      <c r="K639" s="222"/>
      <c r="L639" s="228"/>
      <c r="M639" s="229"/>
      <c r="N639" s="230"/>
      <c r="O639" s="230"/>
      <c r="P639" s="230"/>
      <c r="Q639" s="230"/>
      <c r="R639" s="230"/>
      <c r="S639" s="230"/>
      <c r="T639" s="23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2" t="s">
        <v>142</v>
      </c>
      <c r="AU639" s="232" t="s">
        <v>81</v>
      </c>
      <c r="AV639" s="13" t="s">
        <v>81</v>
      </c>
      <c r="AW639" s="13" t="s">
        <v>33</v>
      </c>
      <c r="AX639" s="13" t="s">
        <v>71</v>
      </c>
      <c r="AY639" s="232" t="s">
        <v>131</v>
      </c>
    </row>
    <row r="640" s="15" customFormat="1">
      <c r="A640" s="15"/>
      <c r="B640" s="243"/>
      <c r="C640" s="244"/>
      <c r="D640" s="223" t="s">
        <v>142</v>
      </c>
      <c r="E640" s="245" t="s">
        <v>19</v>
      </c>
      <c r="F640" s="246" t="s">
        <v>156</v>
      </c>
      <c r="G640" s="244"/>
      <c r="H640" s="247">
        <v>26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3" t="s">
        <v>142</v>
      </c>
      <c r="AU640" s="253" t="s">
        <v>81</v>
      </c>
      <c r="AV640" s="15" t="s">
        <v>138</v>
      </c>
      <c r="AW640" s="15" t="s">
        <v>33</v>
      </c>
      <c r="AX640" s="15" t="s">
        <v>79</v>
      </c>
      <c r="AY640" s="253" t="s">
        <v>131</v>
      </c>
    </row>
    <row r="641" s="2" customFormat="1" ht="16.5" customHeight="1">
      <c r="A641" s="41"/>
      <c r="B641" s="42"/>
      <c r="C641" s="203" t="s">
        <v>889</v>
      </c>
      <c r="D641" s="203" t="s">
        <v>133</v>
      </c>
      <c r="E641" s="204" t="s">
        <v>890</v>
      </c>
      <c r="F641" s="205" t="s">
        <v>891</v>
      </c>
      <c r="G641" s="206" t="s">
        <v>136</v>
      </c>
      <c r="H641" s="207">
        <v>26</v>
      </c>
      <c r="I641" s="208"/>
      <c r="J641" s="209">
        <f>ROUND(I641*H641,2)</f>
        <v>0</v>
      </c>
      <c r="K641" s="205" t="s">
        <v>137</v>
      </c>
      <c r="L641" s="47"/>
      <c r="M641" s="210" t="s">
        <v>19</v>
      </c>
      <c r="N641" s="211" t="s">
        <v>42</v>
      </c>
      <c r="O641" s="87"/>
      <c r="P641" s="212">
        <f>O641*H641</f>
        <v>0</v>
      </c>
      <c r="Q641" s="212">
        <v>0</v>
      </c>
      <c r="R641" s="212">
        <f>Q641*H641</f>
        <v>0</v>
      </c>
      <c r="S641" s="212">
        <v>0.0155</v>
      </c>
      <c r="T641" s="213">
        <f>S641*H641</f>
        <v>0.40300000000000002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4" t="s">
        <v>246</v>
      </c>
      <c r="AT641" s="214" t="s">
        <v>133</v>
      </c>
      <c r="AU641" s="214" t="s">
        <v>81</v>
      </c>
      <c r="AY641" s="20" t="s">
        <v>131</v>
      </c>
      <c r="BE641" s="215">
        <f>IF(N641="základní",J641,0)</f>
        <v>0</v>
      </c>
      <c r="BF641" s="215">
        <f>IF(N641="snížená",J641,0)</f>
        <v>0</v>
      </c>
      <c r="BG641" s="215">
        <f>IF(N641="zákl. přenesená",J641,0)</f>
        <v>0</v>
      </c>
      <c r="BH641" s="215">
        <f>IF(N641="sníž. přenesená",J641,0)</f>
        <v>0</v>
      </c>
      <c r="BI641" s="215">
        <f>IF(N641="nulová",J641,0)</f>
        <v>0</v>
      </c>
      <c r="BJ641" s="20" t="s">
        <v>79</v>
      </c>
      <c r="BK641" s="215">
        <f>ROUND(I641*H641,2)</f>
        <v>0</v>
      </c>
      <c r="BL641" s="20" t="s">
        <v>246</v>
      </c>
      <c r="BM641" s="214" t="s">
        <v>892</v>
      </c>
    </row>
    <row r="642" s="2" customFormat="1">
      <c r="A642" s="41"/>
      <c r="B642" s="42"/>
      <c r="C642" s="43"/>
      <c r="D642" s="216" t="s">
        <v>140</v>
      </c>
      <c r="E642" s="43"/>
      <c r="F642" s="217" t="s">
        <v>893</v>
      </c>
      <c r="G642" s="43"/>
      <c r="H642" s="43"/>
      <c r="I642" s="218"/>
      <c r="J642" s="43"/>
      <c r="K642" s="43"/>
      <c r="L642" s="47"/>
      <c r="M642" s="219"/>
      <c r="N642" s="220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140</v>
      </c>
      <c r="AU642" s="20" t="s">
        <v>81</v>
      </c>
    </row>
    <row r="643" s="13" customFormat="1">
      <c r="A643" s="13"/>
      <c r="B643" s="221"/>
      <c r="C643" s="222"/>
      <c r="D643" s="223" t="s">
        <v>142</v>
      </c>
      <c r="E643" s="224" t="s">
        <v>19</v>
      </c>
      <c r="F643" s="225" t="s">
        <v>290</v>
      </c>
      <c r="G643" s="222"/>
      <c r="H643" s="226">
        <v>6</v>
      </c>
      <c r="I643" s="227"/>
      <c r="J643" s="222"/>
      <c r="K643" s="222"/>
      <c r="L643" s="228"/>
      <c r="M643" s="229"/>
      <c r="N643" s="230"/>
      <c r="O643" s="230"/>
      <c r="P643" s="230"/>
      <c r="Q643" s="230"/>
      <c r="R643" s="230"/>
      <c r="S643" s="230"/>
      <c r="T643" s="23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2" t="s">
        <v>142</v>
      </c>
      <c r="AU643" s="232" t="s">
        <v>81</v>
      </c>
      <c r="AV643" s="13" t="s">
        <v>81</v>
      </c>
      <c r="AW643" s="13" t="s">
        <v>33</v>
      </c>
      <c r="AX643" s="13" t="s">
        <v>71</v>
      </c>
      <c r="AY643" s="232" t="s">
        <v>131</v>
      </c>
    </row>
    <row r="644" s="13" customFormat="1">
      <c r="A644" s="13"/>
      <c r="B644" s="221"/>
      <c r="C644" s="222"/>
      <c r="D644" s="223" t="s">
        <v>142</v>
      </c>
      <c r="E644" s="224" t="s">
        <v>19</v>
      </c>
      <c r="F644" s="225" t="s">
        <v>291</v>
      </c>
      <c r="G644" s="222"/>
      <c r="H644" s="226">
        <v>20</v>
      </c>
      <c r="I644" s="227"/>
      <c r="J644" s="222"/>
      <c r="K644" s="222"/>
      <c r="L644" s="228"/>
      <c r="M644" s="229"/>
      <c r="N644" s="230"/>
      <c r="O644" s="230"/>
      <c r="P644" s="230"/>
      <c r="Q644" s="230"/>
      <c r="R644" s="230"/>
      <c r="S644" s="230"/>
      <c r="T644" s="23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2" t="s">
        <v>142</v>
      </c>
      <c r="AU644" s="232" t="s">
        <v>81</v>
      </c>
      <c r="AV644" s="13" t="s">
        <v>81</v>
      </c>
      <c r="AW644" s="13" t="s">
        <v>33</v>
      </c>
      <c r="AX644" s="13" t="s">
        <v>71</v>
      </c>
      <c r="AY644" s="232" t="s">
        <v>131</v>
      </c>
    </row>
    <row r="645" s="15" customFormat="1">
      <c r="A645" s="15"/>
      <c r="B645" s="243"/>
      <c r="C645" s="244"/>
      <c r="D645" s="223" t="s">
        <v>142</v>
      </c>
      <c r="E645" s="245" t="s">
        <v>19</v>
      </c>
      <c r="F645" s="246" t="s">
        <v>156</v>
      </c>
      <c r="G645" s="244"/>
      <c r="H645" s="247">
        <v>26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3" t="s">
        <v>142</v>
      </c>
      <c r="AU645" s="253" t="s">
        <v>81</v>
      </c>
      <c r="AV645" s="15" t="s">
        <v>138</v>
      </c>
      <c r="AW645" s="15" t="s">
        <v>33</v>
      </c>
      <c r="AX645" s="15" t="s">
        <v>79</v>
      </c>
      <c r="AY645" s="253" t="s">
        <v>131</v>
      </c>
    </row>
    <row r="646" s="2" customFormat="1" ht="16.5" customHeight="1">
      <c r="A646" s="41"/>
      <c r="B646" s="42"/>
      <c r="C646" s="203" t="s">
        <v>894</v>
      </c>
      <c r="D646" s="203" t="s">
        <v>133</v>
      </c>
      <c r="E646" s="204" t="s">
        <v>895</v>
      </c>
      <c r="F646" s="205" t="s">
        <v>896</v>
      </c>
      <c r="G646" s="206" t="s">
        <v>136</v>
      </c>
      <c r="H646" s="207">
        <v>36</v>
      </c>
      <c r="I646" s="208"/>
      <c r="J646" s="209">
        <f>ROUND(I646*H646,2)</f>
        <v>0</v>
      </c>
      <c r="K646" s="205" t="s">
        <v>137</v>
      </c>
      <c r="L646" s="47"/>
      <c r="M646" s="210" t="s">
        <v>19</v>
      </c>
      <c r="N646" s="211" t="s">
        <v>42</v>
      </c>
      <c r="O646" s="87"/>
      <c r="P646" s="212">
        <f>O646*H646</f>
        <v>0</v>
      </c>
      <c r="Q646" s="212">
        <v>0</v>
      </c>
      <c r="R646" s="212">
        <f>Q646*H646</f>
        <v>0</v>
      </c>
      <c r="S646" s="212">
        <v>0.018499999999999999</v>
      </c>
      <c r="T646" s="213">
        <f>S646*H646</f>
        <v>0.66599999999999993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4" t="s">
        <v>246</v>
      </c>
      <c r="AT646" s="214" t="s">
        <v>133</v>
      </c>
      <c r="AU646" s="214" t="s">
        <v>81</v>
      </c>
      <c r="AY646" s="20" t="s">
        <v>131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20" t="s">
        <v>79</v>
      </c>
      <c r="BK646" s="215">
        <f>ROUND(I646*H646,2)</f>
        <v>0</v>
      </c>
      <c r="BL646" s="20" t="s">
        <v>246</v>
      </c>
      <c r="BM646" s="214" t="s">
        <v>897</v>
      </c>
    </row>
    <row r="647" s="2" customFormat="1">
      <c r="A647" s="41"/>
      <c r="B647" s="42"/>
      <c r="C647" s="43"/>
      <c r="D647" s="216" t="s">
        <v>140</v>
      </c>
      <c r="E647" s="43"/>
      <c r="F647" s="217" t="s">
        <v>898</v>
      </c>
      <c r="G647" s="43"/>
      <c r="H647" s="43"/>
      <c r="I647" s="218"/>
      <c r="J647" s="43"/>
      <c r="K647" s="43"/>
      <c r="L647" s="47"/>
      <c r="M647" s="219"/>
      <c r="N647" s="220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140</v>
      </c>
      <c r="AU647" s="20" t="s">
        <v>81</v>
      </c>
    </row>
    <row r="648" s="13" customFormat="1">
      <c r="A648" s="13"/>
      <c r="B648" s="221"/>
      <c r="C648" s="222"/>
      <c r="D648" s="223" t="s">
        <v>142</v>
      </c>
      <c r="E648" s="224" t="s">
        <v>19</v>
      </c>
      <c r="F648" s="225" t="s">
        <v>469</v>
      </c>
      <c r="G648" s="222"/>
      <c r="H648" s="226">
        <v>18</v>
      </c>
      <c r="I648" s="227"/>
      <c r="J648" s="222"/>
      <c r="K648" s="222"/>
      <c r="L648" s="228"/>
      <c r="M648" s="229"/>
      <c r="N648" s="230"/>
      <c r="O648" s="230"/>
      <c r="P648" s="230"/>
      <c r="Q648" s="230"/>
      <c r="R648" s="230"/>
      <c r="S648" s="230"/>
      <c r="T648" s="23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2" t="s">
        <v>142</v>
      </c>
      <c r="AU648" s="232" t="s">
        <v>81</v>
      </c>
      <c r="AV648" s="13" t="s">
        <v>81</v>
      </c>
      <c r="AW648" s="13" t="s">
        <v>33</v>
      </c>
      <c r="AX648" s="13" t="s">
        <v>71</v>
      </c>
      <c r="AY648" s="232" t="s">
        <v>131</v>
      </c>
    </row>
    <row r="649" s="13" customFormat="1">
      <c r="A649" s="13"/>
      <c r="B649" s="221"/>
      <c r="C649" s="222"/>
      <c r="D649" s="223" t="s">
        <v>142</v>
      </c>
      <c r="E649" s="224" t="s">
        <v>19</v>
      </c>
      <c r="F649" s="225" t="s">
        <v>476</v>
      </c>
      <c r="G649" s="222"/>
      <c r="H649" s="226">
        <v>18</v>
      </c>
      <c r="I649" s="227"/>
      <c r="J649" s="222"/>
      <c r="K649" s="222"/>
      <c r="L649" s="228"/>
      <c r="M649" s="229"/>
      <c r="N649" s="230"/>
      <c r="O649" s="230"/>
      <c r="P649" s="230"/>
      <c r="Q649" s="230"/>
      <c r="R649" s="230"/>
      <c r="S649" s="230"/>
      <c r="T649" s="23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2" t="s">
        <v>142</v>
      </c>
      <c r="AU649" s="232" t="s">
        <v>81</v>
      </c>
      <c r="AV649" s="13" t="s">
        <v>81</v>
      </c>
      <c r="AW649" s="13" t="s">
        <v>33</v>
      </c>
      <c r="AX649" s="13" t="s">
        <v>71</v>
      </c>
      <c r="AY649" s="232" t="s">
        <v>131</v>
      </c>
    </row>
    <row r="650" s="15" customFormat="1">
      <c r="A650" s="15"/>
      <c r="B650" s="243"/>
      <c r="C650" s="244"/>
      <c r="D650" s="223" t="s">
        <v>142</v>
      </c>
      <c r="E650" s="245" t="s">
        <v>19</v>
      </c>
      <c r="F650" s="246" t="s">
        <v>156</v>
      </c>
      <c r="G650" s="244"/>
      <c r="H650" s="247">
        <v>36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3" t="s">
        <v>142</v>
      </c>
      <c r="AU650" s="253" t="s">
        <v>81</v>
      </c>
      <c r="AV650" s="15" t="s">
        <v>138</v>
      </c>
      <c r="AW650" s="15" t="s">
        <v>33</v>
      </c>
      <c r="AX650" s="15" t="s">
        <v>79</v>
      </c>
      <c r="AY650" s="253" t="s">
        <v>131</v>
      </c>
    </row>
    <row r="651" s="2" customFormat="1" ht="16.5" customHeight="1">
      <c r="A651" s="41"/>
      <c r="B651" s="42"/>
      <c r="C651" s="203" t="s">
        <v>899</v>
      </c>
      <c r="D651" s="203" t="s">
        <v>133</v>
      </c>
      <c r="E651" s="204" t="s">
        <v>900</v>
      </c>
      <c r="F651" s="205" t="s">
        <v>901</v>
      </c>
      <c r="G651" s="206" t="s">
        <v>136</v>
      </c>
      <c r="H651" s="207">
        <v>62</v>
      </c>
      <c r="I651" s="208"/>
      <c r="J651" s="209">
        <f>ROUND(I651*H651,2)</f>
        <v>0</v>
      </c>
      <c r="K651" s="205" t="s">
        <v>137</v>
      </c>
      <c r="L651" s="47"/>
      <c r="M651" s="210" t="s">
        <v>19</v>
      </c>
      <c r="N651" s="211" t="s">
        <v>42</v>
      </c>
      <c r="O651" s="87"/>
      <c r="P651" s="212">
        <f>O651*H651</f>
        <v>0</v>
      </c>
      <c r="Q651" s="212">
        <v>0.00029999999999999997</v>
      </c>
      <c r="R651" s="212">
        <f>Q651*H651</f>
        <v>0.018599999999999998</v>
      </c>
      <c r="S651" s="212">
        <v>0</v>
      </c>
      <c r="T651" s="213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4" t="s">
        <v>246</v>
      </c>
      <c r="AT651" s="214" t="s">
        <v>133</v>
      </c>
      <c r="AU651" s="214" t="s">
        <v>81</v>
      </c>
      <c r="AY651" s="20" t="s">
        <v>131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20" t="s">
        <v>79</v>
      </c>
      <c r="BK651" s="215">
        <f>ROUND(I651*H651,2)</f>
        <v>0</v>
      </c>
      <c r="BL651" s="20" t="s">
        <v>246</v>
      </c>
      <c r="BM651" s="214" t="s">
        <v>902</v>
      </c>
    </row>
    <row r="652" s="2" customFormat="1">
      <c r="A652" s="41"/>
      <c r="B652" s="42"/>
      <c r="C652" s="43"/>
      <c r="D652" s="216" t="s">
        <v>140</v>
      </c>
      <c r="E652" s="43"/>
      <c r="F652" s="217" t="s">
        <v>903</v>
      </c>
      <c r="G652" s="43"/>
      <c r="H652" s="43"/>
      <c r="I652" s="218"/>
      <c r="J652" s="43"/>
      <c r="K652" s="43"/>
      <c r="L652" s="47"/>
      <c r="M652" s="219"/>
      <c r="N652" s="220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140</v>
      </c>
      <c r="AU652" s="20" t="s">
        <v>81</v>
      </c>
    </row>
    <row r="653" s="13" customFormat="1">
      <c r="A653" s="13"/>
      <c r="B653" s="221"/>
      <c r="C653" s="222"/>
      <c r="D653" s="223" t="s">
        <v>142</v>
      </c>
      <c r="E653" s="224" t="s">
        <v>19</v>
      </c>
      <c r="F653" s="225" t="s">
        <v>904</v>
      </c>
      <c r="G653" s="222"/>
      <c r="H653" s="226">
        <v>62</v>
      </c>
      <c r="I653" s="227"/>
      <c r="J653" s="222"/>
      <c r="K653" s="222"/>
      <c r="L653" s="228"/>
      <c r="M653" s="229"/>
      <c r="N653" s="230"/>
      <c r="O653" s="230"/>
      <c r="P653" s="230"/>
      <c r="Q653" s="230"/>
      <c r="R653" s="230"/>
      <c r="S653" s="230"/>
      <c r="T653" s="23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2" t="s">
        <v>142</v>
      </c>
      <c r="AU653" s="232" t="s">
        <v>81</v>
      </c>
      <c r="AV653" s="13" t="s">
        <v>81</v>
      </c>
      <c r="AW653" s="13" t="s">
        <v>33</v>
      </c>
      <c r="AX653" s="13" t="s">
        <v>79</v>
      </c>
      <c r="AY653" s="232" t="s">
        <v>131</v>
      </c>
    </row>
    <row r="654" s="2" customFormat="1" ht="21.75" customHeight="1">
      <c r="A654" s="41"/>
      <c r="B654" s="42"/>
      <c r="C654" s="203" t="s">
        <v>905</v>
      </c>
      <c r="D654" s="203" t="s">
        <v>133</v>
      </c>
      <c r="E654" s="204" t="s">
        <v>906</v>
      </c>
      <c r="F654" s="205" t="s">
        <v>907</v>
      </c>
      <c r="G654" s="206" t="s">
        <v>136</v>
      </c>
      <c r="H654" s="207">
        <v>62</v>
      </c>
      <c r="I654" s="208"/>
      <c r="J654" s="209">
        <f>ROUND(I654*H654,2)</f>
        <v>0</v>
      </c>
      <c r="K654" s="205" t="s">
        <v>235</v>
      </c>
      <c r="L654" s="47"/>
      <c r="M654" s="210" t="s">
        <v>19</v>
      </c>
      <c r="N654" s="211" t="s">
        <v>42</v>
      </c>
      <c r="O654" s="87"/>
      <c r="P654" s="212">
        <f>O654*H654</f>
        <v>0</v>
      </c>
      <c r="Q654" s="212">
        <v>0.00023000000000000001</v>
      </c>
      <c r="R654" s="212">
        <f>Q654*H654</f>
        <v>0.01426</v>
      </c>
      <c r="S654" s="212">
        <v>0</v>
      </c>
      <c r="T654" s="213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4" t="s">
        <v>246</v>
      </c>
      <c r="AT654" s="214" t="s">
        <v>133</v>
      </c>
      <c r="AU654" s="214" t="s">
        <v>81</v>
      </c>
      <c r="AY654" s="20" t="s">
        <v>131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20" t="s">
        <v>79</v>
      </c>
      <c r="BK654" s="215">
        <f>ROUND(I654*H654,2)</f>
        <v>0</v>
      </c>
      <c r="BL654" s="20" t="s">
        <v>246</v>
      </c>
      <c r="BM654" s="214" t="s">
        <v>908</v>
      </c>
    </row>
    <row r="655" s="13" customFormat="1">
      <c r="A655" s="13"/>
      <c r="B655" s="221"/>
      <c r="C655" s="222"/>
      <c r="D655" s="223" t="s">
        <v>142</v>
      </c>
      <c r="E655" s="224" t="s">
        <v>19</v>
      </c>
      <c r="F655" s="225" t="s">
        <v>904</v>
      </c>
      <c r="G655" s="222"/>
      <c r="H655" s="226">
        <v>62</v>
      </c>
      <c r="I655" s="227"/>
      <c r="J655" s="222"/>
      <c r="K655" s="222"/>
      <c r="L655" s="228"/>
      <c r="M655" s="229"/>
      <c r="N655" s="230"/>
      <c r="O655" s="230"/>
      <c r="P655" s="230"/>
      <c r="Q655" s="230"/>
      <c r="R655" s="230"/>
      <c r="S655" s="230"/>
      <c r="T655" s="23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2" t="s">
        <v>142</v>
      </c>
      <c r="AU655" s="232" t="s">
        <v>81</v>
      </c>
      <c r="AV655" s="13" t="s">
        <v>81</v>
      </c>
      <c r="AW655" s="13" t="s">
        <v>33</v>
      </c>
      <c r="AX655" s="13" t="s">
        <v>79</v>
      </c>
      <c r="AY655" s="232" t="s">
        <v>131</v>
      </c>
    </row>
    <row r="656" s="2" customFormat="1" ht="16.5" customHeight="1">
      <c r="A656" s="41"/>
      <c r="B656" s="42"/>
      <c r="C656" s="203" t="s">
        <v>909</v>
      </c>
      <c r="D656" s="203" t="s">
        <v>133</v>
      </c>
      <c r="E656" s="204" t="s">
        <v>910</v>
      </c>
      <c r="F656" s="205" t="s">
        <v>911</v>
      </c>
      <c r="G656" s="206" t="s">
        <v>136</v>
      </c>
      <c r="H656" s="207">
        <v>62</v>
      </c>
      <c r="I656" s="208"/>
      <c r="J656" s="209">
        <f>ROUND(I656*H656,2)</f>
        <v>0</v>
      </c>
      <c r="K656" s="205" t="s">
        <v>137</v>
      </c>
      <c r="L656" s="47"/>
      <c r="M656" s="210" t="s">
        <v>19</v>
      </c>
      <c r="N656" s="211" t="s">
        <v>42</v>
      </c>
      <c r="O656" s="87"/>
      <c r="P656" s="212">
        <f>O656*H656</f>
        <v>0</v>
      </c>
      <c r="Q656" s="212">
        <v>0.00023000000000000001</v>
      </c>
      <c r="R656" s="212">
        <f>Q656*H656</f>
        <v>0.01426</v>
      </c>
      <c r="S656" s="212">
        <v>0</v>
      </c>
      <c r="T656" s="213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4" t="s">
        <v>246</v>
      </c>
      <c r="AT656" s="214" t="s">
        <v>133</v>
      </c>
      <c r="AU656" s="214" t="s">
        <v>81</v>
      </c>
      <c r="AY656" s="20" t="s">
        <v>131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20" t="s">
        <v>79</v>
      </c>
      <c r="BK656" s="215">
        <f>ROUND(I656*H656,2)</f>
        <v>0</v>
      </c>
      <c r="BL656" s="20" t="s">
        <v>246</v>
      </c>
      <c r="BM656" s="214" t="s">
        <v>912</v>
      </c>
    </row>
    <row r="657" s="2" customFormat="1">
      <c r="A657" s="41"/>
      <c r="B657" s="42"/>
      <c r="C657" s="43"/>
      <c r="D657" s="216" t="s">
        <v>140</v>
      </c>
      <c r="E657" s="43"/>
      <c r="F657" s="217" t="s">
        <v>913</v>
      </c>
      <c r="G657" s="43"/>
      <c r="H657" s="43"/>
      <c r="I657" s="218"/>
      <c r="J657" s="43"/>
      <c r="K657" s="43"/>
      <c r="L657" s="47"/>
      <c r="M657" s="219"/>
      <c r="N657" s="220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140</v>
      </c>
      <c r="AU657" s="20" t="s">
        <v>81</v>
      </c>
    </row>
    <row r="658" s="2" customFormat="1">
      <c r="A658" s="41"/>
      <c r="B658" s="42"/>
      <c r="C658" s="43"/>
      <c r="D658" s="223" t="s">
        <v>482</v>
      </c>
      <c r="E658" s="43"/>
      <c r="F658" s="275" t="s">
        <v>914</v>
      </c>
      <c r="G658" s="43"/>
      <c r="H658" s="43"/>
      <c r="I658" s="218"/>
      <c r="J658" s="43"/>
      <c r="K658" s="43"/>
      <c r="L658" s="47"/>
      <c r="M658" s="219"/>
      <c r="N658" s="220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482</v>
      </c>
      <c r="AU658" s="20" t="s">
        <v>81</v>
      </c>
    </row>
    <row r="659" s="13" customFormat="1">
      <c r="A659" s="13"/>
      <c r="B659" s="221"/>
      <c r="C659" s="222"/>
      <c r="D659" s="223" t="s">
        <v>142</v>
      </c>
      <c r="E659" s="224" t="s">
        <v>19</v>
      </c>
      <c r="F659" s="225" t="s">
        <v>290</v>
      </c>
      <c r="G659" s="222"/>
      <c r="H659" s="226">
        <v>6</v>
      </c>
      <c r="I659" s="227"/>
      <c r="J659" s="222"/>
      <c r="K659" s="222"/>
      <c r="L659" s="228"/>
      <c r="M659" s="229"/>
      <c r="N659" s="230"/>
      <c r="O659" s="230"/>
      <c r="P659" s="230"/>
      <c r="Q659" s="230"/>
      <c r="R659" s="230"/>
      <c r="S659" s="230"/>
      <c r="T659" s="23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2" t="s">
        <v>142</v>
      </c>
      <c r="AU659" s="232" t="s">
        <v>81</v>
      </c>
      <c r="AV659" s="13" t="s">
        <v>81</v>
      </c>
      <c r="AW659" s="13" t="s">
        <v>33</v>
      </c>
      <c r="AX659" s="13" t="s">
        <v>71</v>
      </c>
      <c r="AY659" s="232" t="s">
        <v>131</v>
      </c>
    </row>
    <row r="660" s="13" customFormat="1">
      <c r="A660" s="13"/>
      <c r="B660" s="221"/>
      <c r="C660" s="222"/>
      <c r="D660" s="223" t="s">
        <v>142</v>
      </c>
      <c r="E660" s="224" t="s">
        <v>19</v>
      </c>
      <c r="F660" s="225" t="s">
        <v>291</v>
      </c>
      <c r="G660" s="222"/>
      <c r="H660" s="226">
        <v>20</v>
      </c>
      <c r="I660" s="227"/>
      <c r="J660" s="222"/>
      <c r="K660" s="222"/>
      <c r="L660" s="228"/>
      <c r="M660" s="229"/>
      <c r="N660" s="230"/>
      <c r="O660" s="230"/>
      <c r="P660" s="230"/>
      <c r="Q660" s="230"/>
      <c r="R660" s="230"/>
      <c r="S660" s="230"/>
      <c r="T660" s="23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2" t="s">
        <v>142</v>
      </c>
      <c r="AU660" s="232" t="s">
        <v>81</v>
      </c>
      <c r="AV660" s="13" t="s">
        <v>81</v>
      </c>
      <c r="AW660" s="13" t="s">
        <v>33</v>
      </c>
      <c r="AX660" s="13" t="s">
        <v>71</v>
      </c>
      <c r="AY660" s="232" t="s">
        <v>131</v>
      </c>
    </row>
    <row r="661" s="13" customFormat="1">
      <c r="A661" s="13"/>
      <c r="B661" s="221"/>
      <c r="C661" s="222"/>
      <c r="D661" s="223" t="s">
        <v>142</v>
      </c>
      <c r="E661" s="224" t="s">
        <v>19</v>
      </c>
      <c r="F661" s="225" t="s">
        <v>469</v>
      </c>
      <c r="G661" s="222"/>
      <c r="H661" s="226">
        <v>18</v>
      </c>
      <c r="I661" s="227"/>
      <c r="J661" s="222"/>
      <c r="K661" s="222"/>
      <c r="L661" s="228"/>
      <c r="M661" s="229"/>
      <c r="N661" s="230"/>
      <c r="O661" s="230"/>
      <c r="P661" s="230"/>
      <c r="Q661" s="230"/>
      <c r="R661" s="230"/>
      <c r="S661" s="230"/>
      <c r="T661" s="23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2" t="s">
        <v>142</v>
      </c>
      <c r="AU661" s="232" t="s">
        <v>81</v>
      </c>
      <c r="AV661" s="13" t="s">
        <v>81</v>
      </c>
      <c r="AW661" s="13" t="s">
        <v>33</v>
      </c>
      <c r="AX661" s="13" t="s">
        <v>71</v>
      </c>
      <c r="AY661" s="232" t="s">
        <v>131</v>
      </c>
    </row>
    <row r="662" s="13" customFormat="1">
      <c r="A662" s="13"/>
      <c r="B662" s="221"/>
      <c r="C662" s="222"/>
      <c r="D662" s="223" t="s">
        <v>142</v>
      </c>
      <c r="E662" s="224" t="s">
        <v>19</v>
      </c>
      <c r="F662" s="225" t="s">
        <v>476</v>
      </c>
      <c r="G662" s="222"/>
      <c r="H662" s="226">
        <v>18</v>
      </c>
      <c r="I662" s="227"/>
      <c r="J662" s="222"/>
      <c r="K662" s="222"/>
      <c r="L662" s="228"/>
      <c r="M662" s="229"/>
      <c r="N662" s="230"/>
      <c r="O662" s="230"/>
      <c r="P662" s="230"/>
      <c r="Q662" s="230"/>
      <c r="R662" s="230"/>
      <c r="S662" s="230"/>
      <c r="T662" s="23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2" t="s">
        <v>142</v>
      </c>
      <c r="AU662" s="232" t="s">
        <v>81</v>
      </c>
      <c r="AV662" s="13" t="s">
        <v>81</v>
      </c>
      <c r="AW662" s="13" t="s">
        <v>33</v>
      </c>
      <c r="AX662" s="13" t="s">
        <v>71</v>
      </c>
      <c r="AY662" s="232" t="s">
        <v>131</v>
      </c>
    </row>
    <row r="663" s="15" customFormat="1">
      <c r="A663" s="15"/>
      <c r="B663" s="243"/>
      <c r="C663" s="244"/>
      <c r="D663" s="223" t="s">
        <v>142</v>
      </c>
      <c r="E663" s="245" t="s">
        <v>19</v>
      </c>
      <c r="F663" s="246" t="s">
        <v>156</v>
      </c>
      <c r="G663" s="244"/>
      <c r="H663" s="247">
        <v>62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3" t="s">
        <v>142</v>
      </c>
      <c r="AU663" s="253" t="s">
        <v>81</v>
      </c>
      <c r="AV663" s="15" t="s">
        <v>138</v>
      </c>
      <c r="AW663" s="15" t="s">
        <v>33</v>
      </c>
      <c r="AX663" s="15" t="s">
        <v>79</v>
      </c>
      <c r="AY663" s="253" t="s">
        <v>131</v>
      </c>
    </row>
    <row r="664" s="2" customFormat="1" ht="16.5" customHeight="1">
      <c r="A664" s="41"/>
      <c r="B664" s="42"/>
      <c r="C664" s="203" t="s">
        <v>915</v>
      </c>
      <c r="D664" s="203" t="s">
        <v>133</v>
      </c>
      <c r="E664" s="204" t="s">
        <v>916</v>
      </c>
      <c r="F664" s="205" t="s">
        <v>917</v>
      </c>
      <c r="G664" s="206" t="s">
        <v>136</v>
      </c>
      <c r="H664" s="207">
        <v>62</v>
      </c>
      <c r="I664" s="208"/>
      <c r="J664" s="209">
        <f>ROUND(I664*H664,2)</f>
        <v>0</v>
      </c>
      <c r="K664" s="205" t="s">
        <v>137</v>
      </c>
      <c r="L664" s="47"/>
      <c r="M664" s="210" t="s">
        <v>19</v>
      </c>
      <c r="N664" s="211" t="s">
        <v>42</v>
      </c>
      <c r="O664" s="87"/>
      <c r="P664" s="212">
        <f>O664*H664</f>
        <v>0</v>
      </c>
      <c r="Q664" s="212">
        <v>0</v>
      </c>
      <c r="R664" s="212">
        <f>Q664*H664</f>
        <v>0</v>
      </c>
      <c r="S664" s="212">
        <v>0</v>
      </c>
      <c r="T664" s="213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4" t="s">
        <v>246</v>
      </c>
      <c r="AT664" s="214" t="s">
        <v>133</v>
      </c>
      <c r="AU664" s="214" t="s">
        <v>81</v>
      </c>
      <c r="AY664" s="20" t="s">
        <v>131</v>
      </c>
      <c r="BE664" s="215">
        <f>IF(N664="základní",J664,0)</f>
        <v>0</v>
      </c>
      <c r="BF664" s="215">
        <f>IF(N664="snížená",J664,0)</f>
        <v>0</v>
      </c>
      <c r="BG664" s="215">
        <f>IF(N664="zákl. přenesená",J664,0)</f>
        <v>0</v>
      </c>
      <c r="BH664" s="215">
        <f>IF(N664="sníž. přenesená",J664,0)</f>
        <v>0</v>
      </c>
      <c r="BI664" s="215">
        <f>IF(N664="nulová",J664,0)</f>
        <v>0</v>
      </c>
      <c r="BJ664" s="20" t="s">
        <v>79</v>
      </c>
      <c r="BK664" s="215">
        <f>ROUND(I664*H664,2)</f>
        <v>0</v>
      </c>
      <c r="BL664" s="20" t="s">
        <v>246</v>
      </c>
      <c r="BM664" s="214" t="s">
        <v>918</v>
      </c>
    </row>
    <row r="665" s="2" customFormat="1">
      <c r="A665" s="41"/>
      <c r="B665" s="42"/>
      <c r="C665" s="43"/>
      <c r="D665" s="216" t="s">
        <v>140</v>
      </c>
      <c r="E665" s="43"/>
      <c r="F665" s="217" t="s">
        <v>919</v>
      </c>
      <c r="G665" s="43"/>
      <c r="H665" s="43"/>
      <c r="I665" s="218"/>
      <c r="J665" s="43"/>
      <c r="K665" s="43"/>
      <c r="L665" s="47"/>
      <c r="M665" s="219"/>
      <c r="N665" s="220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140</v>
      </c>
      <c r="AU665" s="20" t="s">
        <v>81</v>
      </c>
    </row>
    <row r="666" s="13" customFormat="1">
      <c r="A666" s="13"/>
      <c r="B666" s="221"/>
      <c r="C666" s="222"/>
      <c r="D666" s="223" t="s">
        <v>142</v>
      </c>
      <c r="E666" s="224" t="s">
        <v>19</v>
      </c>
      <c r="F666" s="225" t="s">
        <v>290</v>
      </c>
      <c r="G666" s="222"/>
      <c r="H666" s="226">
        <v>6</v>
      </c>
      <c r="I666" s="227"/>
      <c r="J666" s="222"/>
      <c r="K666" s="222"/>
      <c r="L666" s="228"/>
      <c r="M666" s="229"/>
      <c r="N666" s="230"/>
      <c r="O666" s="230"/>
      <c r="P666" s="230"/>
      <c r="Q666" s="230"/>
      <c r="R666" s="230"/>
      <c r="S666" s="230"/>
      <c r="T666" s="23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2" t="s">
        <v>142</v>
      </c>
      <c r="AU666" s="232" t="s">
        <v>81</v>
      </c>
      <c r="AV666" s="13" t="s">
        <v>81</v>
      </c>
      <c r="AW666" s="13" t="s">
        <v>33</v>
      </c>
      <c r="AX666" s="13" t="s">
        <v>71</v>
      </c>
      <c r="AY666" s="232" t="s">
        <v>131</v>
      </c>
    </row>
    <row r="667" s="13" customFormat="1">
      <c r="A667" s="13"/>
      <c r="B667" s="221"/>
      <c r="C667" s="222"/>
      <c r="D667" s="223" t="s">
        <v>142</v>
      </c>
      <c r="E667" s="224" t="s">
        <v>19</v>
      </c>
      <c r="F667" s="225" t="s">
        <v>291</v>
      </c>
      <c r="G667" s="222"/>
      <c r="H667" s="226">
        <v>20</v>
      </c>
      <c r="I667" s="227"/>
      <c r="J667" s="222"/>
      <c r="K667" s="222"/>
      <c r="L667" s="228"/>
      <c r="M667" s="229"/>
      <c r="N667" s="230"/>
      <c r="O667" s="230"/>
      <c r="P667" s="230"/>
      <c r="Q667" s="230"/>
      <c r="R667" s="230"/>
      <c r="S667" s="230"/>
      <c r="T667" s="23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2" t="s">
        <v>142</v>
      </c>
      <c r="AU667" s="232" t="s">
        <v>81</v>
      </c>
      <c r="AV667" s="13" t="s">
        <v>81</v>
      </c>
      <c r="AW667" s="13" t="s">
        <v>33</v>
      </c>
      <c r="AX667" s="13" t="s">
        <v>71</v>
      </c>
      <c r="AY667" s="232" t="s">
        <v>131</v>
      </c>
    </row>
    <row r="668" s="13" customFormat="1">
      <c r="A668" s="13"/>
      <c r="B668" s="221"/>
      <c r="C668" s="222"/>
      <c r="D668" s="223" t="s">
        <v>142</v>
      </c>
      <c r="E668" s="224" t="s">
        <v>19</v>
      </c>
      <c r="F668" s="225" t="s">
        <v>469</v>
      </c>
      <c r="G668" s="222"/>
      <c r="H668" s="226">
        <v>18</v>
      </c>
      <c r="I668" s="227"/>
      <c r="J668" s="222"/>
      <c r="K668" s="222"/>
      <c r="L668" s="228"/>
      <c r="M668" s="229"/>
      <c r="N668" s="230"/>
      <c r="O668" s="230"/>
      <c r="P668" s="230"/>
      <c r="Q668" s="230"/>
      <c r="R668" s="230"/>
      <c r="S668" s="230"/>
      <c r="T668" s="23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2" t="s">
        <v>142</v>
      </c>
      <c r="AU668" s="232" t="s">
        <v>81</v>
      </c>
      <c r="AV668" s="13" t="s">
        <v>81</v>
      </c>
      <c r="AW668" s="13" t="s">
        <v>33</v>
      </c>
      <c r="AX668" s="13" t="s">
        <v>71</v>
      </c>
      <c r="AY668" s="232" t="s">
        <v>131</v>
      </c>
    </row>
    <row r="669" s="13" customFormat="1">
      <c r="A669" s="13"/>
      <c r="B669" s="221"/>
      <c r="C669" s="222"/>
      <c r="D669" s="223" t="s">
        <v>142</v>
      </c>
      <c r="E669" s="224" t="s">
        <v>19</v>
      </c>
      <c r="F669" s="225" t="s">
        <v>476</v>
      </c>
      <c r="G669" s="222"/>
      <c r="H669" s="226">
        <v>18</v>
      </c>
      <c r="I669" s="227"/>
      <c r="J669" s="222"/>
      <c r="K669" s="222"/>
      <c r="L669" s="228"/>
      <c r="M669" s="229"/>
      <c r="N669" s="230"/>
      <c r="O669" s="230"/>
      <c r="P669" s="230"/>
      <c r="Q669" s="230"/>
      <c r="R669" s="230"/>
      <c r="S669" s="230"/>
      <c r="T669" s="23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2" t="s">
        <v>142</v>
      </c>
      <c r="AU669" s="232" t="s">
        <v>81</v>
      </c>
      <c r="AV669" s="13" t="s">
        <v>81</v>
      </c>
      <c r="AW669" s="13" t="s">
        <v>33</v>
      </c>
      <c r="AX669" s="13" t="s">
        <v>71</v>
      </c>
      <c r="AY669" s="232" t="s">
        <v>131</v>
      </c>
    </row>
    <row r="670" s="15" customFormat="1">
      <c r="A670" s="15"/>
      <c r="B670" s="243"/>
      <c r="C670" s="244"/>
      <c r="D670" s="223" t="s">
        <v>142</v>
      </c>
      <c r="E670" s="245" t="s">
        <v>19</v>
      </c>
      <c r="F670" s="246" t="s">
        <v>156</v>
      </c>
      <c r="G670" s="244"/>
      <c r="H670" s="247">
        <v>62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3" t="s">
        <v>142</v>
      </c>
      <c r="AU670" s="253" t="s">
        <v>81</v>
      </c>
      <c r="AV670" s="15" t="s">
        <v>138</v>
      </c>
      <c r="AW670" s="15" t="s">
        <v>33</v>
      </c>
      <c r="AX670" s="15" t="s">
        <v>79</v>
      </c>
      <c r="AY670" s="253" t="s">
        <v>131</v>
      </c>
    </row>
    <row r="671" s="2" customFormat="1" ht="33" customHeight="1">
      <c r="A671" s="41"/>
      <c r="B671" s="42"/>
      <c r="C671" s="203" t="s">
        <v>920</v>
      </c>
      <c r="D671" s="203" t="s">
        <v>133</v>
      </c>
      <c r="E671" s="204" t="s">
        <v>921</v>
      </c>
      <c r="F671" s="205" t="s">
        <v>922</v>
      </c>
      <c r="G671" s="206" t="s">
        <v>771</v>
      </c>
      <c r="H671" s="276"/>
      <c r="I671" s="208"/>
      <c r="J671" s="209">
        <f>ROUND(I671*H671,2)</f>
        <v>0</v>
      </c>
      <c r="K671" s="205" t="s">
        <v>137</v>
      </c>
      <c r="L671" s="47"/>
      <c r="M671" s="210" t="s">
        <v>19</v>
      </c>
      <c r="N671" s="211" t="s">
        <v>42</v>
      </c>
      <c r="O671" s="87"/>
      <c r="P671" s="212">
        <f>O671*H671</f>
        <v>0</v>
      </c>
      <c r="Q671" s="212">
        <v>0</v>
      </c>
      <c r="R671" s="212">
        <f>Q671*H671</f>
        <v>0</v>
      </c>
      <c r="S671" s="212">
        <v>0</v>
      </c>
      <c r="T671" s="213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4" t="s">
        <v>246</v>
      </c>
      <c r="AT671" s="214" t="s">
        <v>133</v>
      </c>
      <c r="AU671" s="214" t="s">
        <v>81</v>
      </c>
      <c r="AY671" s="20" t="s">
        <v>131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20" t="s">
        <v>79</v>
      </c>
      <c r="BK671" s="215">
        <f>ROUND(I671*H671,2)</f>
        <v>0</v>
      </c>
      <c r="BL671" s="20" t="s">
        <v>246</v>
      </c>
      <c r="BM671" s="214" t="s">
        <v>923</v>
      </c>
    </row>
    <row r="672" s="2" customFormat="1">
      <c r="A672" s="41"/>
      <c r="B672" s="42"/>
      <c r="C672" s="43"/>
      <c r="D672" s="216" t="s">
        <v>140</v>
      </c>
      <c r="E672" s="43"/>
      <c r="F672" s="217" t="s">
        <v>924</v>
      </c>
      <c r="G672" s="43"/>
      <c r="H672" s="43"/>
      <c r="I672" s="218"/>
      <c r="J672" s="43"/>
      <c r="K672" s="43"/>
      <c r="L672" s="47"/>
      <c r="M672" s="219"/>
      <c r="N672" s="220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140</v>
      </c>
      <c r="AU672" s="20" t="s">
        <v>81</v>
      </c>
    </row>
    <row r="673" s="12" customFormat="1" ht="22.8" customHeight="1">
      <c r="A673" s="12"/>
      <c r="B673" s="187"/>
      <c r="C673" s="188"/>
      <c r="D673" s="189" t="s">
        <v>70</v>
      </c>
      <c r="E673" s="201" t="s">
        <v>925</v>
      </c>
      <c r="F673" s="201" t="s">
        <v>926</v>
      </c>
      <c r="G673" s="188"/>
      <c r="H673" s="188"/>
      <c r="I673" s="191"/>
      <c r="J673" s="202">
        <f>BK673</f>
        <v>0</v>
      </c>
      <c r="K673" s="188"/>
      <c r="L673" s="193"/>
      <c r="M673" s="194"/>
      <c r="N673" s="195"/>
      <c r="O673" s="195"/>
      <c r="P673" s="196">
        <f>SUM(P674:P679)</f>
        <v>0</v>
      </c>
      <c r="Q673" s="195"/>
      <c r="R673" s="196">
        <f>SUM(R674:R679)</f>
        <v>0</v>
      </c>
      <c r="S673" s="195"/>
      <c r="T673" s="197">
        <f>SUM(T674:T679)</f>
        <v>0.098000000000000004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198" t="s">
        <v>81</v>
      </c>
      <c r="AT673" s="199" t="s">
        <v>70</v>
      </c>
      <c r="AU673" s="199" t="s">
        <v>79</v>
      </c>
      <c r="AY673" s="198" t="s">
        <v>131</v>
      </c>
      <c r="BK673" s="200">
        <f>SUM(BK674:BK679)</f>
        <v>0</v>
      </c>
    </row>
    <row r="674" s="2" customFormat="1" ht="16.5" customHeight="1">
      <c r="A674" s="41"/>
      <c r="B674" s="42"/>
      <c r="C674" s="203" t="s">
        <v>927</v>
      </c>
      <c r="D674" s="203" t="s">
        <v>133</v>
      </c>
      <c r="E674" s="204" t="s">
        <v>928</v>
      </c>
      <c r="F674" s="205" t="s">
        <v>929</v>
      </c>
      <c r="G674" s="206" t="s">
        <v>254</v>
      </c>
      <c r="H674" s="207">
        <v>98</v>
      </c>
      <c r="I674" s="208"/>
      <c r="J674" s="209">
        <f>ROUND(I674*H674,2)</f>
        <v>0</v>
      </c>
      <c r="K674" s="205" t="s">
        <v>137</v>
      </c>
      <c r="L674" s="47"/>
      <c r="M674" s="210" t="s">
        <v>19</v>
      </c>
      <c r="N674" s="211" t="s">
        <v>42</v>
      </c>
      <c r="O674" s="87"/>
      <c r="P674" s="212">
        <f>O674*H674</f>
        <v>0</v>
      </c>
      <c r="Q674" s="212">
        <v>0</v>
      </c>
      <c r="R674" s="212">
        <f>Q674*H674</f>
        <v>0</v>
      </c>
      <c r="S674" s="212">
        <v>0.001</v>
      </c>
      <c r="T674" s="213">
        <f>S674*H674</f>
        <v>0.098000000000000004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4" t="s">
        <v>246</v>
      </c>
      <c r="AT674" s="214" t="s">
        <v>133</v>
      </c>
      <c r="AU674" s="214" t="s">
        <v>81</v>
      </c>
      <c r="AY674" s="20" t="s">
        <v>131</v>
      </c>
      <c r="BE674" s="215">
        <f>IF(N674="základní",J674,0)</f>
        <v>0</v>
      </c>
      <c r="BF674" s="215">
        <f>IF(N674="snížená",J674,0)</f>
        <v>0</v>
      </c>
      <c r="BG674" s="215">
        <f>IF(N674="zákl. přenesená",J674,0)</f>
        <v>0</v>
      </c>
      <c r="BH674" s="215">
        <f>IF(N674="sníž. přenesená",J674,0)</f>
        <v>0</v>
      </c>
      <c r="BI674" s="215">
        <f>IF(N674="nulová",J674,0)</f>
        <v>0</v>
      </c>
      <c r="BJ674" s="20" t="s">
        <v>79</v>
      </c>
      <c r="BK674" s="215">
        <f>ROUND(I674*H674,2)</f>
        <v>0</v>
      </c>
      <c r="BL674" s="20" t="s">
        <v>246</v>
      </c>
      <c r="BM674" s="214" t="s">
        <v>930</v>
      </c>
    </row>
    <row r="675" s="2" customFormat="1">
      <c r="A675" s="41"/>
      <c r="B675" s="42"/>
      <c r="C675" s="43"/>
      <c r="D675" s="216" t="s">
        <v>140</v>
      </c>
      <c r="E675" s="43"/>
      <c r="F675" s="217" t="s">
        <v>931</v>
      </c>
      <c r="G675" s="43"/>
      <c r="H675" s="43"/>
      <c r="I675" s="218"/>
      <c r="J675" s="43"/>
      <c r="K675" s="43"/>
      <c r="L675" s="47"/>
      <c r="M675" s="219"/>
      <c r="N675" s="220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140</v>
      </c>
      <c r="AU675" s="20" t="s">
        <v>81</v>
      </c>
    </row>
    <row r="676" s="14" customFormat="1">
      <c r="A676" s="14"/>
      <c r="B676" s="233"/>
      <c r="C676" s="234"/>
      <c r="D676" s="223" t="s">
        <v>142</v>
      </c>
      <c r="E676" s="235" t="s">
        <v>19</v>
      </c>
      <c r="F676" s="236" t="s">
        <v>332</v>
      </c>
      <c r="G676" s="234"/>
      <c r="H676" s="235" t="s">
        <v>19</v>
      </c>
      <c r="I676" s="237"/>
      <c r="J676" s="234"/>
      <c r="K676" s="234"/>
      <c r="L676" s="238"/>
      <c r="M676" s="239"/>
      <c r="N676" s="240"/>
      <c r="O676" s="240"/>
      <c r="P676" s="240"/>
      <c r="Q676" s="240"/>
      <c r="R676" s="240"/>
      <c r="S676" s="240"/>
      <c r="T676" s="24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2" t="s">
        <v>142</v>
      </c>
      <c r="AU676" s="242" t="s">
        <v>81</v>
      </c>
      <c r="AV676" s="14" t="s">
        <v>79</v>
      </c>
      <c r="AW676" s="14" t="s">
        <v>33</v>
      </c>
      <c r="AX676" s="14" t="s">
        <v>71</v>
      </c>
      <c r="AY676" s="242" t="s">
        <v>131</v>
      </c>
    </row>
    <row r="677" s="13" customFormat="1">
      <c r="A677" s="13"/>
      <c r="B677" s="221"/>
      <c r="C677" s="222"/>
      <c r="D677" s="223" t="s">
        <v>142</v>
      </c>
      <c r="E677" s="224" t="s">
        <v>19</v>
      </c>
      <c r="F677" s="225" t="s">
        <v>932</v>
      </c>
      <c r="G677" s="222"/>
      <c r="H677" s="226">
        <v>98</v>
      </c>
      <c r="I677" s="227"/>
      <c r="J677" s="222"/>
      <c r="K677" s="222"/>
      <c r="L677" s="228"/>
      <c r="M677" s="229"/>
      <c r="N677" s="230"/>
      <c r="O677" s="230"/>
      <c r="P677" s="230"/>
      <c r="Q677" s="230"/>
      <c r="R677" s="230"/>
      <c r="S677" s="230"/>
      <c r="T677" s="23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2" t="s">
        <v>142</v>
      </c>
      <c r="AU677" s="232" t="s">
        <v>81</v>
      </c>
      <c r="AV677" s="13" t="s">
        <v>81</v>
      </c>
      <c r="AW677" s="13" t="s">
        <v>33</v>
      </c>
      <c r="AX677" s="13" t="s">
        <v>79</v>
      </c>
      <c r="AY677" s="232" t="s">
        <v>131</v>
      </c>
    </row>
    <row r="678" s="2" customFormat="1" ht="24.15" customHeight="1">
      <c r="A678" s="41"/>
      <c r="B678" s="42"/>
      <c r="C678" s="203" t="s">
        <v>933</v>
      </c>
      <c r="D678" s="203" t="s">
        <v>133</v>
      </c>
      <c r="E678" s="204" t="s">
        <v>934</v>
      </c>
      <c r="F678" s="205" t="s">
        <v>935</v>
      </c>
      <c r="G678" s="206" t="s">
        <v>771</v>
      </c>
      <c r="H678" s="276"/>
      <c r="I678" s="208"/>
      <c r="J678" s="209">
        <f>ROUND(I678*H678,2)</f>
        <v>0</v>
      </c>
      <c r="K678" s="205" t="s">
        <v>137</v>
      </c>
      <c r="L678" s="47"/>
      <c r="M678" s="210" t="s">
        <v>19</v>
      </c>
      <c r="N678" s="211" t="s">
        <v>42</v>
      </c>
      <c r="O678" s="87"/>
      <c r="P678" s="212">
        <f>O678*H678</f>
        <v>0</v>
      </c>
      <c r="Q678" s="212">
        <v>0</v>
      </c>
      <c r="R678" s="212">
        <f>Q678*H678</f>
        <v>0</v>
      </c>
      <c r="S678" s="212">
        <v>0</v>
      </c>
      <c r="T678" s="213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4" t="s">
        <v>246</v>
      </c>
      <c r="AT678" s="214" t="s">
        <v>133</v>
      </c>
      <c r="AU678" s="214" t="s">
        <v>81</v>
      </c>
      <c r="AY678" s="20" t="s">
        <v>131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20" t="s">
        <v>79</v>
      </c>
      <c r="BK678" s="215">
        <f>ROUND(I678*H678,2)</f>
        <v>0</v>
      </c>
      <c r="BL678" s="20" t="s">
        <v>246</v>
      </c>
      <c r="BM678" s="214" t="s">
        <v>936</v>
      </c>
    </row>
    <row r="679" s="2" customFormat="1">
      <c r="A679" s="41"/>
      <c r="B679" s="42"/>
      <c r="C679" s="43"/>
      <c r="D679" s="216" t="s">
        <v>140</v>
      </c>
      <c r="E679" s="43"/>
      <c r="F679" s="217" t="s">
        <v>937</v>
      </c>
      <c r="G679" s="43"/>
      <c r="H679" s="43"/>
      <c r="I679" s="218"/>
      <c r="J679" s="43"/>
      <c r="K679" s="43"/>
      <c r="L679" s="47"/>
      <c r="M679" s="219"/>
      <c r="N679" s="220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140</v>
      </c>
      <c r="AU679" s="20" t="s">
        <v>81</v>
      </c>
    </row>
    <row r="680" s="12" customFormat="1" ht="22.8" customHeight="1">
      <c r="A680" s="12"/>
      <c r="B680" s="187"/>
      <c r="C680" s="188"/>
      <c r="D680" s="189" t="s">
        <v>70</v>
      </c>
      <c r="E680" s="201" t="s">
        <v>938</v>
      </c>
      <c r="F680" s="201" t="s">
        <v>939</v>
      </c>
      <c r="G680" s="188"/>
      <c r="H680" s="188"/>
      <c r="I680" s="191"/>
      <c r="J680" s="202">
        <f>BK680</f>
        <v>0</v>
      </c>
      <c r="K680" s="188"/>
      <c r="L680" s="193"/>
      <c r="M680" s="194"/>
      <c r="N680" s="195"/>
      <c r="O680" s="195"/>
      <c r="P680" s="196">
        <f>SUM(P681:P730)</f>
        <v>0</v>
      </c>
      <c r="Q680" s="195"/>
      <c r="R680" s="196">
        <f>SUM(R681:R730)</f>
        <v>0.078284649999999997</v>
      </c>
      <c r="S680" s="195"/>
      <c r="T680" s="197">
        <f>SUM(T681:T730)</f>
        <v>0.017854199999999997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198" t="s">
        <v>81</v>
      </c>
      <c r="AT680" s="199" t="s">
        <v>70</v>
      </c>
      <c r="AU680" s="199" t="s">
        <v>79</v>
      </c>
      <c r="AY680" s="198" t="s">
        <v>131</v>
      </c>
      <c r="BK680" s="200">
        <f>SUM(BK681:BK730)</f>
        <v>0</v>
      </c>
    </row>
    <row r="681" s="2" customFormat="1" ht="24.15" customHeight="1">
      <c r="A681" s="41"/>
      <c r="B681" s="42"/>
      <c r="C681" s="203" t="s">
        <v>940</v>
      </c>
      <c r="D681" s="203" t="s">
        <v>133</v>
      </c>
      <c r="E681" s="204" t="s">
        <v>941</v>
      </c>
      <c r="F681" s="205" t="s">
        <v>942</v>
      </c>
      <c r="G681" s="206" t="s">
        <v>136</v>
      </c>
      <c r="H681" s="207">
        <v>1.6379999999999999</v>
      </c>
      <c r="I681" s="208"/>
      <c r="J681" s="209">
        <f>ROUND(I681*H681,2)</f>
        <v>0</v>
      </c>
      <c r="K681" s="205" t="s">
        <v>137</v>
      </c>
      <c r="L681" s="47"/>
      <c r="M681" s="210" t="s">
        <v>19</v>
      </c>
      <c r="N681" s="211" t="s">
        <v>42</v>
      </c>
      <c r="O681" s="87"/>
      <c r="P681" s="212">
        <f>O681*H681</f>
        <v>0</v>
      </c>
      <c r="Q681" s="212">
        <v>0.0453</v>
      </c>
      <c r="R681" s="212">
        <f>Q681*H681</f>
        <v>0.074201400000000001</v>
      </c>
      <c r="S681" s="212">
        <v>0</v>
      </c>
      <c r="T681" s="213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4" t="s">
        <v>246</v>
      </c>
      <c r="AT681" s="214" t="s">
        <v>133</v>
      </c>
      <c r="AU681" s="214" t="s">
        <v>81</v>
      </c>
      <c r="AY681" s="20" t="s">
        <v>131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20" t="s">
        <v>79</v>
      </c>
      <c r="BK681" s="215">
        <f>ROUND(I681*H681,2)</f>
        <v>0</v>
      </c>
      <c r="BL681" s="20" t="s">
        <v>246</v>
      </c>
      <c r="BM681" s="214" t="s">
        <v>943</v>
      </c>
    </row>
    <row r="682" s="2" customFormat="1">
      <c r="A682" s="41"/>
      <c r="B682" s="42"/>
      <c r="C682" s="43"/>
      <c r="D682" s="216" t="s">
        <v>140</v>
      </c>
      <c r="E682" s="43"/>
      <c r="F682" s="217" t="s">
        <v>944</v>
      </c>
      <c r="G682" s="43"/>
      <c r="H682" s="43"/>
      <c r="I682" s="218"/>
      <c r="J682" s="43"/>
      <c r="K682" s="43"/>
      <c r="L682" s="47"/>
      <c r="M682" s="219"/>
      <c r="N682" s="220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140</v>
      </c>
      <c r="AU682" s="20" t="s">
        <v>81</v>
      </c>
    </row>
    <row r="683" s="14" customFormat="1">
      <c r="A683" s="14"/>
      <c r="B683" s="233"/>
      <c r="C683" s="234"/>
      <c r="D683" s="223" t="s">
        <v>142</v>
      </c>
      <c r="E683" s="235" t="s">
        <v>19</v>
      </c>
      <c r="F683" s="236" t="s">
        <v>945</v>
      </c>
      <c r="G683" s="234"/>
      <c r="H683" s="235" t="s">
        <v>19</v>
      </c>
      <c r="I683" s="237"/>
      <c r="J683" s="234"/>
      <c r="K683" s="234"/>
      <c r="L683" s="238"/>
      <c r="M683" s="239"/>
      <c r="N683" s="240"/>
      <c r="O683" s="240"/>
      <c r="P683" s="240"/>
      <c r="Q683" s="240"/>
      <c r="R683" s="240"/>
      <c r="S683" s="240"/>
      <c r="T683" s="24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2" t="s">
        <v>142</v>
      </c>
      <c r="AU683" s="242" t="s">
        <v>81</v>
      </c>
      <c r="AV683" s="14" t="s">
        <v>79</v>
      </c>
      <c r="AW683" s="14" t="s">
        <v>33</v>
      </c>
      <c r="AX683" s="14" t="s">
        <v>71</v>
      </c>
      <c r="AY683" s="242" t="s">
        <v>131</v>
      </c>
    </row>
    <row r="684" s="13" customFormat="1">
      <c r="A684" s="13"/>
      <c r="B684" s="221"/>
      <c r="C684" s="222"/>
      <c r="D684" s="223" t="s">
        <v>142</v>
      </c>
      <c r="E684" s="224" t="s">
        <v>19</v>
      </c>
      <c r="F684" s="225" t="s">
        <v>946</v>
      </c>
      <c r="G684" s="222"/>
      <c r="H684" s="226">
        <v>1.6379999999999999</v>
      </c>
      <c r="I684" s="227"/>
      <c r="J684" s="222"/>
      <c r="K684" s="222"/>
      <c r="L684" s="228"/>
      <c r="M684" s="229"/>
      <c r="N684" s="230"/>
      <c r="O684" s="230"/>
      <c r="P684" s="230"/>
      <c r="Q684" s="230"/>
      <c r="R684" s="230"/>
      <c r="S684" s="230"/>
      <c r="T684" s="23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2" t="s">
        <v>142</v>
      </c>
      <c r="AU684" s="232" t="s">
        <v>81</v>
      </c>
      <c r="AV684" s="13" t="s">
        <v>81</v>
      </c>
      <c r="AW684" s="13" t="s">
        <v>33</v>
      </c>
      <c r="AX684" s="13" t="s">
        <v>79</v>
      </c>
      <c r="AY684" s="232" t="s">
        <v>131</v>
      </c>
    </row>
    <row r="685" s="2" customFormat="1" ht="16.5" customHeight="1">
      <c r="A685" s="41"/>
      <c r="B685" s="42"/>
      <c r="C685" s="203" t="s">
        <v>947</v>
      </c>
      <c r="D685" s="203" t="s">
        <v>133</v>
      </c>
      <c r="E685" s="204" t="s">
        <v>948</v>
      </c>
      <c r="F685" s="205" t="s">
        <v>949</v>
      </c>
      <c r="G685" s="206" t="s">
        <v>136</v>
      </c>
      <c r="H685" s="207">
        <v>1.6379999999999999</v>
      </c>
      <c r="I685" s="208"/>
      <c r="J685" s="209">
        <f>ROUND(I685*H685,2)</f>
        <v>0</v>
      </c>
      <c r="K685" s="205" t="s">
        <v>137</v>
      </c>
      <c r="L685" s="47"/>
      <c r="M685" s="210" t="s">
        <v>19</v>
      </c>
      <c r="N685" s="211" t="s">
        <v>42</v>
      </c>
      <c r="O685" s="87"/>
      <c r="P685" s="212">
        <f>O685*H685</f>
        <v>0</v>
      </c>
      <c r="Q685" s="212">
        <v>0</v>
      </c>
      <c r="R685" s="212">
        <f>Q685*H685</f>
        <v>0</v>
      </c>
      <c r="S685" s="212">
        <v>0.0109</v>
      </c>
      <c r="T685" s="213">
        <f>S685*H685</f>
        <v>0.017854199999999997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4" t="s">
        <v>246</v>
      </c>
      <c r="AT685" s="214" t="s">
        <v>133</v>
      </c>
      <c r="AU685" s="214" t="s">
        <v>81</v>
      </c>
      <c r="AY685" s="20" t="s">
        <v>131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0" t="s">
        <v>79</v>
      </c>
      <c r="BK685" s="215">
        <f>ROUND(I685*H685,2)</f>
        <v>0</v>
      </c>
      <c r="BL685" s="20" t="s">
        <v>246</v>
      </c>
      <c r="BM685" s="214" t="s">
        <v>950</v>
      </c>
    </row>
    <row r="686" s="2" customFormat="1">
      <c r="A686" s="41"/>
      <c r="B686" s="42"/>
      <c r="C686" s="43"/>
      <c r="D686" s="216" t="s">
        <v>140</v>
      </c>
      <c r="E686" s="43"/>
      <c r="F686" s="217" t="s">
        <v>951</v>
      </c>
      <c r="G686" s="43"/>
      <c r="H686" s="43"/>
      <c r="I686" s="218"/>
      <c r="J686" s="43"/>
      <c r="K686" s="43"/>
      <c r="L686" s="47"/>
      <c r="M686" s="219"/>
      <c r="N686" s="220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140</v>
      </c>
      <c r="AU686" s="20" t="s">
        <v>81</v>
      </c>
    </row>
    <row r="687" s="14" customFormat="1">
      <c r="A687" s="14"/>
      <c r="B687" s="233"/>
      <c r="C687" s="234"/>
      <c r="D687" s="223" t="s">
        <v>142</v>
      </c>
      <c r="E687" s="235" t="s">
        <v>19</v>
      </c>
      <c r="F687" s="236" t="s">
        <v>952</v>
      </c>
      <c r="G687" s="234"/>
      <c r="H687" s="235" t="s">
        <v>19</v>
      </c>
      <c r="I687" s="237"/>
      <c r="J687" s="234"/>
      <c r="K687" s="234"/>
      <c r="L687" s="238"/>
      <c r="M687" s="239"/>
      <c r="N687" s="240"/>
      <c r="O687" s="240"/>
      <c r="P687" s="240"/>
      <c r="Q687" s="240"/>
      <c r="R687" s="240"/>
      <c r="S687" s="240"/>
      <c r="T687" s="24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2" t="s">
        <v>142</v>
      </c>
      <c r="AU687" s="242" t="s">
        <v>81</v>
      </c>
      <c r="AV687" s="14" t="s">
        <v>79</v>
      </c>
      <c r="AW687" s="14" t="s">
        <v>33</v>
      </c>
      <c r="AX687" s="14" t="s">
        <v>71</v>
      </c>
      <c r="AY687" s="242" t="s">
        <v>131</v>
      </c>
    </row>
    <row r="688" s="13" customFormat="1">
      <c r="A688" s="13"/>
      <c r="B688" s="221"/>
      <c r="C688" s="222"/>
      <c r="D688" s="223" t="s">
        <v>142</v>
      </c>
      <c r="E688" s="224" t="s">
        <v>19</v>
      </c>
      <c r="F688" s="225" t="s">
        <v>946</v>
      </c>
      <c r="G688" s="222"/>
      <c r="H688" s="226">
        <v>1.6379999999999999</v>
      </c>
      <c r="I688" s="227"/>
      <c r="J688" s="222"/>
      <c r="K688" s="222"/>
      <c r="L688" s="228"/>
      <c r="M688" s="229"/>
      <c r="N688" s="230"/>
      <c r="O688" s="230"/>
      <c r="P688" s="230"/>
      <c r="Q688" s="230"/>
      <c r="R688" s="230"/>
      <c r="S688" s="230"/>
      <c r="T688" s="23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2" t="s">
        <v>142</v>
      </c>
      <c r="AU688" s="232" t="s">
        <v>81</v>
      </c>
      <c r="AV688" s="13" t="s">
        <v>81</v>
      </c>
      <c r="AW688" s="13" t="s">
        <v>33</v>
      </c>
      <c r="AX688" s="13" t="s">
        <v>79</v>
      </c>
      <c r="AY688" s="232" t="s">
        <v>131</v>
      </c>
    </row>
    <row r="689" s="2" customFormat="1" ht="16.5" customHeight="1">
      <c r="A689" s="41"/>
      <c r="B689" s="42"/>
      <c r="C689" s="203" t="s">
        <v>953</v>
      </c>
      <c r="D689" s="203" t="s">
        <v>133</v>
      </c>
      <c r="E689" s="204" t="s">
        <v>954</v>
      </c>
      <c r="F689" s="205" t="s">
        <v>955</v>
      </c>
      <c r="G689" s="206" t="s">
        <v>136</v>
      </c>
      <c r="H689" s="207">
        <v>15.765000000000001</v>
      </c>
      <c r="I689" s="208"/>
      <c r="J689" s="209">
        <f>ROUND(I689*H689,2)</f>
        <v>0</v>
      </c>
      <c r="K689" s="205" t="s">
        <v>137</v>
      </c>
      <c r="L689" s="47"/>
      <c r="M689" s="210" t="s">
        <v>19</v>
      </c>
      <c r="N689" s="211" t="s">
        <v>42</v>
      </c>
      <c r="O689" s="87"/>
      <c r="P689" s="212">
        <f>O689*H689</f>
        <v>0</v>
      </c>
      <c r="Q689" s="212">
        <v>0</v>
      </c>
      <c r="R689" s="212">
        <f>Q689*H689</f>
        <v>0</v>
      </c>
      <c r="S689" s="212">
        <v>0</v>
      </c>
      <c r="T689" s="213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4" t="s">
        <v>246</v>
      </c>
      <c r="AT689" s="214" t="s">
        <v>133</v>
      </c>
      <c r="AU689" s="214" t="s">
        <v>81</v>
      </c>
      <c r="AY689" s="20" t="s">
        <v>131</v>
      </c>
      <c r="BE689" s="215">
        <f>IF(N689="základní",J689,0)</f>
        <v>0</v>
      </c>
      <c r="BF689" s="215">
        <f>IF(N689="snížená",J689,0)</f>
        <v>0</v>
      </c>
      <c r="BG689" s="215">
        <f>IF(N689="zákl. přenesená",J689,0)</f>
        <v>0</v>
      </c>
      <c r="BH689" s="215">
        <f>IF(N689="sníž. přenesená",J689,0)</f>
        <v>0</v>
      </c>
      <c r="BI689" s="215">
        <f>IF(N689="nulová",J689,0)</f>
        <v>0</v>
      </c>
      <c r="BJ689" s="20" t="s">
        <v>79</v>
      </c>
      <c r="BK689" s="215">
        <f>ROUND(I689*H689,2)</f>
        <v>0</v>
      </c>
      <c r="BL689" s="20" t="s">
        <v>246</v>
      </c>
      <c r="BM689" s="214" t="s">
        <v>956</v>
      </c>
    </row>
    <row r="690" s="2" customFormat="1">
      <c r="A690" s="41"/>
      <c r="B690" s="42"/>
      <c r="C690" s="43"/>
      <c r="D690" s="216" t="s">
        <v>140</v>
      </c>
      <c r="E690" s="43"/>
      <c r="F690" s="217" t="s">
        <v>957</v>
      </c>
      <c r="G690" s="43"/>
      <c r="H690" s="43"/>
      <c r="I690" s="218"/>
      <c r="J690" s="43"/>
      <c r="K690" s="43"/>
      <c r="L690" s="47"/>
      <c r="M690" s="219"/>
      <c r="N690" s="220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140</v>
      </c>
      <c r="AU690" s="20" t="s">
        <v>81</v>
      </c>
    </row>
    <row r="691" s="14" customFormat="1">
      <c r="A691" s="14"/>
      <c r="B691" s="233"/>
      <c r="C691" s="234"/>
      <c r="D691" s="223" t="s">
        <v>142</v>
      </c>
      <c r="E691" s="235" t="s">
        <v>19</v>
      </c>
      <c r="F691" s="236" t="s">
        <v>958</v>
      </c>
      <c r="G691" s="234"/>
      <c r="H691" s="235" t="s">
        <v>19</v>
      </c>
      <c r="I691" s="237"/>
      <c r="J691" s="234"/>
      <c r="K691" s="234"/>
      <c r="L691" s="238"/>
      <c r="M691" s="239"/>
      <c r="N691" s="240"/>
      <c r="O691" s="240"/>
      <c r="P691" s="240"/>
      <c r="Q691" s="240"/>
      <c r="R691" s="240"/>
      <c r="S691" s="240"/>
      <c r="T691" s="24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2" t="s">
        <v>142</v>
      </c>
      <c r="AU691" s="242" t="s">
        <v>81</v>
      </c>
      <c r="AV691" s="14" t="s">
        <v>79</v>
      </c>
      <c r="AW691" s="14" t="s">
        <v>33</v>
      </c>
      <c r="AX691" s="14" t="s">
        <v>71</v>
      </c>
      <c r="AY691" s="242" t="s">
        <v>131</v>
      </c>
    </row>
    <row r="692" s="13" customFormat="1">
      <c r="A692" s="13"/>
      <c r="B692" s="221"/>
      <c r="C692" s="222"/>
      <c r="D692" s="223" t="s">
        <v>142</v>
      </c>
      <c r="E692" s="224" t="s">
        <v>19</v>
      </c>
      <c r="F692" s="225" t="s">
        <v>959</v>
      </c>
      <c r="G692" s="222"/>
      <c r="H692" s="226">
        <v>4.2000000000000002</v>
      </c>
      <c r="I692" s="227"/>
      <c r="J692" s="222"/>
      <c r="K692" s="222"/>
      <c r="L692" s="228"/>
      <c r="M692" s="229"/>
      <c r="N692" s="230"/>
      <c r="O692" s="230"/>
      <c r="P692" s="230"/>
      <c r="Q692" s="230"/>
      <c r="R692" s="230"/>
      <c r="S692" s="230"/>
      <c r="T692" s="23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2" t="s">
        <v>142</v>
      </c>
      <c r="AU692" s="232" t="s">
        <v>81</v>
      </c>
      <c r="AV692" s="13" t="s">
        <v>81</v>
      </c>
      <c r="AW692" s="13" t="s">
        <v>33</v>
      </c>
      <c r="AX692" s="13" t="s">
        <v>71</v>
      </c>
      <c r="AY692" s="232" t="s">
        <v>131</v>
      </c>
    </row>
    <row r="693" s="14" customFormat="1">
      <c r="A693" s="14"/>
      <c r="B693" s="233"/>
      <c r="C693" s="234"/>
      <c r="D693" s="223" t="s">
        <v>142</v>
      </c>
      <c r="E693" s="235" t="s">
        <v>19</v>
      </c>
      <c r="F693" s="236" t="s">
        <v>960</v>
      </c>
      <c r="G693" s="234"/>
      <c r="H693" s="235" t="s">
        <v>19</v>
      </c>
      <c r="I693" s="237"/>
      <c r="J693" s="234"/>
      <c r="K693" s="234"/>
      <c r="L693" s="238"/>
      <c r="M693" s="239"/>
      <c r="N693" s="240"/>
      <c r="O693" s="240"/>
      <c r="P693" s="240"/>
      <c r="Q693" s="240"/>
      <c r="R693" s="240"/>
      <c r="S693" s="240"/>
      <c r="T693" s="24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2" t="s">
        <v>142</v>
      </c>
      <c r="AU693" s="242" t="s">
        <v>81</v>
      </c>
      <c r="AV693" s="14" t="s">
        <v>79</v>
      </c>
      <c r="AW693" s="14" t="s">
        <v>33</v>
      </c>
      <c r="AX693" s="14" t="s">
        <v>71</v>
      </c>
      <c r="AY693" s="242" t="s">
        <v>131</v>
      </c>
    </row>
    <row r="694" s="13" customFormat="1">
      <c r="A694" s="13"/>
      <c r="B694" s="221"/>
      <c r="C694" s="222"/>
      <c r="D694" s="223" t="s">
        <v>142</v>
      </c>
      <c r="E694" s="224" t="s">
        <v>19</v>
      </c>
      <c r="F694" s="225" t="s">
        <v>961</v>
      </c>
      <c r="G694" s="222"/>
      <c r="H694" s="226">
        <v>2.669</v>
      </c>
      <c r="I694" s="227"/>
      <c r="J694" s="222"/>
      <c r="K694" s="222"/>
      <c r="L694" s="228"/>
      <c r="M694" s="229"/>
      <c r="N694" s="230"/>
      <c r="O694" s="230"/>
      <c r="P694" s="230"/>
      <c r="Q694" s="230"/>
      <c r="R694" s="230"/>
      <c r="S694" s="230"/>
      <c r="T694" s="23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2" t="s">
        <v>142</v>
      </c>
      <c r="AU694" s="232" t="s">
        <v>81</v>
      </c>
      <c r="AV694" s="13" t="s">
        <v>81</v>
      </c>
      <c r="AW694" s="13" t="s">
        <v>33</v>
      </c>
      <c r="AX694" s="13" t="s">
        <v>71</v>
      </c>
      <c r="AY694" s="232" t="s">
        <v>131</v>
      </c>
    </row>
    <row r="695" s="14" customFormat="1">
      <c r="A695" s="14"/>
      <c r="B695" s="233"/>
      <c r="C695" s="234"/>
      <c r="D695" s="223" t="s">
        <v>142</v>
      </c>
      <c r="E695" s="235" t="s">
        <v>19</v>
      </c>
      <c r="F695" s="236" t="s">
        <v>962</v>
      </c>
      <c r="G695" s="234"/>
      <c r="H695" s="235" t="s">
        <v>19</v>
      </c>
      <c r="I695" s="237"/>
      <c r="J695" s="234"/>
      <c r="K695" s="234"/>
      <c r="L695" s="238"/>
      <c r="M695" s="239"/>
      <c r="N695" s="240"/>
      <c r="O695" s="240"/>
      <c r="P695" s="240"/>
      <c r="Q695" s="240"/>
      <c r="R695" s="240"/>
      <c r="S695" s="240"/>
      <c r="T695" s="24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2" t="s">
        <v>142</v>
      </c>
      <c r="AU695" s="242" t="s">
        <v>81</v>
      </c>
      <c r="AV695" s="14" t="s">
        <v>79</v>
      </c>
      <c r="AW695" s="14" t="s">
        <v>33</v>
      </c>
      <c r="AX695" s="14" t="s">
        <v>71</v>
      </c>
      <c r="AY695" s="242" t="s">
        <v>131</v>
      </c>
    </row>
    <row r="696" s="13" customFormat="1">
      <c r="A696" s="13"/>
      <c r="B696" s="221"/>
      <c r="C696" s="222"/>
      <c r="D696" s="223" t="s">
        <v>142</v>
      </c>
      <c r="E696" s="224" t="s">
        <v>19</v>
      </c>
      <c r="F696" s="225" t="s">
        <v>963</v>
      </c>
      <c r="G696" s="222"/>
      <c r="H696" s="226">
        <v>5.3380000000000001</v>
      </c>
      <c r="I696" s="227"/>
      <c r="J696" s="222"/>
      <c r="K696" s="222"/>
      <c r="L696" s="228"/>
      <c r="M696" s="229"/>
      <c r="N696" s="230"/>
      <c r="O696" s="230"/>
      <c r="P696" s="230"/>
      <c r="Q696" s="230"/>
      <c r="R696" s="230"/>
      <c r="S696" s="230"/>
      <c r="T696" s="23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2" t="s">
        <v>142</v>
      </c>
      <c r="AU696" s="232" t="s">
        <v>81</v>
      </c>
      <c r="AV696" s="13" t="s">
        <v>81</v>
      </c>
      <c r="AW696" s="13" t="s">
        <v>33</v>
      </c>
      <c r="AX696" s="13" t="s">
        <v>71</v>
      </c>
      <c r="AY696" s="232" t="s">
        <v>131</v>
      </c>
    </row>
    <row r="697" s="14" customFormat="1">
      <c r="A697" s="14"/>
      <c r="B697" s="233"/>
      <c r="C697" s="234"/>
      <c r="D697" s="223" t="s">
        <v>142</v>
      </c>
      <c r="E697" s="235" t="s">
        <v>19</v>
      </c>
      <c r="F697" s="236" t="s">
        <v>952</v>
      </c>
      <c r="G697" s="234"/>
      <c r="H697" s="235" t="s">
        <v>19</v>
      </c>
      <c r="I697" s="237"/>
      <c r="J697" s="234"/>
      <c r="K697" s="234"/>
      <c r="L697" s="238"/>
      <c r="M697" s="239"/>
      <c r="N697" s="240"/>
      <c r="O697" s="240"/>
      <c r="P697" s="240"/>
      <c r="Q697" s="240"/>
      <c r="R697" s="240"/>
      <c r="S697" s="240"/>
      <c r="T697" s="24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2" t="s">
        <v>142</v>
      </c>
      <c r="AU697" s="242" t="s">
        <v>81</v>
      </c>
      <c r="AV697" s="14" t="s">
        <v>79</v>
      </c>
      <c r="AW697" s="14" t="s">
        <v>33</v>
      </c>
      <c r="AX697" s="14" t="s">
        <v>71</v>
      </c>
      <c r="AY697" s="242" t="s">
        <v>131</v>
      </c>
    </row>
    <row r="698" s="13" customFormat="1">
      <c r="A698" s="13"/>
      <c r="B698" s="221"/>
      <c r="C698" s="222"/>
      <c r="D698" s="223" t="s">
        <v>142</v>
      </c>
      <c r="E698" s="224" t="s">
        <v>19</v>
      </c>
      <c r="F698" s="225" t="s">
        <v>964</v>
      </c>
      <c r="G698" s="222"/>
      <c r="H698" s="226">
        <v>3.5579999999999998</v>
      </c>
      <c r="I698" s="227"/>
      <c r="J698" s="222"/>
      <c r="K698" s="222"/>
      <c r="L698" s="228"/>
      <c r="M698" s="229"/>
      <c r="N698" s="230"/>
      <c r="O698" s="230"/>
      <c r="P698" s="230"/>
      <c r="Q698" s="230"/>
      <c r="R698" s="230"/>
      <c r="S698" s="230"/>
      <c r="T698" s="23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2" t="s">
        <v>142</v>
      </c>
      <c r="AU698" s="232" t="s">
        <v>81</v>
      </c>
      <c r="AV698" s="13" t="s">
        <v>81</v>
      </c>
      <c r="AW698" s="13" t="s">
        <v>33</v>
      </c>
      <c r="AX698" s="13" t="s">
        <v>71</v>
      </c>
      <c r="AY698" s="232" t="s">
        <v>131</v>
      </c>
    </row>
    <row r="699" s="15" customFormat="1">
      <c r="A699" s="15"/>
      <c r="B699" s="243"/>
      <c r="C699" s="244"/>
      <c r="D699" s="223" t="s">
        <v>142</v>
      </c>
      <c r="E699" s="245" t="s">
        <v>19</v>
      </c>
      <c r="F699" s="246" t="s">
        <v>156</v>
      </c>
      <c r="G699" s="244"/>
      <c r="H699" s="247">
        <v>15.765000000000001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3" t="s">
        <v>142</v>
      </c>
      <c r="AU699" s="253" t="s">
        <v>81</v>
      </c>
      <c r="AV699" s="15" t="s">
        <v>138</v>
      </c>
      <c r="AW699" s="15" t="s">
        <v>33</v>
      </c>
      <c r="AX699" s="15" t="s">
        <v>79</v>
      </c>
      <c r="AY699" s="253" t="s">
        <v>131</v>
      </c>
    </row>
    <row r="700" s="2" customFormat="1" ht="16.5" customHeight="1">
      <c r="A700" s="41"/>
      <c r="B700" s="42"/>
      <c r="C700" s="203" t="s">
        <v>965</v>
      </c>
      <c r="D700" s="203" t="s">
        <v>133</v>
      </c>
      <c r="E700" s="204" t="s">
        <v>966</v>
      </c>
      <c r="F700" s="205" t="s">
        <v>967</v>
      </c>
      <c r="G700" s="206" t="s">
        <v>136</v>
      </c>
      <c r="H700" s="207">
        <v>19.202999999999999</v>
      </c>
      <c r="I700" s="208"/>
      <c r="J700" s="209">
        <f>ROUND(I700*H700,2)</f>
        <v>0</v>
      </c>
      <c r="K700" s="205" t="s">
        <v>137</v>
      </c>
      <c r="L700" s="47"/>
      <c r="M700" s="210" t="s">
        <v>19</v>
      </c>
      <c r="N700" s="211" t="s">
        <v>42</v>
      </c>
      <c r="O700" s="87"/>
      <c r="P700" s="212">
        <f>O700*H700</f>
        <v>0</v>
      </c>
      <c r="Q700" s="212">
        <v>0</v>
      </c>
      <c r="R700" s="212">
        <f>Q700*H700</f>
        <v>0</v>
      </c>
      <c r="S700" s="212">
        <v>0</v>
      </c>
      <c r="T700" s="213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4" t="s">
        <v>246</v>
      </c>
      <c r="AT700" s="214" t="s">
        <v>133</v>
      </c>
      <c r="AU700" s="214" t="s">
        <v>81</v>
      </c>
      <c r="AY700" s="20" t="s">
        <v>131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20" t="s">
        <v>79</v>
      </c>
      <c r="BK700" s="215">
        <f>ROUND(I700*H700,2)</f>
        <v>0</v>
      </c>
      <c r="BL700" s="20" t="s">
        <v>246</v>
      </c>
      <c r="BM700" s="214" t="s">
        <v>968</v>
      </c>
    </row>
    <row r="701" s="2" customFormat="1">
      <c r="A701" s="41"/>
      <c r="B701" s="42"/>
      <c r="C701" s="43"/>
      <c r="D701" s="216" t="s">
        <v>140</v>
      </c>
      <c r="E701" s="43"/>
      <c r="F701" s="217" t="s">
        <v>969</v>
      </c>
      <c r="G701" s="43"/>
      <c r="H701" s="43"/>
      <c r="I701" s="218"/>
      <c r="J701" s="43"/>
      <c r="K701" s="43"/>
      <c r="L701" s="47"/>
      <c r="M701" s="219"/>
      <c r="N701" s="220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140</v>
      </c>
      <c r="AU701" s="20" t="s">
        <v>81</v>
      </c>
    </row>
    <row r="702" s="14" customFormat="1">
      <c r="A702" s="14"/>
      <c r="B702" s="233"/>
      <c r="C702" s="234"/>
      <c r="D702" s="223" t="s">
        <v>142</v>
      </c>
      <c r="E702" s="235" t="s">
        <v>19</v>
      </c>
      <c r="F702" s="236" t="s">
        <v>970</v>
      </c>
      <c r="G702" s="234"/>
      <c r="H702" s="235" t="s">
        <v>19</v>
      </c>
      <c r="I702" s="237"/>
      <c r="J702" s="234"/>
      <c r="K702" s="234"/>
      <c r="L702" s="238"/>
      <c r="M702" s="239"/>
      <c r="N702" s="240"/>
      <c r="O702" s="240"/>
      <c r="P702" s="240"/>
      <c r="Q702" s="240"/>
      <c r="R702" s="240"/>
      <c r="S702" s="240"/>
      <c r="T702" s="24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2" t="s">
        <v>142</v>
      </c>
      <c r="AU702" s="242" t="s">
        <v>81</v>
      </c>
      <c r="AV702" s="14" t="s">
        <v>79</v>
      </c>
      <c r="AW702" s="14" t="s">
        <v>33</v>
      </c>
      <c r="AX702" s="14" t="s">
        <v>71</v>
      </c>
      <c r="AY702" s="242" t="s">
        <v>131</v>
      </c>
    </row>
    <row r="703" s="13" customFormat="1">
      <c r="A703" s="13"/>
      <c r="B703" s="221"/>
      <c r="C703" s="222"/>
      <c r="D703" s="223" t="s">
        <v>142</v>
      </c>
      <c r="E703" s="224" t="s">
        <v>19</v>
      </c>
      <c r="F703" s="225" t="s">
        <v>655</v>
      </c>
      <c r="G703" s="222"/>
      <c r="H703" s="226">
        <v>2.8700000000000001</v>
      </c>
      <c r="I703" s="227"/>
      <c r="J703" s="222"/>
      <c r="K703" s="222"/>
      <c r="L703" s="228"/>
      <c r="M703" s="229"/>
      <c r="N703" s="230"/>
      <c r="O703" s="230"/>
      <c r="P703" s="230"/>
      <c r="Q703" s="230"/>
      <c r="R703" s="230"/>
      <c r="S703" s="230"/>
      <c r="T703" s="23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2" t="s">
        <v>142</v>
      </c>
      <c r="AU703" s="232" t="s">
        <v>81</v>
      </c>
      <c r="AV703" s="13" t="s">
        <v>81</v>
      </c>
      <c r="AW703" s="13" t="s">
        <v>33</v>
      </c>
      <c r="AX703" s="13" t="s">
        <v>71</v>
      </c>
      <c r="AY703" s="232" t="s">
        <v>131</v>
      </c>
    </row>
    <row r="704" s="14" customFormat="1">
      <c r="A704" s="14"/>
      <c r="B704" s="233"/>
      <c r="C704" s="234"/>
      <c r="D704" s="223" t="s">
        <v>142</v>
      </c>
      <c r="E704" s="235" t="s">
        <v>19</v>
      </c>
      <c r="F704" s="236" t="s">
        <v>958</v>
      </c>
      <c r="G704" s="234"/>
      <c r="H704" s="235" t="s">
        <v>19</v>
      </c>
      <c r="I704" s="237"/>
      <c r="J704" s="234"/>
      <c r="K704" s="234"/>
      <c r="L704" s="238"/>
      <c r="M704" s="239"/>
      <c r="N704" s="240"/>
      <c r="O704" s="240"/>
      <c r="P704" s="240"/>
      <c r="Q704" s="240"/>
      <c r="R704" s="240"/>
      <c r="S704" s="240"/>
      <c r="T704" s="24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2" t="s">
        <v>142</v>
      </c>
      <c r="AU704" s="242" t="s">
        <v>81</v>
      </c>
      <c r="AV704" s="14" t="s">
        <v>79</v>
      </c>
      <c r="AW704" s="14" t="s">
        <v>33</v>
      </c>
      <c r="AX704" s="14" t="s">
        <v>71</v>
      </c>
      <c r="AY704" s="242" t="s">
        <v>131</v>
      </c>
    </row>
    <row r="705" s="13" customFormat="1">
      <c r="A705" s="13"/>
      <c r="B705" s="221"/>
      <c r="C705" s="222"/>
      <c r="D705" s="223" t="s">
        <v>142</v>
      </c>
      <c r="E705" s="224" t="s">
        <v>19</v>
      </c>
      <c r="F705" s="225" t="s">
        <v>959</v>
      </c>
      <c r="G705" s="222"/>
      <c r="H705" s="226">
        <v>4.2000000000000002</v>
      </c>
      <c r="I705" s="227"/>
      <c r="J705" s="222"/>
      <c r="K705" s="222"/>
      <c r="L705" s="228"/>
      <c r="M705" s="229"/>
      <c r="N705" s="230"/>
      <c r="O705" s="230"/>
      <c r="P705" s="230"/>
      <c r="Q705" s="230"/>
      <c r="R705" s="230"/>
      <c r="S705" s="230"/>
      <c r="T705" s="23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2" t="s">
        <v>142</v>
      </c>
      <c r="AU705" s="232" t="s">
        <v>81</v>
      </c>
      <c r="AV705" s="13" t="s">
        <v>81</v>
      </c>
      <c r="AW705" s="13" t="s">
        <v>33</v>
      </c>
      <c r="AX705" s="13" t="s">
        <v>71</v>
      </c>
      <c r="AY705" s="232" t="s">
        <v>131</v>
      </c>
    </row>
    <row r="706" s="14" customFormat="1">
      <c r="A706" s="14"/>
      <c r="B706" s="233"/>
      <c r="C706" s="234"/>
      <c r="D706" s="223" t="s">
        <v>142</v>
      </c>
      <c r="E706" s="235" t="s">
        <v>19</v>
      </c>
      <c r="F706" s="236" t="s">
        <v>960</v>
      </c>
      <c r="G706" s="234"/>
      <c r="H706" s="235" t="s">
        <v>19</v>
      </c>
      <c r="I706" s="237"/>
      <c r="J706" s="234"/>
      <c r="K706" s="234"/>
      <c r="L706" s="238"/>
      <c r="M706" s="239"/>
      <c r="N706" s="240"/>
      <c r="O706" s="240"/>
      <c r="P706" s="240"/>
      <c r="Q706" s="240"/>
      <c r="R706" s="240"/>
      <c r="S706" s="240"/>
      <c r="T706" s="24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2" t="s">
        <v>142</v>
      </c>
      <c r="AU706" s="242" t="s">
        <v>81</v>
      </c>
      <c r="AV706" s="14" t="s">
        <v>79</v>
      </c>
      <c r="AW706" s="14" t="s">
        <v>33</v>
      </c>
      <c r="AX706" s="14" t="s">
        <v>71</v>
      </c>
      <c r="AY706" s="242" t="s">
        <v>131</v>
      </c>
    </row>
    <row r="707" s="13" customFormat="1">
      <c r="A707" s="13"/>
      <c r="B707" s="221"/>
      <c r="C707" s="222"/>
      <c r="D707" s="223" t="s">
        <v>142</v>
      </c>
      <c r="E707" s="224" t="s">
        <v>19</v>
      </c>
      <c r="F707" s="225" t="s">
        <v>961</v>
      </c>
      <c r="G707" s="222"/>
      <c r="H707" s="226">
        <v>2.669</v>
      </c>
      <c r="I707" s="227"/>
      <c r="J707" s="222"/>
      <c r="K707" s="222"/>
      <c r="L707" s="228"/>
      <c r="M707" s="229"/>
      <c r="N707" s="230"/>
      <c r="O707" s="230"/>
      <c r="P707" s="230"/>
      <c r="Q707" s="230"/>
      <c r="R707" s="230"/>
      <c r="S707" s="230"/>
      <c r="T707" s="23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2" t="s">
        <v>142</v>
      </c>
      <c r="AU707" s="232" t="s">
        <v>81</v>
      </c>
      <c r="AV707" s="13" t="s">
        <v>81</v>
      </c>
      <c r="AW707" s="13" t="s">
        <v>33</v>
      </c>
      <c r="AX707" s="13" t="s">
        <v>71</v>
      </c>
      <c r="AY707" s="232" t="s">
        <v>131</v>
      </c>
    </row>
    <row r="708" s="14" customFormat="1">
      <c r="A708" s="14"/>
      <c r="B708" s="233"/>
      <c r="C708" s="234"/>
      <c r="D708" s="223" t="s">
        <v>142</v>
      </c>
      <c r="E708" s="235" t="s">
        <v>19</v>
      </c>
      <c r="F708" s="236" t="s">
        <v>971</v>
      </c>
      <c r="G708" s="234"/>
      <c r="H708" s="235" t="s">
        <v>19</v>
      </c>
      <c r="I708" s="237"/>
      <c r="J708" s="234"/>
      <c r="K708" s="234"/>
      <c r="L708" s="238"/>
      <c r="M708" s="239"/>
      <c r="N708" s="240"/>
      <c r="O708" s="240"/>
      <c r="P708" s="240"/>
      <c r="Q708" s="240"/>
      <c r="R708" s="240"/>
      <c r="S708" s="240"/>
      <c r="T708" s="24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2" t="s">
        <v>142</v>
      </c>
      <c r="AU708" s="242" t="s">
        <v>81</v>
      </c>
      <c r="AV708" s="14" t="s">
        <v>79</v>
      </c>
      <c r="AW708" s="14" t="s">
        <v>33</v>
      </c>
      <c r="AX708" s="14" t="s">
        <v>71</v>
      </c>
      <c r="AY708" s="242" t="s">
        <v>131</v>
      </c>
    </row>
    <row r="709" s="13" customFormat="1">
      <c r="A709" s="13"/>
      <c r="B709" s="221"/>
      <c r="C709" s="222"/>
      <c r="D709" s="223" t="s">
        <v>142</v>
      </c>
      <c r="E709" s="224" t="s">
        <v>19</v>
      </c>
      <c r="F709" s="225" t="s">
        <v>972</v>
      </c>
      <c r="G709" s="222"/>
      <c r="H709" s="226">
        <v>0.56799999999999995</v>
      </c>
      <c r="I709" s="227"/>
      <c r="J709" s="222"/>
      <c r="K709" s="222"/>
      <c r="L709" s="228"/>
      <c r="M709" s="229"/>
      <c r="N709" s="230"/>
      <c r="O709" s="230"/>
      <c r="P709" s="230"/>
      <c r="Q709" s="230"/>
      <c r="R709" s="230"/>
      <c r="S709" s="230"/>
      <c r="T709" s="23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2" t="s">
        <v>142</v>
      </c>
      <c r="AU709" s="232" t="s">
        <v>81</v>
      </c>
      <c r="AV709" s="13" t="s">
        <v>81</v>
      </c>
      <c r="AW709" s="13" t="s">
        <v>33</v>
      </c>
      <c r="AX709" s="13" t="s">
        <v>71</v>
      </c>
      <c r="AY709" s="232" t="s">
        <v>131</v>
      </c>
    </row>
    <row r="710" s="14" customFormat="1">
      <c r="A710" s="14"/>
      <c r="B710" s="233"/>
      <c r="C710" s="234"/>
      <c r="D710" s="223" t="s">
        <v>142</v>
      </c>
      <c r="E710" s="235" t="s">
        <v>19</v>
      </c>
      <c r="F710" s="236" t="s">
        <v>962</v>
      </c>
      <c r="G710" s="234"/>
      <c r="H710" s="235" t="s">
        <v>19</v>
      </c>
      <c r="I710" s="237"/>
      <c r="J710" s="234"/>
      <c r="K710" s="234"/>
      <c r="L710" s="238"/>
      <c r="M710" s="239"/>
      <c r="N710" s="240"/>
      <c r="O710" s="240"/>
      <c r="P710" s="240"/>
      <c r="Q710" s="240"/>
      <c r="R710" s="240"/>
      <c r="S710" s="240"/>
      <c r="T710" s="24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2" t="s">
        <v>142</v>
      </c>
      <c r="AU710" s="242" t="s">
        <v>81</v>
      </c>
      <c r="AV710" s="14" t="s">
        <v>79</v>
      </c>
      <c r="AW710" s="14" t="s">
        <v>33</v>
      </c>
      <c r="AX710" s="14" t="s">
        <v>71</v>
      </c>
      <c r="AY710" s="242" t="s">
        <v>131</v>
      </c>
    </row>
    <row r="711" s="13" customFormat="1">
      <c r="A711" s="13"/>
      <c r="B711" s="221"/>
      <c r="C711" s="222"/>
      <c r="D711" s="223" t="s">
        <v>142</v>
      </c>
      <c r="E711" s="224" t="s">
        <v>19</v>
      </c>
      <c r="F711" s="225" t="s">
        <v>963</v>
      </c>
      <c r="G711" s="222"/>
      <c r="H711" s="226">
        <v>5.3380000000000001</v>
      </c>
      <c r="I711" s="227"/>
      <c r="J711" s="222"/>
      <c r="K711" s="222"/>
      <c r="L711" s="228"/>
      <c r="M711" s="229"/>
      <c r="N711" s="230"/>
      <c r="O711" s="230"/>
      <c r="P711" s="230"/>
      <c r="Q711" s="230"/>
      <c r="R711" s="230"/>
      <c r="S711" s="230"/>
      <c r="T711" s="23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2" t="s">
        <v>142</v>
      </c>
      <c r="AU711" s="232" t="s">
        <v>81</v>
      </c>
      <c r="AV711" s="13" t="s">
        <v>81</v>
      </c>
      <c r="AW711" s="13" t="s">
        <v>33</v>
      </c>
      <c r="AX711" s="13" t="s">
        <v>71</v>
      </c>
      <c r="AY711" s="232" t="s">
        <v>131</v>
      </c>
    </row>
    <row r="712" s="14" customFormat="1">
      <c r="A712" s="14"/>
      <c r="B712" s="233"/>
      <c r="C712" s="234"/>
      <c r="D712" s="223" t="s">
        <v>142</v>
      </c>
      <c r="E712" s="235" t="s">
        <v>19</v>
      </c>
      <c r="F712" s="236" t="s">
        <v>952</v>
      </c>
      <c r="G712" s="234"/>
      <c r="H712" s="235" t="s">
        <v>19</v>
      </c>
      <c r="I712" s="237"/>
      <c r="J712" s="234"/>
      <c r="K712" s="234"/>
      <c r="L712" s="238"/>
      <c r="M712" s="239"/>
      <c r="N712" s="240"/>
      <c r="O712" s="240"/>
      <c r="P712" s="240"/>
      <c r="Q712" s="240"/>
      <c r="R712" s="240"/>
      <c r="S712" s="240"/>
      <c r="T712" s="24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2" t="s">
        <v>142</v>
      </c>
      <c r="AU712" s="242" t="s">
        <v>81</v>
      </c>
      <c r="AV712" s="14" t="s">
        <v>79</v>
      </c>
      <c r="AW712" s="14" t="s">
        <v>33</v>
      </c>
      <c r="AX712" s="14" t="s">
        <v>71</v>
      </c>
      <c r="AY712" s="242" t="s">
        <v>131</v>
      </c>
    </row>
    <row r="713" s="13" customFormat="1">
      <c r="A713" s="13"/>
      <c r="B713" s="221"/>
      <c r="C713" s="222"/>
      <c r="D713" s="223" t="s">
        <v>142</v>
      </c>
      <c r="E713" s="224" t="s">
        <v>19</v>
      </c>
      <c r="F713" s="225" t="s">
        <v>964</v>
      </c>
      <c r="G713" s="222"/>
      <c r="H713" s="226">
        <v>3.5579999999999998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2" t="s">
        <v>142</v>
      </c>
      <c r="AU713" s="232" t="s">
        <v>81</v>
      </c>
      <c r="AV713" s="13" t="s">
        <v>81</v>
      </c>
      <c r="AW713" s="13" t="s">
        <v>33</v>
      </c>
      <c r="AX713" s="13" t="s">
        <v>71</v>
      </c>
      <c r="AY713" s="232" t="s">
        <v>131</v>
      </c>
    </row>
    <row r="714" s="15" customFormat="1">
      <c r="A714" s="15"/>
      <c r="B714" s="243"/>
      <c r="C714" s="244"/>
      <c r="D714" s="223" t="s">
        <v>142</v>
      </c>
      <c r="E714" s="245" t="s">
        <v>19</v>
      </c>
      <c r="F714" s="246" t="s">
        <v>156</v>
      </c>
      <c r="G714" s="244"/>
      <c r="H714" s="247">
        <v>19.202999999999999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3" t="s">
        <v>142</v>
      </c>
      <c r="AU714" s="253" t="s">
        <v>81</v>
      </c>
      <c r="AV714" s="15" t="s">
        <v>138</v>
      </c>
      <c r="AW714" s="15" t="s">
        <v>33</v>
      </c>
      <c r="AX714" s="15" t="s">
        <v>79</v>
      </c>
      <c r="AY714" s="253" t="s">
        <v>131</v>
      </c>
    </row>
    <row r="715" s="2" customFormat="1" ht="16.5" customHeight="1">
      <c r="A715" s="41"/>
      <c r="B715" s="42"/>
      <c r="C715" s="203" t="s">
        <v>973</v>
      </c>
      <c r="D715" s="203" t="s">
        <v>133</v>
      </c>
      <c r="E715" s="204" t="s">
        <v>974</v>
      </c>
      <c r="F715" s="205" t="s">
        <v>975</v>
      </c>
      <c r="G715" s="206" t="s">
        <v>136</v>
      </c>
      <c r="H715" s="207">
        <v>16.332999999999998</v>
      </c>
      <c r="I715" s="208"/>
      <c r="J715" s="209">
        <f>ROUND(I715*H715,2)</f>
        <v>0</v>
      </c>
      <c r="K715" s="205" t="s">
        <v>137</v>
      </c>
      <c r="L715" s="47"/>
      <c r="M715" s="210" t="s">
        <v>19</v>
      </c>
      <c r="N715" s="211" t="s">
        <v>42</v>
      </c>
      <c r="O715" s="87"/>
      <c r="P715" s="212">
        <f>O715*H715</f>
        <v>0</v>
      </c>
      <c r="Q715" s="212">
        <v>0.00025000000000000001</v>
      </c>
      <c r="R715" s="212">
        <f>Q715*H715</f>
        <v>0.0040832500000000001</v>
      </c>
      <c r="S715" s="212">
        <v>0</v>
      </c>
      <c r="T715" s="213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4" t="s">
        <v>246</v>
      </c>
      <c r="AT715" s="214" t="s">
        <v>133</v>
      </c>
      <c r="AU715" s="214" t="s">
        <v>81</v>
      </c>
      <c r="AY715" s="20" t="s">
        <v>131</v>
      </c>
      <c r="BE715" s="215">
        <f>IF(N715="základní",J715,0)</f>
        <v>0</v>
      </c>
      <c r="BF715" s="215">
        <f>IF(N715="snížená",J715,0)</f>
        <v>0</v>
      </c>
      <c r="BG715" s="215">
        <f>IF(N715="zákl. přenesená",J715,0)</f>
        <v>0</v>
      </c>
      <c r="BH715" s="215">
        <f>IF(N715="sníž. přenesená",J715,0)</f>
        <v>0</v>
      </c>
      <c r="BI715" s="215">
        <f>IF(N715="nulová",J715,0)</f>
        <v>0</v>
      </c>
      <c r="BJ715" s="20" t="s">
        <v>79</v>
      </c>
      <c r="BK715" s="215">
        <f>ROUND(I715*H715,2)</f>
        <v>0</v>
      </c>
      <c r="BL715" s="20" t="s">
        <v>246</v>
      </c>
      <c r="BM715" s="214" t="s">
        <v>976</v>
      </c>
    </row>
    <row r="716" s="2" customFormat="1">
      <c r="A716" s="41"/>
      <c r="B716" s="42"/>
      <c r="C716" s="43"/>
      <c r="D716" s="216" t="s">
        <v>140</v>
      </c>
      <c r="E716" s="43"/>
      <c r="F716" s="217" t="s">
        <v>977</v>
      </c>
      <c r="G716" s="43"/>
      <c r="H716" s="43"/>
      <c r="I716" s="218"/>
      <c r="J716" s="43"/>
      <c r="K716" s="43"/>
      <c r="L716" s="47"/>
      <c r="M716" s="219"/>
      <c r="N716" s="220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140</v>
      </c>
      <c r="AU716" s="20" t="s">
        <v>81</v>
      </c>
    </row>
    <row r="717" s="2" customFormat="1">
      <c r="A717" s="41"/>
      <c r="B717" s="42"/>
      <c r="C717" s="43"/>
      <c r="D717" s="223" t="s">
        <v>482</v>
      </c>
      <c r="E717" s="43"/>
      <c r="F717" s="275" t="s">
        <v>978</v>
      </c>
      <c r="G717" s="43"/>
      <c r="H717" s="43"/>
      <c r="I717" s="218"/>
      <c r="J717" s="43"/>
      <c r="K717" s="43"/>
      <c r="L717" s="47"/>
      <c r="M717" s="219"/>
      <c r="N717" s="220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482</v>
      </c>
      <c r="AU717" s="20" t="s">
        <v>81</v>
      </c>
    </row>
    <row r="718" s="14" customFormat="1">
      <c r="A718" s="14"/>
      <c r="B718" s="233"/>
      <c r="C718" s="234"/>
      <c r="D718" s="223" t="s">
        <v>142</v>
      </c>
      <c r="E718" s="235" t="s">
        <v>19</v>
      </c>
      <c r="F718" s="236" t="s">
        <v>958</v>
      </c>
      <c r="G718" s="234"/>
      <c r="H718" s="235" t="s">
        <v>19</v>
      </c>
      <c r="I718" s="237"/>
      <c r="J718" s="234"/>
      <c r="K718" s="234"/>
      <c r="L718" s="238"/>
      <c r="M718" s="239"/>
      <c r="N718" s="240"/>
      <c r="O718" s="240"/>
      <c r="P718" s="240"/>
      <c r="Q718" s="240"/>
      <c r="R718" s="240"/>
      <c r="S718" s="240"/>
      <c r="T718" s="24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2" t="s">
        <v>142</v>
      </c>
      <c r="AU718" s="242" t="s">
        <v>81</v>
      </c>
      <c r="AV718" s="14" t="s">
        <v>79</v>
      </c>
      <c r="AW718" s="14" t="s">
        <v>33</v>
      </c>
      <c r="AX718" s="14" t="s">
        <v>71</v>
      </c>
      <c r="AY718" s="242" t="s">
        <v>131</v>
      </c>
    </row>
    <row r="719" s="13" customFormat="1">
      <c r="A719" s="13"/>
      <c r="B719" s="221"/>
      <c r="C719" s="222"/>
      <c r="D719" s="223" t="s">
        <v>142</v>
      </c>
      <c r="E719" s="224" t="s">
        <v>19</v>
      </c>
      <c r="F719" s="225" t="s">
        <v>959</v>
      </c>
      <c r="G719" s="222"/>
      <c r="H719" s="226">
        <v>4.2000000000000002</v>
      </c>
      <c r="I719" s="227"/>
      <c r="J719" s="222"/>
      <c r="K719" s="222"/>
      <c r="L719" s="228"/>
      <c r="M719" s="229"/>
      <c r="N719" s="230"/>
      <c r="O719" s="230"/>
      <c r="P719" s="230"/>
      <c r="Q719" s="230"/>
      <c r="R719" s="230"/>
      <c r="S719" s="230"/>
      <c r="T719" s="23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2" t="s">
        <v>142</v>
      </c>
      <c r="AU719" s="232" t="s">
        <v>81</v>
      </c>
      <c r="AV719" s="13" t="s">
        <v>81</v>
      </c>
      <c r="AW719" s="13" t="s">
        <v>33</v>
      </c>
      <c r="AX719" s="13" t="s">
        <v>71</v>
      </c>
      <c r="AY719" s="232" t="s">
        <v>131</v>
      </c>
    </row>
    <row r="720" s="14" customFormat="1">
      <c r="A720" s="14"/>
      <c r="B720" s="233"/>
      <c r="C720" s="234"/>
      <c r="D720" s="223" t="s">
        <v>142</v>
      </c>
      <c r="E720" s="235" t="s">
        <v>19</v>
      </c>
      <c r="F720" s="236" t="s">
        <v>960</v>
      </c>
      <c r="G720" s="234"/>
      <c r="H720" s="235" t="s">
        <v>19</v>
      </c>
      <c r="I720" s="237"/>
      <c r="J720" s="234"/>
      <c r="K720" s="234"/>
      <c r="L720" s="238"/>
      <c r="M720" s="239"/>
      <c r="N720" s="240"/>
      <c r="O720" s="240"/>
      <c r="P720" s="240"/>
      <c r="Q720" s="240"/>
      <c r="R720" s="240"/>
      <c r="S720" s="240"/>
      <c r="T720" s="24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2" t="s">
        <v>142</v>
      </c>
      <c r="AU720" s="242" t="s">
        <v>81</v>
      </c>
      <c r="AV720" s="14" t="s">
        <v>79</v>
      </c>
      <c r="AW720" s="14" t="s">
        <v>33</v>
      </c>
      <c r="AX720" s="14" t="s">
        <v>71</v>
      </c>
      <c r="AY720" s="242" t="s">
        <v>131</v>
      </c>
    </row>
    <row r="721" s="13" customFormat="1">
      <c r="A721" s="13"/>
      <c r="B721" s="221"/>
      <c r="C721" s="222"/>
      <c r="D721" s="223" t="s">
        <v>142</v>
      </c>
      <c r="E721" s="224" t="s">
        <v>19</v>
      </c>
      <c r="F721" s="225" t="s">
        <v>961</v>
      </c>
      <c r="G721" s="222"/>
      <c r="H721" s="226">
        <v>2.669</v>
      </c>
      <c r="I721" s="227"/>
      <c r="J721" s="222"/>
      <c r="K721" s="222"/>
      <c r="L721" s="228"/>
      <c r="M721" s="229"/>
      <c r="N721" s="230"/>
      <c r="O721" s="230"/>
      <c r="P721" s="230"/>
      <c r="Q721" s="230"/>
      <c r="R721" s="230"/>
      <c r="S721" s="230"/>
      <c r="T721" s="23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2" t="s">
        <v>142</v>
      </c>
      <c r="AU721" s="232" t="s">
        <v>81</v>
      </c>
      <c r="AV721" s="13" t="s">
        <v>81</v>
      </c>
      <c r="AW721" s="13" t="s">
        <v>33</v>
      </c>
      <c r="AX721" s="13" t="s">
        <v>71</v>
      </c>
      <c r="AY721" s="232" t="s">
        <v>131</v>
      </c>
    </row>
    <row r="722" s="14" customFormat="1">
      <c r="A722" s="14"/>
      <c r="B722" s="233"/>
      <c r="C722" s="234"/>
      <c r="D722" s="223" t="s">
        <v>142</v>
      </c>
      <c r="E722" s="235" t="s">
        <v>19</v>
      </c>
      <c r="F722" s="236" t="s">
        <v>971</v>
      </c>
      <c r="G722" s="234"/>
      <c r="H722" s="235" t="s">
        <v>19</v>
      </c>
      <c r="I722" s="237"/>
      <c r="J722" s="234"/>
      <c r="K722" s="234"/>
      <c r="L722" s="238"/>
      <c r="M722" s="239"/>
      <c r="N722" s="240"/>
      <c r="O722" s="240"/>
      <c r="P722" s="240"/>
      <c r="Q722" s="240"/>
      <c r="R722" s="240"/>
      <c r="S722" s="240"/>
      <c r="T722" s="24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2" t="s">
        <v>142</v>
      </c>
      <c r="AU722" s="242" t="s">
        <v>81</v>
      </c>
      <c r="AV722" s="14" t="s">
        <v>79</v>
      </c>
      <c r="AW722" s="14" t="s">
        <v>33</v>
      </c>
      <c r="AX722" s="14" t="s">
        <v>71</v>
      </c>
      <c r="AY722" s="242" t="s">
        <v>131</v>
      </c>
    </row>
    <row r="723" s="13" customFormat="1">
      <c r="A723" s="13"/>
      <c r="B723" s="221"/>
      <c r="C723" s="222"/>
      <c r="D723" s="223" t="s">
        <v>142</v>
      </c>
      <c r="E723" s="224" t="s">
        <v>19</v>
      </c>
      <c r="F723" s="225" t="s">
        <v>972</v>
      </c>
      <c r="G723" s="222"/>
      <c r="H723" s="226">
        <v>0.56799999999999995</v>
      </c>
      <c r="I723" s="227"/>
      <c r="J723" s="222"/>
      <c r="K723" s="222"/>
      <c r="L723" s="228"/>
      <c r="M723" s="229"/>
      <c r="N723" s="230"/>
      <c r="O723" s="230"/>
      <c r="P723" s="230"/>
      <c r="Q723" s="230"/>
      <c r="R723" s="230"/>
      <c r="S723" s="230"/>
      <c r="T723" s="23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2" t="s">
        <v>142</v>
      </c>
      <c r="AU723" s="232" t="s">
        <v>81</v>
      </c>
      <c r="AV723" s="13" t="s">
        <v>81</v>
      </c>
      <c r="AW723" s="13" t="s">
        <v>33</v>
      </c>
      <c r="AX723" s="13" t="s">
        <v>71</v>
      </c>
      <c r="AY723" s="232" t="s">
        <v>131</v>
      </c>
    </row>
    <row r="724" s="14" customFormat="1">
      <c r="A724" s="14"/>
      <c r="B724" s="233"/>
      <c r="C724" s="234"/>
      <c r="D724" s="223" t="s">
        <v>142</v>
      </c>
      <c r="E724" s="235" t="s">
        <v>19</v>
      </c>
      <c r="F724" s="236" t="s">
        <v>962</v>
      </c>
      <c r="G724" s="234"/>
      <c r="H724" s="235" t="s">
        <v>19</v>
      </c>
      <c r="I724" s="237"/>
      <c r="J724" s="234"/>
      <c r="K724" s="234"/>
      <c r="L724" s="238"/>
      <c r="M724" s="239"/>
      <c r="N724" s="240"/>
      <c r="O724" s="240"/>
      <c r="P724" s="240"/>
      <c r="Q724" s="240"/>
      <c r="R724" s="240"/>
      <c r="S724" s="240"/>
      <c r="T724" s="24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2" t="s">
        <v>142</v>
      </c>
      <c r="AU724" s="242" t="s">
        <v>81</v>
      </c>
      <c r="AV724" s="14" t="s">
        <v>79</v>
      </c>
      <c r="AW724" s="14" t="s">
        <v>33</v>
      </c>
      <c r="AX724" s="14" t="s">
        <v>71</v>
      </c>
      <c r="AY724" s="242" t="s">
        <v>131</v>
      </c>
    </row>
    <row r="725" s="13" customFormat="1">
      <c r="A725" s="13"/>
      <c r="B725" s="221"/>
      <c r="C725" s="222"/>
      <c r="D725" s="223" t="s">
        <v>142</v>
      </c>
      <c r="E725" s="224" t="s">
        <v>19</v>
      </c>
      <c r="F725" s="225" t="s">
        <v>963</v>
      </c>
      <c r="G725" s="222"/>
      <c r="H725" s="226">
        <v>5.3380000000000001</v>
      </c>
      <c r="I725" s="227"/>
      <c r="J725" s="222"/>
      <c r="K725" s="222"/>
      <c r="L725" s="228"/>
      <c r="M725" s="229"/>
      <c r="N725" s="230"/>
      <c r="O725" s="230"/>
      <c r="P725" s="230"/>
      <c r="Q725" s="230"/>
      <c r="R725" s="230"/>
      <c r="S725" s="230"/>
      <c r="T725" s="23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2" t="s">
        <v>142</v>
      </c>
      <c r="AU725" s="232" t="s">
        <v>81</v>
      </c>
      <c r="AV725" s="13" t="s">
        <v>81</v>
      </c>
      <c r="AW725" s="13" t="s">
        <v>33</v>
      </c>
      <c r="AX725" s="13" t="s">
        <v>71</v>
      </c>
      <c r="AY725" s="232" t="s">
        <v>131</v>
      </c>
    </row>
    <row r="726" s="14" customFormat="1">
      <c r="A726" s="14"/>
      <c r="B726" s="233"/>
      <c r="C726" s="234"/>
      <c r="D726" s="223" t="s">
        <v>142</v>
      </c>
      <c r="E726" s="235" t="s">
        <v>19</v>
      </c>
      <c r="F726" s="236" t="s">
        <v>952</v>
      </c>
      <c r="G726" s="234"/>
      <c r="H726" s="235" t="s">
        <v>19</v>
      </c>
      <c r="I726" s="237"/>
      <c r="J726" s="234"/>
      <c r="K726" s="234"/>
      <c r="L726" s="238"/>
      <c r="M726" s="239"/>
      <c r="N726" s="240"/>
      <c r="O726" s="240"/>
      <c r="P726" s="240"/>
      <c r="Q726" s="240"/>
      <c r="R726" s="240"/>
      <c r="S726" s="240"/>
      <c r="T726" s="24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2" t="s">
        <v>142</v>
      </c>
      <c r="AU726" s="242" t="s">
        <v>81</v>
      </c>
      <c r="AV726" s="14" t="s">
        <v>79</v>
      </c>
      <c r="AW726" s="14" t="s">
        <v>33</v>
      </c>
      <c r="AX726" s="14" t="s">
        <v>71</v>
      </c>
      <c r="AY726" s="242" t="s">
        <v>131</v>
      </c>
    </row>
    <row r="727" s="13" customFormat="1">
      <c r="A727" s="13"/>
      <c r="B727" s="221"/>
      <c r="C727" s="222"/>
      <c r="D727" s="223" t="s">
        <v>142</v>
      </c>
      <c r="E727" s="224" t="s">
        <v>19</v>
      </c>
      <c r="F727" s="225" t="s">
        <v>964</v>
      </c>
      <c r="G727" s="222"/>
      <c r="H727" s="226">
        <v>3.5579999999999998</v>
      </c>
      <c r="I727" s="227"/>
      <c r="J727" s="222"/>
      <c r="K727" s="222"/>
      <c r="L727" s="228"/>
      <c r="M727" s="229"/>
      <c r="N727" s="230"/>
      <c r="O727" s="230"/>
      <c r="P727" s="230"/>
      <c r="Q727" s="230"/>
      <c r="R727" s="230"/>
      <c r="S727" s="230"/>
      <c r="T727" s="23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2" t="s">
        <v>142</v>
      </c>
      <c r="AU727" s="232" t="s">
        <v>81</v>
      </c>
      <c r="AV727" s="13" t="s">
        <v>81</v>
      </c>
      <c r="AW727" s="13" t="s">
        <v>33</v>
      </c>
      <c r="AX727" s="13" t="s">
        <v>71</v>
      </c>
      <c r="AY727" s="232" t="s">
        <v>131</v>
      </c>
    </row>
    <row r="728" s="15" customFormat="1">
      <c r="A728" s="15"/>
      <c r="B728" s="243"/>
      <c r="C728" s="244"/>
      <c r="D728" s="223" t="s">
        <v>142</v>
      </c>
      <c r="E728" s="245" t="s">
        <v>19</v>
      </c>
      <c r="F728" s="246" t="s">
        <v>156</v>
      </c>
      <c r="G728" s="244"/>
      <c r="H728" s="247">
        <v>16.332999999999998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3" t="s">
        <v>142</v>
      </c>
      <c r="AU728" s="253" t="s">
        <v>81</v>
      </c>
      <c r="AV728" s="15" t="s">
        <v>138</v>
      </c>
      <c r="AW728" s="15" t="s">
        <v>33</v>
      </c>
      <c r="AX728" s="15" t="s">
        <v>79</v>
      </c>
      <c r="AY728" s="253" t="s">
        <v>131</v>
      </c>
    </row>
    <row r="729" s="2" customFormat="1" ht="24.15" customHeight="1">
      <c r="A729" s="41"/>
      <c r="B729" s="42"/>
      <c r="C729" s="203" t="s">
        <v>979</v>
      </c>
      <c r="D729" s="203" t="s">
        <v>133</v>
      </c>
      <c r="E729" s="204" t="s">
        <v>980</v>
      </c>
      <c r="F729" s="205" t="s">
        <v>981</v>
      </c>
      <c r="G729" s="206" t="s">
        <v>771</v>
      </c>
      <c r="H729" s="276"/>
      <c r="I729" s="208"/>
      <c r="J729" s="209">
        <f>ROUND(I729*H729,2)</f>
        <v>0</v>
      </c>
      <c r="K729" s="205" t="s">
        <v>137</v>
      </c>
      <c r="L729" s="47"/>
      <c r="M729" s="210" t="s">
        <v>19</v>
      </c>
      <c r="N729" s="211" t="s">
        <v>42</v>
      </c>
      <c r="O729" s="87"/>
      <c r="P729" s="212">
        <f>O729*H729</f>
        <v>0</v>
      </c>
      <c r="Q729" s="212">
        <v>0</v>
      </c>
      <c r="R729" s="212">
        <f>Q729*H729</f>
        <v>0</v>
      </c>
      <c r="S729" s="212">
        <v>0</v>
      </c>
      <c r="T729" s="213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4" t="s">
        <v>246</v>
      </c>
      <c r="AT729" s="214" t="s">
        <v>133</v>
      </c>
      <c r="AU729" s="214" t="s">
        <v>81</v>
      </c>
      <c r="AY729" s="20" t="s">
        <v>131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20" t="s">
        <v>79</v>
      </c>
      <c r="BK729" s="215">
        <f>ROUND(I729*H729,2)</f>
        <v>0</v>
      </c>
      <c r="BL729" s="20" t="s">
        <v>246</v>
      </c>
      <c r="BM729" s="214" t="s">
        <v>982</v>
      </c>
    </row>
    <row r="730" s="2" customFormat="1">
      <c r="A730" s="41"/>
      <c r="B730" s="42"/>
      <c r="C730" s="43"/>
      <c r="D730" s="216" t="s">
        <v>140</v>
      </c>
      <c r="E730" s="43"/>
      <c r="F730" s="217" t="s">
        <v>983</v>
      </c>
      <c r="G730" s="43"/>
      <c r="H730" s="43"/>
      <c r="I730" s="218"/>
      <c r="J730" s="43"/>
      <c r="K730" s="43"/>
      <c r="L730" s="47"/>
      <c r="M730" s="219"/>
      <c r="N730" s="220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140</v>
      </c>
      <c r="AU730" s="20" t="s">
        <v>81</v>
      </c>
    </row>
    <row r="731" s="12" customFormat="1" ht="22.8" customHeight="1">
      <c r="A731" s="12"/>
      <c r="B731" s="187"/>
      <c r="C731" s="188"/>
      <c r="D731" s="189" t="s">
        <v>70</v>
      </c>
      <c r="E731" s="201" t="s">
        <v>984</v>
      </c>
      <c r="F731" s="201" t="s">
        <v>985</v>
      </c>
      <c r="G731" s="188"/>
      <c r="H731" s="188"/>
      <c r="I731" s="191"/>
      <c r="J731" s="202">
        <f>BK731</f>
        <v>0</v>
      </c>
      <c r="K731" s="188"/>
      <c r="L731" s="193"/>
      <c r="M731" s="194"/>
      <c r="N731" s="195"/>
      <c r="O731" s="195"/>
      <c r="P731" s="196">
        <f>SUM(P732:P820)</f>
        <v>0</v>
      </c>
      <c r="Q731" s="195"/>
      <c r="R731" s="196">
        <f>SUM(R732:R820)</f>
        <v>0.030043</v>
      </c>
      <c r="S731" s="195"/>
      <c r="T731" s="197">
        <f>SUM(T732:T820)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198" t="s">
        <v>81</v>
      </c>
      <c r="AT731" s="199" t="s">
        <v>70</v>
      </c>
      <c r="AU731" s="199" t="s">
        <v>79</v>
      </c>
      <c r="AY731" s="198" t="s">
        <v>131</v>
      </c>
      <c r="BK731" s="200">
        <f>SUM(BK732:BK820)</f>
        <v>0</v>
      </c>
    </row>
    <row r="732" s="2" customFormat="1" ht="21.75" customHeight="1">
      <c r="A732" s="41"/>
      <c r="B732" s="42"/>
      <c r="C732" s="203" t="s">
        <v>986</v>
      </c>
      <c r="D732" s="203" t="s">
        <v>133</v>
      </c>
      <c r="E732" s="204" t="s">
        <v>987</v>
      </c>
      <c r="F732" s="205" t="s">
        <v>988</v>
      </c>
      <c r="G732" s="206" t="s">
        <v>136</v>
      </c>
      <c r="H732" s="207">
        <v>29.532</v>
      </c>
      <c r="I732" s="208"/>
      <c r="J732" s="209">
        <f>ROUND(I732*H732,2)</f>
        <v>0</v>
      </c>
      <c r="K732" s="205" t="s">
        <v>137</v>
      </c>
      <c r="L732" s="47"/>
      <c r="M732" s="210" t="s">
        <v>19</v>
      </c>
      <c r="N732" s="211" t="s">
        <v>42</v>
      </c>
      <c r="O732" s="87"/>
      <c r="P732" s="212">
        <f>O732*H732</f>
        <v>0</v>
      </c>
      <c r="Q732" s="212">
        <v>6.9999999999999994E-05</v>
      </c>
      <c r="R732" s="212">
        <f>Q732*H732</f>
        <v>0.0020672399999999997</v>
      </c>
      <c r="S732" s="212">
        <v>0</v>
      </c>
      <c r="T732" s="213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4" t="s">
        <v>246</v>
      </c>
      <c r="AT732" s="214" t="s">
        <v>133</v>
      </c>
      <c r="AU732" s="214" t="s">
        <v>81</v>
      </c>
      <c r="AY732" s="20" t="s">
        <v>131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20" t="s">
        <v>79</v>
      </c>
      <c r="BK732" s="215">
        <f>ROUND(I732*H732,2)</f>
        <v>0</v>
      </c>
      <c r="BL732" s="20" t="s">
        <v>246</v>
      </c>
      <c r="BM732" s="214" t="s">
        <v>989</v>
      </c>
    </row>
    <row r="733" s="2" customFormat="1">
      <c r="A733" s="41"/>
      <c r="B733" s="42"/>
      <c r="C733" s="43"/>
      <c r="D733" s="216" t="s">
        <v>140</v>
      </c>
      <c r="E733" s="43"/>
      <c r="F733" s="217" t="s">
        <v>990</v>
      </c>
      <c r="G733" s="43"/>
      <c r="H733" s="43"/>
      <c r="I733" s="218"/>
      <c r="J733" s="43"/>
      <c r="K733" s="43"/>
      <c r="L733" s="47"/>
      <c r="M733" s="219"/>
      <c r="N733" s="220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140</v>
      </c>
      <c r="AU733" s="20" t="s">
        <v>81</v>
      </c>
    </row>
    <row r="734" s="14" customFormat="1">
      <c r="A734" s="14"/>
      <c r="B734" s="233"/>
      <c r="C734" s="234"/>
      <c r="D734" s="223" t="s">
        <v>142</v>
      </c>
      <c r="E734" s="235" t="s">
        <v>19</v>
      </c>
      <c r="F734" s="236" t="s">
        <v>991</v>
      </c>
      <c r="G734" s="234"/>
      <c r="H734" s="235" t="s">
        <v>19</v>
      </c>
      <c r="I734" s="237"/>
      <c r="J734" s="234"/>
      <c r="K734" s="234"/>
      <c r="L734" s="238"/>
      <c r="M734" s="239"/>
      <c r="N734" s="240"/>
      <c r="O734" s="240"/>
      <c r="P734" s="240"/>
      <c r="Q734" s="240"/>
      <c r="R734" s="240"/>
      <c r="S734" s="240"/>
      <c r="T734" s="24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2" t="s">
        <v>142</v>
      </c>
      <c r="AU734" s="242" t="s">
        <v>81</v>
      </c>
      <c r="AV734" s="14" t="s">
        <v>79</v>
      </c>
      <c r="AW734" s="14" t="s">
        <v>33</v>
      </c>
      <c r="AX734" s="14" t="s">
        <v>71</v>
      </c>
      <c r="AY734" s="242" t="s">
        <v>131</v>
      </c>
    </row>
    <row r="735" s="13" customFormat="1">
      <c r="A735" s="13"/>
      <c r="B735" s="221"/>
      <c r="C735" s="222"/>
      <c r="D735" s="223" t="s">
        <v>142</v>
      </c>
      <c r="E735" s="224" t="s">
        <v>19</v>
      </c>
      <c r="F735" s="225" t="s">
        <v>992</v>
      </c>
      <c r="G735" s="222"/>
      <c r="H735" s="226">
        <v>11.9</v>
      </c>
      <c r="I735" s="227"/>
      <c r="J735" s="222"/>
      <c r="K735" s="222"/>
      <c r="L735" s="228"/>
      <c r="M735" s="229"/>
      <c r="N735" s="230"/>
      <c r="O735" s="230"/>
      <c r="P735" s="230"/>
      <c r="Q735" s="230"/>
      <c r="R735" s="230"/>
      <c r="S735" s="230"/>
      <c r="T735" s="23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2" t="s">
        <v>142</v>
      </c>
      <c r="AU735" s="232" t="s">
        <v>81</v>
      </c>
      <c r="AV735" s="13" t="s">
        <v>81</v>
      </c>
      <c r="AW735" s="13" t="s">
        <v>33</v>
      </c>
      <c r="AX735" s="13" t="s">
        <v>71</v>
      </c>
      <c r="AY735" s="232" t="s">
        <v>131</v>
      </c>
    </row>
    <row r="736" s="14" customFormat="1">
      <c r="A736" s="14"/>
      <c r="B736" s="233"/>
      <c r="C736" s="234"/>
      <c r="D736" s="223" t="s">
        <v>142</v>
      </c>
      <c r="E736" s="235" t="s">
        <v>19</v>
      </c>
      <c r="F736" s="236" t="s">
        <v>993</v>
      </c>
      <c r="G736" s="234"/>
      <c r="H736" s="235" t="s">
        <v>19</v>
      </c>
      <c r="I736" s="237"/>
      <c r="J736" s="234"/>
      <c r="K736" s="234"/>
      <c r="L736" s="238"/>
      <c r="M736" s="239"/>
      <c r="N736" s="240"/>
      <c r="O736" s="240"/>
      <c r="P736" s="240"/>
      <c r="Q736" s="240"/>
      <c r="R736" s="240"/>
      <c r="S736" s="240"/>
      <c r="T736" s="24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2" t="s">
        <v>142</v>
      </c>
      <c r="AU736" s="242" t="s">
        <v>81</v>
      </c>
      <c r="AV736" s="14" t="s">
        <v>79</v>
      </c>
      <c r="AW736" s="14" t="s">
        <v>33</v>
      </c>
      <c r="AX736" s="14" t="s">
        <v>71</v>
      </c>
      <c r="AY736" s="242" t="s">
        <v>131</v>
      </c>
    </row>
    <row r="737" s="13" customFormat="1">
      <c r="A737" s="13"/>
      <c r="B737" s="221"/>
      <c r="C737" s="222"/>
      <c r="D737" s="223" t="s">
        <v>142</v>
      </c>
      <c r="E737" s="224" t="s">
        <v>19</v>
      </c>
      <c r="F737" s="225" t="s">
        <v>994</v>
      </c>
      <c r="G737" s="222"/>
      <c r="H737" s="226">
        <v>10.672000000000001</v>
      </c>
      <c r="I737" s="227"/>
      <c r="J737" s="222"/>
      <c r="K737" s="222"/>
      <c r="L737" s="228"/>
      <c r="M737" s="229"/>
      <c r="N737" s="230"/>
      <c r="O737" s="230"/>
      <c r="P737" s="230"/>
      <c r="Q737" s="230"/>
      <c r="R737" s="230"/>
      <c r="S737" s="230"/>
      <c r="T737" s="23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2" t="s">
        <v>142</v>
      </c>
      <c r="AU737" s="232" t="s">
        <v>81</v>
      </c>
      <c r="AV737" s="13" t="s">
        <v>81</v>
      </c>
      <c r="AW737" s="13" t="s">
        <v>33</v>
      </c>
      <c r="AX737" s="13" t="s">
        <v>71</v>
      </c>
      <c r="AY737" s="232" t="s">
        <v>131</v>
      </c>
    </row>
    <row r="738" s="14" customFormat="1">
      <c r="A738" s="14"/>
      <c r="B738" s="233"/>
      <c r="C738" s="234"/>
      <c r="D738" s="223" t="s">
        <v>142</v>
      </c>
      <c r="E738" s="235" t="s">
        <v>19</v>
      </c>
      <c r="F738" s="236" t="s">
        <v>995</v>
      </c>
      <c r="G738" s="234"/>
      <c r="H738" s="235" t="s">
        <v>19</v>
      </c>
      <c r="I738" s="237"/>
      <c r="J738" s="234"/>
      <c r="K738" s="234"/>
      <c r="L738" s="238"/>
      <c r="M738" s="239"/>
      <c r="N738" s="240"/>
      <c r="O738" s="240"/>
      <c r="P738" s="240"/>
      <c r="Q738" s="240"/>
      <c r="R738" s="240"/>
      <c r="S738" s="240"/>
      <c r="T738" s="24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2" t="s">
        <v>142</v>
      </c>
      <c r="AU738" s="242" t="s">
        <v>81</v>
      </c>
      <c r="AV738" s="14" t="s">
        <v>79</v>
      </c>
      <c r="AW738" s="14" t="s">
        <v>33</v>
      </c>
      <c r="AX738" s="14" t="s">
        <v>71</v>
      </c>
      <c r="AY738" s="242" t="s">
        <v>131</v>
      </c>
    </row>
    <row r="739" s="13" customFormat="1">
      <c r="A739" s="13"/>
      <c r="B739" s="221"/>
      <c r="C739" s="222"/>
      <c r="D739" s="223" t="s">
        <v>142</v>
      </c>
      <c r="E739" s="224" t="s">
        <v>19</v>
      </c>
      <c r="F739" s="225" t="s">
        <v>996</v>
      </c>
      <c r="G739" s="222"/>
      <c r="H739" s="226">
        <v>6.96</v>
      </c>
      <c r="I739" s="227"/>
      <c r="J739" s="222"/>
      <c r="K739" s="222"/>
      <c r="L739" s="228"/>
      <c r="M739" s="229"/>
      <c r="N739" s="230"/>
      <c r="O739" s="230"/>
      <c r="P739" s="230"/>
      <c r="Q739" s="230"/>
      <c r="R739" s="230"/>
      <c r="S739" s="230"/>
      <c r="T739" s="23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2" t="s">
        <v>142</v>
      </c>
      <c r="AU739" s="232" t="s">
        <v>81</v>
      </c>
      <c r="AV739" s="13" t="s">
        <v>81</v>
      </c>
      <c r="AW739" s="13" t="s">
        <v>33</v>
      </c>
      <c r="AX739" s="13" t="s">
        <v>71</v>
      </c>
      <c r="AY739" s="232" t="s">
        <v>131</v>
      </c>
    </row>
    <row r="740" s="15" customFormat="1">
      <c r="A740" s="15"/>
      <c r="B740" s="243"/>
      <c r="C740" s="244"/>
      <c r="D740" s="223" t="s">
        <v>142</v>
      </c>
      <c r="E740" s="245" t="s">
        <v>19</v>
      </c>
      <c r="F740" s="246" t="s">
        <v>156</v>
      </c>
      <c r="G740" s="244"/>
      <c r="H740" s="247">
        <v>29.532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3" t="s">
        <v>142</v>
      </c>
      <c r="AU740" s="253" t="s">
        <v>81</v>
      </c>
      <c r="AV740" s="15" t="s">
        <v>138</v>
      </c>
      <c r="AW740" s="15" t="s">
        <v>33</v>
      </c>
      <c r="AX740" s="15" t="s">
        <v>79</v>
      </c>
      <c r="AY740" s="253" t="s">
        <v>131</v>
      </c>
    </row>
    <row r="741" s="2" customFormat="1" ht="24.15" customHeight="1">
      <c r="A741" s="41"/>
      <c r="B741" s="42"/>
      <c r="C741" s="203" t="s">
        <v>997</v>
      </c>
      <c r="D741" s="203" t="s">
        <v>133</v>
      </c>
      <c r="E741" s="204" t="s">
        <v>998</v>
      </c>
      <c r="F741" s="205" t="s">
        <v>999</v>
      </c>
      <c r="G741" s="206" t="s">
        <v>136</v>
      </c>
      <c r="H741" s="207">
        <v>29.532</v>
      </c>
      <c r="I741" s="208"/>
      <c r="J741" s="209">
        <f>ROUND(I741*H741,2)</f>
        <v>0</v>
      </c>
      <c r="K741" s="205" t="s">
        <v>137</v>
      </c>
      <c r="L741" s="47"/>
      <c r="M741" s="210" t="s">
        <v>19</v>
      </c>
      <c r="N741" s="211" t="s">
        <v>42</v>
      </c>
      <c r="O741" s="87"/>
      <c r="P741" s="212">
        <f>O741*H741</f>
        <v>0</v>
      </c>
      <c r="Q741" s="212">
        <v>8.0000000000000007E-05</v>
      </c>
      <c r="R741" s="212">
        <f>Q741*H741</f>
        <v>0.0023625600000000001</v>
      </c>
      <c r="S741" s="212">
        <v>0</v>
      </c>
      <c r="T741" s="213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4" t="s">
        <v>246</v>
      </c>
      <c r="AT741" s="214" t="s">
        <v>133</v>
      </c>
      <c r="AU741" s="214" t="s">
        <v>81</v>
      </c>
      <c r="AY741" s="20" t="s">
        <v>131</v>
      </c>
      <c r="BE741" s="215">
        <f>IF(N741="základní",J741,0)</f>
        <v>0</v>
      </c>
      <c r="BF741" s="215">
        <f>IF(N741="snížená",J741,0)</f>
        <v>0</v>
      </c>
      <c r="BG741" s="215">
        <f>IF(N741="zákl. přenesená",J741,0)</f>
        <v>0</v>
      </c>
      <c r="BH741" s="215">
        <f>IF(N741="sníž. přenesená",J741,0)</f>
        <v>0</v>
      </c>
      <c r="BI741" s="215">
        <f>IF(N741="nulová",J741,0)</f>
        <v>0</v>
      </c>
      <c r="BJ741" s="20" t="s">
        <v>79</v>
      </c>
      <c r="BK741" s="215">
        <f>ROUND(I741*H741,2)</f>
        <v>0</v>
      </c>
      <c r="BL741" s="20" t="s">
        <v>246</v>
      </c>
      <c r="BM741" s="214" t="s">
        <v>1000</v>
      </c>
    </row>
    <row r="742" s="2" customFormat="1">
      <c r="A742" s="41"/>
      <c r="B742" s="42"/>
      <c r="C742" s="43"/>
      <c r="D742" s="216" t="s">
        <v>140</v>
      </c>
      <c r="E742" s="43"/>
      <c r="F742" s="217" t="s">
        <v>1001</v>
      </c>
      <c r="G742" s="43"/>
      <c r="H742" s="43"/>
      <c r="I742" s="218"/>
      <c r="J742" s="43"/>
      <c r="K742" s="43"/>
      <c r="L742" s="47"/>
      <c r="M742" s="219"/>
      <c r="N742" s="220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140</v>
      </c>
      <c r="AU742" s="20" t="s">
        <v>81</v>
      </c>
    </row>
    <row r="743" s="14" customFormat="1">
      <c r="A743" s="14"/>
      <c r="B743" s="233"/>
      <c r="C743" s="234"/>
      <c r="D743" s="223" t="s">
        <v>142</v>
      </c>
      <c r="E743" s="235" t="s">
        <v>19</v>
      </c>
      <c r="F743" s="236" t="s">
        <v>991</v>
      </c>
      <c r="G743" s="234"/>
      <c r="H743" s="235" t="s">
        <v>19</v>
      </c>
      <c r="I743" s="237"/>
      <c r="J743" s="234"/>
      <c r="K743" s="234"/>
      <c r="L743" s="238"/>
      <c r="M743" s="239"/>
      <c r="N743" s="240"/>
      <c r="O743" s="240"/>
      <c r="P743" s="240"/>
      <c r="Q743" s="240"/>
      <c r="R743" s="240"/>
      <c r="S743" s="240"/>
      <c r="T743" s="24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2" t="s">
        <v>142</v>
      </c>
      <c r="AU743" s="242" t="s">
        <v>81</v>
      </c>
      <c r="AV743" s="14" t="s">
        <v>79</v>
      </c>
      <c r="AW743" s="14" t="s">
        <v>33</v>
      </c>
      <c r="AX743" s="14" t="s">
        <v>71</v>
      </c>
      <c r="AY743" s="242" t="s">
        <v>131</v>
      </c>
    </row>
    <row r="744" s="13" customFormat="1">
      <c r="A744" s="13"/>
      <c r="B744" s="221"/>
      <c r="C744" s="222"/>
      <c r="D744" s="223" t="s">
        <v>142</v>
      </c>
      <c r="E744" s="224" t="s">
        <v>19</v>
      </c>
      <c r="F744" s="225" t="s">
        <v>992</v>
      </c>
      <c r="G744" s="222"/>
      <c r="H744" s="226">
        <v>11.9</v>
      </c>
      <c r="I744" s="227"/>
      <c r="J744" s="222"/>
      <c r="K744" s="222"/>
      <c r="L744" s="228"/>
      <c r="M744" s="229"/>
      <c r="N744" s="230"/>
      <c r="O744" s="230"/>
      <c r="P744" s="230"/>
      <c r="Q744" s="230"/>
      <c r="R744" s="230"/>
      <c r="S744" s="230"/>
      <c r="T744" s="23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2" t="s">
        <v>142</v>
      </c>
      <c r="AU744" s="232" t="s">
        <v>81</v>
      </c>
      <c r="AV744" s="13" t="s">
        <v>81</v>
      </c>
      <c r="AW744" s="13" t="s">
        <v>33</v>
      </c>
      <c r="AX744" s="13" t="s">
        <v>71</v>
      </c>
      <c r="AY744" s="232" t="s">
        <v>131</v>
      </c>
    </row>
    <row r="745" s="14" customFormat="1">
      <c r="A745" s="14"/>
      <c r="B745" s="233"/>
      <c r="C745" s="234"/>
      <c r="D745" s="223" t="s">
        <v>142</v>
      </c>
      <c r="E745" s="235" t="s">
        <v>19</v>
      </c>
      <c r="F745" s="236" t="s">
        <v>993</v>
      </c>
      <c r="G745" s="234"/>
      <c r="H745" s="235" t="s">
        <v>19</v>
      </c>
      <c r="I745" s="237"/>
      <c r="J745" s="234"/>
      <c r="K745" s="234"/>
      <c r="L745" s="238"/>
      <c r="M745" s="239"/>
      <c r="N745" s="240"/>
      <c r="O745" s="240"/>
      <c r="P745" s="240"/>
      <c r="Q745" s="240"/>
      <c r="R745" s="240"/>
      <c r="S745" s="240"/>
      <c r="T745" s="24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2" t="s">
        <v>142</v>
      </c>
      <c r="AU745" s="242" t="s">
        <v>81</v>
      </c>
      <c r="AV745" s="14" t="s">
        <v>79</v>
      </c>
      <c r="AW745" s="14" t="s">
        <v>33</v>
      </c>
      <c r="AX745" s="14" t="s">
        <v>71</v>
      </c>
      <c r="AY745" s="242" t="s">
        <v>131</v>
      </c>
    </row>
    <row r="746" s="13" customFormat="1">
      <c r="A746" s="13"/>
      <c r="B746" s="221"/>
      <c r="C746" s="222"/>
      <c r="D746" s="223" t="s">
        <v>142</v>
      </c>
      <c r="E746" s="224" t="s">
        <v>19</v>
      </c>
      <c r="F746" s="225" t="s">
        <v>994</v>
      </c>
      <c r="G746" s="222"/>
      <c r="H746" s="226">
        <v>10.672000000000001</v>
      </c>
      <c r="I746" s="227"/>
      <c r="J746" s="222"/>
      <c r="K746" s="222"/>
      <c r="L746" s="228"/>
      <c r="M746" s="229"/>
      <c r="N746" s="230"/>
      <c r="O746" s="230"/>
      <c r="P746" s="230"/>
      <c r="Q746" s="230"/>
      <c r="R746" s="230"/>
      <c r="S746" s="230"/>
      <c r="T746" s="23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2" t="s">
        <v>142</v>
      </c>
      <c r="AU746" s="232" t="s">
        <v>81</v>
      </c>
      <c r="AV746" s="13" t="s">
        <v>81</v>
      </c>
      <c r="AW746" s="13" t="s">
        <v>33</v>
      </c>
      <c r="AX746" s="13" t="s">
        <v>71</v>
      </c>
      <c r="AY746" s="232" t="s">
        <v>131</v>
      </c>
    </row>
    <row r="747" s="14" customFormat="1">
      <c r="A747" s="14"/>
      <c r="B747" s="233"/>
      <c r="C747" s="234"/>
      <c r="D747" s="223" t="s">
        <v>142</v>
      </c>
      <c r="E747" s="235" t="s">
        <v>19</v>
      </c>
      <c r="F747" s="236" t="s">
        <v>995</v>
      </c>
      <c r="G747" s="234"/>
      <c r="H747" s="235" t="s">
        <v>19</v>
      </c>
      <c r="I747" s="237"/>
      <c r="J747" s="234"/>
      <c r="K747" s="234"/>
      <c r="L747" s="238"/>
      <c r="M747" s="239"/>
      <c r="N747" s="240"/>
      <c r="O747" s="240"/>
      <c r="P747" s="240"/>
      <c r="Q747" s="240"/>
      <c r="R747" s="240"/>
      <c r="S747" s="240"/>
      <c r="T747" s="24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2" t="s">
        <v>142</v>
      </c>
      <c r="AU747" s="242" t="s">
        <v>81</v>
      </c>
      <c r="AV747" s="14" t="s">
        <v>79</v>
      </c>
      <c r="AW747" s="14" t="s">
        <v>33</v>
      </c>
      <c r="AX747" s="14" t="s">
        <v>71</v>
      </c>
      <c r="AY747" s="242" t="s">
        <v>131</v>
      </c>
    </row>
    <row r="748" s="13" customFormat="1">
      <c r="A748" s="13"/>
      <c r="B748" s="221"/>
      <c r="C748" s="222"/>
      <c r="D748" s="223" t="s">
        <v>142</v>
      </c>
      <c r="E748" s="224" t="s">
        <v>19</v>
      </c>
      <c r="F748" s="225" t="s">
        <v>996</v>
      </c>
      <c r="G748" s="222"/>
      <c r="H748" s="226">
        <v>6.96</v>
      </c>
      <c r="I748" s="227"/>
      <c r="J748" s="222"/>
      <c r="K748" s="222"/>
      <c r="L748" s="228"/>
      <c r="M748" s="229"/>
      <c r="N748" s="230"/>
      <c r="O748" s="230"/>
      <c r="P748" s="230"/>
      <c r="Q748" s="230"/>
      <c r="R748" s="230"/>
      <c r="S748" s="230"/>
      <c r="T748" s="23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2" t="s">
        <v>142</v>
      </c>
      <c r="AU748" s="232" t="s">
        <v>81</v>
      </c>
      <c r="AV748" s="13" t="s">
        <v>81</v>
      </c>
      <c r="AW748" s="13" t="s">
        <v>33</v>
      </c>
      <c r="AX748" s="13" t="s">
        <v>71</v>
      </c>
      <c r="AY748" s="232" t="s">
        <v>131</v>
      </c>
    </row>
    <row r="749" s="15" customFormat="1">
      <c r="A749" s="15"/>
      <c r="B749" s="243"/>
      <c r="C749" s="244"/>
      <c r="D749" s="223" t="s">
        <v>142</v>
      </c>
      <c r="E749" s="245" t="s">
        <v>19</v>
      </c>
      <c r="F749" s="246" t="s">
        <v>156</v>
      </c>
      <c r="G749" s="244"/>
      <c r="H749" s="247">
        <v>29.532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3" t="s">
        <v>142</v>
      </c>
      <c r="AU749" s="253" t="s">
        <v>81</v>
      </c>
      <c r="AV749" s="15" t="s">
        <v>138</v>
      </c>
      <c r="AW749" s="15" t="s">
        <v>33</v>
      </c>
      <c r="AX749" s="15" t="s">
        <v>79</v>
      </c>
      <c r="AY749" s="253" t="s">
        <v>131</v>
      </c>
    </row>
    <row r="750" s="2" customFormat="1" ht="16.5" customHeight="1">
      <c r="A750" s="41"/>
      <c r="B750" s="42"/>
      <c r="C750" s="203" t="s">
        <v>1002</v>
      </c>
      <c r="D750" s="203" t="s">
        <v>133</v>
      </c>
      <c r="E750" s="204" t="s">
        <v>1003</v>
      </c>
      <c r="F750" s="205" t="s">
        <v>1004</v>
      </c>
      <c r="G750" s="206" t="s">
        <v>136</v>
      </c>
      <c r="H750" s="207">
        <v>59.064</v>
      </c>
      <c r="I750" s="208"/>
      <c r="J750" s="209">
        <f>ROUND(I750*H750,2)</f>
        <v>0</v>
      </c>
      <c r="K750" s="205" t="s">
        <v>137</v>
      </c>
      <c r="L750" s="47"/>
      <c r="M750" s="210" t="s">
        <v>19</v>
      </c>
      <c r="N750" s="211" t="s">
        <v>42</v>
      </c>
      <c r="O750" s="87"/>
      <c r="P750" s="212">
        <f>O750*H750</f>
        <v>0</v>
      </c>
      <c r="Q750" s="212">
        <v>0</v>
      </c>
      <c r="R750" s="212">
        <f>Q750*H750</f>
        <v>0</v>
      </c>
      <c r="S750" s="212">
        <v>0</v>
      </c>
      <c r="T750" s="213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4" t="s">
        <v>246</v>
      </c>
      <c r="AT750" s="214" t="s">
        <v>133</v>
      </c>
      <c r="AU750" s="214" t="s">
        <v>81</v>
      </c>
      <c r="AY750" s="20" t="s">
        <v>131</v>
      </c>
      <c r="BE750" s="215">
        <f>IF(N750="základní",J750,0)</f>
        <v>0</v>
      </c>
      <c r="BF750" s="215">
        <f>IF(N750="snížená",J750,0)</f>
        <v>0</v>
      </c>
      <c r="BG750" s="215">
        <f>IF(N750="zákl. přenesená",J750,0)</f>
        <v>0</v>
      </c>
      <c r="BH750" s="215">
        <f>IF(N750="sníž. přenesená",J750,0)</f>
        <v>0</v>
      </c>
      <c r="BI750" s="215">
        <f>IF(N750="nulová",J750,0)</f>
        <v>0</v>
      </c>
      <c r="BJ750" s="20" t="s">
        <v>79</v>
      </c>
      <c r="BK750" s="215">
        <f>ROUND(I750*H750,2)</f>
        <v>0</v>
      </c>
      <c r="BL750" s="20" t="s">
        <v>246</v>
      </c>
      <c r="BM750" s="214" t="s">
        <v>1005</v>
      </c>
    </row>
    <row r="751" s="2" customFormat="1">
      <c r="A751" s="41"/>
      <c r="B751" s="42"/>
      <c r="C751" s="43"/>
      <c r="D751" s="216" t="s">
        <v>140</v>
      </c>
      <c r="E751" s="43"/>
      <c r="F751" s="217" t="s">
        <v>1006</v>
      </c>
      <c r="G751" s="43"/>
      <c r="H751" s="43"/>
      <c r="I751" s="218"/>
      <c r="J751" s="43"/>
      <c r="K751" s="43"/>
      <c r="L751" s="47"/>
      <c r="M751" s="219"/>
      <c r="N751" s="220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140</v>
      </c>
      <c r="AU751" s="20" t="s">
        <v>81</v>
      </c>
    </row>
    <row r="752" s="14" customFormat="1">
      <c r="A752" s="14"/>
      <c r="B752" s="233"/>
      <c r="C752" s="234"/>
      <c r="D752" s="223" t="s">
        <v>142</v>
      </c>
      <c r="E752" s="235" t="s">
        <v>19</v>
      </c>
      <c r="F752" s="236" t="s">
        <v>1007</v>
      </c>
      <c r="G752" s="234"/>
      <c r="H752" s="235" t="s">
        <v>19</v>
      </c>
      <c r="I752" s="237"/>
      <c r="J752" s="234"/>
      <c r="K752" s="234"/>
      <c r="L752" s="238"/>
      <c r="M752" s="239"/>
      <c r="N752" s="240"/>
      <c r="O752" s="240"/>
      <c r="P752" s="240"/>
      <c r="Q752" s="240"/>
      <c r="R752" s="240"/>
      <c r="S752" s="240"/>
      <c r="T752" s="24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2" t="s">
        <v>142</v>
      </c>
      <c r="AU752" s="242" t="s">
        <v>81</v>
      </c>
      <c r="AV752" s="14" t="s">
        <v>79</v>
      </c>
      <c r="AW752" s="14" t="s">
        <v>33</v>
      </c>
      <c r="AX752" s="14" t="s">
        <v>71</v>
      </c>
      <c r="AY752" s="242" t="s">
        <v>131</v>
      </c>
    </row>
    <row r="753" s="13" customFormat="1">
      <c r="A753" s="13"/>
      <c r="B753" s="221"/>
      <c r="C753" s="222"/>
      <c r="D753" s="223" t="s">
        <v>142</v>
      </c>
      <c r="E753" s="224" t="s">
        <v>19</v>
      </c>
      <c r="F753" s="225" t="s">
        <v>1008</v>
      </c>
      <c r="G753" s="222"/>
      <c r="H753" s="226">
        <v>23.800000000000001</v>
      </c>
      <c r="I753" s="227"/>
      <c r="J753" s="222"/>
      <c r="K753" s="222"/>
      <c r="L753" s="228"/>
      <c r="M753" s="229"/>
      <c r="N753" s="230"/>
      <c r="O753" s="230"/>
      <c r="P753" s="230"/>
      <c r="Q753" s="230"/>
      <c r="R753" s="230"/>
      <c r="S753" s="230"/>
      <c r="T753" s="23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2" t="s">
        <v>142</v>
      </c>
      <c r="AU753" s="232" t="s">
        <v>81</v>
      </c>
      <c r="AV753" s="13" t="s">
        <v>81</v>
      </c>
      <c r="AW753" s="13" t="s">
        <v>33</v>
      </c>
      <c r="AX753" s="13" t="s">
        <v>71</v>
      </c>
      <c r="AY753" s="232" t="s">
        <v>131</v>
      </c>
    </row>
    <row r="754" s="14" customFormat="1">
      <c r="A754" s="14"/>
      <c r="B754" s="233"/>
      <c r="C754" s="234"/>
      <c r="D754" s="223" t="s">
        <v>142</v>
      </c>
      <c r="E754" s="235" t="s">
        <v>19</v>
      </c>
      <c r="F754" s="236" t="s">
        <v>1009</v>
      </c>
      <c r="G754" s="234"/>
      <c r="H754" s="235" t="s">
        <v>19</v>
      </c>
      <c r="I754" s="237"/>
      <c r="J754" s="234"/>
      <c r="K754" s="234"/>
      <c r="L754" s="238"/>
      <c r="M754" s="239"/>
      <c r="N754" s="240"/>
      <c r="O754" s="240"/>
      <c r="P754" s="240"/>
      <c r="Q754" s="240"/>
      <c r="R754" s="240"/>
      <c r="S754" s="240"/>
      <c r="T754" s="24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2" t="s">
        <v>142</v>
      </c>
      <c r="AU754" s="242" t="s">
        <v>81</v>
      </c>
      <c r="AV754" s="14" t="s">
        <v>79</v>
      </c>
      <c r="AW754" s="14" t="s">
        <v>33</v>
      </c>
      <c r="AX754" s="14" t="s">
        <v>71</v>
      </c>
      <c r="AY754" s="242" t="s">
        <v>131</v>
      </c>
    </row>
    <row r="755" s="13" customFormat="1">
      <c r="A755" s="13"/>
      <c r="B755" s="221"/>
      <c r="C755" s="222"/>
      <c r="D755" s="223" t="s">
        <v>142</v>
      </c>
      <c r="E755" s="224" t="s">
        <v>19</v>
      </c>
      <c r="F755" s="225" t="s">
        <v>1010</v>
      </c>
      <c r="G755" s="222"/>
      <c r="H755" s="226">
        <v>21.344000000000001</v>
      </c>
      <c r="I755" s="227"/>
      <c r="J755" s="222"/>
      <c r="K755" s="222"/>
      <c r="L755" s="228"/>
      <c r="M755" s="229"/>
      <c r="N755" s="230"/>
      <c r="O755" s="230"/>
      <c r="P755" s="230"/>
      <c r="Q755" s="230"/>
      <c r="R755" s="230"/>
      <c r="S755" s="230"/>
      <c r="T755" s="23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2" t="s">
        <v>142</v>
      </c>
      <c r="AU755" s="232" t="s">
        <v>81</v>
      </c>
      <c r="AV755" s="13" t="s">
        <v>81</v>
      </c>
      <c r="AW755" s="13" t="s">
        <v>33</v>
      </c>
      <c r="AX755" s="13" t="s">
        <v>71</v>
      </c>
      <c r="AY755" s="232" t="s">
        <v>131</v>
      </c>
    </row>
    <row r="756" s="14" customFormat="1">
      <c r="A756" s="14"/>
      <c r="B756" s="233"/>
      <c r="C756" s="234"/>
      <c r="D756" s="223" t="s">
        <v>142</v>
      </c>
      <c r="E756" s="235" t="s">
        <v>19</v>
      </c>
      <c r="F756" s="236" t="s">
        <v>1011</v>
      </c>
      <c r="G756" s="234"/>
      <c r="H756" s="235" t="s">
        <v>19</v>
      </c>
      <c r="I756" s="237"/>
      <c r="J756" s="234"/>
      <c r="K756" s="234"/>
      <c r="L756" s="238"/>
      <c r="M756" s="239"/>
      <c r="N756" s="240"/>
      <c r="O756" s="240"/>
      <c r="P756" s="240"/>
      <c r="Q756" s="240"/>
      <c r="R756" s="240"/>
      <c r="S756" s="240"/>
      <c r="T756" s="24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2" t="s">
        <v>142</v>
      </c>
      <c r="AU756" s="242" t="s">
        <v>81</v>
      </c>
      <c r="AV756" s="14" t="s">
        <v>79</v>
      </c>
      <c r="AW756" s="14" t="s">
        <v>33</v>
      </c>
      <c r="AX756" s="14" t="s">
        <v>71</v>
      </c>
      <c r="AY756" s="242" t="s">
        <v>131</v>
      </c>
    </row>
    <row r="757" s="13" customFormat="1">
      <c r="A757" s="13"/>
      <c r="B757" s="221"/>
      <c r="C757" s="222"/>
      <c r="D757" s="223" t="s">
        <v>142</v>
      </c>
      <c r="E757" s="224" t="s">
        <v>19</v>
      </c>
      <c r="F757" s="225" t="s">
        <v>1012</v>
      </c>
      <c r="G757" s="222"/>
      <c r="H757" s="226">
        <v>13.92</v>
      </c>
      <c r="I757" s="227"/>
      <c r="J757" s="222"/>
      <c r="K757" s="222"/>
      <c r="L757" s="228"/>
      <c r="M757" s="229"/>
      <c r="N757" s="230"/>
      <c r="O757" s="230"/>
      <c r="P757" s="230"/>
      <c r="Q757" s="230"/>
      <c r="R757" s="230"/>
      <c r="S757" s="230"/>
      <c r="T757" s="23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2" t="s">
        <v>142</v>
      </c>
      <c r="AU757" s="232" t="s">
        <v>81</v>
      </c>
      <c r="AV757" s="13" t="s">
        <v>81</v>
      </c>
      <c r="AW757" s="13" t="s">
        <v>33</v>
      </c>
      <c r="AX757" s="13" t="s">
        <v>71</v>
      </c>
      <c r="AY757" s="232" t="s">
        <v>131</v>
      </c>
    </row>
    <row r="758" s="15" customFormat="1">
      <c r="A758" s="15"/>
      <c r="B758" s="243"/>
      <c r="C758" s="244"/>
      <c r="D758" s="223" t="s">
        <v>142</v>
      </c>
      <c r="E758" s="245" t="s">
        <v>19</v>
      </c>
      <c r="F758" s="246" t="s">
        <v>156</v>
      </c>
      <c r="G758" s="244"/>
      <c r="H758" s="247">
        <v>59.064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3" t="s">
        <v>142</v>
      </c>
      <c r="AU758" s="253" t="s">
        <v>81</v>
      </c>
      <c r="AV758" s="15" t="s">
        <v>138</v>
      </c>
      <c r="AW758" s="15" t="s">
        <v>33</v>
      </c>
      <c r="AX758" s="15" t="s">
        <v>79</v>
      </c>
      <c r="AY758" s="253" t="s">
        <v>131</v>
      </c>
    </row>
    <row r="759" s="2" customFormat="1" ht="16.5" customHeight="1">
      <c r="A759" s="41"/>
      <c r="B759" s="42"/>
      <c r="C759" s="254" t="s">
        <v>1013</v>
      </c>
      <c r="D759" s="254" t="s">
        <v>216</v>
      </c>
      <c r="E759" s="255" t="s">
        <v>1014</v>
      </c>
      <c r="F759" s="256" t="s">
        <v>1015</v>
      </c>
      <c r="G759" s="257" t="s">
        <v>1016</v>
      </c>
      <c r="H759" s="258">
        <v>7.0880000000000001</v>
      </c>
      <c r="I759" s="259"/>
      <c r="J759" s="260">
        <f>ROUND(I759*H759,2)</f>
        <v>0</v>
      </c>
      <c r="K759" s="256" t="s">
        <v>235</v>
      </c>
      <c r="L759" s="261"/>
      <c r="M759" s="262" t="s">
        <v>19</v>
      </c>
      <c r="N759" s="263" t="s">
        <v>42</v>
      </c>
      <c r="O759" s="87"/>
      <c r="P759" s="212">
        <f>O759*H759</f>
        <v>0</v>
      </c>
      <c r="Q759" s="212">
        <v>0.001</v>
      </c>
      <c r="R759" s="212">
        <f>Q759*H759</f>
        <v>0.0070880000000000006</v>
      </c>
      <c r="S759" s="212">
        <v>0</v>
      </c>
      <c r="T759" s="213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4" t="s">
        <v>354</v>
      </c>
      <c r="AT759" s="214" t="s">
        <v>216</v>
      </c>
      <c r="AU759" s="214" t="s">
        <v>81</v>
      </c>
      <c r="AY759" s="20" t="s">
        <v>131</v>
      </c>
      <c r="BE759" s="215">
        <f>IF(N759="základní",J759,0)</f>
        <v>0</v>
      </c>
      <c r="BF759" s="215">
        <f>IF(N759="snížená",J759,0)</f>
        <v>0</v>
      </c>
      <c r="BG759" s="215">
        <f>IF(N759="zákl. přenesená",J759,0)</f>
        <v>0</v>
      </c>
      <c r="BH759" s="215">
        <f>IF(N759="sníž. přenesená",J759,0)</f>
        <v>0</v>
      </c>
      <c r="BI759" s="215">
        <f>IF(N759="nulová",J759,0)</f>
        <v>0</v>
      </c>
      <c r="BJ759" s="20" t="s">
        <v>79</v>
      </c>
      <c r="BK759" s="215">
        <f>ROUND(I759*H759,2)</f>
        <v>0</v>
      </c>
      <c r="BL759" s="20" t="s">
        <v>246</v>
      </c>
      <c r="BM759" s="214" t="s">
        <v>1017</v>
      </c>
    </row>
    <row r="760" s="13" customFormat="1">
      <c r="A760" s="13"/>
      <c r="B760" s="221"/>
      <c r="C760" s="222"/>
      <c r="D760" s="223" t="s">
        <v>142</v>
      </c>
      <c r="E760" s="222"/>
      <c r="F760" s="225" t="s">
        <v>1018</v>
      </c>
      <c r="G760" s="222"/>
      <c r="H760" s="226">
        <v>7.0880000000000001</v>
      </c>
      <c r="I760" s="227"/>
      <c r="J760" s="222"/>
      <c r="K760" s="222"/>
      <c r="L760" s="228"/>
      <c r="M760" s="229"/>
      <c r="N760" s="230"/>
      <c r="O760" s="230"/>
      <c r="P760" s="230"/>
      <c r="Q760" s="230"/>
      <c r="R760" s="230"/>
      <c r="S760" s="230"/>
      <c r="T760" s="23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2" t="s">
        <v>142</v>
      </c>
      <c r="AU760" s="232" t="s">
        <v>81</v>
      </c>
      <c r="AV760" s="13" t="s">
        <v>81</v>
      </c>
      <c r="AW760" s="13" t="s">
        <v>4</v>
      </c>
      <c r="AX760" s="13" t="s">
        <v>79</v>
      </c>
      <c r="AY760" s="232" t="s">
        <v>131</v>
      </c>
    </row>
    <row r="761" s="2" customFormat="1" ht="16.5" customHeight="1">
      <c r="A761" s="41"/>
      <c r="B761" s="42"/>
      <c r="C761" s="203" t="s">
        <v>1019</v>
      </c>
      <c r="D761" s="203" t="s">
        <v>133</v>
      </c>
      <c r="E761" s="204" t="s">
        <v>1020</v>
      </c>
      <c r="F761" s="205" t="s">
        <v>1021</v>
      </c>
      <c r="G761" s="206" t="s">
        <v>136</v>
      </c>
      <c r="H761" s="207">
        <v>29.532</v>
      </c>
      <c r="I761" s="208"/>
      <c r="J761" s="209">
        <f>ROUND(I761*H761,2)</f>
        <v>0</v>
      </c>
      <c r="K761" s="205" t="s">
        <v>137</v>
      </c>
      <c r="L761" s="47"/>
      <c r="M761" s="210" t="s">
        <v>19</v>
      </c>
      <c r="N761" s="211" t="s">
        <v>42</v>
      </c>
      <c r="O761" s="87"/>
      <c r="P761" s="212">
        <f>O761*H761</f>
        <v>0</v>
      </c>
      <c r="Q761" s="212">
        <v>0</v>
      </c>
      <c r="R761" s="212">
        <f>Q761*H761</f>
        <v>0</v>
      </c>
      <c r="S761" s="212">
        <v>0</v>
      </c>
      <c r="T761" s="213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4" t="s">
        <v>246</v>
      </c>
      <c r="AT761" s="214" t="s">
        <v>133</v>
      </c>
      <c r="AU761" s="214" t="s">
        <v>81</v>
      </c>
      <c r="AY761" s="20" t="s">
        <v>131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20" t="s">
        <v>79</v>
      </c>
      <c r="BK761" s="215">
        <f>ROUND(I761*H761,2)</f>
        <v>0</v>
      </c>
      <c r="BL761" s="20" t="s">
        <v>246</v>
      </c>
      <c r="BM761" s="214" t="s">
        <v>1022</v>
      </c>
    </row>
    <row r="762" s="2" customFormat="1">
      <c r="A762" s="41"/>
      <c r="B762" s="42"/>
      <c r="C762" s="43"/>
      <c r="D762" s="216" t="s">
        <v>140</v>
      </c>
      <c r="E762" s="43"/>
      <c r="F762" s="217" t="s">
        <v>1023</v>
      </c>
      <c r="G762" s="43"/>
      <c r="H762" s="43"/>
      <c r="I762" s="218"/>
      <c r="J762" s="43"/>
      <c r="K762" s="43"/>
      <c r="L762" s="47"/>
      <c r="M762" s="219"/>
      <c r="N762" s="220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140</v>
      </c>
      <c r="AU762" s="20" t="s">
        <v>81</v>
      </c>
    </row>
    <row r="763" s="14" customFormat="1">
      <c r="A763" s="14"/>
      <c r="B763" s="233"/>
      <c r="C763" s="234"/>
      <c r="D763" s="223" t="s">
        <v>142</v>
      </c>
      <c r="E763" s="235" t="s">
        <v>19</v>
      </c>
      <c r="F763" s="236" t="s">
        <v>991</v>
      </c>
      <c r="G763" s="234"/>
      <c r="H763" s="235" t="s">
        <v>19</v>
      </c>
      <c r="I763" s="237"/>
      <c r="J763" s="234"/>
      <c r="K763" s="234"/>
      <c r="L763" s="238"/>
      <c r="M763" s="239"/>
      <c r="N763" s="240"/>
      <c r="O763" s="240"/>
      <c r="P763" s="240"/>
      <c r="Q763" s="240"/>
      <c r="R763" s="240"/>
      <c r="S763" s="240"/>
      <c r="T763" s="24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2" t="s">
        <v>142</v>
      </c>
      <c r="AU763" s="242" t="s">
        <v>81</v>
      </c>
      <c r="AV763" s="14" t="s">
        <v>79</v>
      </c>
      <c r="AW763" s="14" t="s">
        <v>33</v>
      </c>
      <c r="AX763" s="14" t="s">
        <v>71</v>
      </c>
      <c r="AY763" s="242" t="s">
        <v>131</v>
      </c>
    </row>
    <row r="764" s="13" customFormat="1">
      <c r="A764" s="13"/>
      <c r="B764" s="221"/>
      <c r="C764" s="222"/>
      <c r="D764" s="223" t="s">
        <v>142</v>
      </c>
      <c r="E764" s="224" t="s">
        <v>19</v>
      </c>
      <c r="F764" s="225" t="s">
        <v>992</v>
      </c>
      <c r="G764" s="222"/>
      <c r="H764" s="226">
        <v>11.9</v>
      </c>
      <c r="I764" s="227"/>
      <c r="J764" s="222"/>
      <c r="K764" s="222"/>
      <c r="L764" s="228"/>
      <c r="M764" s="229"/>
      <c r="N764" s="230"/>
      <c r="O764" s="230"/>
      <c r="P764" s="230"/>
      <c r="Q764" s="230"/>
      <c r="R764" s="230"/>
      <c r="S764" s="230"/>
      <c r="T764" s="23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2" t="s">
        <v>142</v>
      </c>
      <c r="AU764" s="232" t="s">
        <v>81</v>
      </c>
      <c r="AV764" s="13" t="s">
        <v>81</v>
      </c>
      <c r="AW764" s="13" t="s">
        <v>33</v>
      </c>
      <c r="AX764" s="13" t="s">
        <v>71</v>
      </c>
      <c r="AY764" s="232" t="s">
        <v>131</v>
      </c>
    </row>
    <row r="765" s="14" customFormat="1">
      <c r="A765" s="14"/>
      <c r="B765" s="233"/>
      <c r="C765" s="234"/>
      <c r="D765" s="223" t="s">
        <v>142</v>
      </c>
      <c r="E765" s="235" t="s">
        <v>19</v>
      </c>
      <c r="F765" s="236" t="s">
        <v>993</v>
      </c>
      <c r="G765" s="234"/>
      <c r="H765" s="235" t="s">
        <v>19</v>
      </c>
      <c r="I765" s="237"/>
      <c r="J765" s="234"/>
      <c r="K765" s="234"/>
      <c r="L765" s="238"/>
      <c r="M765" s="239"/>
      <c r="N765" s="240"/>
      <c r="O765" s="240"/>
      <c r="P765" s="240"/>
      <c r="Q765" s="240"/>
      <c r="R765" s="240"/>
      <c r="S765" s="240"/>
      <c r="T765" s="24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2" t="s">
        <v>142</v>
      </c>
      <c r="AU765" s="242" t="s">
        <v>81</v>
      </c>
      <c r="AV765" s="14" t="s">
        <v>79</v>
      </c>
      <c r="AW765" s="14" t="s">
        <v>33</v>
      </c>
      <c r="AX765" s="14" t="s">
        <v>71</v>
      </c>
      <c r="AY765" s="242" t="s">
        <v>131</v>
      </c>
    </row>
    <row r="766" s="13" customFormat="1">
      <c r="A766" s="13"/>
      <c r="B766" s="221"/>
      <c r="C766" s="222"/>
      <c r="D766" s="223" t="s">
        <v>142</v>
      </c>
      <c r="E766" s="224" t="s">
        <v>19</v>
      </c>
      <c r="F766" s="225" t="s">
        <v>994</v>
      </c>
      <c r="G766" s="222"/>
      <c r="H766" s="226">
        <v>10.672000000000001</v>
      </c>
      <c r="I766" s="227"/>
      <c r="J766" s="222"/>
      <c r="K766" s="222"/>
      <c r="L766" s="228"/>
      <c r="M766" s="229"/>
      <c r="N766" s="230"/>
      <c r="O766" s="230"/>
      <c r="P766" s="230"/>
      <c r="Q766" s="230"/>
      <c r="R766" s="230"/>
      <c r="S766" s="230"/>
      <c r="T766" s="23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2" t="s">
        <v>142</v>
      </c>
      <c r="AU766" s="232" t="s">
        <v>81</v>
      </c>
      <c r="AV766" s="13" t="s">
        <v>81</v>
      </c>
      <c r="AW766" s="13" t="s">
        <v>33</v>
      </c>
      <c r="AX766" s="13" t="s">
        <v>71</v>
      </c>
      <c r="AY766" s="232" t="s">
        <v>131</v>
      </c>
    </row>
    <row r="767" s="14" customFormat="1">
      <c r="A767" s="14"/>
      <c r="B767" s="233"/>
      <c r="C767" s="234"/>
      <c r="D767" s="223" t="s">
        <v>142</v>
      </c>
      <c r="E767" s="235" t="s">
        <v>19</v>
      </c>
      <c r="F767" s="236" t="s">
        <v>995</v>
      </c>
      <c r="G767" s="234"/>
      <c r="H767" s="235" t="s">
        <v>19</v>
      </c>
      <c r="I767" s="237"/>
      <c r="J767" s="234"/>
      <c r="K767" s="234"/>
      <c r="L767" s="238"/>
      <c r="M767" s="239"/>
      <c r="N767" s="240"/>
      <c r="O767" s="240"/>
      <c r="P767" s="240"/>
      <c r="Q767" s="240"/>
      <c r="R767" s="240"/>
      <c r="S767" s="240"/>
      <c r="T767" s="24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2" t="s">
        <v>142</v>
      </c>
      <c r="AU767" s="242" t="s">
        <v>81</v>
      </c>
      <c r="AV767" s="14" t="s">
        <v>79</v>
      </c>
      <c r="AW767" s="14" t="s">
        <v>33</v>
      </c>
      <c r="AX767" s="14" t="s">
        <v>71</v>
      </c>
      <c r="AY767" s="242" t="s">
        <v>131</v>
      </c>
    </row>
    <row r="768" s="13" customFormat="1">
      <c r="A768" s="13"/>
      <c r="B768" s="221"/>
      <c r="C768" s="222"/>
      <c r="D768" s="223" t="s">
        <v>142</v>
      </c>
      <c r="E768" s="224" t="s">
        <v>19</v>
      </c>
      <c r="F768" s="225" t="s">
        <v>996</v>
      </c>
      <c r="G768" s="222"/>
      <c r="H768" s="226">
        <v>6.96</v>
      </c>
      <c r="I768" s="227"/>
      <c r="J768" s="222"/>
      <c r="K768" s="222"/>
      <c r="L768" s="228"/>
      <c r="M768" s="229"/>
      <c r="N768" s="230"/>
      <c r="O768" s="230"/>
      <c r="P768" s="230"/>
      <c r="Q768" s="230"/>
      <c r="R768" s="230"/>
      <c r="S768" s="230"/>
      <c r="T768" s="23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2" t="s">
        <v>142</v>
      </c>
      <c r="AU768" s="232" t="s">
        <v>81</v>
      </c>
      <c r="AV768" s="13" t="s">
        <v>81</v>
      </c>
      <c r="AW768" s="13" t="s">
        <v>33</v>
      </c>
      <c r="AX768" s="13" t="s">
        <v>71</v>
      </c>
      <c r="AY768" s="232" t="s">
        <v>131</v>
      </c>
    </row>
    <row r="769" s="15" customFormat="1">
      <c r="A769" s="15"/>
      <c r="B769" s="243"/>
      <c r="C769" s="244"/>
      <c r="D769" s="223" t="s">
        <v>142</v>
      </c>
      <c r="E769" s="245" t="s">
        <v>19</v>
      </c>
      <c r="F769" s="246" t="s">
        <v>156</v>
      </c>
      <c r="G769" s="244"/>
      <c r="H769" s="247">
        <v>29.532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3" t="s">
        <v>142</v>
      </c>
      <c r="AU769" s="253" t="s">
        <v>81</v>
      </c>
      <c r="AV769" s="15" t="s">
        <v>138</v>
      </c>
      <c r="AW769" s="15" t="s">
        <v>33</v>
      </c>
      <c r="AX769" s="15" t="s">
        <v>79</v>
      </c>
      <c r="AY769" s="253" t="s">
        <v>131</v>
      </c>
    </row>
    <row r="770" s="2" customFormat="1" ht="16.5" customHeight="1">
      <c r="A770" s="41"/>
      <c r="B770" s="42"/>
      <c r="C770" s="203" t="s">
        <v>1024</v>
      </c>
      <c r="D770" s="203" t="s">
        <v>133</v>
      </c>
      <c r="E770" s="204" t="s">
        <v>1025</v>
      </c>
      <c r="F770" s="205" t="s">
        <v>1026</v>
      </c>
      <c r="G770" s="206" t="s">
        <v>136</v>
      </c>
      <c r="H770" s="207">
        <v>20.440000000000001</v>
      </c>
      <c r="I770" s="208"/>
      <c r="J770" s="209">
        <f>ROUND(I770*H770,2)</f>
        <v>0</v>
      </c>
      <c r="K770" s="205" t="s">
        <v>137</v>
      </c>
      <c r="L770" s="47"/>
      <c r="M770" s="210" t="s">
        <v>19</v>
      </c>
      <c r="N770" s="211" t="s">
        <v>42</v>
      </c>
      <c r="O770" s="87"/>
      <c r="P770" s="212">
        <f>O770*H770</f>
        <v>0</v>
      </c>
      <c r="Q770" s="212">
        <v>0</v>
      </c>
      <c r="R770" s="212">
        <f>Q770*H770</f>
        <v>0</v>
      </c>
      <c r="S770" s="212">
        <v>0</v>
      </c>
      <c r="T770" s="213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4" t="s">
        <v>246</v>
      </c>
      <c r="AT770" s="214" t="s">
        <v>133</v>
      </c>
      <c r="AU770" s="214" t="s">
        <v>81</v>
      </c>
      <c r="AY770" s="20" t="s">
        <v>131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20" t="s">
        <v>79</v>
      </c>
      <c r="BK770" s="215">
        <f>ROUND(I770*H770,2)</f>
        <v>0</v>
      </c>
      <c r="BL770" s="20" t="s">
        <v>246</v>
      </c>
      <c r="BM770" s="214" t="s">
        <v>1027</v>
      </c>
    </row>
    <row r="771" s="2" customFormat="1">
      <c r="A771" s="41"/>
      <c r="B771" s="42"/>
      <c r="C771" s="43"/>
      <c r="D771" s="216" t="s">
        <v>140</v>
      </c>
      <c r="E771" s="43"/>
      <c r="F771" s="217" t="s">
        <v>1028</v>
      </c>
      <c r="G771" s="43"/>
      <c r="H771" s="43"/>
      <c r="I771" s="218"/>
      <c r="J771" s="43"/>
      <c r="K771" s="43"/>
      <c r="L771" s="47"/>
      <c r="M771" s="219"/>
      <c r="N771" s="220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140</v>
      </c>
      <c r="AU771" s="20" t="s">
        <v>81</v>
      </c>
    </row>
    <row r="772" s="14" customFormat="1">
      <c r="A772" s="14"/>
      <c r="B772" s="233"/>
      <c r="C772" s="234"/>
      <c r="D772" s="223" t="s">
        <v>142</v>
      </c>
      <c r="E772" s="235" t="s">
        <v>19</v>
      </c>
      <c r="F772" s="236" t="s">
        <v>385</v>
      </c>
      <c r="G772" s="234"/>
      <c r="H772" s="235" t="s">
        <v>19</v>
      </c>
      <c r="I772" s="237"/>
      <c r="J772" s="234"/>
      <c r="K772" s="234"/>
      <c r="L772" s="238"/>
      <c r="M772" s="239"/>
      <c r="N772" s="240"/>
      <c r="O772" s="240"/>
      <c r="P772" s="240"/>
      <c r="Q772" s="240"/>
      <c r="R772" s="240"/>
      <c r="S772" s="240"/>
      <c r="T772" s="24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2" t="s">
        <v>142</v>
      </c>
      <c r="AU772" s="242" t="s">
        <v>81</v>
      </c>
      <c r="AV772" s="14" t="s">
        <v>79</v>
      </c>
      <c r="AW772" s="14" t="s">
        <v>33</v>
      </c>
      <c r="AX772" s="14" t="s">
        <v>71</v>
      </c>
      <c r="AY772" s="242" t="s">
        <v>131</v>
      </c>
    </row>
    <row r="773" s="13" customFormat="1">
      <c r="A773" s="13"/>
      <c r="B773" s="221"/>
      <c r="C773" s="222"/>
      <c r="D773" s="223" t="s">
        <v>142</v>
      </c>
      <c r="E773" s="224" t="s">
        <v>19</v>
      </c>
      <c r="F773" s="225" t="s">
        <v>386</v>
      </c>
      <c r="G773" s="222"/>
      <c r="H773" s="226">
        <v>3.3599999999999999</v>
      </c>
      <c r="I773" s="227"/>
      <c r="J773" s="222"/>
      <c r="K773" s="222"/>
      <c r="L773" s="228"/>
      <c r="M773" s="229"/>
      <c r="N773" s="230"/>
      <c r="O773" s="230"/>
      <c r="P773" s="230"/>
      <c r="Q773" s="230"/>
      <c r="R773" s="230"/>
      <c r="S773" s="230"/>
      <c r="T773" s="23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2" t="s">
        <v>142</v>
      </c>
      <c r="AU773" s="232" t="s">
        <v>81</v>
      </c>
      <c r="AV773" s="13" t="s">
        <v>81</v>
      </c>
      <c r="AW773" s="13" t="s">
        <v>33</v>
      </c>
      <c r="AX773" s="13" t="s">
        <v>71</v>
      </c>
      <c r="AY773" s="232" t="s">
        <v>131</v>
      </c>
    </row>
    <row r="774" s="14" customFormat="1">
      <c r="A774" s="14"/>
      <c r="B774" s="233"/>
      <c r="C774" s="234"/>
      <c r="D774" s="223" t="s">
        <v>142</v>
      </c>
      <c r="E774" s="235" t="s">
        <v>19</v>
      </c>
      <c r="F774" s="236" t="s">
        <v>401</v>
      </c>
      <c r="G774" s="234"/>
      <c r="H774" s="235" t="s">
        <v>19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2" t="s">
        <v>142</v>
      </c>
      <c r="AU774" s="242" t="s">
        <v>81</v>
      </c>
      <c r="AV774" s="14" t="s">
        <v>79</v>
      </c>
      <c r="AW774" s="14" t="s">
        <v>33</v>
      </c>
      <c r="AX774" s="14" t="s">
        <v>71</v>
      </c>
      <c r="AY774" s="242" t="s">
        <v>131</v>
      </c>
    </row>
    <row r="775" s="13" customFormat="1">
      <c r="A775" s="13"/>
      <c r="B775" s="221"/>
      <c r="C775" s="222"/>
      <c r="D775" s="223" t="s">
        <v>142</v>
      </c>
      <c r="E775" s="224" t="s">
        <v>19</v>
      </c>
      <c r="F775" s="225" t="s">
        <v>402</v>
      </c>
      <c r="G775" s="222"/>
      <c r="H775" s="226">
        <v>1.8</v>
      </c>
      <c r="I775" s="227"/>
      <c r="J775" s="222"/>
      <c r="K775" s="222"/>
      <c r="L775" s="228"/>
      <c r="M775" s="229"/>
      <c r="N775" s="230"/>
      <c r="O775" s="230"/>
      <c r="P775" s="230"/>
      <c r="Q775" s="230"/>
      <c r="R775" s="230"/>
      <c r="S775" s="230"/>
      <c r="T775" s="23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2" t="s">
        <v>142</v>
      </c>
      <c r="AU775" s="232" t="s">
        <v>81</v>
      </c>
      <c r="AV775" s="13" t="s">
        <v>81</v>
      </c>
      <c r="AW775" s="13" t="s">
        <v>33</v>
      </c>
      <c r="AX775" s="13" t="s">
        <v>71</v>
      </c>
      <c r="AY775" s="232" t="s">
        <v>131</v>
      </c>
    </row>
    <row r="776" s="14" customFormat="1">
      <c r="A776" s="14"/>
      <c r="B776" s="233"/>
      <c r="C776" s="234"/>
      <c r="D776" s="223" t="s">
        <v>142</v>
      </c>
      <c r="E776" s="235" t="s">
        <v>19</v>
      </c>
      <c r="F776" s="236" t="s">
        <v>387</v>
      </c>
      <c r="G776" s="234"/>
      <c r="H776" s="235" t="s">
        <v>19</v>
      </c>
      <c r="I776" s="237"/>
      <c r="J776" s="234"/>
      <c r="K776" s="234"/>
      <c r="L776" s="238"/>
      <c r="M776" s="239"/>
      <c r="N776" s="240"/>
      <c r="O776" s="240"/>
      <c r="P776" s="240"/>
      <c r="Q776" s="240"/>
      <c r="R776" s="240"/>
      <c r="S776" s="240"/>
      <c r="T776" s="24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2" t="s">
        <v>142</v>
      </c>
      <c r="AU776" s="242" t="s">
        <v>81</v>
      </c>
      <c r="AV776" s="14" t="s">
        <v>79</v>
      </c>
      <c r="AW776" s="14" t="s">
        <v>33</v>
      </c>
      <c r="AX776" s="14" t="s">
        <v>71</v>
      </c>
      <c r="AY776" s="242" t="s">
        <v>131</v>
      </c>
    </row>
    <row r="777" s="13" customFormat="1">
      <c r="A777" s="13"/>
      <c r="B777" s="221"/>
      <c r="C777" s="222"/>
      <c r="D777" s="223" t="s">
        <v>142</v>
      </c>
      <c r="E777" s="224" t="s">
        <v>19</v>
      </c>
      <c r="F777" s="225" t="s">
        <v>1029</v>
      </c>
      <c r="G777" s="222"/>
      <c r="H777" s="226">
        <v>5.5679999999999996</v>
      </c>
      <c r="I777" s="227"/>
      <c r="J777" s="222"/>
      <c r="K777" s="222"/>
      <c r="L777" s="228"/>
      <c r="M777" s="229"/>
      <c r="N777" s="230"/>
      <c r="O777" s="230"/>
      <c r="P777" s="230"/>
      <c r="Q777" s="230"/>
      <c r="R777" s="230"/>
      <c r="S777" s="230"/>
      <c r="T777" s="23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2" t="s">
        <v>142</v>
      </c>
      <c r="AU777" s="232" t="s">
        <v>81</v>
      </c>
      <c r="AV777" s="13" t="s">
        <v>81</v>
      </c>
      <c r="AW777" s="13" t="s">
        <v>33</v>
      </c>
      <c r="AX777" s="13" t="s">
        <v>71</v>
      </c>
      <c r="AY777" s="232" t="s">
        <v>131</v>
      </c>
    </row>
    <row r="778" s="14" customFormat="1">
      <c r="A778" s="14"/>
      <c r="B778" s="233"/>
      <c r="C778" s="234"/>
      <c r="D778" s="223" t="s">
        <v>142</v>
      </c>
      <c r="E778" s="235" t="s">
        <v>19</v>
      </c>
      <c r="F778" s="236" t="s">
        <v>403</v>
      </c>
      <c r="G778" s="234"/>
      <c r="H778" s="235" t="s">
        <v>19</v>
      </c>
      <c r="I778" s="237"/>
      <c r="J778" s="234"/>
      <c r="K778" s="234"/>
      <c r="L778" s="238"/>
      <c r="M778" s="239"/>
      <c r="N778" s="240"/>
      <c r="O778" s="240"/>
      <c r="P778" s="240"/>
      <c r="Q778" s="240"/>
      <c r="R778" s="240"/>
      <c r="S778" s="240"/>
      <c r="T778" s="24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2" t="s">
        <v>142</v>
      </c>
      <c r="AU778" s="242" t="s">
        <v>81</v>
      </c>
      <c r="AV778" s="14" t="s">
        <v>79</v>
      </c>
      <c r="AW778" s="14" t="s">
        <v>33</v>
      </c>
      <c r="AX778" s="14" t="s">
        <v>71</v>
      </c>
      <c r="AY778" s="242" t="s">
        <v>131</v>
      </c>
    </row>
    <row r="779" s="13" customFormat="1">
      <c r="A779" s="13"/>
      <c r="B779" s="221"/>
      <c r="C779" s="222"/>
      <c r="D779" s="223" t="s">
        <v>142</v>
      </c>
      <c r="E779" s="224" t="s">
        <v>19</v>
      </c>
      <c r="F779" s="225" t="s">
        <v>404</v>
      </c>
      <c r="G779" s="222"/>
      <c r="H779" s="226">
        <v>3.6000000000000001</v>
      </c>
      <c r="I779" s="227"/>
      <c r="J779" s="222"/>
      <c r="K779" s="222"/>
      <c r="L779" s="228"/>
      <c r="M779" s="229"/>
      <c r="N779" s="230"/>
      <c r="O779" s="230"/>
      <c r="P779" s="230"/>
      <c r="Q779" s="230"/>
      <c r="R779" s="230"/>
      <c r="S779" s="230"/>
      <c r="T779" s="23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2" t="s">
        <v>142</v>
      </c>
      <c r="AU779" s="232" t="s">
        <v>81</v>
      </c>
      <c r="AV779" s="13" t="s">
        <v>81</v>
      </c>
      <c r="AW779" s="13" t="s">
        <v>33</v>
      </c>
      <c r="AX779" s="13" t="s">
        <v>71</v>
      </c>
      <c r="AY779" s="232" t="s">
        <v>131</v>
      </c>
    </row>
    <row r="780" s="14" customFormat="1">
      <c r="A780" s="14"/>
      <c r="B780" s="233"/>
      <c r="C780" s="234"/>
      <c r="D780" s="223" t="s">
        <v>142</v>
      </c>
      <c r="E780" s="235" t="s">
        <v>19</v>
      </c>
      <c r="F780" s="236" t="s">
        <v>1030</v>
      </c>
      <c r="G780" s="234"/>
      <c r="H780" s="235" t="s">
        <v>19</v>
      </c>
      <c r="I780" s="237"/>
      <c r="J780" s="234"/>
      <c r="K780" s="234"/>
      <c r="L780" s="238"/>
      <c r="M780" s="239"/>
      <c r="N780" s="240"/>
      <c r="O780" s="240"/>
      <c r="P780" s="240"/>
      <c r="Q780" s="240"/>
      <c r="R780" s="240"/>
      <c r="S780" s="240"/>
      <c r="T780" s="24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2" t="s">
        <v>142</v>
      </c>
      <c r="AU780" s="242" t="s">
        <v>81</v>
      </c>
      <c r="AV780" s="14" t="s">
        <v>79</v>
      </c>
      <c r="AW780" s="14" t="s">
        <v>33</v>
      </c>
      <c r="AX780" s="14" t="s">
        <v>71</v>
      </c>
      <c r="AY780" s="242" t="s">
        <v>131</v>
      </c>
    </row>
    <row r="781" s="13" customFormat="1">
      <c r="A781" s="13"/>
      <c r="B781" s="221"/>
      <c r="C781" s="222"/>
      <c r="D781" s="223" t="s">
        <v>142</v>
      </c>
      <c r="E781" s="224" t="s">
        <v>19</v>
      </c>
      <c r="F781" s="225" t="s">
        <v>1031</v>
      </c>
      <c r="G781" s="222"/>
      <c r="H781" s="226">
        <v>3.7120000000000002</v>
      </c>
      <c r="I781" s="227"/>
      <c r="J781" s="222"/>
      <c r="K781" s="222"/>
      <c r="L781" s="228"/>
      <c r="M781" s="229"/>
      <c r="N781" s="230"/>
      <c r="O781" s="230"/>
      <c r="P781" s="230"/>
      <c r="Q781" s="230"/>
      <c r="R781" s="230"/>
      <c r="S781" s="230"/>
      <c r="T781" s="23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2" t="s">
        <v>142</v>
      </c>
      <c r="AU781" s="232" t="s">
        <v>81</v>
      </c>
      <c r="AV781" s="13" t="s">
        <v>81</v>
      </c>
      <c r="AW781" s="13" t="s">
        <v>33</v>
      </c>
      <c r="AX781" s="13" t="s">
        <v>71</v>
      </c>
      <c r="AY781" s="232" t="s">
        <v>131</v>
      </c>
    </row>
    <row r="782" s="14" customFormat="1">
      <c r="A782" s="14"/>
      <c r="B782" s="233"/>
      <c r="C782" s="234"/>
      <c r="D782" s="223" t="s">
        <v>142</v>
      </c>
      <c r="E782" s="235" t="s">
        <v>19</v>
      </c>
      <c r="F782" s="236" t="s">
        <v>1032</v>
      </c>
      <c r="G782" s="234"/>
      <c r="H782" s="235" t="s">
        <v>19</v>
      </c>
      <c r="I782" s="237"/>
      <c r="J782" s="234"/>
      <c r="K782" s="234"/>
      <c r="L782" s="238"/>
      <c r="M782" s="239"/>
      <c r="N782" s="240"/>
      <c r="O782" s="240"/>
      <c r="P782" s="240"/>
      <c r="Q782" s="240"/>
      <c r="R782" s="240"/>
      <c r="S782" s="240"/>
      <c r="T782" s="24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2" t="s">
        <v>142</v>
      </c>
      <c r="AU782" s="242" t="s">
        <v>81</v>
      </c>
      <c r="AV782" s="14" t="s">
        <v>79</v>
      </c>
      <c r="AW782" s="14" t="s">
        <v>33</v>
      </c>
      <c r="AX782" s="14" t="s">
        <v>71</v>
      </c>
      <c r="AY782" s="242" t="s">
        <v>131</v>
      </c>
    </row>
    <row r="783" s="13" customFormat="1">
      <c r="A783" s="13"/>
      <c r="B783" s="221"/>
      <c r="C783" s="222"/>
      <c r="D783" s="223" t="s">
        <v>142</v>
      </c>
      <c r="E783" s="224" t="s">
        <v>19</v>
      </c>
      <c r="F783" s="225" t="s">
        <v>406</v>
      </c>
      <c r="G783" s="222"/>
      <c r="H783" s="226">
        <v>2.3999999999999999</v>
      </c>
      <c r="I783" s="227"/>
      <c r="J783" s="222"/>
      <c r="K783" s="222"/>
      <c r="L783" s="228"/>
      <c r="M783" s="229"/>
      <c r="N783" s="230"/>
      <c r="O783" s="230"/>
      <c r="P783" s="230"/>
      <c r="Q783" s="230"/>
      <c r="R783" s="230"/>
      <c r="S783" s="230"/>
      <c r="T783" s="23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2" t="s">
        <v>142</v>
      </c>
      <c r="AU783" s="232" t="s">
        <v>81</v>
      </c>
      <c r="AV783" s="13" t="s">
        <v>81</v>
      </c>
      <c r="AW783" s="13" t="s">
        <v>33</v>
      </c>
      <c r="AX783" s="13" t="s">
        <v>71</v>
      </c>
      <c r="AY783" s="232" t="s">
        <v>131</v>
      </c>
    </row>
    <row r="784" s="15" customFormat="1">
      <c r="A784" s="15"/>
      <c r="B784" s="243"/>
      <c r="C784" s="244"/>
      <c r="D784" s="223" t="s">
        <v>142</v>
      </c>
      <c r="E784" s="245" t="s">
        <v>19</v>
      </c>
      <c r="F784" s="246" t="s">
        <v>156</v>
      </c>
      <c r="G784" s="244"/>
      <c r="H784" s="247">
        <v>20.440000000000001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3" t="s">
        <v>142</v>
      </c>
      <c r="AU784" s="253" t="s">
        <v>81</v>
      </c>
      <c r="AV784" s="15" t="s">
        <v>138</v>
      </c>
      <c r="AW784" s="15" t="s">
        <v>33</v>
      </c>
      <c r="AX784" s="15" t="s">
        <v>79</v>
      </c>
      <c r="AY784" s="253" t="s">
        <v>131</v>
      </c>
    </row>
    <row r="785" s="2" customFormat="1" ht="24.15" customHeight="1">
      <c r="A785" s="41"/>
      <c r="B785" s="42"/>
      <c r="C785" s="203" t="s">
        <v>1033</v>
      </c>
      <c r="D785" s="203" t="s">
        <v>133</v>
      </c>
      <c r="E785" s="204" t="s">
        <v>1034</v>
      </c>
      <c r="F785" s="205" t="s">
        <v>1035</v>
      </c>
      <c r="G785" s="206" t="s">
        <v>136</v>
      </c>
      <c r="H785" s="207">
        <v>12.640000000000001</v>
      </c>
      <c r="I785" s="208"/>
      <c r="J785" s="209">
        <f>ROUND(I785*H785,2)</f>
        <v>0</v>
      </c>
      <c r="K785" s="205" t="s">
        <v>137</v>
      </c>
      <c r="L785" s="47"/>
      <c r="M785" s="210" t="s">
        <v>19</v>
      </c>
      <c r="N785" s="211" t="s">
        <v>42</v>
      </c>
      <c r="O785" s="87"/>
      <c r="P785" s="212">
        <f>O785*H785</f>
        <v>0</v>
      </c>
      <c r="Q785" s="212">
        <v>0.00011</v>
      </c>
      <c r="R785" s="212">
        <f>Q785*H785</f>
        <v>0.0013904000000000002</v>
      </c>
      <c r="S785" s="212">
        <v>0</v>
      </c>
      <c r="T785" s="213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4" t="s">
        <v>246</v>
      </c>
      <c r="AT785" s="214" t="s">
        <v>133</v>
      </c>
      <c r="AU785" s="214" t="s">
        <v>81</v>
      </c>
      <c r="AY785" s="20" t="s">
        <v>131</v>
      </c>
      <c r="BE785" s="215">
        <f>IF(N785="základní",J785,0)</f>
        <v>0</v>
      </c>
      <c r="BF785" s="215">
        <f>IF(N785="snížená",J785,0)</f>
        <v>0</v>
      </c>
      <c r="BG785" s="215">
        <f>IF(N785="zákl. přenesená",J785,0)</f>
        <v>0</v>
      </c>
      <c r="BH785" s="215">
        <f>IF(N785="sníž. přenesená",J785,0)</f>
        <v>0</v>
      </c>
      <c r="BI785" s="215">
        <f>IF(N785="nulová",J785,0)</f>
        <v>0</v>
      </c>
      <c r="BJ785" s="20" t="s">
        <v>79</v>
      </c>
      <c r="BK785" s="215">
        <f>ROUND(I785*H785,2)</f>
        <v>0</v>
      </c>
      <c r="BL785" s="20" t="s">
        <v>246</v>
      </c>
      <c r="BM785" s="214" t="s">
        <v>1036</v>
      </c>
    </row>
    <row r="786" s="2" customFormat="1">
      <c r="A786" s="41"/>
      <c r="B786" s="42"/>
      <c r="C786" s="43"/>
      <c r="D786" s="216" t="s">
        <v>140</v>
      </c>
      <c r="E786" s="43"/>
      <c r="F786" s="217" t="s">
        <v>1037</v>
      </c>
      <c r="G786" s="43"/>
      <c r="H786" s="43"/>
      <c r="I786" s="218"/>
      <c r="J786" s="43"/>
      <c r="K786" s="43"/>
      <c r="L786" s="47"/>
      <c r="M786" s="219"/>
      <c r="N786" s="220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140</v>
      </c>
      <c r="AU786" s="20" t="s">
        <v>81</v>
      </c>
    </row>
    <row r="787" s="14" customFormat="1">
      <c r="A787" s="14"/>
      <c r="B787" s="233"/>
      <c r="C787" s="234"/>
      <c r="D787" s="223" t="s">
        <v>142</v>
      </c>
      <c r="E787" s="235" t="s">
        <v>19</v>
      </c>
      <c r="F787" s="236" t="s">
        <v>385</v>
      </c>
      <c r="G787" s="234"/>
      <c r="H787" s="235" t="s">
        <v>19</v>
      </c>
      <c r="I787" s="237"/>
      <c r="J787" s="234"/>
      <c r="K787" s="234"/>
      <c r="L787" s="238"/>
      <c r="M787" s="239"/>
      <c r="N787" s="240"/>
      <c r="O787" s="240"/>
      <c r="P787" s="240"/>
      <c r="Q787" s="240"/>
      <c r="R787" s="240"/>
      <c r="S787" s="240"/>
      <c r="T787" s="24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2" t="s">
        <v>142</v>
      </c>
      <c r="AU787" s="242" t="s">
        <v>81</v>
      </c>
      <c r="AV787" s="14" t="s">
        <v>79</v>
      </c>
      <c r="AW787" s="14" t="s">
        <v>33</v>
      </c>
      <c r="AX787" s="14" t="s">
        <v>71</v>
      </c>
      <c r="AY787" s="242" t="s">
        <v>131</v>
      </c>
    </row>
    <row r="788" s="13" customFormat="1">
      <c r="A788" s="13"/>
      <c r="B788" s="221"/>
      <c r="C788" s="222"/>
      <c r="D788" s="223" t="s">
        <v>142</v>
      </c>
      <c r="E788" s="224" t="s">
        <v>19</v>
      </c>
      <c r="F788" s="225" t="s">
        <v>386</v>
      </c>
      <c r="G788" s="222"/>
      <c r="H788" s="226">
        <v>3.3599999999999999</v>
      </c>
      <c r="I788" s="227"/>
      <c r="J788" s="222"/>
      <c r="K788" s="222"/>
      <c r="L788" s="228"/>
      <c r="M788" s="229"/>
      <c r="N788" s="230"/>
      <c r="O788" s="230"/>
      <c r="P788" s="230"/>
      <c r="Q788" s="230"/>
      <c r="R788" s="230"/>
      <c r="S788" s="230"/>
      <c r="T788" s="23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2" t="s">
        <v>142</v>
      </c>
      <c r="AU788" s="232" t="s">
        <v>81</v>
      </c>
      <c r="AV788" s="13" t="s">
        <v>81</v>
      </c>
      <c r="AW788" s="13" t="s">
        <v>33</v>
      </c>
      <c r="AX788" s="13" t="s">
        <v>71</v>
      </c>
      <c r="AY788" s="232" t="s">
        <v>131</v>
      </c>
    </row>
    <row r="789" s="14" customFormat="1">
      <c r="A789" s="14"/>
      <c r="B789" s="233"/>
      <c r="C789" s="234"/>
      <c r="D789" s="223" t="s">
        <v>142</v>
      </c>
      <c r="E789" s="235" t="s">
        <v>19</v>
      </c>
      <c r="F789" s="236" t="s">
        <v>387</v>
      </c>
      <c r="G789" s="234"/>
      <c r="H789" s="235" t="s">
        <v>19</v>
      </c>
      <c r="I789" s="237"/>
      <c r="J789" s="234"/>
      <c r="K789" s="234"/>
      <c r="L789" s="238"/>
      <c r="M789" s="239"/>
      <c r="N789" s="240"/>
      <c r="O789" s="240"/>
      <c r="P789" s="240"/>
      <c r="Q789" s="240"/>
      <c r="R789" s="240"/>
      <c r="S789" s="240"/>
      <c r="T789" s="24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2" t="s">
        <v>142</v>
      </c>
      <c r="AU789" s="242" t="s">
        <v>81</v>
      </c>
      <c r="AV789" s="14" t="s">
        <v>79</v>
      </c>
      <c r="AW789" s="14" t="s">
        <v>33</v>
      </c>
      <c r="AX789" s="14" t="s">
        <v>71</v>
      </c>
      <c r="AY789" s="242" t="s">
        <v>131</v>
      </c>
    </row>
    <row r="790" s="13" customFormat="1">
      <c r="A790" s="13"/>
      <c r="B790" s="221"/>
      <c r="C790" s="222"/>
      <c r="D790" s="223" t="s">
        <v>142</v>
      </c>
      <c r="E790" s="224" t="s">
        <v>19</v>
      </c>
      <c r="F790" s="225" t="s">
        <v>1029</v>
      </c>
      <c r="G790" s="222"/>
      <c r="H790" s="226">
        <v>5.5679999999999996</v>
      </c>
      <c r="I790" s="227"/>
      <c r="J790" s="222"/>
      <c r="K790" s="222"/>
      <c r="L790" s="228"/>
      <c r="M790" s="229"/>
      <c r="N790" s="230"/>
      <c r="O790" s="230"/>
      <c r="P790" s="230"/>
      <c r="Q790" s="230"/>
      <c r="R790" s="230"/>
      <c r="S790" s="230"/>
      <c r="T790" s="23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2" t="s">
        <v>142</v>
      </c>
      <c r="AU790" s="232" t="s">
        <v>81</v>
      </c>
      <c r="AV790" s="13" t="s">
        <v>81</v>
      </c>
      <c r="AW790" s="13" t="s">
        <v>33</v>
      </c>
      <c r="AX790" s="13" t="s">
        <v>71</v>
      </c>
      <c r="AY790" s="232" t="s">
        <v>131</v>
      </c>
    </row>
    <row r="791" s="14" customFormat="1">
      <c r="A791" s="14"/>
      <c r="B791" s="233"/>
      <c r="C791" s="234"/>
      <c r="D791" s="223" t="s">
        <v>142</v>
      </c>
      <c r="E791" s="235" t="s">
        <v>19</v>
      </c>
      <c r="F791" s="236" t="s">
        <v>1030</v>
      </c>
      <c r="G791" s="234"/>
      <c r="H791" s="235" t="s">
        <v>19</v>
      </c>
      <c r="I791" s="237"/>
      <c r="J791" s="234"/>
      <c r="K791" s="234"/>
      <c r="L791" s="238"/>
      <c r="M791" s="239"/>
      <c r="N791" s="240"/>
      <c r="O791" s="240"/>
      <c r="P791" s="240"/>
      <c r="Q791" s="240"/>
      <c r="R791" s="240"/>
      <c r="S791" s="240"/>
      <c r="T791" s="24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2" t="s">
        <v>142</v>
      </c>
      <c r="AU791" s="242" t="s">
        <v>81</v>
      </c>
      <c r="AV791" s="14" t="s">
        <v>79</v>
      </c>
      <c r="AW791" s="14" t="s">
        <v>33</v>
      </c>
      <c r="AX791" s="14" t="s">
        <v>71</v>
      </c>
      <c r="AY791" s="242" t="s">
        <v>131</v>
      </c>
    </row>
    <row r="792" s="13" customFormat="1">
      <c r="A792" s="13"/>
      <c r="B792" s="221"/>
      <c r="C792" s="222"/>
      <c r="D792" s="223" t="s">
        <v>142</v>
      </c>
      <c r="E792" s="224" t="s">
        <v>19</v>
      </c>
      <c r="F792" s="225" t="s">
        <v>1031</v>
      </c>
      <c r="G792" s="222"/>
      <c r="H792" s="226">
        <v>3.7120000000000002</v>
      </c>
      <c r="I792" s="227"/>
      <c r="J792" s="222"/>
      <c r="K792" s="222"/>
      <c r="L792" s="228"/>
      <c r="M792" s="229"/>
      <c r="N792" s="230"/>
      <c r="O792" s="230"/>
      <c r="P792" s="230"/>
      <c r="Q792" s="230"/>
      <c r="R792" s="230"/>
      <c r="S792" s="230"/>
      <c r="T792" s="23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2" t="s">
        <v>142</v>
      </c>
      <c r="AU792" s="232" t="s">
        <v>81</v>
      </c>
      <c r="AV792" s="13" t="s">
        <v>81</v>
      </c>
      <c r="AW792" s="13" t="s">
        <v>33</v>
      </c>
      <c r="AX792" s="13" t="s">
        <v>71</v>
      </c>
      <c r="AY792" s="232" t="s">
        <v>131</v>
      </c>
    </row>
    <row r="793" s="15" customFormat="1">
      <c r="A793" s="15"/>
      <c r="B793" s="243"/>
      <c r="C793" s="244"/>
      <c r="D793" s="223" t="s">
        <v>142</v>
      </c>
      <c r="E793" s="245" t="s">
        <v>19</v>
      </c>
      <c r="F793" s="246" t="s">
        <v>156</v>
      </c>
      <c r="G793" s="244"/>
      <c r="H793" s="247">
        <v>12.640000000000001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3" t="s">
        <v>142</v>
      </c>
      <c r="AU793" s="253" t="s">
        <v>81</v>
      </c>
      <c r="AV793" s="15" t="s">
        <v>138</v>
      </c>
      <c r="AW793" s="15" t="s">
        <v>33</v>
      </c>
      <c r="AX793" s="15" t="s">
        <v>79</v>
      </c>
      <c r="AY793" s="253" t="s">
        <v>131</v>
      </c>
    </row>
    <row r="794" s="2" customFormat="1" ht="24.15" customHeight="1">
      <c r="A794" s="41"/>
      <c r="B794" s="42"/>
      <c r="C794" s="203" t="s">
        <v>1038</v>
      </c>
      <c r="D794" s="203" t="s">
        <v>133</v>
      </c>
      <c r="E794" s="204" t="s">
        <v>1039</v>
      </c>
      <c r="F794" s="205" t="s">
        <v>1040</v>
      </c>
      <c r="G794" s="206" t="s">
        <v>136</v>
      </c>
      <c r="H794" s="207">
        <v>7.7999999999999998</v>
      </c>
      <c r="I794" s="208"/>
      <c r="J794" s="209">
        <f>ROUND(I794*H794,2)</f>
        <v>0</v>
      </c>
      <c r="K794" s="205" t="s">
        <v>137</v>
      </c>
      <c r="L794" s="47"/>
      <c r="M794" s="210" t="s">
        <v>19</v>
      </c>
      <c r="N794" s="211" t="s">
        <v>42</v>
      </c>
      <c r="O794" s="87"/>
      <c r="P794" s="212">
        <f>O794*H794</f>
        <v>0</v>
      </c>
      <c r="Q794" s="212">
        <v>0.00014999999999999999</v>
      </c>
      <c r="R794" s="212">
        <f>Q794*H794</f>
        <v>0.0011699999999999998</v>
      </c>
      <c r="S794" s="212">
        <v>0</v>
      </c>
      <c r="T794" s="213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4" t="s">
        <v>246</v>
      </c>
      <c r="AT794" s="214" t="s">
        <v>133</v>
      </c>
      <c r="AU794" s="214" t="s">
        <v>81</v>
      </c>
      <c r="AY794" s="20" t="s">
        <v>131</v>
      </c>
      <c r="BE794" s="215">
        <f>IF(N794="základní",J794,0)</f>
        <v>0</v>
      </c>
      <c r="BF794" s="215">
        <f>IF(N794="snížená",J794,0)</f>
        <v>0</v>
      </c>
      <c r="BG794" s="215">
        <f>IF(N794="zákl. přenesená",J794,0)</f>
        <v>0</v>
      </c>
      <c r="BH794" s="215">
        <f>IF(N794="sníž. přenesená",J794,0)</f>
        <v>0</v>
      </c>
      <c r="BI794" s="215">
        <f>IF(N794="nulová",J794,0)</f>
        <v>0</v>
      </c>
      <c r="BJ794" s="20" t="s">
        <v>79</v>
      </c>
      <c r="BK794" s="215">
        <f>ROUND(I794*H794,2)</f>
        <v>0</v>
      </c>
      <c r="BL794" s="20" t="s">
        <v>246</v>
      </c>
      <c r="BM794" s="214" t="s">
        <v>1041</v>
      </c>
    </row>
    <row r="795" s="2" customFormat="1">
      <c r="A795" s="41"/>
      <c r="B795" s="42"/>
      <c r="C795" s="43"/>
      <c r="D795" s="216" t="s">
        <v>140</v>
      </c>
      <c r="E795" s="43"/>
      <c r="F795" s="217" t="s">
        <v>1042</v>
      </c>
      <c r="G795" s="43"/>
      <c r="H795" s="43"/>
      <c r="I795" s="218"/>
      <c r="J795" s="43"/>
      <c r="K795" s="43"/>
      <c r="L795" s="47"/>
      <c r="M795" s="219"/>
      <c r="N795" s="220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140</v>
      </c>
      <c r="AU795" s="20" t="s">
        <v>81</v>
      </c>
    </row>
    <row r="796" s="14" customFormat="1">
      <c r="A796" s="14"/>
      <c r="B796" s="233"/>
      <c r="C796" s="234"/>
      <c r="D796" s="223" t="s">
        <v>142</v>
      </c>
      <c r="E796" s="235" t="s">
        <v>19</v>
      </c>
      <c r="F796" s="236" t="s">
        <v>401</v>
      </c>
      <c r="G796" s="234"/>
      <c r="H796" s="235" t="s">
        <v>19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2" t="s">
        <v>142</v>
      </c>
      <c r="AU796" s="242" t="s">
        <v>81</v>
      </c>
      <c r="AV796" s="14" t="s">
        <v>79</v>
      </c>
      <c r="AW796" s="14" t="s">
        <v>33</v>
      </c>
      <c r="AX796" s="14" t="s">
        <v>71</v>
      </c>
      <c r="AY796" s="242" t="s">
        <v>131</v>
      </c>
    </row>
    <row r="797" s="13" customFormat="1">
      <c r="A797" s="13"/>
      <c r="B797" s="221"/>
      <c r="C797" s="222"/>
      <c r="D797" s="223" t="s">
        <v>142</v>
      </c>
      <c r="E797" s="224" t="s">
        <v>19</v>
      </c>
      <c r="F797" s="225" t="s">
        <v>402</v>
      </c>
      <c r="G797" s="222"/>
      <c r="H797" s="226">
        <v>1.8</v>
      </c>
      <c r="I797" s="227"/>
      <c r="J797" s="222"/>
      <c r="K797" s="222"/>
      <c r="L797" s="228"/>
      <c r="M797" s="229"/>
      <c r="N797" s="230"/>
      <c r="O797" s="230"/>
      <c r="P797" s="230"/>
      <c r="Q797" s="230"/>
      <c r="R797" s="230"/>
      <c r="S797" s="230"/>
      <c r="T797" s="23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2" t="s">
        <v>142</v>
      </c>
      <c r="AU797" s="232" t="s">
        <v>81</v>
      </c>
      <c r="AV797" s="13" t="s">
        <v>81</v>
      </c>
      <c r="AW797" s="13" t="s">
        <v>33</v>
      </c>
      <c r="AX797" s="13" t="s">
        <v>71</v>
      </c>
      <c r="AY797" s="232" t="s">
        <v>131</v>
      </c>
    </row>
    <row r="798" s="14" customFormat="1">
      <c r="A798" s="14"/>
      <c r="B798" s="233"/>
      <c r="C798" s="234"/>
      <c r="D798" s="223" t="s">
        <v>142</v>
      </c>
      <c r="E798" s="235" t="s">
        <v>19</v>
      </c>
      <c r="F798" s="236" t="s">
        <v>403</v>
      </c>
      <c r="G798" s="234"/>
      <c r="H798" s="235" t="s">
        <v>19</v>
      </c>
      <c r="I798" s="237"/>
      <c r="J798" s="234"/>
      <c r="K798" s="234"/>
      <c r="L798" s="238"/>
      <c r="M798" s="239"/>
      <c r="N798" s="240"/>
      <c r="O798" s="240"/>
      <c r="P798" s="240"/>
      <c r="Q798" s="240"/>
      <c r="R798" s="240"/>
      <c r="S798" s="240"/>
      <c r="T798" s="24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2" t="s">
        <v>142</v>
      </c>
      <c r="AU798" s="242" t="s">
        <v>81</v>
      </c>
      <c r="AV798" s="14" t="s">
        <v>79</v>
      </c>
      <c r="AW798" s="14" t="s">
        <v>33</v>
      </c>
      <c r="AX798" s="14" t="s">
        <v>71</v>
      </c>
      <c r="AY798" s="242" t="s">
        <v>131</v>
      </c>
    </row>
    <row r="799" s="13" customFormat="1">
      <c r="A799" s="13"/>
      <c r="B799" s="221"/>
      <c r="C799" s="222"/>
      <c r="D799" s="223" t="s">
        <v>142</v>
      </c>
      <c r="E799" s="224" t="s">
        <v>19</v>
      </c>
      <c r="F799" s="225" t="s">
        <v>404</v>
      </c>
      <c r="G799" s="222"/>
      <c r="H799" s="226">
        <v>3.6000000000000001</v>
      </c>
      <c r="I799" s="227"/>
      <c r="J799" s="222"/>
      <c r="K799" s="222"/>
      <c r="L799" s="228"/>
      <c r="M799" s="229"/>
      <c r="N799" s="230"/>
      <c r="O799" s="230"/>
      <c r="P799" s="230"/>
      <c r="Q799" s="230"/>
      <c r="R799" s="230"/>
      <c r="S799" s="230"/>
      <c r="T799" s="23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2" t="s">
        <v>142</v>
      </c>
      <c r="AU799" s="232" t="s">
        <v>81</v>
      </c>
      <c r="AV799" s="13" t="s">
        <v>81</v>
      </c>
      <c r="AW799" s="13" t="s">
        <v>33</v>
      </c>
      <c r="AX799" s="13" t="s">
        <v>71</v>
      </c>
      <c r="AY799" s="232" t="s">
        <v>131</v>
      </c>
    </row>
    <row r="800" s="14" customFormat="1">
      <c r="A800" s="14"/>
      <c r="B800" s="233"/>
      <c r="C800" s="234"/>
      <c r="D800" s="223" t="s">
        <v>142</v>
      </c>
      <c r="E800" s="235" t="s">
        <v>19</v>
      </c>
      <c r="F800" s="236" t="s">
        <v>1032</v>
      </c>
      <c r="G800" s="234"/>
      <c r="H800" s="235" t="s">
        <v>19</v>
      </c>
      <c r="I800" s="237"/>
      <c r="J800" s="234"/>
      <c r="K800" s="234"/>
      <c r="L800" s="238"/>
      <c r="M800" s="239"/>
      <c r="N800" s="240"/>
      <c r="O800" s="240"/>
      <c r="P800" s="240"/>
      <c r="Q800" s="240"/>
      <c r="R800" s="240"/>
      <c r="S800" s="240"/>
      <c r="T800" s="24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2" t="s">
        <v>142</v>
      </c>
      <c r="AU800" s="242" t="s">
        <v>81</v>
      </c>
      <c r="AV800" s="14" t="s">
        <v>79</v>
      </c>
      <c r="AW800" s="14" t="s">
        <v>33</v>
      </c>
      <c r="AX800" s="14" t="s">
        <v>71</v>
      </c>
      <c r="AY800" s="242" t="s">
        <v>131</v>
      </c>
    </row>
    <row r="801" s="13" customFormat="1">
      <c r="A801" s="13"/>
      <c r="B801" s="221"/>
      <c r="C801" s="222"/>
      <c r="D801" s="223" t="s">
        <v>142</v>
      </c>
      <c r="E801" s="224" t="s">
        <v>19</v>
      </c>
      <c r="F801" s="225" t="s">
        <v>406</v>
      </c>
      <c r="G801" s="222"/>
      <c r="H801" s="226">
        <v>2.3999999999999999</v>
      </c>
      <c r="I801" s="227"/>
      <c r="J801" s="222"/>
      <c r="K801" s="222"/>
      <c r="L801" s="228"/>
      <c r="M801" s="229"/>
      <c r="N801" s="230"/>
      <c r="O801" s="230"/>
      <c r="P801" s="230"/>
      <c r="Q801" s="230"/>
      <c r="R801" s="230"/>
      <c r="S801" s="230"/>
      <c r="T801" s="23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2" t="s">
        <v>142</v>
      </c>
      <c r="AU801" s="232" t="s">
        <v>81</v>
      </c>
      <c r="AV801" s="13" t="s">
        <v>81</v>
      </c>
      <c r="AW801" s="13" t="s">
        <v>33</v>
      </c>
      <c r="AX801" s="13" t="s">
        <v>71</v>
      </c>
      <c r="AY801" s="232" t="s">
        <v>131</v>
      </c>
    </row>
    <row r="802" s="15" customFormat="1">
      <c r="A802" s="15"/>
      <c r="B802" s="243"/>
      <c r="C802" s="244"/>
      <c r="D802" s="223" t="s">
        <v>142</v>
      </c>
      <c r="E802" s="245" t="s">
        <v>19</v>
      </c>
      <c r="F802" s="246" t="s">
        <v>156</v>
      </c>
      <c r="G802" s="244"/>
      <c r="H802" s="247">
        <v>7.7999999999999998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3" t="s">
        <v>142</v>
      </c>
      <c r="AU802" s="253" t="s">
        <v>81</v>
      </c>
      <c r="AV802" s="15" t="s">
        <v>138</v>
      </c>
      <c r="AW802" s="15" t="s">
        <v>33</v>
      </c>
      <c r="AX802" s="15" t="s">
        <v>79</v>
      </c>
      <c r="AY802" s="253" t="s">
        <v>131</v>
      </c>
    </row>
    <row r="803" s="2" customFormat="1" ht="24.15" customHeight="1">
      <c r="A803" s="41"/>
      <c r="B803" s="42"/>
      <c r="C803" s="203" t="s">
        <v>1043</v>
      </c>
      <c r="D803" s="203" t="s">
        <v>133</v>
      </c>
      <c r="E803" s="204" t="s">
        <v>1044</v>
      </c>
      <c r="F803" s="205" t="s">
        <v>1045</v>
      </c>
      <c r="G803" s="206" t="s">
        <v>136</v>
      </c>
      <c r="H803" s="207">
        <v>25.280000000000001</v>
      </c>
      <c r="I803" s="208"/>
      <c r="J803" s="209">
        <f>ROUND(I803*H803,2)</f>
        <v>0</v>
      </c>
      <c r="K803" s="205" t="s">
        <v>137</v>
      </c>
      <c r="L803" s="47"/>
      <c r="M803" s="210" t="s">
        <v>19</v>
      </c>
      <c r="N803" s="211" t="s">
        <v>42</v>
      </c>
      <c r="O803" s="87"/>
      <c r="P803" s="212">
        <f>O803*H803</f>
        <v>0</v>
      </c>
      <c r="Q803" s="212">
        <v>0.00036000000000000002</v>
      </c>
      <c r="R803" s="212">
        <f>Q803*H803</f>
        <v>0.0091008000000000009</v>
      </c>
      <c r="S803" s="212">
        <v>0</v>
      </c>
      <c r="T803" s="213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4" t="s">
        <v>246</v>
      </c>
      <c r="AT803" s="214" t="s">
        <v>133</v>
      </c>
      <c r="AU803" s="214" t="s">
        <v>81</v>
      </c>
      <c r="AY803" s="20" t="s">
        <v>131</v>
      </c>
      <c r="BE803" s="215">
        <f>IF(N803="základní",J803,0)</f>
        <v>0</v>
      </c>
      <c r="BF803" s="215">
        <f>IF(N803="snížená",J803,0)</f>
        <v>0</v>
      </c>
      <c r="BG803" s="215">
        <f>IF(N803="zákl. přenesená",J803,0)</f>
        <v>0</v>
      </c>
      <c r="BH803" s="215">
        <f>IF(N803="sníž. přenesená",J803,0)</f>
        <v>0</v>
      </c>
      <c r="BI803" s="215">
        <f>IF(N803="nulová",J803,0)</f>
        <v>0</v>
      </c>
      <c r="BJ803" s="20" t="s">
        <v>79</v>
      </c>
      <c r="BK803" s="215">
        <f>ROUND(I803*H803,2)</f>
        <v>0</v>
      </c>
      <c r="BL803" s="20" t="s">
        <v>246</v>
      </c>
      <c r="BM803" s="214" t="s">
        <v>1046</v>
      </c>
    </row>
    <row r="804" s="2" customFormat="1">
      <c r="A804" s="41"/>
      <c r="B804" s="42"/>
      <c r="C804" s="43"/>
      <c r="D804" s="216" t="s">
        <v>140</v>
      </c>
      <c r="E804" s="43"/>
      <c r="F804" s="217" t="s">
        <v>1047</v>
      </c>
      <c r="G804" s="43"/>
      <c r="H804" s="43"/>
      <c r="I804" s="218"/>
      <c r="J804" s="43"/>
      <c r="K804" s="43"/>
      <c r="L804" s="47"/>
      <c r="M804" s="219"/>
      <c r="N804" s="220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140</v>
      </c>
      <c r="AU804" s="20" t="s">
        <v>81</v>
      </c>
    </row>
    <row r="805" s="14" customFormat="1">
      <c r="A805" s="14"/>
      <c r="B805" s="233"/>
      <c r="C805" s="234"/>
      <c r="D805" s="223" t="s">
        <v>142</v>
      </c>
      <c r="E805" s="235" t="s">
        <v>19</v>
      </c>
      <c r="F805" s="236" t="s">
        <v>385</v>
      </c>
      <c r="G805" s="234"/>
      <c r="H805" s="235" t="s">
        <v>19</v>
      </c>
      <c r="I805" s="237"/>
      <c r="J805" s="234"/>
      <c r="K805" s="234"/>
      <c r="L805" s="238"/>
      <c r="M805" s="239"/>
      <c r="N805" s="240"/>
      <c r="O805" s="240"/>
      <c r="P805" s="240"/>
      <c r="Q805" s="240"/>
      <c r="R805" s="240"/>
      <c r="S805" s="240"/>
      <c r="T805" s="24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2" t="s">
        <v>142</v>
      </c>
      <c r="AU805" s="242" t="s">
        <v>81</v>
      </c>
      <c r="AV805" s="14" t="s">
        <v>79</v>
      </c>
      <c r="AW805" s="14" t="s">
        <v>33</v>
      </c>
      <c r="AX805" s="14" t="s">
        <v>71</v>
      </c>
      <c r="AY805" s="242" t="s">
        <v>131</v>
      </c>
    </row>
    <row r="806" s="13" customFormat="1">
      <c r="A806" s="13"/>
      <c r="B806" s="221"/>
      <c r="C806" s="222"/>
      <c r="D806" s="223" t="s">
        <v>142</v>
      </c>
      <c r="E806" s="224" t="s">
        <v>19</v>
      </c>
      <c r="F806" s="225" t="s">
        <v>1048</v>
      </c>
      <c r="G806" s="222"/>
      <c r="H806" s="226">
        <v>6.7199999999999998</v>
      </c>
      <c r="I806" s="227"/>
      <c r="J806" s="222"/>
      <c r="K806" s="222"/>
      <c r="L806" s="228"/>
      <c r="M806" s="229"/>
      <c r="N806" s="230"/>
      <c r="O806" s="230"/>
      <c r="P806" s="230"/>
      <c r="Q806" s="230"/>
      <c r="R806" s="230"/>
      <c r="S806" s="230"/>
      <c r="T806" s="23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2" t="s">
        <v>142</v>
      </c>
      <c r="AU806" s="232" t="s">
        <v>81</v>
      </c>
      <c r="AV806" s="13" t="s">
        <v>81</v>
      </c>
      <c r="AW806" s="13" t="s">
        <v>33</v>
      </c>
      <c r="AX806" s="13" t="s">
        <v>71</v>
      </c>
      <c r="AY806" s="232" t="s">
        <v>131</v>
      </c>
    </row>
    <row r="807" s="14" customFormat="1">
      <c r="A807" s="14"/>
      <c r="B807" s="233"/>
      <c r="C807" s="234"/>
      <c r="D807" s="223" t="s">
        <v>142</v>
      </c>
      <c r="E807" s="235" t="s">
        <v>19</v>
      </c>
      <c r="F807" s="236" t="s">
        <v>387</v>
      </c>
      <c r="G807" s="234"/>
      <c r="H807" s="235" t="s">
        <v>19</v>
      </c>
      <c r="I807" s="237"/>
      <c r="J807" s="234"/>
      <c r="K807" s="234"/>
      <c r="L807" s="238"/>
      <c r="M807" s="239"/>
      <c r="N807" s="240"/>
      <c r="O807" s="240"/>
      <c r="P807" s="240"/>
      <c r="Q807" s="240"/>
      <c r="R807" s="240"/>
      <c r="S807" s="240"/>
      <c r="T807" s="24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2" t="s">
        <v>142</v>
      </c>
      <c r="AU807" s="242" t="s">
        <v>81</v>
      </c>
      <c r="AV807" s="14" t="s">
        <v>79</v>
      </c>
      <c r="AW807" s="14" t="s">
        <v>33</v>
      </c>
      <c r="AX807" s="14" t="s">
        <v>71</v>
      </c>
      <c r="AY807" s="242" t="s">
        <v>131</v>
      </c>
    </row>
    <row r="808" s="13" customFormat="1">
      <c r="A808" s="13"/>
      <c r="B808" s="221"/>
      <c r="C808" s="222"/>
      <c r="D808" s="223" t="s">
        <v>142</v>
      </c>
      <c r="E808" s="224" t="s">
        <v>19</v>
      </c>
      <c r="F808" s="225" t="s">
        <v>1049</v>
      </c>
      <c r="G808" s="222"/>
      <c r="H808" s="226">
        <v>11.135999999999999</v>
      </c>
      <c r="I808" s="227"/>
      <c r="J808" s="222"/>
      <c r="K808" s="222"/>
      <c r="L808" s="228"/>
      <c r="M808" s="229"/>
      <c r="N808" s="230"/>
      <c r="O808" s="230"/>
      <c r="P808" s="230"/>
      <c r="Q808" s="230"/>
      <c r="R808" s="230"/>
      <c r="S808" s="230"/>
      <c r="T808" s="23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2" t="s">
        <v>142</v>
      </c>
      <c r="AU808" s="232" t="s">
        <v>81</v>
      </c>
      <c r="AV808" s="13" t="s">
        <v>81</v>
      </c>
      <c r="AW808" s="13" t="s">
        <v>33</v>
      </c>
      <c r="AX808" s="13" t="s">
        <v>71</v>
      </c>
      <c r="AY808" s="232" t="s">
        <v>131</v>
      </c>
    </row>
    <row r="809" s="14" customFormat="1">
      <c r="A809" s="14"/>
      <c r="B809" s="233"/>
      <c r="C809" s="234"/>
      <c r="D809" s="223" t="s">
        <v>142</v>
      </c>
      <c r="E809" s="235" t="s">
        <v>19</v>
      </c>
      <c r="F809" s="236" t="s">
        <v>1030</v>
      </c>
      <c r="G809" s="234"/>
      <c r="H809" s="235" t="s">
        <v>19</v>
      </c>
      <c r="I809" s="237"/>
      <c r="J809" s="234"/>
      <c r="K809" s="234"/>
      <c r="L809" s="238"/>
      <c r="M809" s="239"/>
      <c r="N809" s="240"/>
      <c r="O809" s="240"/>
      <c r="P809" s="240"/>
      <c r="Q809" s="240"/>
      <c r="R809" s="240"/>
      <c r="S809" s="240"/>
      <c r="T809" s="24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2" t="s">
        <v>142</v>
      </c>
      <c r="AU809" s="242" t="s">
        <v>81</v>
      </c>
      <c r="AV809" s="14" t="s">
        <v>79</v>
      </c>
      <c r="AW809" s="14" t="s">
        <v>33</v>
      </c>
      <c r="AX809" s="14" t="s">
        <v>71</v>
      </c>
      <c r="AY809" s="242" t="s">
        <v>131</v>
      </c>
    </row>
    <row r="810" s="13" customFormat="1">
      <c r="A810" s="13"/>
      <c r="B810" s="221"/>
      <c r="C810" s="222"/>
      <c r="D810" s="223" t="s">
        <v>142</v>
      </c>
      <c r="E810" s="224" t="s">
        <v>19</v>
      </c>
      <c r="F810" s="225" t="s">
        <v>1050</v>
      </c>
      <c r="G810" s="222"/>
      <c r="H810" s="226">
        <v>7.4240000000000004</v>
      </c>
      <c r="I810" s="227"/>
      <c r="J810" s="222"/>
      <c r="K810" s="222"/>
      <c r="L810" s="228"/>
      <c r="M810" s="229"/>
      <c r="N810" s="230"/>
      <c r="O810" s="230"/>
      <c r="P810" s="230"/>
      <c r="Q810" s="230"/>
      <c r="R810" s="230"/>
      <c r="S810" s="230"/>
      <c r="T810" s="23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2" t="s">
        <v>142</v>
      </c>
      <c r="AU810" s="232" t="s">
        <v>81</v>
      </c>
      <c r="AV810" s="13" t="s">
        <v>81</v>
      </c>
      <c r="AW810" s="13" t="s">
        <v>33</v>
      </c>
      <c r="AX810" s="13" t="s">
        <v>71</v>
      </c>
      <c r="AY810" s="232" t="s">
        <v>131</v>
      </c>
    </row>
    <row r="811" s="15" customFormat="1">
      <c r="A811" s="15"/>
      <c r="B811" s="243"/>
      <c r="C811" s="244"/>
      <c r="D811" s="223" t="s">
        <v>142</v>
      </c>
      <c r="E811" s="245" t="s">
        <v>19</v>
      </c>
      <c r="F811" s="246" t="s">
        <v>156</v>
      </c>
      <c r="G811" s="244"/>
      <c r="H811" s="247">
        <v>25.280000000000001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3" t="s">
        <v>142</v>
      </c>
      <c r="AU811" s="253" t="s">
        <v>81</v>
      </c>
      <c r="AV811" s="15" t="s">
        <v>138</v>
      </c>
      <c r="AW811" s="15" t="s">
        <v>33</v>
      </c>
      <c r="AX811" s="15" t="s">
        <v>79</v>
      </c>
      <c r="AY811" s="253" t="s">
        <v>131</v>
      </c>
    </row>
    <row r="812" s="2" customFormat="1" ht="24.15" customHeight="1">
      <c r="A812" s="41"/>
      <c r="B812" s="42"/>
      <c r="C812" s="203" t="s">
        <v>1051</v>
      </c>
      <c r="D812" s="203" t="s">
        <v>133</v>
      </c>
      <c r="E812" s="204" t="s">
        <v>1052</v>
      </c>
      <c r="F812" s="205" t="s">
        <v>1053</v>
      </c>
      <c r="G812" s="206" t="s">
        <v>136</v>
      </c>
      <c r="H812" s="207">
        <v>13.199999999999999</v>
      </c>
      <c r="I812" s="208"/>
      <c r="J812" s="209">
        <f>ROUND(I812*H812,2)</f>
        <v>0</v>
      </c>
      <c r="K812" s="205" t="s">
        <v>137</v>
      </c>
      <c r="L812" s="47"/>
      <c r="M812" s="210" t="s">
        <v>19</v>
      </c>
      <c r="N812" s="211" t="s">
        <v>42</v>
      </c>
      <c r="O812" s="87"/>
      <c r="P812" s="212">
        <f>O812*H812</f>
        <v>0</v>
      </c>
      <c r="Q812" s="212">
        <v>0.00051999999999999995</v>
      </c>
      <c r="R812" s="212">
        <f>Q812*H812</f>
        <v>0.0068639999999999994</v>
      </c>
      <c r="S812" s="212">
        <v>0</v>
      </c>
      <c r="T812" s="213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4" t="s">
        <v>246</v>
      </c>
      <c r="AT812" s="214" t="s">
        <v>133</v>
      </c>
      <c r="AU812" s="214" t="s">
        <v>81</v>
      </c>
      <c r="AY812" s="20" t="s">
        <v>131</v>
      </c>
      <c r="BE812" s="215">
        <f>IF(N812="základní",J812,0)</f>
        <v>0</v>
      </c>
      <c r="BF812" s="215">
        <f>IF(N812="snížená",J812,0)</f>
        <v>0</v>
      </c>
      <c r="BG812" s="215">
        <f>IF(N812="zákl. přenesená",J812,0)</f>
        <v>0</v>
      </c>
      <c r="BH812" s="215">
        <f>IF(N812="sníž. přenesená",J812,0)</f>
        <v>0</v>
      </c>
      <c r="BI812" s="215">
        <f>IF(N812="nulová",J812,0)</f>
        <v>0</v>
      </c>
      <c r="BJ812" s="20" t="s">
        <v>79</v>
      </c>
      <c r="BK812" s="215">
        <f>ROUND(I812*H812,2)</f>
        <v>0</v>
      </c>
      <c r="BL812" s="20" t="s">
        <v>246</v>
      </c>
      <c r="BM812" s="214" t="s">
        <v>1054</v>
      </c>
    </row>
    <row r="813" s="2" customFormat="1">
      <c r="A813" s="41"/>
      <c r="B813" s="42"/>
      <c r="C813" s="43"/>
      <c r="D813" s="216" t="s">
        <v>140</v>
      </c>
      <c r="E813" s="43"/>
      <c r="F813" s="217" t="s">
        <v>1055</v>
      </c>
      <c r="G813" s="43"/>
      <c r="H813" s="43"/>
      <c r="I813" s="218"/>
      <c r="J813" s="43"/>
      <c r="K813" s="43"/>
      <c r="L813" s="47"/>
      <c r="M813" s="219"/>
      <c r="N813" s="220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140</v>
      </c>
      <c r="AU813" s="20" t="s">
        <v>81</v>
      </c>
    </row>
    <row r="814" s="14" customFormat="1">
      <c r="A814" s="14"/>
      <c r="B814" s="233"/>
      <c r="C814" s="234"/>
      <c r="D814" s="223" t="s">
        <v>142</v>
      </c>
      <c r="E814" s="235" t="s">
        <v>19</v>
      </c>
      <c r="F814" s="236" t="s">
        <v>401</v>
      </c>
      <c r="G814" s="234"/>
      <c r="H814" s="235" t="s">
        <v>19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2" t="s">
        <v>142</v>
      </c>
      <c r="AU814" s="242" t="s">
        <v>81</v>
      </c>
      <c r="AV814" s="14" t="s">
        <v>79</v>
      </c>
      <c r="AW814" s="14" t="s">
        <v>33</v>
      </c>
      <c r="AX814" s="14" t="s">
        <v>71</v>
      </c>
      <c r="AY814" s="242" t="s">
        <v>131</v>
      </c>
    </row>
    <row r="815" s="13" customFormat="1">
      <c r="A815" s="13"/>
      <c r="B815" s="221"/>
      <c r="C815" s="222"/>
      <c r="D815" s="223" t="s">
        <v>142</v>
      </c>
      <c r="E815" s="224" t="s">
        <v>19</v>
      </c>
      <c r="F815" s="225" t="s">
        <v>404</v>
      </c>
      <c r="G815" s="222"/>
      <c r="H815" s="226">
        <v>3.6000000000000001</v>
      </c>
      <c r="I815" s="227"/>
      <c r="J815" s="222"/>
      <c r="K815" s="222"/>
      <c r="L815" s="228"/>
      <c r="M815" s="229"/>
      <c r="N815" s="230"/>
      <c r="O815" s="230"/>
      <c r="P815" s="230"/>
      <c r="Q815" s="230"/>
      <c r="R815" s="230"/>
      <c r="S815" s="230"/>
      <c r="T815" s="23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2" t="s">
        <v>142</v>
      </c>
      <c r="AU815" s="232" t="s">
        <v>81</v>
      </c>
      <c r="AV815" s="13" t="s">
        <v>81</v>
      </c>
      <c r="AW815" s="13" t="s">
        <v>33</v>
      </c>
      <c r="AX815" s="13" t="s">
        <v>71</v>
      </c>
      <c r="AY815" s="232" t="s">
        <v>131</v>
      </c>
    </row>
    <row r="816" s="14" customFormat="1">
      <c r="A816" s="14"/>
      <c r="B816" s="233"/>
      <c r="C816" s="234"/>
      <c r="D816" s="223" t="s">
        <v>142</v>
      </c>
      <c r="E816" s="235" t="s">
        <v>19</v>
      </c>
      <c r="F816" s="236" t="s">
        <v>403</v>
      </c>
      <c r="G816" s="234"/>
      <c r="H816" s="235" t="s">
        <v>19</v>
      </c>
      <c r="I816" s="237"/>
      <c r="J816" s="234"/>
      <c r="K816" s="234"/>
      <c r="L816" s="238"/>
      <c r="M816" s="239"/>
      <c r="N816" s="240"/>
      <c r="O816" s="240"/>
      <c r="P816" s="240"/>
      <c r="Q816" s="240"/>
      <c r="R816" s="240"/>
      <c r="S816" s="240"/>
      <c r="T816" s="24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2" t="s">
        <v>142</v>
      </c>
      <c r="AU816" s="242" t="s">
        <v>81</v>
      </c>
      <c r="AV816" s="14" t="s">
        <v>79</v>
      </c>
      <c r="AW816" s="14" t="s">
        <v>33</v>
      </c>
      <c r="AX816" s="14" t="s">
        <v>71</v>
      </c>
      <c r="AY816" s="242" t="s">
        <v>131</v>
      </c>
    </row>
    <row r="817" s="13" customFormat="1">
      <c r="A817" s="13"/>
      <c r="B817" s="221"/>
      <c r="C817" s="222"/>
      <c r="D817" s="223" t="s">
        <v>142</v>
      </c>
      <c r="E817" s="224" t="s">
        <v>19</v>
      </c>
      <c r="F817" s="225" t="s">
        <v>1056</v>
      </c>
      <c r="G817" s="222"/>
      <c r="H817" s="226">
        <v>7.2000000000000002</v>
      </c>
      <c r="I817" s="227"/>
      <c r="J817" s="222"/>
      <c r="K817" s="222"/>
      <c r="L817" s="228"/>
      <c r="M817" s="229"/>
      <c r="N817" s="230"/>
      <c r="O817" s="230"/>
      <c r="P817" s="230"/>
      <c r="Q817" s="230"/>
      <c r="R817" s="230"/>
      <c r="S817" s="230"/>
      <c r="T817" s="23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2" t="s">
        <v>142</v>
      </c>
      <c r="AU817" s="232" t="s">
        <v>81</v>
      </c>
      <c r="AV817" s="13" t="s">
        <v>81</v>
      </c>
      <c r="AW817" s="13" t="s">
        <v>33</v>
      </c>
      <c r="AX817" s="13" t="s">
        <v>71</v>
      </c>
      <c r="AY817" s="232" t="s">
        <v>131</v>
      </c>
    </row>
    <row r="818" s="14" customFormat="1">
      <c r="A818" s="14"/>
      <c r="B818" s="233"/>
      <c r="C818" s="234"/>
      <c r="D818" s="223" t="s">
        <v>142</v>
      </c>
      <c r="E818" s="235" t="s">
        <v>19</v>
      </c>
      <c r="F818" s="236" t="s">
        <v>1032</v>
      </c>
      <c r="G818" s="234"/>
      <c r="H818" s="235" t="s">
        <v>19</v>
      </c>
      <c r="I818" s="237"/>
      <c r="J818" s="234"/>
      <c r="K818" s="234"/>
      <c r="L818" s="238"/>
      <c r="M818" s="239"/>
      <c r="N818" s="240"/>
      <c r="O818" s="240"/>
      <c r="P818" s="240"/>
      <c r="Q818" s="240"/>
      <c r="R818" s="240"/>
      <c r="S818" s="240"/>
      <c r="T818" s="24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2" t="s">
        <v>142</v>
      </c>
      <c r="AU818" s="242" t="s">
        <v>81</v>
      </c>
      <c r="AV818" s="14" t="s">
        <v>79</v>
      </c>
      <c r="AW818" s="14" t="s">
        <v>33</v>
      </c>
      <c r="AX818" s="14" t="s">
        <v>71</v>
      </c>
      <c r="AY818" s="242" t="s">
        <v>131</v>
      </c>
    </row>
    <row r="819" s="13" customFormat="1">
      <c r="A819" s="13"/>
      <c r="B819" s="221"/>
      <c r="C819" s="222"/>
      <c r="D819" s="223" t="s">
        <v>142</v>
      </c>
      <c r="E819" s="224" t="s">
        <v>19</v>
      </c>
      <c r="F819" s="225" t="s">
        <v>406</v>
      </c>
      <c r="G819" s="222"/>
      <c r="H819" s="226">
        <v>2.3999999999999999</v>
      </c>
      <c r="I819" s="227"/>
      <c r="J819" s="222"/>
      <c r="K819" s="222"/>
      <c r="L819" s="228"/>
      <c r="M819" s="229"/>
      <c r="N819" s="230"/>
      <c r="O819" s="230"/>
      <c r="P819" s="230"/>
      <c r="Q819" s="230"/>
      <c r="R819" s="230"/>
      <c r="S819" s="230"/>
      <c r="T819" s="23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2" t="s">
        <v>142</v>
      </c>
      <c r="AU819" s="232" t="s">
        <v>81</v>
      </c>
      <c r="AV819" s="13" t="s">
        <v>81</v>
      </c>
      <c r="AW819" s="13" t="s">
        <v>33</v>
      </c>
      <c r="AX819" s="13" t="s">
        <v>71</v>
      </c>
      <c r="AY819" s="232" t="s">
        <v>131</v>
      </c>
    </row>
    <row r="820" s="15" customFormat="1">
      <c r="A820" s="15"/>
      <c r="B820" s="243"/>
      <c r="C820" s="244"/>
      <c r="D820" s="223" t="s">
        <v>142</v>
      </c>
      <c r="E820" s="245" t="s">
        <v>19</v>
      </c>
      <c r="F820" s="246" t="s">
        <v>156</v>
      </c>
      <c r="G820" s="244"/>
      <c r="H820" s="247">
        <v>13.199999999999999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3" t="s">
        <v>142</v>
      </c>
      <c r="AU820" s="253" t="s">
        <v>81</v>
      </c>
      <c r="AV820" s="15" t="s">
        <v>138</v>
      </c>
      <c r="AW820" s="15" t="s">
        <v>33</v>
      </c>
      <c r="AX820" s="15" t="s">
        <v>79</v>
      </c>
      <c r="AY820" s="253" t="s">
        <v>131</v>
      </c>
    </row>
    <row r="821" s="12" customFormat="1" ht="25.92" customHeight="1">
      <c r="A821" s="12"/>
      <c r="B821" s="187"/>
      <c r="C821" s="188"/>
      <c r="D821" s="189" t="s">
        <v>70</v>
      </c>
      <c r="E821" s="190" t="s">
        <v>1057</v>
      </c>
      <c r="F821" s="190" t="s">
        <v>1058</v>
      </c>
      <c r="G821" s="188"/>
      <c r="H821" s="188"/>
      <c r="I821" s="191"/>
      <c r="J821" s="192">
        <f>BK821</f>
        <v>0</v>
      </c>
      <c r="K821" s="188"/>
      <c r="L821" s="193"/>
      <c r="M821" s="194"/>
      <c r="N821" s="195"/>
      <c r="O821" s="195"/>
      <c r="P821" s="196">
        <f>P822+P827+P830+P835+P838</f>
        <v>0</v>
      </c>
      <c r="Q821" s="195"/>
      <c r="R821" s="196">
        <f>R822+R827+R830+R835+R838</f>
        <v>0</v>
      </c>
      <c r="S821" s="195"/>
      <c r="T821" s="197">
        <f>T822+T827+T830+T835+T838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198" t="s">
        <v>174</v>
      </c>
      <c r="AT821" s="199" t="s">
        <v>70</v>
      </c>
      <c r="AU821" s="199" t="s">
        <v>71</v>
      </c>
      <c r="AY821" s="198" t="s">
        <v>131</v>
      </c>
      <c r="BK821" s="200">
        <f>BK822+BK827+BK830+BK835+BK838</f>
        <v>0</v>
      </c>
    </row>
    <row r="822" s="12" customFormat="1" ht="22.8" customHeight="1">
      <c r="A822" s="12"/>
      <c r="B822" s="187"/>
      <c r="C822" s="188"/>
      <c r="D822" s="189" t="s">
        <v>70</v>
      </c>
      <c r="E822" s="201" t="s">
        <v>1059</v>
      </c>
      <c r="F822" s="201" t="s">
        <v>1060</v>
      </c>
      <c r="G822" s="188"/>
      <c r="H822" s="188"/>
      <c r="I822" s="191"/>
      <c r="J822" s="202">
        <f>BK822</f>
        <v>0</v>
      </c>
      <c r="K822" s="188"/>
      <c r="L822" s="193"/>
      <c r="M822" s="194"/>
      <c r="N822" s="195"/>
      <c r="O822" s="195"/>
      <c r="P822" s="196">
        <f>SUM(P823:P826)</f>
        <v>0</v>
      </c>
      <c r="Q822" s="195"/>
      <c r="R822" s="196">
        <f>SUM(R823:R826)</f>
        <v>0</v>
      </c>
      <c r="S822" s="195"/>
      <c r="T822" s="197">
        <f>SUM(T823:T826)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198" t="s">
        <v>174</v>
      </c>
      <c r="AT822" s="199" t="s">
        <v>70</v>
      </c>
      <c r="AU822" s="199" t="s">
        <v>79</v>
      </c>
      <c r="AY822" s="198" t="s">
        <v>131</v>
      </c>
      <c r="BK822" s="200">
        <f>SUM(BK823:BK826)</f>
        <v>0</v>
      </c>
    </row>
    <row r="823" s="2" customFormat="1" ht="16.5" customHeight="1">
      <c r="A823" s="41"/>
      <c r="B823" s="42"/>
      <c r="C823" s="203" t="s">
        <v>1061</v>
      </c>
      <c r="D823" s="203" t="s">
        <v>133</v>
      </c>
      <c r="E823" s="204" t="s">
        <v>1062</v>
      </c>
      <c r="F823" s="205" t="s">
        <v>1063</v>
      </c>
      <c r="G823" s="206" t="s">
        <v>1064</v>
      </c>
      <c r="H823" s="207">
        <v>1</v>
      </c>
      <c r="I823" s="208"/>
      <c r="J823" s="209">
        <f>ROUND(I823*H823,2)</f>
        <v>0</v>
      </c>
      <c r="K823" s="205" t="s">
        <v>137</v>
      </c>
      <c r="L823" s="47"/>
      <c r="M823" s="210" t="s">
        <v>19</v>
      </c>
      <c r="N823" s="211" t="s">
        <v>42</v>
      </c>
      <c r="O823" s="87"/>
      <c r="P823" s="212">
        <f>O823*H823</f>
        <v>0</v>
      </c>
      <c r="Q823" s="212">
        <v>0</v>
      </c>
      <c r="R823" s="212">
        <f>Q823*H823</f>
        <v>0</v>
      </c>
      <c r="S823" s="212">
        <v>0</v>
      </c>
      <c r="T823" s="213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14" t="s">
        <v>1065</v>
      </c>
      <c r="AT823" s="214" t="s">
        <v>133</v>
      </c>
      <c r="AU823" s="214" t="s">
        <v>81</v>
      </c>
      <c r="AY823" s="20" t="s">
        <v>131</v>
      </c>
      <c r="BE823" s="215">
        <f>IF(N823="základní",J823,0)</f>
        <v>0</v>
      </c>
      <c r="BF823" s="215">
        <f>IF(N823="snížená",J823,0)</f>
        <v>0</v>
      </c>
      <c r="BG823" s="215">
        <f>IF(N823="zákl. přenesená",J823,0)</f>
        <v>0</v>
      </c>
      <c r="BH823" s="215">
        <f>IF(N823="sníž. přenesená",J823,0)</f>
        <v>0</v>
      </c>
      <c r="BI823" s="215">
        <f>IF(N823="nulová",J823,0)</f>
        <v>0</v>
      </c>
      <c r="BJ823" s="20" t="s">
        <v>79</v>
      </c>
      <c r="BK823" s="215">
        <f>ROUND(I823*H823,2)</f>
        <v>0</v>
      </c>
      <c r="BL823" s="20" t="s">
        <v>1065</v>
      </c>
      <c r="BM823" s="214" t="s">
        <v>1066</v>
      </c>
    </row>
    <row r="824" s="2" customFormat="1">
      <c r="A824" s="41"/>
      <c r="B824" s="42"/>
      <c r="C824" s="43"/>
      <c r="D824" s="216" t="s">
        <v>140</v>
      </c>
      <c r="E824" s="43"/>
      <c r="F824" s="217" t="s">
        <v>1067</v>
      </c>
      <c r="G824" s="43"/>
      <c r="H824" s="43"/>
      <c r="I824" s="218"/>
      <c r="J824" s="43"/>
      <c r="K824" s="43"/>
      <c r="L824" s="47"/>
      <c r="M824" s="219"/>
      <c r="N824" s="220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140</v>
      </c>
      <c r="AU824" s="20" t="s">
        <v>81</v>
      </c>
    </row>
    <row r="825" s="2" customFormat="1" ht="16.5" customHeight="1">
      <c r="A825" s="41"/>
      <c r="B825" s="42"/>
      <c r="C825" s="203" t="s">
        <v>1068</v>
      </c>
      <c r="D825" s="203" t="s">
        <v>133</v>
      </c>
      <c r="E825" s="204" t="s">
        <v>1069</v>
      </c>
      <c r="F825" s="205" t="s">
        <v>1070</v>
      </c>
      <c r="G825" s="206" t="s">
        <v>1064</v>
      </c>
      <c r="H825" s="207">
        <v>1</v>
      </c>
      <c r="I825" s="208"/>
      <c r="J825" s="209">
        <f>ROUND(I825*H825,2)</f>
        <v>0</v>
      </c>
      <c r="K825" s="205" t="s">
        <v>137</v>
      </c>
      <c r="L825" s="47"/>
      <c r="M825" s="210" t="s">
        <v>19</v>
      </c>
      <c r="N825" s="211" t="s">
        <v>42</v>
      </c>
      <c r="O825" s="87"/>
      <c r="P825" s="212">
        <f>O825*H825</f>
        <v>0</v>
      </c>
      <c r="Q825" s="212">
        <v>0</v>
      </c>
      <c r="R825" s="212">
        <f>Q825*H825</f>
        <v>0</v>
      </c>
      <c r="S825" s="212">
        <v>0</v>
      </c>
      <c r="T825" s="213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4" t="s">
        <v>1065</v>
      </c>
      <c r="AT825" s="214" t="s">
        <v>133</v>
      </c>
      <c r="AU825" s="214" t="s">
        <v>81</v>
      </c>
      <c r="AY825" s="20" t="s">
        <v>131</v>
      </c>
      <c r="BE825" s="215">
        <f>IF(N825="základní",J825,0)</f>
        <v>0</v>
      </c>
      <c r="BF825" s="215">
        <f>IF(N825="snížená",J825,0)</f>
        <v>0</v>
      </c>
      <c r="BG825" s="215">
        <f>IF(N825="zákl. přenesená",J825,0)</f>
        <v>0</v>
      </c>
      <c r="BH825" s="215">
        <f>IF(N825="sníž. přenesená",J825,0)</f>
        <v>0</v>
      </c>
      <c r="BI825" s="215">
        <f>IF(N825="nulová",J825,0)</f>
        <v>0</v>
      </c>
      <c r="BJ825" s="20" t="s">
        <v>79</v>
      </c>
      <c r="BK825" s="215">
        <f>ROUND(I825*H825,2)</f>
        <v>0</v>
      </c>
      <c r="BL825" s="20" t="s">
        <v>1065</v>
      </c>
      <c r="BM825" s="214" t="s">
        <v>1071</v>
      </c>
    </row>
    <row r="826" s="2" customFormat="1">
      <c r="A826" s="41"/>
      <c r="B826" s="42"/>
      <c r="C826" s="43"/>
      <c r="D826" s="216" t="s">
        <v>140</v>
      </c>
      <c r="E826" s="43"/>
      <c r="F826" s="217" t="s">
        <v>1072</v>
      </c>
      <c r="G826" s="43"/>
      <c r="H826" s="43"/>
      <c r="I826" s="218"/>
      <c r="J826" s="43"/>
      <c r="K826" s="43"/>
      <c r="L826" s="47"/>
      <c r="M826" s="219"/>
      <c r="N826" s="220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140</v>
      </c>
      <c r="AU826" s="20" t="s">
        <v>81</v>
      </c>
    </row>
    <row r="827" s="12" customFormat="1" ht="22.8" customHeight="1">
      <c r="A827" s="12"/>
      <c r="B827" s="187"/>
      <c r="C827" s="188"/>
      <c r="D827" s="189" t="s">
        <v>70</v>
      </c>
      <c r="E827" s="201" t="s">
        <v>1073</v>
      </c>
      <c r="F827" s="201" t="s">
        <v>1074</v>
      </c>
      <c r="G827" s="188"/>
      <c r="H827" s="188"/>
      <c r="I827" s="191"/>
      <c r="J827" s="202">
        <f>BK827</f>
        <v>0</v>
      </c>
      <c r="K827" s="188"/>
      <c r="L827" s="193"/>
      <c r="M827" s="194"/>
      <c r="N827" s="195"/>
      <c r="O827" s="195"/>
      <c r="P827" s="196">
        <f>SUM(P828:P829)</f>
        <v>0</v>
      </c>
      <c r="Q827" s="195"/>
      <c r="R827" s="196">
        <f>SUM(R828:R829)</f>
        <v>0</v>
      </c>
      <c r="S827" s="195"/>
      <c r="T827" s="197">
        <f>SUM(T828:T829)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198" t="s">
        <v>174</v>
      </c>
      <c r="AT827" s="199" t="s">
        <v>70</v>
      </c>
      <c r="AU827" s="199" t="s">
        <v>79</v>
      </c>
      <c r="AY827" s="198" t="s">
        <v>131</v>
      </c>
      <c r="BK827" s="200">
        <f>SUM(BK828:BK829)</f>
        <v>0</v>
      </c>
    </row>
    <row r="828" s="2" customFormat="1" ht="16.5" customHeight="1">
      <c r="A828" s="41"/>
      <c r="B828" s="42"/>
      <c r="C828" s="203" t="s">
        <v>1075</v>
      </c>
      <c r="D828" s="203" t="s">
        <v>133</v>
      </c>
      <c r="E828" s="204" t="s">
        <v>1076</v>
      </c>
      <c r="F828" s="205" t="s">
        <v>1074</v>
      </c>
      <c r="G828" s="206" t="s">
        <v>1064</v>
      </c>
      <c r="H828" s="207">
        <v>1</v>
      </c>
      <c r="I828" s="208"/>
      <c r="J828" s="209">
        <f>ROUND(I828*H828,2)</f>
        <v>0</v>
      </c>
      <c r="K828" s="205" t="s">
        <v>137</v>
      </c>
      <c r="L828" s="47"/>
      <c r="M828" s="210" t="s">
        <v>19</v>
      </c>
      <c r="N828" s="211" t="s">
        <v>42</v>
      </c>
      <c r="O828" s="87"/>
      <c r="P828" s="212">
        <f>O828*H828</f>
        <v>0</v>
      </c>
      <c r="Q828" s="212">
        <v>0</v>
      </c>
      <c r="R828" s="212">
        <f>Q828*H828</f>
        <v>0</v>
      </c>
      <c r="S828" s="212">
        <v>0</v>
      </c>
      <c r="T828" s="213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4" t="s">
        <v>1065</v>
      </c>
      <c r="AT828" s="214" t="s">
        <v>133</v>
      </c>
      <c r="AU828" s="214" t="s">
        <v>81</v>
      </c>
      <c r="AY828" s="20" t="s">
        <v>131</v>
      </c>
      <c r="BE828" s="215">
        <f>IF(N828="základní",J828,0)</f>
        <v>0</v>
      </c>
      <c r="BF828" s="215">
        <f>IF(N828="snížená",J828,0)</f>
        <v>0</v>
      </c>
      <c r="BG828" s="215">
        <f>IF(N828="zákl. přenesená",J828,0)</f>
        <v>0</v>
      </c>
      <c r="BH828" s="215">
        <f>IF(N828="sníž. přenesená",J828,0)</f>
        <v>0</v>
      </c>
      <c r="BI828" s="215">
        <f>IF(N828="nulová",J828,0)</f>
        <v>0</v>
      </c>
      <c r="BJ828" s="20" t="s">
        <v>79</v>
      </c>
      <c r="BK828" s="215">
        <f>ROUND(I828*H828,2)</f>
        <v>0</v>
      </c>
      <c r="BL828" s="20" t="s">
        <v>1065</v>
      </c>
      <c r="BM828" s="214" t="s">
        <v>1077</v>
      </c>
    </row>
    <row r="829" s="2" customFormat="1">
      <c r="A829" s="41"/>
      <c r="B829" s="42"/>
      <c r="C829" s="43"/>
      <c r="D829" s="216" t="s">
        <v>140</v>
      </c>
      <c r="E829" s="43"/>
      <c r="F829" s="217" t="s">
        <v>1078</v>
      </c>
      <c r="G829" s="43"/>
      <c r="H829" s="43"/>
      <c r="I829" s="218"/>
      <c r="J829" s="43"/>
      <c r="K829" s="43"/>
      <c r="L829" s="47"/>
      <c r="M829" s="219"/>
      <c r="N829" s="220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140</v>
      </c>
      <c r="AU829" s="20" t="s">
        <v>81</v>
      </c>
    </row>
    <row r="830" s="12" customFormat="1" ht="22.8" customHeight="1">
      <c r="A830" s="12"/>
      <c r="B830" s="187"/>
      <c r="C830" s="188"/>
      <c r="D830" s="189" t="s">
        <v>70</v>
      </c>
      <c r="E830" s="201" t="s">
        <v>1079</v>
      </c>
      <c r="F830" s="201" t="s">
        <v>1080</v>
      </c>
      <c r="G830" s="188"/>
      <c r="H830" s="188"/>
      <c r="I830" s="191"/>
      <c r="J830" s="202">
        <f>BK830</f>
        <v>0</v>
      </c>
      <c r="K830" s="188"/>
      <c r="L830" s="193"/>
      <c r="M830" s="194"/>
      <c r="N830" s="195"/>
      <c r="O830" s="195"/>
      <c r="P830" s="196">
        <f>SUM(P831:P834)</f>
        <v>0</v>
      </c>
      <c r="Q830" s="195"/>
      <c r="R830" s="196">
        <f>SUM(R831:R834)</f>
        <v>0</v>
      </c>
      <c r="S830" s="195"/>
      <c r="T830" s="197">
        <f>SUM(T831:T834)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198" t="s">
        <v>174</v>
      </c>
      <c r="AT830" s="199" t="s">
        <v>70</v>
      </c>
      <c r="AU830" s="199" t="s">
        <v>79</v>
      </c>
      <c r="AY830" s="198" t="s">
        <v>131</v>
      </c>
      <c r="BK830" s="200">
        <f>SUM(BK831:BK834)</f>
        <v>0</v>
      </c>
    </row>
    <row r="831" s="2" customFormat="1" ht="16.5" customHeight="1">
      <c r="A831" s="41"/>
      <c r="B831" s="42"/>
      <c r="C831" s="203" t="s">
        <v>1081</v>
      </c>
      <c r="D831" s="203" t="s">
        <v>133</v>
      </c>
      <c r="E831" s="204" t="s">
        <v>1082</v>
      </c>
      <c r="F831" s="205" t="s">
        <v>1080</v>
      </c>
      <c r="G831" s="206" t="s">
        <v>1064</v>
      </c>
      <c r="H831" s="207">
        <v>1</v>
      </c>
      <c r="I831" s="208"/>
      <c r="J831" s="209">
        <f>ROUND(I831*H831,2)</f>
        <v>0</v>
      </c>
      <c r="K831" s="205" t="s">
        <v>137</v>
      </c>
      <c r="L831" s="47"/>
      <c r="M831" s="210" t="s">
        <v>19</v>
      </c>
      <c r="N831" s="211" t="s">
        <v>42</v>
      </c>
      <c r="O831" s="87"/>
      <c r="P831" s="212">
        <f>O831*H831</f>
        <v>0</v>
      </c>
      <c r="Q831" s="212">
        <v>0</v>
      </c>
      <c r="R831" s="212">
        <f>Q831*H831</f>
        <v>0</v>
      </c>
      <c r="S831" s="212">
        <v>0</v>
      </c>
      <c r="T831" s="213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14" t="s">
        <v>1065</v>
      </c>
      <c r="AT831" s="214" t="s">
        <v>133</v>
      </c>
      <c r="AU831" s="214" t="s">
        <v>81</v>
      </c>
      <c r="AY831" s="20" t="s">
        <v>131</v>
      </c>
      <c r="BE831" s="215">
        <f>IF(N831="základní",J831,0)</f>
        <v>0</v>
      </c>
      <c r="BF831" s="215">
        <f>IF(N831="snížená",J831,0)</f>
        <v>0</v>
      </c>
      <c r="BG831" s="215">
        <f>IF(N831="zákl. přenesená",J831,0)</f>
        <v>0</v>
      </c>
      <c r="BH831" s="215">
        <f>IF(N831="sníž. přenesená",J831,0)</f>
        <v>0</v>
      </c>
      <c r="BI831" s="215">
        <f>IF(N831="nulová",J831,0)</f>
        <v>0</v>
      </c>
      <c r="BJ831" s="20" t="s">
        <v>79</v>
      </c>
      <c r="BK831" s="215">
        <f>ROUND(I831*H831,2)</f>
        <v>0</v>
      </c>
      <c r="BL831" s="20" t="s">
        <v>1065</v>
      </c>
      <c r="BM831" s="214" t="s">
        <v>1083</v>
      </c>
    </row>
    <row r="832" s="2" customFormat="1">
      <c r="A832" s="41"/>
      <c r="B832" s="42"/>
      <c r="C832" s="43"/>
      <c r="D832" s="216" t="s">
        <v>140</v>
      </c>
      <c r="E832" s="43"/>
      <c r="F832" s="217" t="s">
        <v>1084</v>
      </c>
      <c r="G832" s="43"/>
      <c r="H832" s="43"/>
      <c r="I832" s="218"/>
      <c r="J832" s="43"/>
      <c r="K832" s="43"/>
      <c r="L832" s="47"/>
      <c r="M832" s="219"/>
      <c r="N832" s="220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140</v>
      </c>
      <c r="AU832" s="20" t="s">
        <v>81</v>
      </c>
    </row>
    <row r="833" s="14" customFormat="1">
      <c r="A833" s="14"/>
      <c r="B833" s="233"/>
      <c r="C833" s="234"/>
      <c r="D833" s="223" t="s">
        <v>142</v>
      </c>
      <c r="E833" s="235" t="s">
        <v>19</v>
      </c>
      <c r="F833" s="236" t="s">
        <v>1085</v>
      </c>
      <c r="G833" s="234"/>
      <c r="H833" s="235" t="s">
        <v>19</v>
      </c>
      <c r="I833" s="237"/>
      <c r="J833" s="234"/>
      <c r="K833" s="234"/>
      <c r="L833" s="238"/>
      <c r="M833" s="239"/>
      <c r="N833" s="240"/>
      <c r="O833" s="240"/>
      <c r="P833" s="240"/>
      <c r="Q833" s="240"/>
      <c r="R833" s="240"/>
      <c r="S833" s="240"/>
      <c r="T833" s="24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2" t="s">
        <v>142</v>
      </c>
      <c r="AU833" s="242" t="s">
        <v>81</v>
      </c>
      <c r="AV833" s="14" t="s">
        <v>79</v>
      </c>
      <c r="AW833" s="14" t="s">
        <v>33</v>
      </c>
      <c r="AX833" s="14" t="s">
        <v>71</v>
      </c>
      <c r="AY833" s="242" t="s">
        <v>131</v>
      </c>
    </row>
    <row r="834" s="13" customFormat="1">
      <c r="A834" s="13"/>
      <c r="B834" s="221"/>
      <c r="C834" s="222"/>
      <c r="D834" s="223" t="s">
        <v>142</v>
      </c>
      <c r="E834" s="224" t="s">
        <v>19</v>
      </c>
      <c r="F834" s="225" t="s">
        <v>1086</v>
      </c>
      <c r="G834" s="222"/>
      <c r="H834" s="226">
        <v>1</v>
      </c>
      <c r="I834" s="227"/>
      <c r="J834" s="222"/>
      <c r="K834" s="222"/>
      <c r="L834" s="228"/>
      <c r="M834" s="229"/>
      <c r="N834" s="230"/>
      <c r="O834" s="230"/>
      <c r="P834" s="230"/>
      <c r="Q834" s="230"/>
      <c r="R834" s="230"/>
      <c r="S834" s="230"/>
      <c r="T834" s="23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2" t="s">
        <v>142</v>
      </c>
      <c r="AU834" s="232" t="s">
        <v>81</v>
      </c>
      <c r="AV834" s="13" t="s">
        <v>81</v>
      </c>
      <c r="AW834" s="13" t="s">
        <v>33</v>
      </c>
      <c r="AX834" s="13" t="s">
        <v>79</v>
      </c>
      <c r="AY834" s="232" t="s">
        <v>131</v>
      </c>
    </row>
    <row r="835" s="12" customFormat="1" ht="22.8" customHeight="1">
      <c r="A835" s="12"/>
      <c r="B835" s="187"/>
      <c r="C835" s="188"/>
      <c r="D835" s="189" t="s">
        <v>70</v>
      </c>
      <c r="E835" s="201" t="s">
        <v>1087</v>
      </c>
      <c r="F835" s="201" t="s">
        <v>1088</v>
      </c>
      <c r="G835" s="188"/>
      <c r="H835" s="188"/>
      <c r="I835" s="191"/>
      <c r="J835" s="202">
        <f>BK835</f>
        <v>0</v>
      </c>
      <c r="K835" s="188"/>
      <c r="L835" s="193"/>
      <c r="M835" s="194"/>
      <c r="N835" s="195"/>
      <c r="O835" s="195"/>
      <c r="P835" s="196">
        <f>SUM(P836:P837)</f>
        <v>0</v>
      </c>
      <c r="Q835" s="195"/>
      <c r="R835" s="196">
        <f>SUM(R836:R837)</f>
        <v>0</v>
      </c>
      <c r="S835" s="195"/>
      <c r="T835" s="197">
        <f>SUM(T836:T837)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198" t="s">
        <v>174</v>
      </c>
      <c r="AT835" s="199" t="s">
        <v>70</v>
      </c>
      <c r="AU835" s="199" t="s">
        <v>79</v>
      </c>
      <c r="AY835" s="198" t="s">
        <v>131</v>
      </c>
      <c r="BK835" s="200">
        <f>SUM(BK836:BK837)</f>
        <v>0</v>
      </c>
    </row>
    <row r="836" s="2" customFormat="1" ht="16.5" customHeight="1">
      <c r="A836" s="41"/>
      <c r="B836" s="42"/>
      <c r="C836" s="203" t="s">
        <v>1089</v>
      </c>
      <c r="D836" s="203" t="s">
        <v>133</v>
      </c>
      <c r="E836" s="204" t="s">
        <v>1090</v>
      </c>
      <c r="F836" s="205" t="s">
        <v>1091</v>
      </c>
      <c r="G836" s="206" t="s">
        <v>1064</v>
      </c>
      <c r="H836" s="207">
        <v>1</v>
      </c>
      <c r="I836" s="208"/>
      <c r="J836" s="209">
        <f>ROUND(I836*H836,2)</f>
        <v>0</v>
      </c>
      <c r="K836" s="205" t="s">
        <v>137</v>
      </c>
      <c r="L836" s="47"/>
      <c r="M836" s="210" t="s">
        <v>19</v>
      </c>
      <c r="N836" s="211" t="s">
        <v>42</v>
      </c>
      <c r="O836" s="87"/>
      <c r="P836" s="212">
        <f>O836*H836</f>
        <v>0</v>
      </c>
      <c r="Q836" s="212">
        <v>0</v>
      </c>
      <c r="R836" s="212">
        <f>Q836*H836</f>
        <v>0</v>
      </c>
      <c r="S836" s="212">
        <v>0</v>
      </c>
      <c r="T836" s="213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4" t="s">
        <v>1065</v>
      </c>
      <c r="AT836" s="214" t="s">
        <v>133</v>
      </c>
      <c r="AU836" s="214" t="s">
        <v>81</v>
      </c>
      <c r="AY836" s="20" t="s">
        <v>131</v>
      </c>
      <c r="BE836" s="215">
        <f>IF(N836="základní",J836,0)</f>
        <v>0</v>
      </c>
      <c r="BF836" s="215">
        <f>IF(N836="snížená",J836,0)</f>
        <v>0</v>
      </c>
      <c r="BG836" s="215">
        <f>IF(N836="zákl. přenesená",J836,0)</f>
        <v>0</v>
      </c>
      <c r="BH836" s="215">
        <f>IF(N836="sníž. přenesená",J836,0)</f>
        <v>0</v>
      </c>
      <c r="BI836" s="215">
        <f>IF(N836="nulová",J836,0)</f>
        <v>0</v>
      </c>
      <c r="BJ836" s="20" t="s">
        <v>79</v>
      </c>
      <c r="BK836" s="215">
        <f>ROUND(I836*H836,2)</f>
        <v>0</v>
      </c>
      <c r="BL836" s="20" t="s">
        <v>1065</v>
      </c>
      <c r="BM836" s="214" t="s">
        <v>1092</v>
      </c>
    </row>
    <row r="837" s="2" customFormat="1">
      <c r="A837" s="41"/>
      <c r="B837" s="42"/>
      <c r="C837" s="43"/>
      <c r="D837" s="216" t="s">
        <v>140</v>
      </c>
      <c r="E837" s="43"/>
      <c r="F837" s="217" t="s">
        <v>1093</v>
      </c>
      <c r="G837" s="43"/>
      <c r="H837" s="43"/>
      <c r="I837" s="218"/>
      <c r="J837" s="43"/>
      <c r="K837" s="43"/>
      <c r="L837" s="47"/>
      <c r="M837" s="219"/>
      <c r="N837" s="220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140</v>
      </c>
      <c r="AU837" s="20" t="s">
        <v>81</v>
      </c>
    </row>
    <row r="838" s="12" customFormat="1" ht="22.8" customHeight="1">
      <c r="A838" s="12"/>
      <c r="B838" s="187"/>
      <c r="C838" s="188"/>
      <c r="D838" s="189" t="s">
        <v>70</v>
      </c>
      <c r="E838" s="201" t="s">
        <v>1094</v>
      </c>
      <c r="F838" s="201" t="s">
        <v>1095</v>
      </c>
      <c r="G838" s="188"/>
      <c r="H838" s="188"/>
      <c r="I838" s="191"/>
      <c r="J838" s="202">
        <f>BK838</f>
        <v>0</v>
      </c>
      <c r="K838" s="188"/>
      <c r="L838" s="193"/>
      <c r="M838" s="194"/>
      <c r="N838" s="195"/>
      <c r="O838" s="195"/>
      <c r="P838" s="196">
        <f>SUM(P839:P845)</f>
        <v>0</v>
      </c>
      <c r="Q838" s="195"/>
      <c r="R838" s="196">
        <f>SUM(R839:R845)</f>
        <v>0</v>
      </c>
      <c r="S838" s="195"/>
      <c r="T838" s="197">
        <f>SUM(T839:T845)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198" t="s">
        <v>174</v>
      </c>
      <c r="AT838" s="199" t="s">
        <v>70</v>
      </c>
      <c r="AU838" s="199" t="s">
        <v>79</v>
      </c>
      <c r="AY838" s="198" t="s">
        <v>131</v>
      </c>
      <c r="BK838" s="200">
        <f>SUM(BK839:BK845)</f>
        <v>0</v>
      </c>
    </row>
    <row r="839" s="2" customFormat="1" ht="16.5" customHeight="1">
      <c r="A839" s="41"/>
      <c r="B839" s="42"/>
      <c r="C839" s="203" t="s">
        <v>1096</v>
      </c>
      <c r="D839" s="203" t="s">
        <v>133</v>
      </c>
      <c r="E839" s="204" t="s">
        <v>1097</v>
      </c>
      <c r="F839" s="205" t="s">
        <v>1098</v>
      </c>
      <c r="G839" s="206" t="s">
        <v>1064</v>
      </c>
      <c r="H839" s="207">
        <v>1</v>
      </c>
      <c r="I839" s="208"/>
      <c r="J839" s="209">
        <f>ROUND(I839*H839,2)</f>
        <v>0</v>
      </c>
      <c r="K839" s="205" t="s">
        <v>137</v>
      </c>
      <c r="L839" s="47"/>
      <c r="M839" s="210" t="s">
        <v>19</v>
      </c>
      <c r="N839" s="211" t="s">
        <v>42</v>
      </c>
      <c r="O839" s="87"/>
      <c r="P839" s="212">
        <f>O839*H839</f>
        <v>0</v>
      </c>
      <c r="Q839" s="212">
        <v>0</v>
      </c>
      <c r="R839" s="212">
        <f>Q839*H839</f>
        <v>0</v>
      </c>
      <c r="S839" s="212">
        <v>0</v>
      </c>
      <c r="T839" s="213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14" t="s">
        <v>1065</v>
      </c>
      <c r="AT839" s="214" t="s">
        <v>133</v>
      </c>
      <c r="AU839" s="214" t="s">
        <v>81</v>
      </c>
      <c r="AY839" s="20" t="s">
        <v>131</v>
      </c>
      <c r="BE839" s="215">
        <f>IF(N839="základní",J839,0)</f>
        <v>0</v>
      </c>
      <c r="BF839" s="215">
        <f>IF(N839="snížená",J839,0)</f>
        <v>0</v>
      </c>
      <c r="BG839" s="215">
        <f>IF(N839="zákl. přenesená",J839,0)</f>
        <v>0</v>
      </c>
      <c r="BH839" s="215">
        <f>IF(N839="sníž. přenesená",J839,0)</f>
        <v>0</v>
      </c>
      <c r="BI839" s="215">
        <f>IF(N839="nulová",J839,0)</f>
        <v>0</v>
      </c>
      <c r="BJ839" s="20" t="s">
        <v>79</v>
      </c>
      <c r="BK839" s="215">
        <f>ROUND(I839*H839,2)</f>
        <v>0</v>
      </c>
      <c r="BL839" s="20" t="s">
        <v>1065</v>
      </c>
      <c r="BM839" s="214" t="s">
        <v>1099</v>
      </c>
    </row>
    <row r="840" s="2" customFormat="1">
      <c r="A840" s="41"/>
      <c r="B840" s="42"/>
      <c r="C840" s="43"/>
      <c r="D840" s="216" t="s">
        <v>140</v>
      </c>
      <c r="E840" s="43"/>
      <c r="F840" s="217" t="s">
        <v>1100</v>
      </c>
      <c r="G840" s="43"/>
      <c r="H840" s="43"/>
      <c r="I840" s="218"/>
      <c r="J840" s="43"/>
      <c r="K840" s="43"/>
      <c r="L840" s="47"/>
      <c r="M840" s="219"/>
      <c r="N840" s="220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140</v>
      </c>
      <c r="AU840" s="20" t="s">
        <v>81</v>
      </c>
    </row>
    <row r="841" s="14" customFormat="1">
      <c r="A841" s="14"/>
      <c r="B841" s="233"/>
      <c r="C841" s="234"/>
      <c r="D841" s="223" t="s">
        <v>142</v>
      </c>
      <c r="E841" s="235" t="s">
        <v>19</v>
      </c>
      <c r="F841" s="236" t="s">
        <v>1101</v>
      </c>
      <c r="G841" s="234"/>
      <c r="H841" s="235" t="s">
        <v>19</v>
      </c>
      <c r="I841" s="237"/>
      <c r="J841" s="234"/>
      <c r="K841" s="234"/>
      <c r="L841" s="238"/>
      <c r="M841" s="239"/>
      <c r="N841" s="240"/>
      <c r="O841" s="240"/>
      <c r="P841" s="240"/>
      <c r="Q841" s="240"/>
      <c r="R841" s="240"/>
      <c r="S841" s="240"/>
      <c r="T841" s="24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2" t="s">
        <v>142</v>
      </c>
      <c r="AU841" s="242" t="s">
        <v>81</v>
      </c>
      <c r="AV841" s="14" t="s">
        <v>79</v>
      </c>
      <c r="AW841" s="14" t="s">
        <v>33</v>
      </c>
      <c r="AX841" s="14" t="s">
        <v>71</v>
      </c>
      <c r="AY841" s="242" t="s">
        <v>131</v>
      </c>
    </row>
    <row r="842" s="14" customFormat="1">
      <c r="A842" s="14"/>
      <c r="B842" s="233"/>
      <c r="C842" s="234"/>
      <c r="D842" s="223" t="s">
        <v>142</v>
      </c>
      <c r="E842" s="235" t="s">
        <v>19</v>
      </c>
      <c r="F842" s="236" t="s">
        <v>1102</v>
      </c>
      <c r="G842" s="234"/>
      <c r="H842" s="235" t="s">
        <v>19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2" t="s">
        <v>142</v>
      </c>
      <c r="AU842" s="242" t="s">
        <v>81</v>
      </c>
      <c r="AV842" s="14" t="s">
        <v>79</v>
      </c>
      <c r="AW842" s="14" t="s">
        <v>33</v>
      </c>
      <c r="AX842" s="14" t="s">
        <v>71</v>
      </c>
      <c r="AY842" s="242" t="s">
        <v>131</v>
      </c>
    </row>
    <row r="843" s="14" customFormat="1">
      <c r="A843" s="14"/>
      <c r="B843" s="233"/>
      <c r="C843" s="234"/>
      <c r="D843" s="223" t="s">
        <v>142</v>
      </c>
      <c r="E843" s="235" t="s">
        <v>19</v>
      </c>
      <c r="F843" s="236" t="s">
        <v>1103</v>
      </c>
      <c r="G843" s="234"/>
      <c r="H843" s="235" t="s">
        <v>19</v>
      </c>
      <c r="I843" s="237"/>
      <c r="J843" s="234"/>
      <c r="K843" s="234"/>
      <c r="L843" s="238"/>
      <c r="M843" s="239"/>
      <c r="N843" s="240"/>
      <c r="O843" s="240"/>
      <c r="P843" s="240"/>
      <c r="Q843" s="240"/>
      <c r="R843" s="240"/>
      <c r="S843" s="240"/>
      <c r="T843" s="24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2" t="s">
        <v>142</v>
      </c>
      <c r="AU843" s="242" t="s">
        <v>81</v>
      </c>
      <c r="AV843" s="14" t="s">
        <v>79</v>
      </c>
      <c r="AW843" s="14" t="s">
        <v>33</v>
      </c>
      <c r="AX843" s="14" t="s">
        <v>71</v>
      </c>
      <c r="AY843" s="242" t="s">
        <v>131</v>
      </c>
    </row>
    <row r="844" s="14" customFormat="1">
      <c r="A844" s="14"/>
      <c r="B844" s="233"/>
      <c r="C844" s="234"/>
      <c r="D844" s="223" t="s">
        <v>142</v>
      </c>
      <c r="E844" s="235" t="s">
        <v>19</v>
      </c>
      <c r="F844" s="236" t="s">
        <v>1104</v>
      </c>
      <c r="G844" s="234"/>
      <c r="H844" s="235" t="s">
        <v>19</v>
      </c>
      <c r="I844" s="237"/>
      <c r="J844" s="234"/>
      <c r="K844" s="234"/>
      <c r="L844" s="238"/>
      <c r="M844" s="239"/>
      <c r="N844" s="240"/>
      <c r="O844" s="240"/>
      <c r="P844" s="240"/>
      <c r="Q844" s="240"/>
      <c r="R844" s="240"/>
      <c r="S844" s="240"/>
      <c r="T844" s="24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2" t="s">
        <v>142</v>
      </c>
      <c r="AU844" s="242" t="s">
        <v>81</v>
      </c>
      <c r="AV844" s="14" t="s">
        <v>79</v>
      </c>
      <c r="AW844" s="14" t="s">
        <v>33</v>
      </c>
      <c r="AX844" s="14" t="s">
        <v>71</v>
      </c>
      <c r="AY844" s="242" t="s">
        <v>131</v>
      </c>
    </row>
    <row r="845" s="13" customFormat="1">
      <c r="A845" s="13"/>
      <c r="B845" s="221"/>
      <c r="C845" s="222"/>
      <c r="D845" s="223" t="s">
        <v>142</v>
      </c>
      <c r="E845" s="224" t="s">
        <v>19</v>
      </c>
      <c r="F845" s="225" t="s">
        <v>1086</v>
      </c>
      <c r="G845" s="222"/>
      <c r="H845" s="226">
        <v>1</v>
      </c>
      <c r="I845" s="227"/>
      <c r="J845" s="222"/>
      <c r="K845" s="222"/>
      <c r="L845" s="228"/>
      <c r="M845" s="277"/>
      <c r="N845" s="278"/>
      <c r="O845" s="278"/>
      <c r="P845" s="278"/>
      <c r="Q845" s="278"/>
      <c r="R845" s="278"/>
      <c r="S845" s="278"/>
      <c r="T845" s="27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2" t="s">
        <v>142</v>
      </c>
      <c r="AU845" s="232" t="s">
        <v>81</v>
      </c>
      <c r="AV845" s="13" t="s">
        <v>81</v>
      </c>
      <c r="AW845" s="13" t="s">
        <v>33</v>
      </c>
      <c r="AX845" s="13" t="s">
        <v>79</v>
      </c>
      <c r="AY845" s="232" t="s">
        <v>131</v>
      </c>
    </row>
    <row r="846" s="2" customFormat="1" ht="6.96" customHeight="1">
      <c r="A846" s="41"/>
      <c r="B846" s="62"/>
      <c r="C846" s="63"/>
      <c r="D846" s="63"/>
      <c r="E846" s="63"/>
      <c r="F846" s="63"/>
      <c r="G846" s="63"/>
      <c r="H846" s="63"/>
      <c r="I846" s="63"/>
      <c r="J846" s="63"/>
      <c r="K846" s="63"/>
      <c r="L846" s="47"/>
      <c r="M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</sheetData>
  <sheetProtection sheet="1" autoFilter="0" formatColumns="0" formatRows="0" objects="1" scenarios="1" spinCount="100000" saltValue="gSkHgd3sJwy7f70SClCBQXDBOtG2oDeeQbX6W0EjKqnK2N51BsqVuq9F5prlX5LZYpKy00DghPNm1q1nbye/yA==" hashValue="VKdO2zY33NcmxBzDZVYMlnS1FXsEr5Sa/6losX4Nhr/5oLqX4PZrJ2X+J6tBdWLIQ2Fb/8BXN33VpfLBsq+G4A==" algorithmName="SHA-512" password="CC35"/>
  <autoFilter ref="C105:K845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1/113106122"/>
    <hyperlink ref="F113" r:id="rId2" display="https://podminky.urs.cz/item/CS_URS_2024_01/132212121"/>
    <hyperlink ref="F123" r:id="rId3" display="https://podminky.urs.cz/item/CS_URS_2024_01/132212231"/>
    <hyperlink ref="F129" r:id="rId4" display="https://podminky.urs.cz/item/CS_URS_2024_01/151101101"/>
    <hyperlink ref="F139" r:id="rId5" display="https://podminky.urs.cz/item/CS_URS_2024_01/151101111"/>
    <hyperlink ref="F141" r:id="rId6" display="https://podminky.urs.cz/item/CS_URS_2024_01/162751117"/>
    <hyperlink ref="F147" r:id="rId7" display="https://podminky.urs.cz/item/CS_URS_2024_01/171201231"/>
    <hyperlink ref="F150" r:id="rId8" display="https://podminky.urs.cz/item/CS_URS_2024_01/171251201"/>
    <hyperlink ref="F152" r:id="rId9" display="https://podminky.urs.cz/item/CS_URS_2024_01/174112101"/>
    <hyperlink ref="F160" r:id="rId10" display="https://podminky.urs.cz/item/CS_URS_2024_01/175111101"/>
    <hyperlink ref="F168" r:id="rId11" display="https://podminky.urs.cz/item/CS_URS_2024_01/175111101"/>
    <hyperlink ref="F176" r:id="rId12" display="https://podminky.urs.cz/item/CS_URS_2024_01/175111109"/>
    <hyperlink ref="F183" r:id="rId13" display="https://podminky.urs.cz/item/CS_URS_2024_01/211971121"/>
    <hyperlink ref="F190" r:id="rId14" display="https://podminky.urs.cz/item/CS_URS_2024_01/212755215"/>
    <hyperlink ref="F206" r:id="rId15" display="https://podminky.urs.cz/item/CS_URS_2024_01/411322525"/>
    <hyperlink ref="F211" r:id="rId16" display="https://podminky.urs.cz/item/CS_URS_2024_01/411354239"/>
    <hyperlink ref="F216" r:id="rId17" display="https://podminky.urs.cz/item/CS_URS_2024_01/411362021"/>
    <hyperlink ref="F222" r:id="rId18" display="https://podminky.urs.cz/item/CS_URS_2024_01/434191452"/>
    <hyperlink ref="F225" r:id="rId19" display="https://podminky.urs.cz/item/CS_URS_2024_01/451572111"/>
    <hyperlink ref="F234" r:id="rId20" display="https://podminky.urs.cz/item/CS_URS_2024_01/594111114"/>
    <hyperlink ref="F240" r:id="rId21" display="https://podminky.urs.cz/item/CS_URS_2024_01/611131100"/>
    <hyperlink ref="F247" r:id="rId22" display="https://podminky.urs.cz/item/CS_URS_2024_01/611311143"/>
    <hyperlink ref="F254" r:id="rId23" display="https://podminky.urs.cz/item/CS_URS_2024_01/611311191"/>
    <hyperlink ref="F256" r:id="rId24" display="https://podminky.urs.cz/item/CS_URS_2024_01/612131100"/>
    <hyperlink ref="F263" r:id="rId25" display="https://podminky.urs.cz/item/CS_URS_2024_01/612311141"/>
    <hyperlink ref="F270" r:id="rId26" display="https://podminky.urs.cz/item/CS_URS_2024_01/612311191"/>
    <hyperlink ref="F272" r:id="rId27" display="https://podminky.urs.cz/item/CS_URS_2024_01/612315418"/>
    <hyperlink ref="F276" r:id="rId28" display="https://podminky.urs.cz/item/CS_URS_2024_01/622325108"/>
    <hyperlink ref="F283" r:id="rId29" display="https://podminky.urs.cz/item/CS_URS_2024_01/622325113"/>
    <hyperlink ref="F290" r:id="rId30" display="https://podminky.urs.cz/item/CS_URS_2024_01/622325409"/>
    <hyperlink ref="F294" r:id="rId31" display="https://podminky.urs.cz/item/CS_URS_2024_01/622325609"/>
    <hyperlink ref="F310" r:id="rId32" display="https://podminky.urs.cz/item/CS_URS_2024_01/623131100"/>
    <hyperlink ref="F314" r:id="rId33" display="https://podminky.urs.cz/item/CS_URS_2024_01/623311121"/>
    <hyperlink ref="F318" r:id="rId34" display="https://podminky.urs.cz/item/CS_URS_2024_01/623311191"/>
    <hyperlink ref="F320" r:id="rId35" display="https://podminky.urs.cz/item/CS_URS_2024_01/629995101"/>
    <hyperlink ref="F333" r:id="rId36" display="https://podminky.urs.cz/item/CS_URS_2024_01/631311224"/>
    <hyperlink ref="F339" r:id="rId37" display="https://podminky.urs.cz/item/CS_URS_2024_01/631319022"/>
    <hyperlink ref="F342" r:id="rId38" display="https://podminky.urs.cz/item/CS_URS_2024_01/631319111"/>
    <hyperlink ref="F346" r:id="rId39" display="https://podminky.urs.cz/item/CS_URS_2024_01/632450131"/>
    <hyperlink ref="F350" r:id="rId40" display="https://podminky.urs.cz/item/CS_URS_2024_01/632450132"/>
    <hyperlink ref="F357" r:id="rId41" display="https://podminky.urs.cz/item/CS_URS_2024_01/632450133"/>
    <hyperlink ref="F366" r:id="rId42" display="https://podminky.urs.cz/item/CS_URS_2024_01/632451491"/>
    <hyperlink ref="F375" r:id="rId43" display="https://podminky.urs.cz/item/CS_URS_2024_01/871313121"/>
    <hyperlink ref="F382" r:id="rId44" display="https://podminky.urs.cz/item/CS_URS_2024_01/877260310"/>
    <hyperlink ref="F386" r:id="rId45" display="https://podminky.urs.cz/item/CS_URS_2024_01/877260341"/>
    <hyperlink ref="F389" r:id="rId46" display="https://podminky.urs.cz/item/CS_URS_2024_01/877270310"/>
    <hyperlink ref="F395" r:id="rId47" display="https://podminky.urs.cz/item/CS_URS_2024_01/877270320"/>
    <hyperlink ref="F399" r:id="rId48" display="https://podminky.urs.cz/item/CS_URS_2024_01/877270330"/>
    <hyperlink ref="F403" r:id="rId49" display="https://podminky.urs.cz/item/CS_URS_2024_01/895270001"/>
    <hyperlink ref="F405" r:id="rId50" display="https://podminky.urs.cz/item/CS_URS_2024_01/895270021"/>
    <hyperlink ref="F407" r:id="rId51" display="https://podminky.urs.cz/item/CS_URS_2024_01/895270051"/>
    <hyperlink ref="F415" r:id="rId52" display="https://podminky.urs.cz/item/CS_URS_2024_01/941111111"/>
    <hyperlink ref="F422" r:id="rId53" display="https://podminky.urs.cz/item/CS_URS_2024_01/941111211"/>
    <hyperlink ref="F425" r:id="rId54" display="https://podminky.urs.cz/item/CS_URS_2024_01/941111811"/>
    <hyperlink ref="F427" r:id="rId55" display="https://podminky.urs.cz/item/CS_URS_2024_01/949101111"/>
    <hyperlink ref="F431" r:id="rId56" display="https://podminky.urs.cz/item/CS_URS_2024_01/952901111"/>
    <hyperlink ref="F442" r:id="rId57" display="https://podminky.urs.cz/item/CS_URS_2024_01/962032230"/>
    <hyperlink ref="F446" r:id="rId58" display="https://podminky.urs.cz/item/CS_URS_2024_01/963012520"/>
    <hyperlink ref="F451" r:id="rId59" display="https://podminky.urs.cz/item/CS_URS_2024_01/963023712"/>
    <hyperlink ref="F455" r:id="rId60" display="https://podminky.urs.cz/item/CS_URS_2024_01/965045113"/>
    <hyperlink ref="F463" r:id="rId61" display="https://podminky.urs.cz/item/CS_URS_2024_01/978011191"/>
    <hyperlink ref="F470" r:id="rId62" display="https://podminky.urs.cz/item/CS_URS_2024_01/978013191"/>
    <hyperlink ref="F478" r:id="rId63" display="https://podminky.urs.cz/item/CS_URS_2024_01/978019391"/>
    <hyperlink ref="F489" r:id="rId64" display="https://podminky.urs.cz/item/CS_URS_2024_01/985221121"/>
    <hyperlink ref="F496" r:id="rId65" display="https://podminky.urs.cz/item/CS_URS_2024_01/997013153"/>
    <hyperlink ref="F498" r:id="rId66" display="https://podminky.urs.cz/item/CS_URS_2024_01/997013501"/>
    <hyperlink ref="F500" r:id="rId67" display="https://podminky.urs.cz/item/CS_URS_2024_01/997013509"/>
    <hyperlink ref="F503" r:id="rId68" display="https://podminky.urs.cz/item/CS_URS_2024_01/997013861"/>
    <hyperlink ref="F505" r:id="rId69" display="https://podminky.urs.cz/item/CS_URS_2024_01/997013862"/>
    <hyperlink ref="F507" r:id="rId70" display="https://podminky.urs.cz/item/CS_URS_2024_01/997013863"/>
    <hyperlink ref="F509" r:id="rId71" display="https://podminky.urs.cz/item/CS_URS_2024_01/997013871"/>
    <hyperlink ref="F511" r:id="rId72" display="https://podminky.urs.cz/item/CS_URS_2024_01/997013873"/>
    <hyperlink ref="F513" r:id="rId73" display="https://podminky.urs.cz/item/CS_URS_2024_01/997013875"/>
    <hyperlink ref="F516" r:id="rId74" display="https://podminky.urs.cz/item/CS_URS_2024_01/998011009"/>
    <hyperlink ref="F520" r:id="rId75" display="https://podminky.urs.cz/item/CS_URS_2024_01/712340831"/>
    <hyperlink ref="F527" r:id="rId76" display="https://podminky.urs.cz/item/CS_URS_2024_01/712361701"/>
    <hyperlink ref="F537" r:id="rId77" display="https://podminky.urs.cz/item/CS_URS_2024_01/712391171"/>
    <hyperlink ref="F546" r:id="rId78" display="https://podminky.urs.cz/item/CS_URS_2024_01/712391172"/>
    <hyperlink ref="F555" r:id="rId79" display="https://podminky.urs.cz/item/CS_URS_2024_01/998712212"/>
    <hyperlink ref="F558" r:id="rId80" display="https://podminky.urs.cz/item/CS_URS_2024_01/763121821"/>
    <hyperlink ref="F564" r:id="rId81" display="https://podminky.urs.cz/item/CS_URS_2024_01/998763412"/>
    <hyperlink ref="F567" r:id="rId82" display="https://podminky.urs.cz/item/CS_URS_2024_01/764001901"/>
    <hyperlink ref="F579" r:id="rId83" display="https://podminky.urs.cz/item/CS_URS_2024_01/764002871"/>
    <hyperlink ref="F585" r:id="rId84" display="https://podminky.urs.cz/item/CS_URS_2024_01/764004861"/>
    <hyperlink ref="F588" r:id="rId85" display="https://podminky.urs.cz/item/CS_URS_2024_01/764031422"/>
    <hyperlink ref="F594" r:id="rId86" display="https://podminky.urs.cz/item/CS_URS_2024_01/764518622"/>
    <hyperlink ref="F601" r:id="rId87" display="https://podminky.urs.cz/item/CS_URS_2024_01/998764212"/>
    <hyperlink ref="F604" r:id="rId88" display="https://podminky.urs.cz/item/CS_URS_2024_01/765192001"/>
    <hyperlink ref="F611" r:id="rId89" display="https://podminky.urs.cz/item/CS_URS_2024_01/998765212"/>
    <hyperlink ref="F614" r:id="rId90" display="https://podminky.urs.cz/item/CS_URS_2024_01/767161211"/>
    <hyperlink ref="F621" r:id="rId91" display="https://podminky.urs.cz/item/CS_URS_2024_01/767161833"/>
    <hyperlink ref="F627" r:id="rId92" display="https://podminky.urs.cz/item/CS_URS_2024_01/998767212"/>
    <hyperlink ref="F630" r:id="rId93" display="https://podminky.urs.cz/item/CS_URS_2024_01/772521240"/>
    <hyperlink ref="F636" r:id="rId94" display="https://podminky.urs.cz/item/CS_URS_2024_01/772521260"/>
    <hyperlink ref="F642" r:id="rId95" display="https://podminky.urs.cz/item/CS_URS_2024_01/772523811"/>
    <hyperlink ref="F647" r:id="rId96" display="https://podminky.urs.cz/item/CS_URS_2024_01/772524811"/>
    <hyperlink ref="F652" r:id="rId97" display="https://podminky.urs.cz/item/CS_URS_2024_01/772991111"/>
    <hyperlink ref="F657" r:id="rId98" display="https://podminky.urs.cz/item/CS_URS_2024_01/772991422"/>
    <hyperlink ref="F665" r:id="rId99" display="https://podminky.urs.cz/item/CS_URS_2024_01/772991441"/>
    <hyperlink ref="F672" r:id="rId100" display="https://podminky.urs.cz/item/CS_URS_2024_01/998772212"/>
    <hyperlink ref="F675" r:id="rId101" display="https://podminky.urs.cz/item/CS_URS_2024_01/775411820"/>
    <hyperlink ref="F679" r:id="rId102" display="https://podminky.urs.cz/item/CS_URS_2024_01/998775212"/>
    <hyperlink ref="F682" r:id="rId103" display="https://podminky.urs.cz/item/CS_URS_2024_01/782611114"/>
    <hyperlink ref="F686" r:id="rId104" display="https://podminky.urs.cz/item/CS_URS_2024_01/782613811"/>
    <hyperlink ref="F690" r:id="rId105" display="https://podminky.urs.cz/item/CS_URS_2024_01/782994913"/>
    <hyperlink ref="F701" r:id="rId106" display="https://podminky.urs.cz/item/CS_URS_2024_01/782994916"/>
    <hyperlink ref="F716" r:id="rId107" display="https://podminky.urs.cz/item/CS_URS_2024_01/782994922"/>
    <hyperlink ref="F730" r:id="rId108" display="https://podminky.urs.cz/item/CS_URS_2024_01/998782212"/>
    <hyperlink ref="F733" r:id="rId109" display="https://podminky.urs.cz/item/CS_URS_2024_01/783301303"/>
    <hyperlink ref="F742" r:id="rId110" display="https://podminky.urs.cz/item/CS_URS_2024_01/783301311"/>
    <hyperlink ref="F751" r:id="rId111" display="https://podminky.urs.cz/item/CS_URS_2024_01/783303100"/>
    <hyperlink ref="F762" r:id="rId112" display="https://podminky.urs.cz/item/CS_URS_2024_01/783306809"/>
    <hyperlink ref="F771" r:id="rId113" display="https://podminky.urs.cz/item/CS_URS_2024_01/783801403"/>
    <hyperlink ref="F786" r:id="rId114" display="https://podminky.urs.cz/item/CS_URS_2024_01/783823133"/>
    <hyperlink ref="F795" r:id="rId115" display="https://podminky.urs.cz/item/CS_URS_2024_01/783823183"/>
    <hyperlink ref="F804" r:id="rId116" display="https://podminky.urs.cz/item/CS_URS_2024_01/783827123"/>
    <hyperlink ref="F813" r:id="rId117" display="https://podminky.urs.cz/item/CS_URS_2024_01/783827183"/>
    <hyperlink ref="F824" r:id="rId118" display="https://podminky.urs.cz/item/CS_URS_2024_01/012103000"/>
    <hyperlink ref="F826" r:id="rId119" display="https://podminky.urs.cz/item/CS_URS_2024_01/013254000"/>
    <hyperlink ref="F829" r:id="rId120" display="https://podminky.urs.cz/item/CS_URS_2024_01/030001000"/>
    <hyperlink ref="F832" r:id="rId121" display="https://podminky.urs.cz/item/CS_URS_2024_01/040001000"/>
    <hyperlink ref="F837" r:id="rId122" display="https://podminky.urs.cz/item/CS_URS_2024_01/071002000"/>
    <hyperlink ref="F840" r:id="rId123" display="https://podminky.urs.cz/item/CS_URS_2024_01/0914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1105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1106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1107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1108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1109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1110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1111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1112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1113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1114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1115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1116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1117</v>
      </c>
      <c r="F19" s="291" t="s">
        <v>1118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1119</v>
      </c>
      <c r="F20" s="291" t="s">
        <v>1120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1121</v>
      </c>
      <c r="F21" s="291" t="s">
        <v>1122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1123</v>
      </c>
      <c r="F22" s="291" t="s">
        <v>1124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1125</v>
      </c>
      <c r="F23" s="291" t="s">
        <v>1126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1127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1128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1129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1130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1131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1132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1133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1134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1135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117</v>
      </c>
      <c r="F36" s="291"/>
      <c r="G36" s="291" t="s">
        <v>1136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1137</v>
      </c>
      <c r="F37" s="291"/>
      <c r="G37" s="291" t="s">
        <v>1138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1139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1140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118</v>
      </c>
      <c r="F40" s="291"/>
      <c r="G40" s="291" t="s">
        <v>1141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119</v>
      </c>
      <c r="F41" s="291"/>
      <c r="G41" s="291" t="s">
        <v>1142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1143</v>
      </c>
      <c r="F42" s="291"/>
      <c r="G42" s="291" t="s">
        <v>1144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1145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1146</v>
      </c>
      <c r="F44" s="291"/>
      <c r="G44" s="291" t="s">
        <v>1147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121</v>
      </c>
      <c r="F45" s="291"/>
      <c r="G45" s="291" t="s">
        <v>1148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1149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1150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1151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1152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1153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1154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1155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1156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1157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1158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1159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1160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1161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1162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1163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1164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1165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1166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1167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1168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1169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1170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1171</v>
      </c>
      <c r="D76" s="309"/>
      <c r="E76" s="309"/>
      <c r="F76" s="309" t="s">
        <v>1172</v>
      </c>
      <c r="G76" s="310"/>
      <c r="H76" s="309" t="s">
        <v>53</v>
      </c>
      <c r="I76" s="309" t="s">
        <v>56</v>
      </c>
      <c r="J76" s="309" t="s">
        <v>1173</v>
      </c>
      <c r="K76" s="308"/>
    </row>
    <row r="77" s="1" customFormat="1" ht="17.25" customHeight="1">
      <c r="B77" s="306"/>
      <c r="C77" s="311" t="s">
        <v>1174</v>
      </c>
      <c r="D77" s="311"/>
      <c r="E77" s="311"/>
      <c r="F77" s="312" t="s">
        <v>1175</v>
      </c>
      <c r="G77" s="313"/>
      <c r="H77" s="311"/>
      <c r="I77" s="311"/>
      <c r="J77" s="311" t="s">
        <v>1176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1177</v>
      </c>
      <c r="G79" s="318"/>
      <c r="H79" s="294" t="s">
        <v>1178</v>
      </c>
      <c r="I79" s="294" t="s">
        <v>1179</v>
      </c>
      <c r="J79" s="294">
        <v>20</v>
      </c>
      <c r="K79" s="308"/>
    </row>
    <row r="80" s="1" customFormat="1" ht="15" customHeight="1">
      <c r="B80" s="306"/>
      <c r="C80" s="294" t="s">
        <v>1180</v>
      </c>
      <c r="D80" s="294"/>
      <c r="E80" s="294"/>
      <c r="F80" s="317" t="s">
        <v>1177</v>
      </c>
      <c r="G80" s="318"/>
      <c r="H80" s="294" t="s">
        <v>1181</v>
      </c>
      <c r="I80" s="294" t="s">
        <v>1179</v>
      </c>
      <c r="J80" s="294">
        <v>120</v>
      </c>
      <c r="K80" s="308"/>
    </row>
    <row r="81" s="1" customFormat="1" ht="15" customHeight="1">
      <c r="B81" s="319"/>
      <c r="C81" s="294" t="s">
        <v>1182</v>
      </c>
      <c r="D81" s="294"/>
      <c r="E81" s="294"/>
      <c r="F81" s="317" t="s">
        <v>1183</v>
      </c>
      <c r="G81" s="318"/>
      <c r="H81" s="294" t="s">
        <v>1184</v>
      </c>
      <c r="I81" s="294" t="s">
        <v>1179</v>
      </c>
      <c r="J81" s="294">
        <v>50</v>
      </c>
      <c r="K81" s="308"/>
    </row>
    <row r="82" s="1" customFormat="1" ht="15" customHeight="1">
      <c r="B82" s="319"/>
      <c r="C82" s="294" t="s">
        <v>1185</v>
      </c>
      <c r="D82" s="294"/>
      <c r="E82" s="294"/>
      <c r="F82" s="317" t="s">
        <v>1177</v>
      </c>
      <c r="G82" s="318"/>
      <c r="H82" s="294" t="s">
        <v>1186</v>
      </c>
      <c r="I82" s="294" t="s">
        <v>1187</v>
      </c>
      <c r="J82" s="294"/>
      <c r="K82" s="308"/>
    </row>
    <row r="83" s="1" customFormat="1" ht="15" customHeight="1">
      <c r="B83" s="319"/>
      <c r="C83" s="320" t="s">
        <v>1188</v>
      </c>
      <c r="D83" s="320"/>
      <c r="E83" s="320"/>
      <c r="F83" s="321" t="s">
        <v>1183</v>
      </c>
      <c r="G83" s="320"/>
      <c r="H83" s="320" t="s">
        <v>1189</v>
      </c>
      <c r="I83" s="320" t="s">
        <v>1179</v>
      </c>
      <c r="J83" s="320">
        <v>15</v>
      </c>
      <c r="K83" s="308"/>
    </row>
    <row r="84" s="1" customFormat="1" ht="15" customHeight="1">
      <c r="B84" s="319"/>
      <c r="C84" s="320" t="s">
        <v>1190</v>
      </c>
      <c r="D84" s="320"/>
      <c r="E84" s="320"/>
      <c r="F84" s="321" t="s">
        <v>1183</v>
      </c>
      <c r="G84" s="320"/>
      <c r="H84" s="320" t="s">
        <v>1191</v>
      </c>
      <c r="I84" s="320" t="s">
        <v>1179</v>
      </c>
      <c r="J84" s="320">
        <v>15</v>
      </c>
      <c r="K84" s="308"/>
    </row>
    <row r="85" s="1" customFormat="1" ht="15" customHeight="1">
      <c r="B85" s="319"/>
      <c r="C85" s="320" t="s">
        <v>1192</v>
      </c>
      <c r="D85" s="320"/>
      <c r="E85" s="320"/>
      <c r="F85" s="321" t="s">
        <v>1183</v>
      </c>
      <c r="G85" s="320"/>
      <c r="H85" s="320" t="s">
        <v>1193</v>
      </c>
      <c r="I85" s="320" t="s">
        <v>1179</v>
      </c>
      <c r="J85" s="320">
        <v>20</v>
      </c>
      <c r="K85" s="308"/>
    </row>
    <row r="86" s="1" customFormat="1" ht="15" customHeight="1">
      <c r="B86" s="319"/>
      <c r="C86" s="320" t="s">
        <v>1194</v>
      </c>
      <c r="D86" s="320"/>
      <c r="E86" s="320"/>
      <c r="F86" s="321" t="s">
        <v>1183</v>
      </c>
      <c r="G86" s="320"/>
      <c r="H86" s="320" t="s">
        <v>1195</v>
      </c>
      <c r="I86" s="320" t="s">
        <v>1179</v>
      </c>
      <c r="J86" s="320">
        <v>20</v>
      </c>
      <c r="K86" s="308"/>
    </row>
    <row r="87" s="1" customFormat="1" ht="15" customHeight="1">
      <c r="B87" s="319"/>
      <c r="C87" s="294" t="s">
        <v>1196</v>
      </c>
      <c r="D87" s="294"/>
      <c r="E87" s="294"/>
      <c r="F87" s="317" t="s">
        <v>1183</v>
      </c>
      <c r="G87" s="318"/>
      <c r="H87" s="294" t="s">
        <v>1197</v>
      </c>
      <c r="I87" s="294" t="s">
        <v>1179</v>
      </c>
      <c r="J87" s="294">
        <v>50</v>
      </c>
      <c r="K87" s="308"/>
    </row>
    <row r="88" s="1" customFormat="1" ht="15" customHeight="1">
      <c r="B88" s="319"/>
      <c r="C88" s="294" t="s">
        <v>1198</v>
      </c>
      <c r="D88" s="294"/>
      <c r="E88" s="294"/>
      <c r="F88" s="317" t="s">
        <v>1183</v>
      </c>
      <c r="G88" s="318"/>
      <c r="H88" s="294" t="s">
        <v>1199</v>
      </c>
      <c r="I88" s="294" t="s">
        <v>1179</v>
      </c>
      <c r="J88" s="294">
        <v>20</v>
      </c>
      <c r="K88" s="308"/>
    </row>
    <row r="89" s="1" customFormat="1" ht="15" customHeight="1">
      <c r="B89" s="319"/>
      <c r="C89" s="294" t="s">
        <v>1200</v>
      </c>
      <c r="D89" s="294"/>
      <c r="E89" s="294"/>
      <c r="F89" s="317" t="s">
        <v>1183</v>
      </c>
      <c r="G89" s="318"/>
      <c r="H89" s="294" t="s">
        <v>1201</v>
      </c>
      <c r="I89" s="294" t="s">
        <v>1179</v>
      </c>
      <c r="J89" s="294">
        <v>20</v>
      </c>
      <c r="K89" s="308"/>
    </row>
    <row r="90" s="1" customFormat="1" ht="15" customHeight="1">
      <c r="B90" s="319"/>
      <c r="C90" s="294" t="s">
        <v>1202</v>
      </c>
      <c r="D90" s="294"/>
      <c r="E90" s="294"/>
      <c r="F90" s="317" t="s">
        <v>1183</v>
      </c>
      <c r="G90" s="318"/>
      <c r="H90" s="294" t="s">
        <v>1203</v>
      </c>
      <c r="I90" s="294" t="s">
        <v>1179</v>
      </c>
      <c r="J90" s="294">
        <v>50</v>
      </c>
      <c r="K90" s="308"/>
    </row>
    <row r="91" s="1" customFormat="1" ht="15" customHeight="1">
      <c r="B91" s="319"/>
      <c r="C91" s="294" t="s">
        <v>1204</v>
      </c>
      <c r="D91" s="294"/>
      <c r="E91" s="294"/>
      <c r="F91" s="317" t="s">
        <v>1183</v>
      </c>
      <c r="G91" s="318"/>
      <c r="H91" s="294" t="s">
        <v>1204</v>
      </c>
      <c r="I91" s="294" t="s">
        <v>1179</v>
      </c>
      <c r="J91" s="294">
        <v>50</v>
      </c>
      <c r="K91" s="308"/>
    </row>
    <row r="92" s="1" customFormat="1" ht="15" customHeight="1">
      <c r="B92" s="319"/>
      <c r="C92" s="294" t="s">
        <v>1205</v>
      </c>
      <c r="D92" s="294"/>
      <c r="E92" s="294"/>
      <c r="F92" s="317" t="s">
        <v>1183</v>
      </c>
      <c r="G92" s="318"/>
      <c r="H92" s="294" t="s">
        <v>1206</v>
      </c>
      <c r="I92" s="294" t="s">
        <v>1179</v>
      </c>
      <c r="J92" s="294">
        <v>255</v>
      </c>
      <c r="K92" s="308"/>
    </row>
    <row r="93" s="1" customFormat="1" ht="15" customHeight="1">
      <c r="B93" s="319"/>
      <c r="C93" s="294" t="s">
        <v>1207</v>
      </c>
      <c r="D93" s="294"/>
      <c r="E93" s="294"/>
      <c r="F93" s="317" t="s">
        <v>1177</v>
      </c>
      <c r="G93" s="318"/>
      <c r="H93" s="294" t="s">
        <v>1208</v>
      </c>
      <c r="I93" s="294" t="s">
        <v>1209</v>
      </c>
      <c r="J93" s="294"/>
      <c r="K93" s="308"/>
    </row>
    <row r="94" s="1" customFormat="1" ht="15" customHeight="1">
      <c r="B94" s="319"/>
      <c r="C94" s="294" t="s">
        <v>1210</v>
      </c>
      <c r="D94" s="294"/>
      <c r="E94" s="294"/>
      <c r="F94" s="317" t="s">
        <v>1177</v>
      </c>
      <c r="G94" s="318"/>
      <c r="H94" s="294" t="s">
        <v>1211</v>
      </c>
      <c r="I94" s="294" t="s">
        <v>1212</v>
      </c>
      <c r="J94" s="294"/>
      <c r="K94" s="308"/>
    </row>
    <row r="95" s="1" customFormat="1" ht="15" customHeight="1">
      <c r="B95" s="319"/>
      <c r="C95" s="294" t="s">
        <v>1213</v>
      </c>
      <c r="D95" s="294"/>
      <c r="E95" s="294"/>
      <c r="F95" s="317" t="s">
        <v>1177</v>
      </c>
      <c r="G95" s="318"/>
      <c r="H95" s="294" t="s">
        <v>1213</v>
      </c>
      <c r="I95" s="294" t="s">
        <v>1212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1177</v>
      </c>
      <c r="G96" s="318"/>
      <c r="H96" s="294" t="s">
        <v>1214</v>
      </c>
      <c r="I96" s="294" t="s">
        <v>1212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1177</v>
      </c>
      <c r="G97" s="318"/>
      <c r="H97" s="294" t="s">
        <v>1215</v>
      </c>
      <c r="I97" s="294" t="s">
        <v>1212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1216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1171</v>
      </c>
      <c r="D103" s="309"/>
      <c r="E103" s="309"/>
      <c r="F103" s="309" t="s">
        <v>1172</v>
      </c>
      <c r="G103" s="310"/>
      <c r="H103" s="309" t="s">
        <v>53</v>
      </c>
      <c r="I103" s="309" t="s">
        <v>56</v>
      </c>
      <c r="J103" s="309" t="s">
        <v>1173</v>
      </c>
      <c r="K103" s="308"/>
    </row>
    <row r="104" s="1" customFormat="1" ht="17.25" customHeight="1">
      <c r="B104" s="306"/>
      <c r="C104" s="311" t="s">
        <v>1174</v>
      </c>
      <c r="D104" s="311"/>
      <c r="E104" s="311"/>
      <c r="F104" s="312" t="s">
        <v>1175</v>
      </c>
      <c r="G104" s="313"/>
      <c r="H104" s="311"/>
      <c r="I104" s="311"/>
      <c r="J104" s="311" t="s">
        <v>1176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1177</v>
      </c>
      <c r="G106" s="294"/>
      <c r="H106" s="294" t="s">
        <v>1217</v>
      </c>
      <c r="I106" s="294" t="s">
        <v>1179</v>
      </c>
      <c r="J106" s="294">
        <v>20</v>
      </c>
      <c r="K106" s="308"/>
    </row>
    <row r="107" s="1" customFormat="1" ht="15" customHeight="1">
      <c r="B107" s="306"/>
      <c r="C107" s="294" t="s">
        <v>1180</v>
      </c>
      <c r="D107" s="294"/>
      <c r="E107" s="294"/>
      <c r="F107" s="317" t="s">
        <v>1177</v>
      </c>
      <c r="G107" s="294"/>
      <c r="H107" s="294" t="s">
        <v>1217</v>
      </c>
      <c r="I107" s="294" t="s">
        <v>1179</v>
      </c>
      <c r="J107" s="294">
        <v>120</v>
      </c>
      <c r="K107" s="308"/>
    </row>
    <row r="108" s="1" customFormat="1" ht="15" customHeight="1">
      <c r="B108" s="319"/>
      <c r="C108" s="294" t="s">
        <v>1182</v>
      </c>
      <c r="D108" s="294"/>
      <c r="E108" s="294"/>
      <c r="F108" s="317" t="s">
        <v>1183</v>
      </c>
      <c r="G108" s="294"/>
      <c r="H108" s="294" t="s">
        <v>1217</v>
      </c>
      <c r="I108" s="294" t="s">
        <v>1179</v>
      </c>
      <c r="J108" s="294">
        <v>50</v>
      </c>
      <c r="K108" s="308"/>
    </row>
    <row r="109" s="1" customFormat="1" ht="15" customHeight="1">
      <c r="B109" s="319"/>
      <c r="C109" s="294" t="s">
        <v>1185</v>
      </c>
      <c r="D109" s="294"/>
      <c r="E109" s="294"/>
      <c r="F109" s="317" t="s">
        <v>1177</v>
      </c>
      <c r="G109" s="294"/>
      <c r="H109" s="294" t="s">
        <v>1217</v>
      </c>
      <c r="I109" s="294" t="s">
        <v>1187</v>
      </c>
      <c r="J109" s="294"/>
      <c r="K109" s="308"/>
    </row>
    <row r="110" s="1" customFormat="1" ht="15" customHeight="1">
      <c r="B110" s="319"/>
      <c r="C110" s="294" t="s">
        <v>1196</v>
      </c>
      <c r="D110" s="294"/>
      <c r="E110" s="294"/>
      <c r="F110" s="317" t="s">
        <v>1183</v>
      </c>
      <c r="G110" s="294"/>
      <c r="H110" s="294" t="s">
        <v>1217</v>
      </c>
      <c r="I110" s="294" t="s">
        <v>1179</v>
      </c>
      <c r="J110" s="294">
        <v>50</v>
      </c>
      <c r="K110" s="308"/>
    </row>
    <row r="111" s="1" customFormat="1" ht="15" customHeight="1">
      <c r="B111" s="319"/>
      <c r="C111" s="294" t="s">
        <v>1204</v>
      </c>
      <c r="D111" s="294"/>
      <c r="E111" s="294"/>
      <c r="F111" s="317" t="s">
        <v>1183</v>
      </c>
      <c r="G111" s="294"/>
      <c r="H111" s="294" t="s">
        <v>1217</v>
      </c>
      <c r="I111" s="294" t="s">
        <v>1179</v>
      </c>
      <c r="J111" s="294">
        <v>50</v>
      </c>
      <c r="K111" s="308"/>
    </row>
    <row r="112" s="1" customFormat="1" ht="15" customHeight="1">
      <c r="B112" s="319"/>
      <c r="C112" s="294" t="s">
        <v>1202</v>
      </c>
      <c r="D112" s="294"/>
      <c r="E112" s="294"/>
      <c r="F112" s="317" t="s">
        <v>1183</v>
      </c>
      <c r="G112" s="294"/>
      <c r="H112" s="294" t="s">
        <v>1217</v>
      </c>
      <c r="I112" s="294" t="s">
        <v>1179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1177</v>
      </c>
      <c r="G113" s="294"/>
      <c r="H113" s="294" t="s">
        <v>1218</v>
      </c>
      <c r="I113" s="294" t="s">
        <v>1179</v>
      </c>
      <c r="J113" s="294">
        <v>20</v>
      </c>
      <c r="K113" s="308"/>
    </row>
    <row r="114" s="1" customFormat="1" ht="15" customHeight="1">
      <c r="B114" s="319"/>
      <c r="C114" s="294" t="s">
        <v>1219</v>
      </c>
      <c r="D114" s="294"/>
      <c r="E114" s="294"/>
      <c r="F114" s="317" t="s">
        <v>1177</v>
      </c>
      <c r="G114" s="294"/>
      <c r="H114" s="294" t="s">
        <v>1220</v>
      </c>
      <c r="I114" s="294" t="s">
        <v>1179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1177</v>
      </c>
      <c r="G115" s="294"/>
      <c r="H115" s="294" t="s">
        <v>1221</v>
      </c>
      <c r="I115" s="294" t="s">
        <v>1212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1177</v>
      </c>
      <c r="G116" s="294"/>
      <c r="H116" s="294" t="s">
        <v>1222</v>
      </c>
      <c r="I116" s="294" t="s">
        <v>1212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1177</v>
      </c>
      <c r="G117" s="294"/>
      <c r="H117" s="294" t="s">
        <v>1223</v>
      </c>
      <c r="I117" s="294" t="s">
        <v>1224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1225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1171</v>
      </c>
      <c r="D123" s="309"/>
      <c r="E123" s="309"/>
      <c r="F123" s="309" t="s">
        <v>1172</v>
      </c>
      <c r="G123" s="310"/>
      <c r="H123" s="309" t="s">
        <v>53</v>
      </c>
      <c r="I123" s="309" t="s">
        <v>56</v>
      </c>
      <c r="J123" s="309" t="s">
        <v>1173</v>
      </c>
      <c r="K123" s="338"/>
    </row>
    <row r="124" s="1" customFormat="1" ht="17.25" customHeight="1">
      <c r="B124" s="337"/>
      <c r="C124" s="311" t="s">
        <v>1174</v>
      </c>
      <c r="D124" s="311"/>
      <c r="E124" s="311"/>
      <c r="F124" s="312" t="s">
        <v>1175</v>
      </c>
      <c r="G124" s="313"/>
      <c r="H124" s="311"/>
      <c r="I124" s="311"/>
      <c r="J124" s="311" t="s">
        <v>1176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1180</v>
      </c>
      <c r="D126" s="316"/>
      <c r="E126" s="316"/>
      <c r="F126" s="317" t="s">
        <v>1177</v>
      </c>
      <c r="G126" s="294"/>
      <c r="H126" s="294" t="s">
        <v>1217</v>
      </c>
      <c r="I126" s="294" t="s">
        <v>1179</v>
      </c>
      <c r="J126" s="294">
        <v>120</v>
      </c>
      <c r="K126" s="342"/>
    </row>
    <row r="127" s="1" customFormat="1" ht="15" customHeight="1">
      <c r="B127" s="339"/>
      <c r="C127" s="294" t="s">
        <v>1226</v>
      </c>
      <c r="D127" s="294"/>
      <c r="E127" s="294"/>
      <c r="F127" s="317" t="s">
        <v>1177</v>
      </c>
      <c r="G127" s="294"/>
      <c r="H127" s="294" t="s">
        <v>1227</v>
      </c>
      <c r="I127" s="294" t="s">
        <v>1179</v>
      </c>
      <c r="J127" s="294" t="s">
        <v>1228</v>
      </c>
      <c r="K127" s="342"/>
    </row>
    <row r="128" s="1" customFormat="1" ht="15" customHeight="1">
      <c r="B128" s="339"/>
      <c r="C128" s="294" t="s">
        <v>1125</v>
      </c>
      <c r="D128" s="294"/>
      <c r="E128" s="294"/>
      <c r="F128" s="317" t="s">
        <v>1177</v>
      </c>
      <c r="G128" s="294"/>
      <c r="H128" s="294" t="s">
        <v>1229</v>
      </c>
      <c r="I128" s="294" t="s">
        <v>1179</v>
      </c>
      <c r="J128" s="294" t="s">
        <v>1228</v>
      </c>
      <c r="K128" s="342"/>
    </row>
    <row r="129" s="1" customFormat="1" ht="15" customHeight="1">
      <c r="B129" s="339"/>
      <c r="C129" s="294" t="s">
        <v>1188</v>
      </c>
      <c r="D129" s="294"/>
      <c r="E129" s="294"/>
      <c r="F129" s="317" t="s">
        <v>1183</v>
      </c>
      <c r="G129" s="294"/>
      <c r="H129" s="294" t="s">
        <v>1189</v>
      </c>
      <c r="I129" s="294" t="s">
        <v>1179</v>
      </c>
      <c r="J129" s="294">
        <v>15</v>
      </c>
      <c r="K129" s="342"/>
    </row>
    <row r="130" s="1" customFormat="1" ht="15" customHeight="1">
      <c r="B130" s="339"/>
      <c r="C130" s="320" t="s">
        <v>1190</v>
      </c>
      <c r="D130" s="320"/>
      <c r="E130" s="320"/>
      <c r="F130" s="321" t="s">
        <v>1183</v>
      </c>
      <c r="G130" s="320"/>
      <c r="H130" s="320" t="s">
        <v>1191</v>
      </c>
      <c r="I130" s="320" t="s">
        <v>1179</v>
      </c>
      <c r="J130" s="320">
        <v>15</v>
      </c>
      <c r="K130" s="342"/>
    </row>
    <row r="131" s="1" customFormat="1" ht="15" customHeight="1">
      <c r="B131" s="339"/>
      <c r="C131" s="320" t="s">
        <v>1192</v>
      </c>
      <c r="D131" s="320"/>
      <c r="E131" s="320"/>
      <c r="F131" s="321" t="s">
        <v>1183</v>
      </c>
      <c r="G131" s="320"/>
      <c r="H131" s="320" t="s">
        <v>1193</v>
      </c>
      <c r="I131" s="320" t="s">
        <v>1179</v>
      </c>
      <c r="J131" s="320">
        <v>20</v>
      </c>
      <c r="K131" s="342"/>
    </row>
    <row r="132" s="1" customFormat="1" ht="15" customHeight="1">
      <c r="B132" s="339"/>
      <c r="C132" s="320" t="s">
        <v>1194</v>
      </c>
      <c r="D132" s="320"/>
      <c r="E132" s="320"/>
      <c r="F132" s="321" t="s">
        <v>1183</v>
      </c>
      <c r="G132" s="320"/>
      <c r="H132" s="320" t="s">
        <v>1195</v>
      </c>
      <c r="I132" s="320" t="s">
        <v>1179</v>
      </c>
      <c r="J132" s="320">
        <v>20</v>
      </c>
      <c r="K132" s="342"/>
    </row>
    <row r="133" s="1" customFormat="1" ht="15" customHeight="1">
      <c r="B133" s="339"/>
      <c r="C133" s="294" t="s">
        <v>1182</v>
      </c>
      <c r="D133" s="294"/>
      <c r="E133" s="294"/>
      <c r="F133" s="317" t="s">
        <v>1183</v>
      </c>
      <c r="G133" s="294"/>
      <c r="H133" s="294" t="s">
        <v>1217</v>
      </c>
      <c r="I133" s="294" t="s">
        <v>1179</v>
      </c>
      <c r="J133" s="294">
        <v>50</v>
      </c>
      <c r="K133" s="342"/>
    </row>
    <row r="134" s="1" customFormat="1" ht="15" customHeight="1">
      <c r="B134" s="339"/>
      <c r="C134" s="294" t="s">
        <v>1196</v>
      </c>
      <c r="D134" s="294"/>
      <c r="E134" s="294"/>
      <c r="F134" s="317" t="s">
        <v>1183</v>
      </c>
      <c r="G134" s="294"/>
      <c r="H134" s="294" t="s">
        <v>1217</v>
      </c>
      <c r="I134" s="294" t="s">
        <v>1179</v>
      </c>
      <c r="J134" s="294">
        <v>50</v>
      </c>
      <c r="K134" s="342"/>
    </row>
    <row r="135" s="1" customFormat="1" ht="15" customHeight="1">
      <c r="B135" s="339"/>
      <c r="C135" s="294" t="s">
        <v>1202</v>
      </c>
      <c r="D135" s="294"/>
      <c r="E135" s="294"/>
      <c r="F135" s="317" t="s">
        <v>1183</v>
      </c>
      <c r="G135" s="294"/>
      <c r="H135" s="294" t="s">
        <v>1217</v>
      </c>
      <c r="I135" s="294" t="s">
        <v>1179</v>
      </c>
      <c r="J135" s="294">
        <v>50</v>
      </c>
      <c r="K135" s="342"/>
    </row>
    <row r="136" s="1" customFormat="1" ht="15" customHeight="1">
      <c r="B136" s="339"/>
      <c r="C136" s="294" t="s">
        <v>1204</v>
      </c>
      <c r="D136" s="294"/>
      <c r="E136" s="294"/>
      <c r="F136" s="317" t="s">
        <v>1183</v>
      </c>
      <c r="G136" s="294"/>
      <c r="H136" s="294" t="s">
        <v>1217</v>
      </c>
      <c r="I136" s="294" t="s">
        <v>1179</v>
      </c>
      <c r="J136" s="294">
        <v>50</v>
      </c>
      <c r="K136" s="342"/>
    </row>
    <row r="137" s="1" customFormat="1" ht="15" customHeight="1">
      <c r="B137" s="339"/>
      <c r="C137" s="294" t="s">
        <v>1205</v>
      </c>
      <c r="D137" s="294"/>
      <c r="E137" s="294"/>
      <c r="F137" s="317" t="s">
        <v>1183</v>
      </c>
      <c r="G137" s="294"/>
      <c r="H137" s="294" t="s">
        <v>1230</v>
      </c>
      <c r="I137" s="294" t="s">
        <v>1179</v>
      </c>
      <c r="J137" s="294">
        <v>255</v>
      </c>
      <c r="K137" s="342"/>
    </row>
    <row r="138" s="1" customFormat="1" ht="15" customHeight="1">
      <c r="B138" s="339"/>
      <c r="C138" s="294" t="s">
        <v>1207</v>
      </c>
      <c r="D138" s="294"/>
      <c r="E138" s="294"/>
      <c r="F138" s="317" t="s">
        <v>1177</v>
      </c>
      <c r="G138" s="294"/>
      <c r="H138" s="294" t="s">
        <v>1231</v>
      </c>
      <c r="I138" s="294" t="s">
        <v>1209</v>
      </c>
      <c r="J138" s="294"/>
      <c r="K138" s="342"/>
    </row>
    <row r="139" s="1" customFormat="1" ht="15" customHeight="1">
      <c r="B139" s="339"/>
      <c r="C139" s="294" t="s">
        <v>1210</v>
      </c>
      <c r="D139" s="294"/>
      <c r="E139" s="294"/>
      <c r="F139" s="317" t="s">
        <v>1177</v>
      </c>
      <c r="G139" s="294"/>
      <c r="H139" s="294" t="s">
        <v>1232</v>
      </c>
      <c r="I139" s="294" t="s">
        <v>1212</v>
      </c>
      <c r="J139" s="294"/>
      <c r="K139" s="342"/>
    </row>
    <row r="140" s="1" customFormat="1" ht="15" customHeight="1">
      <c r="B140" s="339"/>
      <c r="C140" s="294" t="s">
        <v>1213</v>
      </c>
      <c r="D140" s="294"/>
      <c r="E140" s="294"/>
      <c r="F140" s="317" t="s">
        <v>1177</v>
      </c>
      <c r="G140" s="294"/>
      <c r="H140" s="294" t="s">
        <v>1213</v>
      </c>
      <c r="I140" s="294" t="s">
        <v>1212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1177</v>
      </c>
      <c r="G141" s="294"/>
      <c r="H141" s="294" t="s">
        <v>1233</v>
      </c>
      <c r="I141" s="294" t="s">
        <v>1212</v>
      </c>
      <c r="J141" s="294"/>
      <c r="K141" s="342"/>
    </row>
    <row r="142" s="1" customFormat="1" ht="15" customHeight="1">
      <c r="B142" s="339"/>
      <c r="C142" s="294" t="s">
        <v>1234</v>
      </c>
      <c r="D142" s="294"/>
      <c r="E142" s="294"/>
      <c r="F142" s="317" t="s">
        <v>1177</v>
      </c>
      <c r="G142" s="294"/>
      <c r="H142" s="294" t="s">
        <v>1235</v>
      </c>
      <c r="I142" s="294" t="s">
        <v>1212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1236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1171</v>
      </c>
      <c r="D148" s="309"/>
      <c r="E148" s="309"/>
      <c r="F148" s="309" t="s">
        <v>1172</v>
      </c>
      <c r="G148" s="310"/>
      <c r="H148" s="309" t="s">
        <v>53</v>
      </c>
      <c r="I148" s="309" t="s">
        <v>56</v>
      </c>
      <c r="J148" s="309" t="s">
        <v>1173</v>
      </c>
      <c r="K148" s="308"/>
    </row>
    <row r="149" s="1" customFormat="1" ht="17.25" customHeight="1">
      <c r="B149" s="306"/>
      <c r="C149" s="311" t="s">
        <v>1174</v>
      </c>
      <c r="D149" s="311"/>
      <c r="E149" s="311"/>
      <c r="F149" s="312" t="s">
        <v>1175</v>
      </c>
      <c r="G149" s="313"/>
      <c r="H149" s="311"/>
      <c r="I149" s="311"/>
      <c r="J149" s="311" t="s">
        <v>1176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1180</v>
      </c>
      <c r="D151" s="294"/>
      <c r="E151" s="294"/>
      <c r="F151" s="347" t="s">
        <v>1177</v>
      </c>
      <c r="G151" s="294"/>
      <c r="H151" s="346" t="s">
        <v>1217</v>
      </c>
      <c r="I151" s="346" t="s">
        <v>1179</v>
      </c>
      <c r="J151" s="346">
        <v>120</v>
      </c>
      <c r="K151" s="342"/>
    </row>
    <row r="152" s="1" customFormat="1" ht="15" customHeight="1">
      <c r="B152" s="319"/>
      <c r="C152" s="346" t="s">
        <v>1226</v>
      </c>
      <c r="D152" s="294"/>
      <c r="E152" s="294"/>
      <c r="F152" s="347" t="s">
        <v>1177</v>
      </c>
      <c r="G152" s="294"/>
      <c r="H152" s="346" t="s">
        <v>1237</v>
      </c>
      <c r="I152" s="346" t="s">
        <v>1179</v>
      </c>
      <c r="J152" s="346" t="s">
        <v>1228</v>
      </c>
      <c r="K152" s="342"/>
    </row>
    <row r="153" s="1" customFormat="1" ht="15" customHeight="1">
      <c r="B153" s="319"/>
      <c r="C153" s="346" t="s">
        <v>1125</v>
      </c>
      <c r="D153" s="294"/>
      <c r="E153" s="294"/>
      <c r="F153" s="347" t="s">
        <v>1177</v>
      </c>
      <c r="G153" s="294"/>
      <c r="H153" s="346" t="s">
        <v>1238</v>
      </c>
      <c r="I153" s="346" t="s">
        <v>1179</v>
      </c>
      <c r="J153" s="346" t="s">
        <v>1228</v>
      </c>
      <c r="K153" s="342"/>
    </row>
    <row r="154" s="1" customFormat="1" ht="15" customHeight="1">
      <c r="B154" s="319"/>
      <c r="C154" s="346" t="s">
        <v>1182</v>
      </c>
      <c r="D154" s="294"/>
      <c r="E154" s="294"/>
      <c r="F154" s="347" t="s">
        <v>1183</v>
      </c>
      <c r="G154" s="294"/>
      <c r="H154" s="346" t="s">
        <v>1217</v>
      </c>
      <c r="I154" s="346" t="s">
        <v>1179</v>
      </c>
      <c r="J154" s="346">
        <v>50</v>
      </c>
      <c r="K154" s="342"/>
    </row>
    <row r="155" s="1" customFormat="1" ht="15" customHeight="1">
      <c r="B155" s="319"/>
      <c r="C155" s="346" t="s">
        <v>1185</v>
      </c>
      <c r="D155" s="294"/>
      <c r="E155" s="294"/>
      <c r="F155" s="347" t="s">
        <v>1177</v>
      </c>
      <c r="G155" s="294"/>
      <c r="H155" s="346" t="s">
        <v>1217</v>
      </c>
      <c r="I155" s="346" t="s">
        <v>1187</v>
      </c>
      <c r="J155" s="346"/>
      <c r="K155" s="342"/>
    </row>
    <row r="156" s="1" customFormat="1" ht="15" customHeight="1">
      <c r="B156" s="319"/>
      <c r="C156" s="346" t="s">
        <v>1196</v>
      </c>
      <c r="D156" s="294"/>
      <c r="E156" s="294"/>
      <c r="F156" s="347" t="s">
        <v>1183</v>
      </c>
      <c r="G156" s="294"/>
      <c r="H156" s="346" t="s">
        <v>1217</v>
      </c>
      <c r="I156" s="346" t="s">
        <v>1179</v>
      </c>
      <c r="J156" s="346">
        <v>50</v>
      </c>
      <c r="K156" s="342"/>
    </row>
    <row r="157" s="1" customFormat="1" ht="15" customHeight="1">
      <c r="B157" s="319"/>
      <c r="C157" s="346" t="s">
        <v>1204</v>
      </c>
      <c r="D157" s="294"/>
      <c r="E157" s="294"/>
      <c r="F157" s="347" t="s">
        <v>1183</v>
      </c>
      <c r="G157" s="294"/>
      <c r="H157" s="346" t="s">
        <v>1217</v>
      </c>
      <c r="I157" s="346" t="s">
        <v>1179</v>
      </c>
      <c r="J157" s="346">
        <v>50</v>
      </c>
      <c r="K157" s="342"/>
    </row>
    <row r="158" s="1" customFormat="1" ht="15" customHeight="1">
      <c r="B158" s="319"/>
      <c r="C158" s="346" t="s">
        <v>1202</v>
      </c>
      <c r="D158" s="294"/>
      <c r="E158" s="294"/>
      <c r="F158" s="347" t="s">
        <v>1183</v>
      </c>
      <c r="G158" s="294"/>
      <c r="H158" s="346" t="s">
        <v>1217</v>
      </c>
      <c r="I158" s="346" t="s">
        <v>1179</v>
      </c>
      <c r="J158" s="346">
        <v>50</v>
      </c>
      <c r="K158" s="342"/>
    </row>
    <row r="159" s="1" customFormat="1" ht="15" customHeight="1">
      <c r="B159" s="319"/>
      <c r="C159" s="346" t="s">
        <v>86</v>
      </c>
      <c r="D159" s="294"/>
      <c r="E159" s="294"/>
      <c r="F159" s="347" t="s">
        <v>1177</v>
      </c>
      <c r="G159" s="294"/>
      <c r="H159" s="346" t="s">
        <v>1239</v>
      </c>
      <c r="I159" s="346" t="s">
        <v>1179</v>
      </c>
      <c r="J159" s="346" t="s">
        <v>1240</v>
      </c>
      <c r="K159" s="342"/>
    </row>
    <row r="160" s="1" customFormat="1" ht="15" customHeight="1">
      <c r="B160" s="319"/>
      <c r="C160" s="346" t="s">
        <v>1241</v>
      </c>
      <c r="D160" s="294"/>
      <c r="E160" s="294"/>
      <c r="F160" s="347" t="s">
        <v>1177</v>
      </c>
      <c r="G160" s="294"/>
      <c r="H160" s="346" t="s">
        <v>1242</v>
      </c>
      <c r="I160" s="346" t="s">
        <v>1212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1243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1171</v>
      </c>
      <c r="D166" s="309"/>
      <c r="E166" s="309"/>
      <c r="F166" s="309" t="s">
        <v>1172</v>
      </c>
      <c r="G166" s="351"/>
      <c r="H166" s="352" t="s">
        <v>53</v>
      </c>
      <c r="I166" s="352" t="s">
        <v>56</v>
      </c>
      <c r="J166" s="309" t="s">
        <v>1173</v>
      </c>
      <c r="K166" s="286"/>
    </row>
    <row r="167" s="1" customFormat="1" ht="17.25" customHeight="1">
      <c r="B167" s="287"/>
      <c r="C167" s="311" t="s">
        <v>1174</v>
      </c>
      <c r="D167" s="311"/>
      <c r="E167" s="311"/>
      <c r="F167" s="312" t="s">
        <v>1175</v>
      </c>
      <c r="G167" s="353"/>
      <c r="H167" s="354"/>
      <c r="I167" s="354"/>
      <c r="J167" s="311" t="s">
        <v>1176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1180</v>
      </c>
      <c r="D169" s="294"/>
      <c r="E169" s="294"/>
      <c r="F169" s="317" t="s">
        <v>1177</v>
      </c>
      <c r="G169" s="294"/>
      <c r="H169" s="294" t="s">
        <v>1217</v>
      </c>
      <c r="I169" s="294" t="s">
        <v>1179</v>
      </c>
      <c r="J169" s="294">
        <v>120</v>
      </c>
      <c r="K169" s="342"/>
    </row>
    <row r="170" s="1" customFormat="1" ht="15" customHeight="1">
      <c r="B170" s="319"/>
      <c r="C170" s="294" t="s">
        <v>1226</v>
      </c>
      <c r="D170" s="294"/>
      <c r="E170" s="294"/>
      <c r="F170" s="317" t="s">
        <v>1177</v>
      </c>
      <c r="G170" s="294"/>
      <c r="H170" s="294" t="s">
        <v>1227</v>
      </c>
      <c r="I170" s="294" t="s">
        <v>1179</v>
      </c>
      <c r="J170" s="294" t="s">
        <v>1228</v>
      </c>
      <c r="K170" s="342"/>
    </row>
    <row r="171" s="1" customFormat="1" ht="15" customHeight="1">
      <c r="B171" s="319"/>
      <c r="C171" s="294" t="s">
        <v>1125</v>
      </c>
      <c r="D171" s="294"/>
      <c r="E171" s="294"/>
      <c r="F171" s="317" t="s">
        <v>1177</v>
      </c>
      <c r="G171" s="294"/>
      <c r="H171" s="294" t="s">
        <v>1244</v>
      </c>
      <c r="I171" s="294" t="s">
        <v>1179</v>
      </c>
      <c r="J171" s="294" t="s">
        <v>1228</v>
      </c>
      <c r="K171" s="342"/>
    </row>
    <row r="172" s="1" customFormat="1" ht="15" customHeight="1">
      <c r="B172" s="319"/>
      <c r="C172" s="294" t="s">
        <v>1182</v>
      </c>
      <c r="D172" s="294"/>
      <c r="E172" s="294"/>
      <c r="F172" s="317" t="s">
        <v>1183</v>
      </c>
      <c r="G172" s="294"/>
      <c r="H172" s="294" t="s">
        <v>1244</v>
      </c>
      <c r="I172" s="294" t="s">
        <v>1179</v>
      </c>
      <c r="J172" s="294">
        <v>50</v>
      </c>
      <c r="K172" s="342"/>
    </row>
    <row r="173" s="1" customFormat="1" ht="15" customHeight="1">
      <c r="B173" s="319"/>
      <c r="C173" s="294" t="s">
        <v>1185</v>
      </c>
      <c r="D173" s="294"/>
      <c r="E173" s="294"/>
      <c r="F173" s="317" t="s">
        <v>1177</v>
      </c>
      <c r="G173" s="294"/>
      <c r="H173" s="294" t="s">
        <v>1244</v>
      </c>
      <c r="I173" s="294" t="s">
        <v>1187</v>
      </c>
      <c r="J173" s="294"/>
      <c r="K173" s="342"/>
    </row>
    <row r="174" s="1" customFormat="1" ht="15" customHeight="1">
      <c r="B174" s="319"/>
      <c r="C174" s="294" t="s">
        <v>1196</v>
      </c>
      <c r="D174" s="294"/>
      <c r="E174" s="294"/>
      <c r="F174" s="317" t="s">
        <v>1183</v>
      </c>
      <c r="G174" s="294"/>
      <c r="H174" s="294" t="s">
        <v>1244</v>
      </c>
      <c r="I174" s="294" t="s">
        <v>1179</v>
      </c>
      <c r="J174" s="294">
        <v>50</v>
      </c>
      <c r="K174" s="342"/>
    </row>
    <row r="175" s="1" customFormat="1" ht="15" customHeight="1">
      <c r="B175" s="319"/>
      <c r="C175" s="294" t="s">
        <v>1204</v>
      </c>
      <c r="D175" s="294"/>
      <c r="E175" s="294"/>
      <c r="F175" s="317" t="s">
        <v>1183</v>
      </c>
      <c r="G175" s="294"/>
      <c r="H175" s="294" t="s">
        <v>1244</v>
      </c>
      <c r="I175" s="294" t="s">
        <v>1179</v>
      </c>
      <c r="J175" s="294">
        <v>50</v>
      </c>
      <c r="K175" s="342"/>
    </row>
    <row r="176" s="1" customFormat="1" ht="15" customHeight="1">
      <c r="B176" s="319"/>
      <c r="C176" s="294" t="s">
        <v>1202</v>
      </c>
      <c r="D176" s="294"/>
      <c r="E176" s="294"/>
      <c r="F176" s="317" t="s">
        <v>1183</v>
      </c>
      <c r="G176" s="294"/>
      <c r="H176" s="294" t="s">
        <v>1244</v>
      </c>
      <c r="I176" s="294" t="s">
        <v>1179</v>
      </c>
      <c r="J176" s="294">
        <v>50</v>
      </c>
      <c r="K176" s="342"/>
    </row>
    <row r="177" s="1" customFormat="1" ht="15" customHeight="1">
      <c r="B177" s="319"/>
      <c r="C177" s="294" t="s">
        <v>117</v>
      </c>
      <c r="D177" s="294"/>
      <c r="E177" s="294"/>
      <c r="F177" s="317" t="s">
        <v>1177</v>
      </c>
      <c r="G177" s="294"/>
      <c r="H177" s="294" t="s">
        <v>1245</v>
      </c>
      <c r="I177" s="294" t="s">
        <v>1246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1177</v>
      </c>
      <c r="G178" s="294"/>
      <c r="H178" s="294" t="s">
        <v>1247</v>
      </c>
      <c r="I178" s="294" t="s">
        <v>1248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1177</v>
      </c>
      <c r="G179" s="294"/>
      <c r="H179" s="294" t="s">
        <v>1249</v>
      </c>
      <c r="I179" s="294" t="s">
        <v>1179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1177</v>
      </c>
      <c r="G180" s="294"/>
      <c r="H180" s="294" t="s">
        <v>1250</v>
      </c>
      <c r="I180" s="294" t="s">
        <v>1179</v>
      </c>
      <c r="J180" s="294">
        <v>255</v>
      </c>
      <c r="K180" s="342"/>
    </row>
    <row r="181" s="1" customFormat="1" ht="15" customHeight="1">
      <c r="B181" s="319"/>
      <c r="C181" s="294" t="s">
        <v>118</v>
      </c>
      <c r="D181" s="294"/>
      <c r="E181" s="294"/>
      <c r="F181" s="317" t="s">
        <v>1177</v>
      </c>
      <c r="G181" s="294"/>
      <c r="H181" s="294" t="s">
        <v>1141</v>
      </c>
      <c r="I181" s="294" t="s">
        <v>1179</v>
      </c>
      <c r="J181" s="294">
        <v>10</v>
      </c>
      <c r="K181" s="342"/>
    </row>
    <row r="182" s="1" customFormat="1" ht="15" customHeight="1">
      <c r="B182" s="319"/>
      <c r="C182" s="294" t="s">
        <v>119</v>
      </c>
      <c r="D182" s="294"/>
      <c r="E182" s="294"/>
      <c r="F182" s="317" t="s">
        <v>1177</v>
      </c>
      <c r="G182" s="294"/>
      <c r="H182" s="294" t="s">
        <v>1251</v>
      </c>
      <c r="I182" s="294" t="s">
        <v>1212</v>
      </c>
      <c r="J182" s="294"/>
      <c r="K182" s="342"/>
    </row>
    <row r="183" s="1" customFormat="1" ht="15" customHeight="1">
      <c r="B183" s="319"/>
      <c r="C183" s="294" t="s">
        <v>1252</v>
      </c>
      <c r="D183" s="294"/>
      <c r="E183" s="294"/>
      <c r="F183" s="317" t="s">
        <v>1177</v>
      </c>
      <c r="G183" s="294"/>
      <c r="H183" s="294" t="s">
        <v>1253</v>
      </c>
      <c r="I183" s="294" t="s">
        <v>1212</v>
      </c>
      <c r="J183" s="294"/>
      <c r="K183" s="342"/>
    </row>
    <row r="184" s="1" customFormat="1" ht="15" customHeight="1">
      <c r="B184" s="319"/>
      <c r="C184" s="294" t="s">
        <v>1241</v>
      </c>
      <c r="D184" s="294"/>
      <c r="E184" s="294"/>
      <c r="F184" s="317" t="s">
        <v>1177</v>
      </c>
      <c r="G184" s="294"/>
      <c r="H184" s="294" t="s">
        <v>1254</v>
      </c>
      <c r="I184" s="294" t="s">
        <v>1212</v>
      </c>
      <c r="J184" s="294"/>
      <c r="K184" s="342"/>
    </row>
    <row r="185" s="1" customFormat="1" ht="15" customHeight="1">
      <c r="B185" s="319"/>
      <c r="C185" s="294" t="s">
        <v>121</v>
      </c>
      <c r="D185" s="294"/>
      <c r="E185" s="294"/>
      <c r="F185" s="317" t="s">
        <v>1183</v>
      </c>
      <c r="G185" s="294"/>
      <c r="H185" s="294" t="s">
        <v>1255</v>
      </c>
      <c r="I185" s="294" t="s">
        <v>1179</v>
      </c>
      <c r="J185" s="294">
        <v>50</v>
      </c>
      <c r="K185" s="342"/>
    </row>
    <row r="186" s="1" customFormat="1" ht="15" customHeight="1">
      <c r="B186" s="319"/>
      <c r="C186" s="294" t="s">
        <v>1256</v>
      </c>
      <c r="D186" s="294"/>
      <c r="E186" s="294"/>
      <c r="F186" s="317" t="s">
        <v>1183</v>
      </c>
      <c r="G186" s="294"/>
      <c r="H186" s="294" t="s">
        <v>1257</v>
      </c>
      <c r="I186" s="294" t="s">
        <v>1258</v>
      </c>
      <c r="J186" s="294"/>
      <c r="K186" s="342"/>
    </row>
    <row r="187" s="1" customFormat="1" ht="15" customHeight="1">
      <c r="B187" s="319"/>
      <c r="C187" s="294" t="s">
        <v>1259</v>
      </c>
      <c r="D187" s="294"/>
      <c r="E187" s="294"/>
      <c r="F187" s="317" t="s">
        <v>1183</v>
      </c>
      <c r="G187" s="294"/>
      <c r="H187" s="294" t="s">
        <v>1260</v>
      </c>
      <c r="I187" s="294" t="s">
        <v>1258</v>
      </c>
      <c r="J187" s="294"/>
      <c r="K187" s="342"/>
    </row>
    <row r="188" s="1" customFormat="1" ht="15" customHeight="1">
      <c r="B188" s="319"/>
      <c r="C188" s="294" t="s">
        <v>1261</v>
      </c>
      <c r="D188" s="294"/>
      <c r="E188" s="294"/>
      <c r="F188" s="317" t="s">
        <v>1183</v>
      </c>
      <c r="G188" s="294"/>
      <c r="H188" s="294" t="s">
        <v>1262</v>
      </c>
      <c r="I188" s="294" t="s">
        <v>1258</v>
      </c>
      <c r="J188" s="294"/>
      <c r="K188" s="342"/>
    </row>
    <row r="189" s="1" customFormat="1" ht="15" customHeight="1">
      <c r="B189" s="319"/>
      <c r="C189" s="355" t="s">
        <v>1263</v>
      </c>
      <c r="D189" s="294"/>
      <c r="E189" s="294"/>
      <c r="F189" s="317" t="s">
        <v>1183</v>
      </c>
      <c r="G189" s="294"/>
      <c r="H189" s="294" t="s">
        <v>1264</v>
      </c>
      <c r="I189" s="294" t="s">
        <v>1265</v>
      </c>
      <c r="J189" s="356" t="s">
        <v>1266</v>
      </c>
      <c r="K189" s="342"/>
    </row>
    <row r="190" s="18" customFormat="1" ht="15" customHeight="1">
      <c r="B190" s="357"/>
      <c r="C190" s="358" t="s">
        <v>1267</v>
      </c>
      <c r="D190" s="359"/>
      <c r="E190" s="359"/>
      <c r="F190" s="360" t="s">
        <v>1183</v>
      </c>
      <c r="G190" s="359"/>
      <c r="H190" s="359" t="s">
        <v>1268</v>
      </c>
      <c r="I190" s="359" t="s">
        <v>1265</v>
      </c>
      <c r="J190" s="361" t="s">
        <v>1266</v>
      </c>
      <c r="K190" s="362"/>
    </row>
    <row r="191" s="1" customFormat="1" ht="15" customHeight="1">
      <c r="B191" s="319"/>
      <c r="C191" s="355" t="s">
        <v>41</v>
      </c>
      <c r="D191" s="294"/>
      <c r="E191" s="294"/>
      <c r="F191" s="317" t="s">
        <v>1177</v>
      </c>
      <c r="G191" s="294"/>
      <c r="H191" s="291" t="s">
        <v>1269</v>
      </c>
      <c r="I191" s="294" t="s">
        <v>1270</v>
      </c>
      <c r="J191" s="294"/>
      <c r="K191" s="342"/>
    </row>
    <row r="192" s="1" customFormat="1" ht="15" customHeight="1">
      <c r="B192" s="319"/>
      <c r="C192" s="355" t="s">
        <v>1271</v>
      </c>
      <c r="D192" s="294"/>
      <c r="E192" s="294"/>
      <c r="F192" s="317" t="s">
        <v>1177</v>
      </c>
      <c r="G192" s="294"/>
      <c r="H192" s="294" t="s">
        <v>1272</v>
      </c>
      <c r="I192" s="294" t="s">
        <v>1212</v>
      </c>
      <c r="J192" s="294"/>
      <c r="K192" s="342"/>
    </row>
    <row r="193" s="1" customFormat="1" ht="15" customHeight="1">
      <c r="B193" s="319"/>
      <c r="C193" s="355" t="s">
        <v>1273</v>
      </c>
      <c r="D193" s="294"/>
      <c r="E193" s="294"/>
      <c r="F193" s="317" t="s">
        <v>1177</v>
      </c>
      <c r="G193" s="294"/>
      <c r="H193" s="294" t="s">
        <v>1274</v>
      </c>
      <c r="I193" s="294" t="s">
        <v>1212</v>
      </c>
      <c r="J193" s="294"/>
      <c r="K193" s="342"/>
    </row>
    <row r="194" s="1" customFormat="1" ht="15" customHeight="1">
      <c r="B194" s="319"/>
      <c r="C194" s="355" t="s">
        <v>1275</v>
      </c>
      <c r="D194" s="294"/>
      <c r="E194" s="294"/>
      <c r="F194" s="317" t="s">
        <v>1183</v>
      </c>
      <c r="G194" s="294"/>
      <c r="H194" s="294" t="s">
        <v>1276</v>
      </c>
      <c r="I194" s="294" t="s">
        <v>1212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1277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1278</v>
      </c>
      <c r="D201" s="364"/>
      <c r="E201" s="364"/>
      <c r="F201" s="364" t="s">
        <v>1279</v>
      </c>
      <c r="G201" s="365"/>
      <c r="H201" s="364" t="s">
        <v>1280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1270</v>
      </c>
      <c r="D203" s="294"/>
      <c r="E203" s="294"/>
      <c r="F203" s="317" t="s">
        <v>42</v>
      </c>
      <c r="G203" s="294"/>
      <c r="H203" s="294" t="s">
        <v>1281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43</v>
      </c>
      <c r="G204" s="294"/>
      <c r="H204" s="294" t="s">
        <v>1282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46</v>
      </c>
      <c r="G205" s="294"/>
      <c r="H205" s="294" t="s">
        <v>1283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44</v>
      </c>
      <c r="G206" s="294"/>
      <c r="H206" s="294" t="s">
        <v>1284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45</v>
      </c>
      <c r="G207" s="294"/>
      <c r="H207" s="294" t="s">
        <v>1285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1224</v>
      </c>
      <c r="D209" s="294"/>
      <c r="E209" s="294"/>
      <c r="F209" s="317" t="s">
        <v>78</v>
      </c>
      <c r="G209" s="294"/>
      <c r="H209" s="294" t="s">
        <v>1286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1119</v>
      </c>
      <c r="G210" s="294"/>
      <c r="H210" s="294" t="s">
        <v>1120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1117</v>
      </c>
      <c r="G211" s="294"/>
      <c r="H211" s="294" t="s">
        <v>1287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1121</v>
      </c>
      <c r="G212" s="355"/>
      <c r="H212" s="346" t="s">
        <v>1122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1123</v>
      </c>
      <c r="G213" s="355"/>
      <c r="H213" s="346" t="s">
        <v>1095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1248</v>
      </c>
      <c r="D215" s="294"/>
      <c r="E215" s="294"/>
      <c r="F215" s="317">
        <v>1</v>
      </c>
      <c r="G215" s="355"/>
      <c r="H215" s="346" t="s">
        <v>1288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1289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1290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1291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Jirka-PC\Jirka</dc:creator>
  <cp:lastModifiedBy>Jirka-PC\Jirka</cp:lastModifiedBy>
  <dcterms:created xsi:type="dcterms:W3CDTF">2024-06-06T14:26:12Z</dcterms:created>
  <dcterms:modified xsi:type="dcterms:W3CDTF">2024-06-06T14:26:18Z</dcterms:modified>
</cp:coreProperties>
</file>